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AE2C061-E9FA-49B6-9EDD-64FFC2D2BB50}" xr6:coauthVersionLast="47" xr6:coauthVersionMax="47" xr10:uidLastSave="{00000000-0000-0000-0000-000000000000}"/>
  <bookViews>
    <workbookView xWindow="-9405" yWindow="-16365" windowWidth="29040" windowHeight="15720" tabRatio="658" firstSheet="4" activeTab="1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Crop!$G$397:$AU$481</definedName>
    <definedName name="chem_by_lmu">Crop!$H$806:$Q$807</definedName>
    <definedName name="chem_cost" localSheetId="3">Crop!$G$305:$AA$389</definedName>
    <definedName name="chem_info">Crop!$I$822:$L$826</definedName>
    <definedName name="clover_propn_in_sward_stubble" localSheetId="14">CropResidue!$J$16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Crop!$H$785:$Q$790</definedName>
    <definedName name="fert_info" localSheetId="3">Crop!$H$765:$M$770</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Crop!$H$735:$Q$752</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Crop!$I$709:$R$719</definedName>
    <definedName name="i_soil_production_zl" localSheetId="9">Annual!$J$206:$R$215</definedName>
    <definedName name="i_soil_production_zl" localSheetId="10">Understory!$J$193:$R$202</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Crop!$G$886:$Q$916</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Crop!$I$841:$R$871</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6" i="27" l="1"/>
  <c r="G219" i="9"/>
  <c r="G723" i="1" l="1"/>
  <c r="G37" i="23" l="1"/>
  <c r="G36" i="23"/>
  <c r="G35" i="23"/>
  <c r="G34" i="23"/>
  <c r="G33" i="23"/>
  <c r="G32" i="23"/>
  <c r="G31" i="23"/>
  <c r="G30" i="23"/>
  <c r="G29" i="23"/>
  <c r="G28" i="23"/>
  <c r="G27" i="23"/>
  <c r="G26" i="23"/>
  <c r="G25" i="23"/>
  <c r="G24" i="23"/>
  <c r="G23" i="23"/>
  <c r="G22" i="23"/>
  <c r="G21" i="23"/>
  <c r="G20" i="23"/>
  <c r="H580" i="1" l="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AJ347" i="9" l="1"/>
  <c r="AJ348" i="9"/>
  <c r="AJ349" i="9"/>
  <c r="AJ350" i="9"/>
  <c r="AJ351" i="9"/>
  <c r="AJ352" i="9"/>
  <c r="AJ353" i="9"/>
  <c r="AJ354" i="9"/>
  <c r="AJ355" i="9"/>
  <c r="AJ346" i="9"/>
  <c r="AD220" i="27" l="1"/>
  <c r="AD334"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70" i="1"/>
  <c r="L769" i="1"/>
  <c r="L768" i="1"/>
  <c r="L767" i="1"/>
  <c r="L766" i="1"/>
  <c r="G897"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S153" i="27"/>
  <c r="K153" i="27"/>
  <c r="R153" i="27"/>
  <c r="L153" i="27"/>
  <c r="Q153" i="27"/>
  <c r="P153" i="27"/>
  <c r="O153" i="27"/>
  <c r="N153" i="27"/>
  <c r="M153" i="27"/>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J153"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88" i="1"/>
  <c r="I843"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905" i="1"/>
  <c r="I860"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26" i="1"/>
  <c r="J825" i="1"/>
  <c r="J824" i="1"/>
  <c r="J823"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8" i="9" l="1"/>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P111" i="22"/>
  <c r="P114" i="22"/>
  <c r="AN164" i="18"/>
  <c r="AN156" i="18"/>
  <c r="AN163" i="18"/>
  <c r="AN155" i="18"/>
  <c r="AN162" i="18"/>
  <c r="AN161" i="18"/>
  <c r="AN157" i="18"/>
  <c r="AN160" i="18"/>
  <c r="AN158" i="18"/>
  <c r="AN159" i="18"/>
  <c r="O401" i="1" a="1"/>
  <c r="O401" i="1" s="1"/>
  <c r="O400" i="1" a="1"/>
  <c r="O400" i="1" s="1"/>
  <c r="O404" i="1" a="1"/>
  <c r="O404" i="1" s="1"/>
  <c r="O407" i="1" a="1"/>
  <c r="O407" i="1" s="1"/>
  <c r="O402" i="1" a="1"/>
  <c r="O402" i="1" s="1"/>
  <c r="O408" i="1" a="1"/>
  <c r="O408" i="1" s="1"/>
  <c r="O403" i="1" a="1"/>
  <c r="O403" i="1" s="1"/>
  <c r="O405" i="1" a="1"/>
  <c r="O405" i="1" s="1"/>
  <c r="O406" i="1" a="1"/>
  <c r="O406" i="1" s="1"/>
  <c r="P116" i="22"/>
  <c r="P110" i="22"/>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P112" i="22"/>
  <c r="P109" i="22"/>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P113" i="22"/>
  <c r="AO104" i="18"/>
  <c r="O409" i="1" a="1"/>
  <c r="O409" i="1" s="1"/>
  <c r="M409" i="1" a="1"/>
  <c r="M409" i="1" s="1"/>
  <c r="O481" i="1" a="1"/>
  <c r="O481" i="1" s="1"/>
  <c r="O480" i="1" a="1"/>
  <c r="O480" i="1" s="1"/>
  <c r="O479" i="1" a="1"/>
  <c r="O479" i="1" s="1"/>
  <c r="AB103" i="17"/>
  <c r="L409" i="1" a="1"/>
  <c r="L409" i="1" s="1"/>
  <c r="O476" i="1" a="1"/>
  <c r="O476" i="1" s="1"/>
  <c r="AB102" i="17"/>
  <c r="L478" i="1" a="1"/>
  <c r="L478" i="1" s="1"/>
  <c r="N112" i="17"/>
  <c r="AC112" i="17" s="1"/>
  <c r="AC104" i="17"/>
  <c r="AC111" i="17"/>
  <c r="AC105" i="17"/>
  <c r="AC110" i="17"/>
  <c r="AC106" i="17"/>
  <c r="AC98" i="17"/>
  <c r="AC100" i="17"/>
  <c r="AC103" i="17"/>
  <c r="L412" i="1" a="1"/>
  <c r="L412" i="1" s="1"/>
  <c r="M479" i="1" a="1"/>
  <c r="M479" i="1" s="1"/>
  <c r="AC102" i="17"/>
  <c r="W101" i="17"/>
  <c r="H102" i="17"/>
  <c r="P398" i="1"/>
  <c r="P477" i="1" s="1" a="1"/>
  <c r="P477" i="1" s="1"/>
  <c r="O421" i="1" a="1"/>
  <c r="O42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R31" i="9" l="1"/>
  <c r="AA102" i="17"/>
  <c r="R26" i="9"/>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S38" i="6"/>
  <c r="AA103" i="17"/>
  <c r="R32" i="9"/>
  <c r="R25" i="9"/>
  <c r="R24" i="9"/>
  <c r="R33" i="9"/>
  <c r="R27" i="9"/>
  <c r="R30" i="9"/>
  <c r="P421" i="1" a="1"/>
  <c r="P421" i="1" s="1"/>
  <c r="P481" i="1" a="1"/>
  <c r="P481" i="1" s="1"/>
  <c r="T398" i="1"/>
  <c r="X398" i="1" s="1"/>
  <c r="X477" i="1" s="1" a="1"/>
  <c r="X477" i="1" s="1"/>
  <c r="S21" i="9"/>
  <c r="S28" i="9" s="1"/>
  <c r="Q21" i="9"/>
  <c r="Q30" i="9" s="1"/>
  <c r="S27" i="9"/>
  <c r="S33" i="9"/>
  <c r="O98" i="17"/>
  <c r="AD105" i="17" s="1"/>
  <c r="R28" i="9"/>
  <c r="S24" i="9"/>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3" i="17"/>
  <c r="AD27" i="17"/>
  <c r="AD25" i="17"/>
  <c r="AD30" i="17"/>
  <c r="AD29" i="17"/>
  <c r="AD22" i="17"/>
  <c r="AD26"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901" i="1"/>
  <c r="T481" i="1" l="1" a="1"/>
  <c r="T481" i="1" s="1"/>
  <c r="T478" i="1" a="1"/>
  <c r="T478" i="1" s="1"/>
  <c r="T412" i="1" a="1"/>
  <c r="T412" i="1" s="1"/>
  <c r="T476" i="1" a="1"/>
  <c r="T476" i="1" s="1"/>
  <c r="T479" i="1" a="1"/>
  <c r="T479" i="1" s="1"/>
  <c r="T421" i="1" a="1"/>
  <c r="T421" i="1" s="1"/>
  <c r="T399" i="1" a="1"/>
  <c r="T399" i="1" s="1"/>
  <c r="T480" i="1" a="1"/>
  <c r="T480" i="1" s="1"/>
  <c r="S29" i="9"/>
  <c r="T418" i="1" a="1"/>
  <c r="T418" i="1" s="1"/>
  <c r="T410" i="1" a="1"/>
  <c r="T410" i="1" s="1"/>
  <c r="T420" i="1" a="1"/>
  <c r="T420" i="1" s="1"/>
  <c r="T414" i="1" a="1"/>
  <c r="T414" i="1" s="1"/>
  <c r="T416" i="1" a="1"/>
  <c r="T416" i="1" s="1"/>
  <c r="S32" i="9"/>
  <c r="T419" i="1" a="1"/>
  <c r="T419" i="1" s="1"/>
  <c r="AD103" i="17"/>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88" i="1"/>
  <c r="H789" i="1"/>
  <c r="H790" i="1"/>
  <c r="H786" i="1"/>
  <c r="H787"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O653" i="1" l="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T27" i="9"/>
  <c r="T31" i="9"/>
  <c r="T26" i="9"/>
  <c r="T33" i="9"/>
  <c r="T29" i="9"/>
  <c r="T30" i="9"/>
  <c r="T28" i="9"/>
  <c r="T32" i="9"/>
  <c r="T24" i="9"/>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P653" i="1" l="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W653" i="1" l="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AA653" i="1" l="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38" i="9"/>
  <c r="AD653" i="1" l="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823" i="1" a="1"/>
  <c r="I823"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97" i="9"/>
  <c r="K496" i="9"/>
  <c r="K495" i="9"/>
  <c r="K494"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89" i="1"/>
  <c r="G890" i="1"/>
  <c r="G891" i="1"/>
  <c r="G892" i="1"/>
  <c r="G893" i="1"/>
  <c r="G894" i="1"/>
  <c r="G895" i="1"/>
  <c r="G896" i="1"/>
  <c r="G898" i="1"/>
  <c r="G899" i="1"/>
  <c r="G900" i="1"/>
  <c r="G902" i="1"/>
  <c r="G903" i="1"/>
  <c r="G904" i="1"/>
  <c r="G906" i="1"/>
  <c r="G907" i="1"/>
  <c r="G908" i="1"/>
  <c r="G909" i="1"/>
  <c r="G910" i="1"/>
  <c r="G911" i="1"/>
  <c r="G912" i="1"/>
  <c r="G913" i="1"/>
  <c r="G914" i="1"/>
  <c r="G915" i="1"/>
  <c r="G916" i="1"/>
  <c r="I850" i="1"/>
  <c r="I851" i="1"/>
  <c r="I852" i="1"/>
  <c r="I853" i="1"/>
  <c r="I854" i="1"/>
  <c r="I855" i="1"/>
  <c r="I856" i="1"/>
  <c r="I857" i="1"/>
  <c r="I858" i="1"/>
  <c r="I859" i="1"/>
  <c r="I861" i="1"/>
  <c r="I862" i="1"/>
  <c r="I863" i="1"/>
  <c r="I864" i="1"/>
  <c r="I865" i="1"/>
  <c r="I866" i="1"/>
  <c r="I867" i="1"/>
  <c r="I868" i="1"/>
  <c r="I869" i="1"/>
  <c r="I870" i="1"/>
  <c r="I871" i="1"/>
  <c r="I844" i="1"/>
  <c r="I845" i="1"/>
  <c r="I846" i="1"/>
  <c r="I847" i="1"/>
  <c r="I848" i="1"/>
  <c r="I849" i="1"/>
  <c r="AO121" i="18" l="1"/>
  <c r="G887" i="1"/>
  <c r="I842" i="1"/>
  <c r="H737" i="1"/>
  <c r="H738" i="1"/>
  <c r="H739" i="1"/>
  <c r="H740" i="1"/>
  <c r="H741" i="1"/>
  <c r="H742" i="1"/>
  <c r="H743" i="1"/>
  <c r="H744" i="1"/>
  <c r="H745" i="1"/>
  <c r="H746" i="1"/>
  <c r="H747" i="1"/>
  <c r="H748" i="1"/>
  <c r="H749" i="1"/>
  <c r="H750" i="1"/>
  <c r="H751" i="1"/>
  <c r="H752" i="1"/>
  <c r="H736"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C117" i="22" l="1"/>
  <c r="AB117"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O135" i="18" l="1"/>
  <c r="W114" i="22"/>
  <c r="AO136" i="18" l="1"/>
  <c r="W115" i="22"/>
  <c r="N115" i="22" s="1"/>
  <c r="J171" i="23"/>
  <c r="AO137" i="18" l="1"/>
  <c r="W117" i="22"/>
  <c r="W116" i="22"/>
  <c r="M24" i="21"/>
  <c r="M23" i="21"/>
  <c r="M22" i="21"/>
  <c r="M21" i="21"/>
  <c r="M20" i="21"/>
  <c r="M19" i="21"/>
  <c r="M18" i="21"/>
  <c r="M17" i="21"/>
  <c r="M16" i="21"/>
  <c r="M15" i="21"/>
  <c r="AO138" i="18" l="1"/>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F31" i="17"/>
  <c r="U31" i="17" s="1"/>
  <c r="K33" i="9" s="1"/>
  <c r="G84" i="22"/>
  <c r="G95" i="22"/>
  <c r="M119" i="22"/>
  <c r="G121" i="22"/>
  <c r="J144" i="22"/>
  <c r="M144" i="22"/>
  <c r="G146" i="22"/>
  <c r="AO143" i="18" l="1"/>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73" i="1"/>
  <c r="N80" i="11" l="1"/>
  <c r="N81" i="11"/>
  <c r="N82" i="11"/>
  <c r="N83" i="11"/>
  <c r="N84" i="11"/>
  <c r="N85" i="11"/>
  <c r="N79" i="11"/>
  <c r="L68" i="11"/>
  <c r="L69" i="11"/>
  <c r="H71" i="11"/>
  <c r="I71" i="11"/>
  <c r="G87" i="11"/>
  <c r="Q74" i="11"/>
  <c r="K69" i="11"/>
  <c r="K68" i="11"/>
  <c r="G52" i="11"/>
  <c r="K17" i="11" l="1"/>
  <c r="J17" i="11"/>
  <c r="G20" i="11"/>
  <c r="E150" i="10" l="1"/>
  <c r="E24" i="10"/>
  <c r="E62" i="10"/>
  <c r="E41" i="10"/>
  <c r="G919" i="1" l="1"/>
  <c r="G829" i="1" l="1"/>
  <c r="G78" i="6" l="1"/>
  <c r="G946" i="1" l="1"/>
  <c r="G755" i="1"/>
  <c r="G874" i="1"/>
  <c r="G810" i="1"/>
  <c r="G794" i="1"/>
  <c r="G69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5" authorId="0" shapeId="0" xr:uid="{240A4356-A4C8-4DF7-9A37-7B30E1C49848}">
      <text>
        <r>
          <rPr>
            <b/>
            <sz val="9"/>
            <color indexed="81"/>
            <rFont val="Tahoma"/>
            <family val="2"/>
          </rPr>
          <t>Michael Young:</t>
        </r>
        <r>
          <rPr>
            <sz val="9"/>
            <color indexed="81"/>
            <rFont val="Tahoma"/>
            <family val="2"/>
          </rPr>
          <t xml:space="preserve">
fert density t/m3</t>
        </r>
      </text>
    </comment>
    <comment ref="K76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5" authorId="1" shapeId="0" xr:uid="{00FF5158-734E-4BC0-BFDA-2E62438D87EC}">
      <text>
        <r>
          <rPr>
            <b/>
            <sz val="9"/>
            <color indexed="81"/>
            <rFont val="Tahoma"/>
            <family val="2"/>
          </rPr>
          <t>Michael Young (21512438):</t>
        </r>
        <r>
          <rPr>
            <sz val="9"/>
            <color indexed="81"/>
            <rFont val="Tahoma"/>
            <family val="2"/>
          </rPr>
          <t xml:space="preserve">
day of yr</t>
        </r>
      </text>
    </comment>
    <comment ref="M76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6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2" authorId="1" shapeId="0" xr:uid="{5F13E59E-C72D-4A88-B7DC-AEC33E613BF9}">
      <text>
        <r>
          <rPr>
            <b/>
            <sz val="9"/>
            <color indexed="81"/>
            <rFont val="Tahoma"/>
            <family val="2"/>
          </rPr>
          <t>Michael Young (21512438):</t>
        </r>
        <r>
          <rPr>
            <sz val="9"/>
            <color indexed="81"/>
            <rFont val="Tahoma"/>
            <family val="2"/>
          </rPr>
          <t xml:space="preserve">
day of yr</t>
        </r>
      </text>
    </comment>
    <comment ref="L82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0"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8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3" shapeId="0" xr:uid="{4781BAF7-F007-40BA-9162-BFB51055DD41}">
      <text>
        <r>
          <rPr>
            <sz val="9"/>
            <color indexed="81"/>
            <rFont val="Tahoma"/>
            <family val="2"/>
          </rPr>
          <t>innoculant is covered in the chemical cost stuff because that is what agros do</t>
        </r>
      </text>
    </comment>
    <comment ref="G90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<sst xmlns="http://schemas.openxmlformats.org/spreadsheetml/2006/main" count="7674" uniqueCount="1302">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</sst>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70" fontId="16" fillId="14" borderId="6"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709</xdr:row>
      <xdr:rowOff>179917</xdr:rowOff>
    </xdr:from>
    <xdr:to>
      <xdr:col>8</xdr:col>
      <xdr:colOff>74083</xdr:colOff>
      <xdr:row>717</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74</xdr:row>
      <xdr:rowOff>28575</xdr:rowOff>
    </xdr:from>
    <xdr:to>
      <xdr:col>16</xdr:col>
      <xdr:colOff>69849</xdr:colOff>
      <xdr:row>77</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64">
          <cell r="G864"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58" workbookViewId="0">
      <selection activeCell="N68" sqref="N68"/>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1059</v>
      </c>
      <c r="H4" s="13"/>
      <c r="I4" s="13" t="s">
        <v>314</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1060</v>
      </c>
      <c r="I6" s="245" t="s">
        <v>1211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1" t="s">
        <v>1024</v>
      </c>
      <c r="H14" s="32"/>
      <c r="I14" s="34" t="s">
        <v>1026</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1162</v>
      </c>
      <c r="Q15" s="32"/>
      <c r="R15" s="32"/>
      <c r="S15" s="32"/>
      <c r="T15" s="34" t="s">
        <v>1163</v>
      </c>
      <c r="U15" s="32"/>
      <c r="V15" s="32"/>
      <c r="W15" s="16"/>
      <c r="X15" s="8"/>
      <c r="Y15" s="8"/>
      <c r="Z15" s="8"/>
      <c r="AA15" s="8"/>
      <c r="AB15" s="8"/>
      <c r="AC15" s="8"/>
      <c r="AD15" s="8"/>
    </row>
    <row r="16" spans="1:30" customFormat="1" ht="12" customHeight="1" x14ac:dyDescent="0.35">
      <c r="A16" s="6"/>
      <c r="B16" s="7"/>
      <c r="C16" s="17"/>
      <c r="D16" s="17"/>
      <c r="E16" s="17"/>
      <c r="F16" s="26"/>
      <c r="G16" t="s">
        <v>1018</v>
      </c>
      <c r="H16" s="32" t="s">
        <v>1209</v>
      </c>
      <c r="I16" t="s">
        <v>1210</v>
      </c>
      <c r="K16" t="s">
        <v>1025</v>
      </c>
      <c r="L16" s="32" t="s">
        <v>1209</v>
      </c>
      <c r="M16" t="s">
        <v>1210</v>
      </c>
      <c r="N16" s="32"/>
      <c r="O16" t="s">
        <v>1019</v>
      </c>
      <c r="P16" s="32" t="s">
        <v>959</v>
      </c>
      <c r="Q16" s="32" t="s">
        <v>960</v>
      </c>
      <c r="R16" s="32" t="s">
        <v>917</v>
      </c>
      <c r="S16" s="32"/>
      <c r="T16" s="32" t="s">
        <v>959</v>
      </c>
      <c r="U16" s="32" t="s">
        <v>960</v>
      </c>
      <c r="V16" s="32" t="s">
        <v>917</v>
      </c>
      <c r="W16" s="16"/>
      <c r="X16" s="8"/>
      <c r="Y16" s="8"/>
      <c r="Z16" s="8"/>
      <c r="AA16" s="8"/>
      <c r="AB16" s="8"/>
      <c r="AC16" s="8"/>
      <c r="AD16" s="8"/>
    </row>
    <row r="17" spans="1:30" customFormat="1" ht="12" customHeight="1" x14ac:dyDescent="0.35">
      <c r="A17" s="6"/>
      <c r="B17" s="7"/>
      <c r="C17" s="17"/>
      <c r="D17" s="17"/>
      <c r="E17" s="17"/>
      <c r="F17" s="26"/>
      <c r="G17" s="502" t="s">
        <v>67</v>
      </c>
      <c r="H17" s="201" t="b">
        <v>1</v>
      </c>
      <c r="I17" s="201" t="b">
        <v>1</v>
      </c>
      <c r="K17" s="708" t="s">
        <v>70</v>
      </c>
      <c r="L17" s="201" t="b">
        <v>1</v>
      </c>
      <c r="M17" s="201" t="b">
        <v>1</v>
      </c>
      <c r="N17" s="32"/>
      <c r="O17" s="502" t="s">
        <v>70</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948</v>
      </c>
      <c r="H18" s="201" t="b">
        <v>1</v>
      </c>
      <c r="I18" s="201" t="b">
        <v>1</v>
      </c>
      <c r="K18" s="709" t="s">
        <v>822</v>
      </c>
      <c r="L18" s="201" t="b">
        <v>1</v>
      </c>
      <c r="M18" s="920" t="b">
        <v>1</v>
      </c>
      <c r="N18" s="32"/>
      <c r="O18" s="503" t="s">
        <v>822</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65</v>
      </c>
      <c r="H19" s="201" t="b">
        <v>1</v>
      </c>
      <c r="I19" s="920" t="b">
        <v>1</v>
      </c>
      <c r="K19" s="709" t="s">
        <v>339</v>
      </c>
      <c r="L19" s="921" t="b">
        <v>1</v>
      </c>
      <c r="M19" s="664" t="b">
        <v>1</v>
      </c>
      <c r="N19" s="32"/>
      <c r="O19" s="503" t="s">
        <v>67</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69</v>
      </c>
      <c r="H20" s="921" t="b">
        <v>1</v>
      </c>
      <c r="I20" s="664" t="b">
        <v>1</v>
      </c>
      <c r="K20" s="503" t="s">
        <v>340</v>
      </c>
      <c r="L20" s="201" t="b">
        <v>0</v>
      </c>
      <c r="M20" s="236" t="b">
        <v>0</v>
      </c>
      <c r="N20" s="32"/>
      <c r="O20" s="503" t="s">
        <v>948</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72</v>
      </c>
      <c r="H21" s="201" t="b">
        <v>0</v>
      </c>
      <c r="I21" s="236" t="b">
        <v>0</v>
      </c>
      <c r="K21" s="503" t="s">
        <v>1020</v>
      </c>
      <c r="L21" s="201" t="b">
        <v>0</v>
      </c>
      <c r="M21" s="201" t="b">
        <v>0</v>
      </c>
      <c r="N21" s="32"/>
      <c r="O21" s="503" t="s">
        <v>65</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73</v>
      </c>
      <c r="H22" s="201" t="b">
        <v>1</v>
      </c>
      <c r="I22" s="201" t="b">
        <v>1</v>
      </c>
      <c r="K22" s="709" t="s">
        <v>341</v>
      </c>
      <c r="L22" s="201" t="b">
        <v>1</v>
      </c>
      <c r="M22" s="201" t="b">
        <v>1</v>
      </c>
      <c r="N22" s="32"/>
      <c r="O22" s="503" t="s">
        <v>69</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68</v>
      </c>
      <c r="H23" s="201" t="b">
        <v>1</v>
      </c>
      <c r="I23" s="201" t="b">
        <v>1</v>
      </c>
      <c r="K23" s="709" t="s">
        <v>1151</v>
      </c>
      <c r="L23" s="201" t="b">
        <v>1</v>
      </c>
      <c r="M23" s="201" t="b">
        <v>1</v>
      </c>
      <c r="N23" s="32"/>
      <c r="O23" s="503" t="s">
        <v>72</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66</v>
      </c>
      <c r="H24" s="201" t="b">
        <v>1</v>
      </c>
      <c r="I24" s="201" t="b">
        <v>1</v>
      </c>
      <c r="K24" s="709" t="s">
        <v>342</v>
      </c>
      <c r="L24" s="201" t="b">
        <v>0</v>
      </c>
      <c r="M24" s="201" t="b">
        <v>0</v>
      </c>
      <c r="N24" s="32"/>
      <c r="O24" s="503" t="s">
        <v>340</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949</v>
      </c>
      <c r="H25" s="201" t="b">
        <v>1</v>
      </c>
      <c r="I25" s="201" t="b">
        <v>1</v>
      </c>
      <c r="K25" s="709" t="s">
        <v>1021</v>
      </c>
      <c r="L25" s="201" t="b">
        <v>0</v>
      </c>
      <c r="M25" s="201" t="b">
        <v>0</v>
      </c>
      <c r="N25" s="32"/>
      <c r="O25" s="503" t="s">
        <v>1020</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221</v>
      </c>
      <c r="H26" s="201" t="b">
        <v>1</v>
      </c>
      <c r="I26" s="201" t="b">
        <v>1</v>
      </c>
      <c r="K26" s="709" t="s">
        <v>343</v>
      </c>
      <c r="L26" s="201" t="b">
        <v>0</v>
      </c>
      <c r="M26" s="201" t="b">
        <v>0</v>
      </c>
      <c r="N26" s="32"/>
      <c r="O26" s="503" t="s">
        <v>73</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63</v>
      </c>
      <c r="H27" s="201" t="b">
        <v>1</v>
      </c>
      <c r="I27" s="201" t="b">
        <v>1</v>
      </c>
      <c r="K27" s="710" t="s">
        <v>1022</v>
      </c>
      <c r="L27" s="201" t="b">
        <v>0</v>
      </c>
      <c r="M27" s="201" t="b">
        <v>0</v>
      </c>
      <c r="N27" s="32"/>
      <c r="O27" s="503" t="s">
        <v>68</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951</v>
      </c>
      <c r="H28" s="201" t="b">
        <v>1</v>
      </c>
      <c r="I28" s="201" t="b">
        <v>1</v>
      </c>
      <c r="K28" s="710" t="s">
        <v>344</v>
      </c>
      <c r="L28" s="201" t="b">
        <v>0</v>
      </c>
      <c r="M28" s="201" t="b">
        <v>0</v>
      </c>
      <c r="N28" s="32"/>
      <c r="O28" s="503" t="s">
        <v>339</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74</v>
      </c>
      <c r="H29" s="201" t="b">
        <v>0</v>
      </c>
      <c r="I29" s="201" t="b">
        <v>0</v>
      </c>
      <c r="K29" s="710" t="s">
        <v>1023</v>
      </c>
      <c r="L29" s="201" t="b">
        <v>0</v>
      </c>
      <c r="M29" s="201" t="b">
        <v>0</v>
      </c>
      <c r="N29" s="32"/>
      <c r="O29" s="503" t="s">
        <v>66</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64</v>
      </c>
      <c r="H30" s="201" t="b">
        <v>1</v>
      </c>
      <c r="I30" s="201" t="b">
        <v>1</v>
      </c>
      <c r="K30" s="32"/>
      <c r="L30" s="32"/>
      <c r="M30" s="32"/>
      <c r="N30" s="32"/>
      <c r="O30" s="503" t="s">
        <v>949</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947</v>
      </c>
      <c r="H31" s="201" t="b">
        <v>1</v>
      </c>
      <c r="I31" s="201" t="b">
        <v>1</v>
      </c>
      <c r="K31" s="32"/>
      <c r="L31" s="32"/>
      <c r="M31" s="32"/>
      <c r="N31" s="32"/>
      <c r="O31" s="503" t="s">
        <v>221</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71</v>
      </c>
      <c r="H32" s="201" t="b">
        <v>1</v>
      </c>
      <c r="I32" s="201" t="b">
        <v>1</v>
      </c>
      <c r="K32" s="32"/>
      <c r="L32" s="32"/>
      <c r="M32" s="32"/>
      <c r="N32" s="32"/>
      <c r="O32" s="503" t="s">
        <v>63</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950</v>
      </c>
      <c r="H33" s="201" t="b">
        <v>1</v>
      </c>
      <c r="I33" s="201" t="b">
        <v>1</v>
      </c>
      <c r="K33" s="32"/>
      <c r="L33" s="32"/>
      <c r="M33" s="32"/>
      <c r="N33" s="32"/>
      <c r="O33" s="503" t="s">
        <v>951</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341</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1151</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342</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1021</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343</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1022</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74</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64</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947</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344</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1023</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71</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950</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394</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103</v>
      </c>
      <c r="N67" s="137"/>
      <c r="O67" s="17"/>
      <c r="P67" s="17"/>
      <c r="Q67" s="17" t="s">
        <v>395</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216</v>
      </c>
      <c r="H68" t="s">
        <v>217</v>
      </c>
      <c r="I68" s="930" t="s">
        <v>1232</v>
      </c>
      <c r="J68" s="930" t="s">
        <v>1233</v>
      </c>
      <c r="K68" s="34"/>
      <c r="L68" s="34"/>
      <c r="M68" t="s">
        <v>101</v>
      </c>
      <c r="N68" s="199">
        <v>20.54</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379</v>
      </c>
      <c r="H69" s="199">
        <v>220</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56</v>
      </c>
      <c r="H70" s="199">
        <v>340</v>
      </c>
      <c r="I70" s="199">
        <v>0</v>
      </c>
      <c r="J70" s="199">
        <v>1</v>
      </c>
      <c r="K70" s="32"/>
      <c r="L70" s="32"/>
      <c r="M70" t="s">
        <v>102</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57</v>
      </c>
      <c r="H71" s="199">
        <v>560</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58</v>
      </c>
      <c r="H72" s="199">
        <v>340</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59</v>
      </c>
      <c r="H73" s="199">
        <v>320</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881</v>
      </c>
      <c r="H74" s="199">
        <v>320</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882</v>
      </c>
      <c r="H75" s="199">
        <v>480</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883</v>
      </c>
      <c r="H76" s="199">
        <v>620</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1155</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788</v>
      </c>
      <c r="H89" s="13"/>
      <c r="I89" s="13"/>
      <c r="J89" s="13" t="s">
        <v>258</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789</v>
      </c>
      <c r="J90" s="13" t="s">
        <v>799</v>
      </c>
      <c r="K90" s="13" t="s">
        <v>800</v>
      </c>
      <c r="L90" s="13" t="s">
        <v>1127</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1153</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790</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1250</v>
      </c>
      <c r="K106" s="17"/>
      <c r="L106" s="17"/>
      <c r="M106" s="23"/>
      <c r="N106" s="943" t="s">
        <v>920</v>
      </c>
      <c r="O106" s="24"/>
      <c r="P106" s="945" t="s">
        <v>919</v>
      </c>
      <c r="Q106" s="945"/>
      <c r="R106" s="945"/>
      <c r="S106" s="24"/>
      <c r="T106" s="22" t="s">
        <v>977</v>
      </c>
      <c r="U106" s="22"/>
      <c r="V106" s="762" t="s">
        <v>919</v>
      </c>
      <c r="W106" s="762"/>
      <c r="X106" s="762"/>
      <c r="Y106" s="24"/>
      <c r="Z106" s="22" t="s">
        <v>977</v>
      </c>
      <c r="AA106" s="22"/>
      <c r="AB106" s="22" t="s">
        <v>1167</v>
      </c>
      <c r="AC106" s="22"/>
      <c r="AD106" s="22"/>
      <c r="AE106" s="127" t="s">
        <v>1164</v>
      </c>
      <c r="AF106" s="22"/>
      <c r="AG106" s="16"/>
      <c r="AH106" s="8"/>
      <c r="AI106" s="8"/>
      <c r="AJ106" s="8"/>
    </row>
    <row r="107" spans="1:36" customFormat="1" ht="12" customHeight="1" x14ac:dyDescent="0.35">
      <c r="A107" s="6"/>
      <c r="B107" s="7"/>
      <c r="C107" s="17"/>
      <c r="D107" s="17"/>
      <c r="E107" s="17"/>
      <c r="F107" s="17"/>
      <c r="G107" s="194" t="s">
        <v>918</v>
      </c>
      <c r="H107" s="17"/>
      <c r="I107" s="17"/>
      <c r="J107" s="22" t="s">
        <v>1251</v>
      </c>
      <c r="K107" s="17"/>
      <c r="L107" s="23" t="s">
        <v>348</v>
      </c>
      <c r="M107" s="23" t="s">
        <v>350</v>
      </c>
      <c r="N107" s="944"/>
      <c r="O107" s="24"/>
      <c r="P107" s="24" t="s">
        <v>959</v>
      </c>
      <c r="Q107" s="24" t="s">
        <v>960</v>
      </c>
      <c r="R107" s="24" t="s">
        <v>917</v>
      </c>
      <c r="S107" s="24"/>
      <c r="T107" s="22"/>
      <c r="U107" s="22"/>
      <c r="V107" s="24" t="s">
        <v>959</v>
      </c>
      <c r="W107" s="24" t="s">
        <v>960</v>
      </c>
      <c r="X107" s="24" t="s">
        <v>917</v>
      </c>
      <c r="Y107" s="24"/>
      <c r="Z107" s="22"/>
      <c r="AA107" s="22"/>
      <c r="AB107" s="22" t="s">
        <v>1168</v>
      </c>
      <c r="AC107" s="22" t="s">
        <v>1169</v>
      </c>
      <c r="AD107" s="22"/>
      <c r="AE107" s="22" t="s">
        <v>1165</v>
      </c>
      <c r="AF107" s="22" t="s">
        <v>1166</v>
      </c>
      <c r="AG107" s="16"/>
      <c r="AH107" s="8"/>
      <c r="AI107" s="8"/>
      <c r="AJ107" s="8"/>
    </row>
    <row r="108" spans="1:36" customFormat="1" ht="12" customHeight="1" x14ac:dyDescent="0.35">
      <c r="A108" s="6"/>
      <c r="B108" s="7"/>
      <c r="C108" s="17"/>
      <c r="D108" s="17"/>
      <c r="E108" s="17"/>
      <c r="F108" s="26"/>
      <c r="G108" s="201" t="b">
        <v>1</v>
      </c>
      <c r="H108" s="34"/>
      <c r="I108" s="27"/>
      <c r="J108" s="157" t="s">
        <v>1252</v>
      </c>
      <c r="K108" s="505" t="s">
        <v>820</v>
      </c>
      <c r="L108" s="200">
        <v>1</v>
      </c>
      <c r="M108" s="490" t="b">
        <f>NOT(OR(M109:M117))</f>
        <v>1</v>
      </c>
      <c r="N108" s="764">
        <f>V108</f>
        <v>105</v>
      </c>
      <c r="O108" s="160"/>
      <c r="P108" s="765">
        <f t="shared" ref="P108:P117" si="0">MIN($T$108:$T$117)</f>
        <v>43572</v>
      </c>
      <c r="Q108" s="595">
        <f>Periods!$J$24</f>
        <v>43684</v>
      </c>
      <c r="R108" s="595">
        <v>43753</v>
      </c>
      <c r="S108" s="32"/>
      <c r="T108" s="659">
        <f>Periods!$F$21</f>
        <v>43595</v>
      </c>
      <c r="U108" s="32"/>
      <c r="V108" s="763">
        <f t="shared" ref="V108:V117" si="1">MIN(51,INT((P108 - DATE(YEAR(P108),1,1))/7))*7</f>
        <v>105</v>
      </c>
      <c r="W108" s="763">
        <f t="shared" ref="W108:W117" si="2">MIN(51,INT((Q108 - DATE(YEAR(Q108),1,1))/7))*7</f>
        <v>217</v>
      </c>
      <c r="X108" s="763">
        <f t="shared" ref="X108:X117" si="3">MIN(51,INT((R108 - DATE(YEAR(R108),1,1))/7))*7</f>
        <v>287</v>
      </c>
      <c r="Y108" s="32"/>
      <c r="Z108" s="763">
        <f t="shared" ref="Z108:Z117" si="4">MIN(51,INT((T108 - DATE(YEAR(T108),1,1))/7))*7</f>
        <v>126</v>
      </c>
      <c r="AA108" s="32"/>
      <c r="AB108" s="677">
        <f>Z108</f>
        <v>126</v>
      </c>
      <c r="AC108" s="677">
        <f>Z108</f>
        <v>126</v>
      </c>
      <c r="AD108" s="30"/>
      <c r="AE108" s="677">
        <v>-1</v>
      </c>
      <c r="AF108" s="677">
        <v>-1</v>
      </c>
      <c r="AG108" s="16"/>
      <c r="AH108" s="8"/>
      <c r="AI108" s="8"/>
      <c r="AJ108" s="8"/>
    </row>
    <row r="109" spans="1:36" customFormat="1" ht="12" customHeight="1" x14ac:dyDescent="0.35">
      <c r="A109" s="6"/>
      <c r="B109" s="7"/>
      <c r="C109" s="17"/>
      <c r="D109" s="17"/>
      <c r="E109" s="17"/>
      <c r="F109" s="26"/>
      <c r="H109" s="34"/>
      <c r="I109" s="34"/>
      <c r="J109" s="157" t="s">
        <v>1253</v>
      </c>
      <c r="K109" s="506" t="s">
        <v>393</v>
      </c>
      <c r="L109" s="200">
        <v>0.2</v>
      </c>
      <c r="M109" s="201" t="b">
        <v>0</v>
      </c>
      <c r="N109" s="764">
        <f>V109</f>
        <v>105</v>
      </c>
      <c r="O109" s="160"/>
      <c r="P109" s="765">
        <f t="shared" si="0"/>
        <v>43572</v>
      </c>
      <c r="Q109" s="595">
        <f>Q108</f>
        <v>43684</v>
      </c>
      <c r="R109" s="595">
        <v>43753</v>
      </c>
      <c r="S109" s="32"/>
      <c r="T109" s="659">
        <f>Periods!G21</f>
        <v>43572</v>
      </c>
      <c r="U109" s="32"/>
      <c r="V109" s="763">
        <f t="shared" si="1"/>
        <v>105</v>
      </c>
      <c r="W109" s="763">
        <f t="shared" si="2"/>
        <v>217</v>
      </c>
      <c r="X109" s="763">
        <f t="shared" si="3"/>
        <v>287</v>
      </c>
      <c r="Y109" s="32"/>
      <c r="Z109" s="763">
        <f t="shared" si="4"/>
        <v>105</v>
      </c>
      <c r="AA109" s="32"/>
      <c r="AB109" s="677">
        <f t="shared" ref="AB109:AB110" si="5">Z109</f>
        <v>105</v>
      </c>
      <c r="AC109" s="677">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916</v>
      </c>
      <c r="H110" s="34"/>
      <c r="I110" s="34"/>
      <c r="J110" s="157" t="s">
        <v>1254</v>
      </c>
      <c r="K110" s="506" t="s">
        <v>791</v>
      </c>
      <c r="L110" s="200">
        <v>0.1</v>
      </c>
      <c r="M110" s="201" t="b">
        <v>0</v>
      </c>
      <c r="N110" s="764">
        <f>X110</f>
        <v>287</v>
      </c>
      <c r="O110" s="160"/>
      <c r="P110" s="765">
        <f t="shared" si="0"/>
        <v>43572</v>
      </c>
      <c r="Q110" s="595">
        <f t="shared" ref="Q110:Q117" si="7">Q109</f>
        <v>43684</v>
      </c>
      <c r="R110" s="595">
        <v>43753</v>
      </c>
      <c r="S110" s="32"/>
      <c r="T110" s="1">
        <f t="shared" ref="T110:T117" si="8">T109</f>
        <v>43572</v>
      </c>
      <c r="U110" s="32"/>
      <c r="V110" s="763">
        <f t="shared" si="1"/>
        <v>105</v>
      </c>
      <c r="W110" s="763">
        <f t="shared" si="2"/>
        <v>217</v>
      </c>
      <c r="X110" s="763">
        <f t="shared" si="3"/>
        <v>287</v>
      </c>
      <c r="Y110" s="32"/>
      <c r="Z110" s="763">
        <f t="shared" si="4"/>
        <v>105</v>
      </c>
      <c r="AA110" s="32"/>
      <c r="AB110" s="677">
        <f t="shared" si="5"/>
        <v>105</v>
      </c>
      <c r="AC110" s="677">
        <f t="shared" si="6"/>
        <v>105</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1255</v>
      </c>
      <c r="K111" s="506" t="s">
        <v>792</v>
      </c>
      <c r="L111" s="200">
        <v>0.1</v>
      </c>
      <c r="M111" s="201" t="b">
        <v>0</v>
      </c>
      <c r="N111" s="764">
        <f>W111</f>
        <v>217</v>
      </c>
      <c r="O111" s="160"/>
      <c r="P111" s="765">
        <f t="shared" si="0"/>
        <v>43572</v>
      </c>
      <c r="Q111" s="595">
        <f t="shared" si="7"/>
        <v>43684</v>
      </c>
      <c r="R111" s="595">
        <v>43753</v>
      </c>
      <c r="S111" s="32"/>
      <c r="T111" s="1">
        <f t="shared" si="8"/>
        <v>43572</v>
      </c>
      <c r="U111" s="32"/>
      <c r="V111" s="763">
        <f t="shared" si="1"/>
        <v>105</v>
      </c>
      <c r="W111" s="763">
        <f t="shared" si="2"/>
        <v>217</v>
      </c>
      <c r="X111" s="763">
        <f t="shared" si="3"/>
        <v>287</v>
      </c>
      <c r="Y111" s="32"/>
      <c r="Z111" s="763">
        <f t="shared" si="4"/>
        <v>105</v>
      </c>
      <c r="AA111" s="32"/>
      <c r="AB111" s="677">
        <f t="shared" ref="AB111:AB112" si="9">$AB$113</f>
        <v>126</v>
      </c>
      <c r="AC111" s="677">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1256</v>
      </c>
      <c r="K112" s="506" t="s">
        <v>793</v>
      </c>
      <c r="L112" s="200">
        <v>0.1</v>
      </c>
      <c r="M112" s="201" t="b">
        <v>0</v>
      </c>
      <c r="N112" s="764">
        <f>X112</f>
        <v>287</v>
      </c>
      <c r="O112" s="160"/>
      <c r="P112" s="765">
        <f t="shared" si="0"/>
        <v>43572</v>
      </c>
      <c r="Q112" s="595">
        <f t="shared" si="7"/>
        <v>43684</v>
      </c>
      <c r="R112" s="595">
        <v>43753</v>
      </c>
      <c r="S112" s="32"/>
      <c r="T112" s="659">
        <f>Periods!K22</f>
        <v>43593</v>
      </c>
      <c r="U112" s="32"/>
      <c r="V112" s="763">
        <f t="shared" si="1"/>
        <v>105</v>
      </c>
      <c r="W112" s="763">
        <f t="shared" si="2"/>
        <v>217</v>
      </c>
      <c r="X112" s="763">
        <f t="shared" si="3"/>
        <v>287</v>
      </c>
      <c r="Y112" s="32"/>
      <c r="Z112" s="763">
        <f t="shared" si="4"/>
        <v>126</v>
      </c>
      <c r="AA112" s="32"/>
      <c r="AB112" s="677">
        <f t="shared" si="9"/>
        <v>126</v>
      </c>
      <c r="AC112" s="677">
        <f t="shared" si="10"/>
        <v>147</v>
      </c>
      <c r="AD112" s="30"/>
      <c r="AE112" s="30"/>
      <c r="AF112" s="30"/>
      <c r="AG112" s="16"/>
      <c r="AH112" s="8"/>
      <c r="AI112" s="8"/>
      <c r="AJ112" s="8"/>
    </row>
    <row r="113" spans="1:36" customFormat="1" ht="12" customHeight="1" x14ac:dyDescent="0.35">
      <c r="A113" s="6"/>
      <c r="B113" s="7"/>
      <c r="C113" s="17"/>
      <c r="D113" s="17"/>
      <c r="E113" s="17"/>
      <c r="F113" s="26"/>
      <c r="G113" s="154" t="s">
        <v>956</v>
      </c>
      <c r="H113" s="34"/>
      <c r="I113" s="34"/>
      <c r="J113" s="157" t="s">
        <v>1257</v>
      </c>
      <c r="K113" s="506" t="s">
        <v>794</v>
      </c>
      <c r="L113" s="200">
        <v>0.1</v>
      </c>
      <c r="M113" s="201" t="b">
        <v>0</v>
      </c>
      <c r="N113" s="764">
        <f>V113</f>
        <v>105</v>
      </c>
      <c r="O113" s="160"/>
      <c r="P113" s="765">
        <f t="shared" si="0"/>
        <v>43572</v>
      </c>
      <c r="Q113" s="595">
        <f t="shared" si="7"/>
        <v>43684</v>
      </c>
      <c r="R113" s="595">
        <v>43753</v>
      </c>
      <c r="S113" s="32"/>
      <c r="T113" s="1">
        <f t="shared" si="8"/>
        <v>43593</v>
      </c>
      <c r="U113" s="32"/>
      <c r="V113" s="763">
        <f t="shared" si="1"/>
        <v>105</v>
      </c>
      <c r="W113" s="763">
        <f t="shared" si="2"/>
        <v>217</v>
      </c>
      <c r="X113" s="763">
        <f t="shared" si="3"/>
        <v>287</v>
      </c>
      <c r="Y113" s="32"/>
      <c r="Z113" s="763">
        <f t="shared" si="4"/>
        <v>126</v>
      </c>
      <c r="AA113" s="32"/>
      <c r="AB113" s="677">
        <f>Z113</f>
        <v>126</v>
      </c>
      <c r="AC113" s="677">
        <f>Z113</f>
        <v>126</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1258</v>
      </c>
      <c r="K114" s="506" t="s">
        <v>795</v>
      </c>
      <c r="L114" s="200">
        <v>0.1</v>
      </c>
      <c r="M114" s="201" t="b">
        <v>0</v>
      </c>
      <c r="N114" s="764">
        <f>X114</f>
        <v>287</v>
      </c>
      <c r="O114" s="160"/>
      <c r="P114" s="765">
        <f t="shared" si="0"/>
        <v>43572</v>
      </c>
      <c r="Q114" s="595">
        <f t="shared" si="7"/>
        <v>43684</v>
      </c>
      <c r="R114" s="595">
        <v>43753</v>
      </c>
      <c r="S114" s="32"/>
      <c r="T114" s="1">
        <f t="shared" si="8"/>
        <v>43593</v>
      </c>
      <c r="U114" s="32"/>
      <c r="V114" s="763">
        <f t="shared" si="1"/>
        <v>105</v>
      </c>
      <c r="W114" s="763">
        <f t="shared" si="2"/>
        <v>217</v>
      </c>
      <c r="X114" s="763">
        <f t="shared" si="3"/>
        <v>287</v>
      </c>
      <c r="Y114" s="32"/>
      <c r="Z114" s="763">
        <f t="shared" si="4"/>
        <v>126</v>
      </c>
      <c r="AA114" s="32"/>
      <c r="AB114" s="677">
        <f t="shared" ref="AB114:AB117" si="11">Z114</f>
        <v>126</v>
      </c>
      <c r="AC114" s="677">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1259</v>
      </c>
      <c r="K115" s="506" t="s">
        <v>796</v>
      </c>
      <c r="L115" s="200">
        <v>0.1</v>
      </c>
      <c r="M115" s="201" t="b">
        <v>0</v>
      </c>
      <c r="N115" s="764">
        <f>W115</f>
        <v>217</v>
      </c>
      <c r="O115" s="160"/>
      <c r="P115" s="765">
        <f t="shared" si="0"/>
        <v>43572</v>
      </c>
      <c r="Q115" s="595">
        <f t="shared" si="7"/>
        <v>43684</v>
      </c>
      <c r="R115" s="595">
        <v>43753</v>
      </c>
      <c r="S115" s="32"/>
      <c r="T115" s="659">
        <f>Periods!M23</f>
        <v>43614</v>
      </c>
      <c r="U115" s="32"/>
      <c r="V115" s="763">
        <f t="shared" si="1"/>
        <v>105</v>
      </c>
      <c r="W115" s="763">
        <f t="shared" si="2"/>
        <v>217</v>
      </c>
      <c r="X115" s="763">
        <f t="shared" si="3"/>
        <v>287</v>
      </c>
      <c r="Y115" s="32"/>
      <c r="Z115" s="763">
        <f t="shared" si="4"/>
        <v>147</v>
      </c>
      <c r="AA115" s="32"/>
      <c r="AB115" s="677">
        <f t="shared" si="11"/>
        <v>147</v>
      </c>
      <c r="AC115" s="677">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1260</v>
      </c>
      <c r="K116" s="506" t="s">
        <v>797</v>
      </c>
      <c r="L116" s="200">
        <v>0.1</v>
      </c>
      <c r="M116" s="201" t="b">
        <v>0</v>
      </c>
      <c r="N116" s="764">
        <f>X116</f>
        <v>287</v>
      </c>
      <c r="O116" s="160"/>
      <c r="P116" s="765">
        <f t="shared" si="0"/>
        <v>43572</v>
      </c>
      <c r="Q116" s="595">
        <f t="shared" si="7"/>
        <v>43684</v>
      </c>
      <c r="R116" s="595">
        <v>43753</v>
      </c>
      <c r="S116" s="32"/>
      <c r="T116" s="1">
        <f t="shared" si="8"/>
        <v>43614</v>
      </c>
      <c r="U116" s="32"/>
      <c r="V116" s="763">
        <f t="shared" si="1"/>
        <v>105</v>
      </c>
      <c r="W116" s="763">
        <f t="shared" si="2"/>
        <v>217</v>
      </c>
      <c r="X116" s="763">
        <f t="shared" si="3"/>
        <v>287</v>
      </c>
      <c r="Y116" s="32"/>
      <c r="Z116" s="763">
        <f t="shared" si="4"/>
        <v>147</v>
      </c>
      <c r="AA116" s="32"/>
      <c r="AB116" s="677">
        <f t="shared" si="11"/>
        <v>147</v>
      </c>
      <c r="AC116" s="677">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931" t="s">
        <v>1261</v>
      </c>
      <c r="K117" s="507" t="s">
        <v>798</v>
      </c>
      <c r="L117" s="200">
        <v>0.1</v>
      </c>
      <c r="M117" s="201" t="b">
        <v>0</v>
      </c>
      <c r="N117" s="764">
        <f>X117</f>
        <v>287</v>
      </c>
      <c r="O117" s="160"/>
      <c r="P117" s="765">
        <f t="shared" si="0"/>
        <v>43572</v>
      </c>
      <c r="Q117" s="595">
        <f t="shared" si="7"/>
        <v>43684</v>
      </c>
      <c r="R117" s="595">
        <v>43753</v>
      </c>
      <c r="S117" s="32"/>
      <c r="T117" s="1">
        <f t="shared" si="8"/>
        <v>43614</v>
      </c>
      <c r="U117" s="32"/>
      <c r="V117" s="763">
        <f t="shared" si="1"/>
        <v>105</v>
      </c>
      <c r="W117" s="763">
        <f t="shared" si="2"/>
        <v>217</v>
      </c>
      <c r="X117" s="763">
        <f t="shared" si="3"/>
        <v>287</v>
      </c>
      <c r="Y117" s="32"/>
      <c r="Z117" s="763">
        <f t="shared" si="4"/>
        <v>147</v>
      </c>
      <c r="AA117" s="32"/>
      <c r="AB117" s="677">
        <f t="shared" si="11"/>
        <v>147</v>
      </c>
      <c r="AC117" s="677">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915</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280</v>
      </c>
      <c r="H119" s="34"/>
      <c r="I119" s="34"/>
      <c r="J119" s="34"/>
      <c r="K119" s="34"/>
      <c r="L119" s="596">
        <f>SUM(L109:L118)</f>
        <v>0.99999999999999989</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272</v>
      </c>
      <c r="J134" s="203">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273</v>
      </c>
      <c r="J135" s="203">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274</v>
      </c>
      <c r="J136" s="203">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275</v>
      </c>
      <c r="J137" s="203">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276</v>
      </c>
      <c r="J138" s="203">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277</v>
      </c>
      <c r="J139" s="203">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278</v>
      </c>
      <c r="J140" s="203">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279</v>
      </c>
      <c r="J141" s="203">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226</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280</v>
      </c>
      <c r="H144" s="34"/>
      <c r="I144" s="34"/>
      <c r="J144" s="628">
        <f>SUM(J134:J142)</f>
        <v>98500</v>
      </c>
      <c r="K144" s="32"/>
      <c r="L144" s="32"/>
      <c r="M144" s="202">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291</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292</v>
      </c>
      <c r="J15" s="204">
        <v>4760</v>
      </c>
      <c r="K15" s="204">
        <v>6752</v>
      </c>
      <c r="L15" s="34" t="s">
        <v>271</v>
      </c>
      <c r="M15" s="34" t="s">
        <v>288</v>
      </c>
      <c r="N15" s="157"/>
      <c r="O15" s="32"/>
      <c r="P15" s="32"/>
      <c r="Q15" s="32"/>
      <c r="R15" s="32"/>
      <c r="S15" s="32"/>
      <c r="T15" s="32"/>
      <c r="U15" s="32"/>
      <c r="V15" s="30"/>
      <c r="W15" s="16"/>
      <c r="X15" s="8"/>
      <c r="Y15" s="8"/>
      <c r="Z15" s="8"/>
    </row>
    <row r="16" spans="1:26" x14ac:dyDescent="0.35">
      <c r="A16" s="6"/>
      <c r="B16" s="7"/>
      <c r="C16" s="17"/>
      <c r="D16" s="17"/>
      <c r="E16" s="17"/>
      <c r="F16" s="26"/>
      <c r="H16" s="34"/>
      <c r="I16" s="157" t="s">
        <v>293</v>
      </c>
      <c r="J16" s="204">
        <v>30</v>
      </c>
      <c r="K16" s="204">
        <v>30</v>
      </c>
      <c r="L16" s="34" t="s">
        <v>286</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294</v>
      </c>
      <c r="J17" s="4">
        <f>J15/EXP(J16*LN(1.2))</f>
        <v>20.052548309496157</v>
      </c>
      <c r="K17" s="4">
        <f>K15/EXP(K16*LN(1.2))</f>
        <v>28.444287013806314</v>
      </c>
      <c r="L17" s="34" t="s">
        <v>271</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226</v>
      </c>
      <c r="J18" s="205">
        <v>3.6</v>
      </c>
      <c r="K18" s="205">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1195</v>
      </c>
      <c r="L31" s="29"/>
      <c r="N31" s="759" t="s">
        <v>1196</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292</v>
      </c>
      <c r="K32" s="204">
        <v>15000</v>
      </c>
      <c r="L32" s="34" t="s">
        <v>271</v>
      </c>
      <c r="M32" s="34"/>
      <c r="N32" s="910">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293</v>
      </c>
      <c r="K33" s="204">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66">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297</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298</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299</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300</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301</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289</v>
      </c>
      <c r="I67" s="173" t="s">
        <v>290</v>
      </c>
      <c r="J67" s="173"/>
      <c r="K67" s="173"/>
      <c r="L67" s="173"/>
      <c r="M67" s="173"/>
      <c r="W67" s="16"/>
      <c r="X67" s="8"/>
      <c r="Y67" s="8"/>
      <c r="Z67" s="8"/>
    </row>
    <row r="68" spans="1:26" ht="12.75" customHeight="1" x14ac:dyDescent="0.35">
      <c r="A68" s="164"/>
      <c r="B68" s="7"/>
      <c r="C68" s="17"/>
      <c r="D68" s="17"/>
      <c r="E68" s="17"/>
      <c r="F68" s="26"/>
      <c r="G68" s="184" t="s">
        <v>312</v>
      </c>
      <c r="H68" s="207">
        <v>0.1</v>
      </c>
      <c r="I68" s="207">
        <v>0.2</v>
      </c>
      <c r="J68" s="173" t="s">
        <v>302</v>
      </c>
      <c r="K68" s="209">
        <f>H68*60</f>
        <v>6</v>
      </c>
      <c r="L68" s="209">
        <f>I68*60</f>
        <v>12</v>
      </c>
      <c r="M68" s="173" t="s">
        <v>303</v>
      </c>
      <c r="Q68" s="173"/>
      <c r="R68" s="173"/>
      <c r="S68" s="173"/>
      <c r="T68" s="173"/>
      <c r="U68" s="173"/>
      <c r="V68" s="174"/>
      <c r="W68" s="16"/>
      <c r="X68" s="8"/>
      <c r="Y68" s="8"/>
      <c r="Z68" s="8"/>
    </row>
    <row r="69" spans="1:26" ht="12.75" customHeight="1" x14ac:dyDescent="0.35">
      <c r="A69" s="164"/>
      <c r="B69" s="7"/>
      <c r="C69" s="17"/>
      <c r="D69" s="17"/>
      <c r="E69" s="17"/>
      <c r="F69" s="26"/>
      <c r="G69" s="184" t="s">
        <v>313</v>
      </c>
      <c r="H69" s="207">
        <v>0.1</v>
      </c>
      <c r="I69" s="207">
        <v>0.1</v>
      </c>
      <c r="J69" s="173" t="s">
        <v>304</v>
      </c>
      <c r="K69" s="209">
        <f>H69*60</f>
        <v>6</v>
      </c>
      <c r="L69" s="209">
        <f>I69*60</f>
        <v>6</v>
      </c>
      <c r="M69" s="173" t="s">
        <v>303</v>
      </c>
      <c r="Q69" s="173"/>
      <c r="R69" s="173"/>
      <c r="S69" s="173"/>
      <c r="T69" s="173"/>
      <c r="U69" s="173"/>
      <c r="V69" s="174"/>
      <c r="W69" s="16"/>
      <c r="X69" s="8"/>
      <c r="Y69" s="8"/>
      <c r="Z69" s="8"/>
    </row>
    <row r="70" spans="1:26" ht="12.75" customHeight="1" x14ac:dyDescent="0.35">
      <c r="A70" s="164"/>
      <c r="B70" s="7"/>
      <c r="C70" s="17"/>
      <c r="D70" s="17"/>
      <c r="E70" s="17"/>
      <c r="F70" s="26"/>
      <c r="G70" s="184" t="s">
        <v>291</v>
      </c>
      <c r="H70" s="207">
        <v>2</v>
      </c>
      <c r="I70" s="207">
        <v>2</v>
      </c>
      <c r="J70" s="173" t="s">
        <v>305</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306</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308</v>
      </c>
      <c r="O72" s="176"/>
      <c r="P72" s="176"/>
      <c r="Q72" s="173" t="s">
        <v>314</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307</v>
      </c>
      <c r="K74" s="176"/>
      <c r="L74" s="176"/>
      <c r="M74" s="176"/>
      <c r="N74" s="176" t="s">
        <v>263</v>
      </c>
      <c r="O74" s="210">
        <v>0.2</v>
      </c>
      <c r="P74" s="181" t="s">
        <v>309</v>
      </c>
      <c r="Q74" s="212">
        <f>O74*60</f>
        <v>12</v>
      </c>
      <c r="R74" s="176" t="s">
        <v>303</v>
      </c>
      <c r="V74" s="178"/>
      <c r="W74" s="16"/>
      <c r="X74" s="8"/>
      <c r="Y74" s="8"/>
      <c r="Z74" s="8"/>
    </row>
    <row r="75" spans="1:26" ht="12.75" customHeight="1" x14ac:dyDescent="0.35">
      <c r="A75" s="164"/>
      <c r="B75" s="7"/>
      <c r="C75" s="17"/>
      <c r="D75" s="17"/>
      <c r="E75" s="17"/>
      <c r="F75" s="36"/>
      <c r="G75" s="179"/>
      <c r="H75" s="91"/>
      <c r="J75" s="176"/>
      <c r="K75" s="176"/>
      <c r="L75" s="176"/>
      <c r="M75" s="176"/>
      <c r="N75" s="175" t="s">
        <v>310</v>
      </c>
      <c r="O75" s="211">
        <v>2</v>
      </c>
      <c r="P75" s="181" t="s">
        <v>311</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289</v>
      </c>
      <c r="J77" s="175" t="s">
        <v>290</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1087</v>
      </c>
      <c r="I78" s="175" t="s">
        <v>318</v>
      </c>
      <c r="J78" s="175" t="s">
        <v>315</v>
      </c>
      <c r="M78" s="176"/>
      <c r="N78" s="176" t="s">
        <v>1087</v>
      </c>
      <c r="O78" s="176" t="s">
        <v>316</v>
      </c>
      <c r="P78" s="182" t="s">
        <v>317</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47"/>
  <sheetViews>
    <sheetView topLeftCell="A682" zoomScale="80" zoomScaleNormal="80" workbookViewId="0">
      <selection activeCell="A699" sqref="A699:XFD72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352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955</v>
      </c>
      <c r="H31" s="766">
        <f>MIN(364,INT((I31 - DATE(YEAR(I31),1,1))))</f>
        <v>334</v>
      </c>
      <c r="I31" s="767">
        <v>43800</v>
      </c>
      <c r="J31" s="637" t="str">
        <f>IF(i_grain_income_date&gt;MAX($U$63:$AD$79),"","**ERROR**")</f>
        <v>**ERROR**</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953</v>
      </c>
      <c r="H33" s="769">
        <f>$H$31-7</f>
        <v>327</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954</v>
      </c>
      <c r="H34" s="769">
        <f>$H$31+7</f>
        <v>341</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979</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766</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66">
        <f>MIN(364,INT((J38 - DATE(YEAR(J38),1,1))))</f>
        <v>106</v>
      </c>
      <c r="J38" s="768">
        <v>43572</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329</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100</v>
      </c>
      <c r="I42" s="35" t="s">
        <v>820</v>
      </c>
      <c r="J42" s="35" t="s">
        <v>393</v>
      </c>
      <c r="K42" s="26" t="s">
        <v>791</v>
      </c>
      <c r="L42" s="26" t="s">
        <v>792</v>
      </c>
      <c r="M42" s="26" t="s">
        <v>793</v>
      </c>
      <c r="N42" s="35" t="s">
        <v>794</v>
      </c>
      <c r="O42" s="35" t="s">
        <v>795</v>
      </c>
      <c r="P42" s="35" t="s">
        <v>796</v>
      </c>
      <c r="Q42" s="35" t="s">
        <v>797</v>
      </c>
      <c r="R42" s="35" t="s">
        <v>798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2" t="str">
        <f>General!G17</f>
        <v>b</v>
      </c>
      <c r="I43" s="223">
        <v>20</v>
      </c>
      <c r="J43" s="223">
        <v>20</v>
      </c>
      <c r="K43" s="223">
        <v>20</v>
      </c>
      <c r="L43" s="223">
        <v>20</v>
      </c>
      <c r="M43" s="223">
        <v>20</v>
      </c>
      <c r="N43" s="223">
        <v>20</v>
      </c>
      <c r="O43" s="223">
        <v>20</v>
      </c>
      <c r="P43" s="223">
        <v>20</v>
      </c>
      <c r="Q43" s="223">
        <v>20</v>
      </c>
      <c r="R43" s="223">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2" t="str">
        <f>General!G18</f>
        <v>bd</v>
      </c>
      <c r="I44" s="223">
        <v>20</v>
      </c>
      <c r="J44" s="223">
        <v>20</v>
      </c>
      <c r="K44" s="223">
        <v>20</v>
      </c>
      <c r="L44" s="223">
        <v>20</v>
      </c>
      <c r="M44" s="223">
        <v>20</v>
      </c>
      <c r="N44" s="223">
        <v>20</v>
      </c>
      <c r="O44" s="223">
        <v>20</v>
      </c>
      <c r="P44" s="223">
        <v>20</v>
      </c>
      <c r="Q44" s="223">
        <v>20</v>
      </c>
      <c r="R44" s="223">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2" t="str">
        <f>General!G19</f>
        <v>f</v>
      </c>
      <c r="I45" s="223">
        <v>25</v>
      </c>
      <c r="J45" s="223">
        <v>25</v>
      </c>
      <c r="K45" s="223">
        <v>25</v>
      </c>
      <c r="L45" s="223">
        <v>25</v>
      </c>
      <c r="M45" s="223">
        <v>25</v>
      </c>
      <c r="N45" s="223">
        <v>25</v>
      </c>
      <c r="O45" s="223">
        <v>25</v>
      </c>
      <c r="P45" s="223">
        <v>25</v>
      </c>
      <c r="Q45" s="223">
        <v>25</v>
      </c>
      <c r="R45" s="223">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2" t="str">
        <f>General!G20</f>
        <v>h</v>
      </c>
      <c r="I46" s="223">
        <v>25</v>
      </c>
      <c r="J46" s="223">
        <v>25</v>
      </c>
      <c r="K46" s="223">
        <v>25</v>
      </c>
      <c r="L46" s="223">
        <v>25</v>
      </c>
      <c r="M46" s="223">
        <v>25</v>
      </c>
      <c r="N46" s="223">
        <v>25</v>
      </c>
      <c r="O46" s="223">
        <v>25</v>
      </c>
      <c r="P46" s="223">
        <v>25</v>
      </c>
      <c r="Q46" s="223">
        <v>25</v>
      </c>
      <c r="R46" s="223">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2" t="str">
        <f>General!G21</f>
        <v>i</v>
      </c>
      <c r="I47" s="223">
        <v>25</v>
      </c>
      <c r="J47" s="223">
        <v>25</v>
      </c>
      <c r="K47" s="223">
        <v>25</v>
      </c>
      <c r="L47" s="223">
        <v>25</v>
      </c>
      <c r="M47" s="223">
        <v>25</v>
      </c>
      <c r="N47" s="223">
        <v>25</v>
      </c>
      <c r="O47" s="223">
        <v>25</v>
      </c>
      <c r="P47" s="223">
        <v>25</v>
      </c>
      <c r="Q47" s="223">
        <v>25</v>
      </c>
      <c r="R47" s="223">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2" t="str">
        <f>General!G22</f>
        <v>k</v>
      </c>
      <c r="I48" s="223">
        <v>25</v>
      </c>
      <c r="J48" s="223">
        <v>25</v>
      </c>
      <c r="K48" s="223">
        <v>25</v>
      </c>
      <c r="L48" s="223">
        <v>25</v>
      </c>
      <c r="M48" s="223">
        <v>25</v>
      </c>
      <c r="N48" s="223">
        <v>25</v>
      </c>
      <c r="O48" s="223">
        <v>25</v>
      </c>
      <c r="P48" s="223">
        <v>25</v>
      </c>
      <c r="Q48" s="223">
        <v>25</v>
      </c>
      <c r="R48" s="223">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2"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2" t="str">
        <f>General!G24</f>
        <v>o</v>
      </c>
      <c r="I50" s="223">
        <v>15</v>
      </c>
      <c r="J50" s="223">
        <v>15</v>
      </c>
      <c r="K50" s="223">
        <v>15</v>
      </c>
      <c r="L50" s="223">
        <v>15</v>
      </c>
      <c r="M50" s="223">
        <v>15</v>
      </c>
      <c r="N50" s="223">
        <v>15</v>
      </c>
      <c r="O50" s="223">
        <v>15</v>
      </c>
      <c r="P50" s="223">
        <v>15</v>
      </c>
      <c r="Q50" s="223">
        <v>15</v>
      </c>
      <c r="R50" s="223">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2" t="str">
        <f>General!G25</f>
        <v>od</v>
      </c>
      <c r="I51" s="223">
        <v>15</v>
      </c>
      <c r="J51" s="223">
        <v>15</v>
      </c>
      <c r="K51" s="223">
        <v>15</v>
      </c>
      <c r="L51" s="223">
        <v>15</v>
      </c>
      <c r="M51" s="223">
        <v>15</v>
      </c>
      <c r="N51" s="223">
        <v>15</v>
      </c>
      <c r="O51" s="223">
        <v>15</v>
      </c>
      <c r="P51" s="223">
        <v>15</v>
      </c>
      <c r="Q51" s="223">
        <v>15</v>
      </c>
      <c r="R51" s="223">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2" t="str">
        <f>General!G26</f>
        <v>of</v>
      </c>
      <c r="I52" s="223">
        <v>25</v>
      </c>
      <c r="J52" s="223">
        <v>25</v>
      </c>
      <c r="K52" s="223">
        <v>25</v>
      </c>
      <c r="L52" s="223">
        <v>25</v>
      </c>
      <c r="M52" s="223">
        <v>25</v>
      </c>
      <c r="N52" s="223">
        <v>25</v>
      </c>
      <c r="O52" s="223">
        <v>25</v>
      </c>
      <c r="P52" s="223">
        <v>25</v>
      </c>
      <c r="Q52" s="223">
        <v>25</v>
      </c>
      <c r="R52" s="223">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2" t="str">
        <f>General!G27</f>
        <v>r</v>
      </c>
      <c r="I53" s="223">
        <v>30</v>
      </c>
      <c r="J53" s="223">
        <v>30</v>
      </c>
      <c r="K53" s="223">
        <v>30</v>
      </c>
      <c r="L53" s="223">
        <v>30</v>
      </c>
      <c r="M53" s="223">
        <v>30</v>
      </c>
      <c r="N53" s="223">
        <v>30</v>
      </c>
      <c r="O53" s="223">
        <v>30</v>
      </c>
      <c r="P53" s="223">
        <v>30</v>
      </c>
      <c r="Q53" s="223">
        <v>30</v>
      </c>
      <c r="R53" s="223">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2" t="str">
        <f>General!G28</f>
        <v>rd</v>
      </c>
      <c r="I54" s="223">
        <v>30</v>
      </c>
      <c r="J54" s="223">
        <v>30</v>
      </c>
      <c r="K54" s="223">
        <v>30</v>
      </c>
      <c r="L54" s="223">
        <v>30</v>
      </c>
      <c r="M54" s="223">
        <v>30</v>
      </c>
      <c r="N54" s="223">
        <v>30</v>
      </c>
      <c r="O54" s="223">
        <v>30</v>
      </c>
      <c r="P54" s="223">
        <v>30</v>
      </c>
      <c r="Q54" s="223">
        <v>30</v>
      </c>
      <c r="R54" s="223">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2" t="str">
        <f>General!G29</f>
        <v>v</v>
      </c>
      <c r="I55" s="223">
        <v>25</v>
      </c>
      <c r="J55" s="223">
        <v>25</v>
      </c>
      <c r="K55" s="223">
        <v>25</v>
      </c>
      <c r="L55" s="223">
        <v>25</v>
      </c>
      <c r="M55" s="223">
        <v>25</v>
      </c>
      <c r="N55" s="223">
        <v>25</v>
      </c>
      <c r="O55" s="223">
        <v>25</v>
      </c>
      <c r="P55" s="223">
        <v>25</v>
      </c>
      <c r="Q55" s="223">
        <v>25</v>
      </c>
      <c r="R55" s="223">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2" t="str">
        <f>General!G30</f>
        <v>w</v>
      </c>
      <c r="I56" s="223">
        <v>25</v>
      </c>
      <c r="J56" s="223">
        <v>25</v>
      </c>
      <c r="K56" s="223">
        <v>25</v>
      </c>
      <c r="L56" s="223">
        <v>25</v>
      </c>
      <c r="M56" s="223">
        <v>25</v>
      </c>
      <c r="N56" s="223">
        <v>25</v>
      </c>
      <c r="O56" s="223">
        <v>25</v>
      </c>
      <c r="P56" s="223">
        <v>25</v>
      </c>
      <c r="Q56" s="223">
        <v>25</v>
      </c>
      <c r="R56" s="223">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2" t="str">
        <f>General!G31</f>
        <v>wd</v>
      </c>
      <c r="I57" s="223">
        <v>25</v>
      </c>
      <c r="J57" s="223">
        <v>25</v>
      </c>
      <c r="K57" s="223">
        <v>25</v>
      </c>
      <c r="L57" s="223">
        <v>25</v>
      </c>
      <c r="M57" s="223">
        <v>25</v>
      </c>
      <c r="N57" s="223">
        <v>25</v>
      </c>
      <c r="O57" s="223">
        <v>25</v>
      </c>
      <c r="P57" s="223">
        <v>25</v>
      </c>
      <c r="Q57" s="223">
        <v>25</v>
      </c>
      <c r="R57" s="223">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2" t="str">
        <f>General!G32</f>
        <v>z</v>
      </c>
      <c r="I58" s="223">
        <v>30</v>
      </c>
      <c r="J58" s="223">
        <v>30</v>
      </c>
      <c r="K58" s="223">
        <v>30</v>
      </c>
      <c r="L58" s="223">
        <v>30</v>
      </c>
      <c r="M58" s="223">
        <v>30</v>
      </c>
      <c r="N58" s="223">
        <v>30</v>
      </c>
      <c r="O58" s="223">
        <v>30</v>
      </c>
      <c r="P58" s="223">
        <v>30</v>
      </c>
      <c r="Q58" s="223">
        <v>30</v>
      </c>
      <c r="R58" s="223">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2" t="str">
        <f>General!G33</f>
        <v>zd</v>
      </c>
      <c r="I59" s="223">
        <v>30</v>
      </c>
      <c r="J59" s="223">
        <v>30</v>
      </c>
      <c r="K59" s="223">
        <v>30</v>
      </c>
      <c r="L59" s="223">
        <v>30</v>
      </c>
      <c r="M59" s="223">
        <v>30</v>
      </c>
      <c r="N59" s="223">
        <v>30</v>
      </c>
      <c r="O59" s="223">
        <v>30</v>
      </c>
      <c r="P59" s="223">
        <v>30</v>
      </c>
      <c r="Q59" s="223">
        <v>30</v>
      </c>
      <c r="R59" s="223">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262</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98</v>
      </c>
      <c r="I62" s="35" t="s">
        <v>820</v>
      </c>
      <c r="J62" s="35" t="s">
        <v>393</v>
      </c>
      <c r="K62" s="26" t="s">
        <v>791</v>
      </c>
      <c r="L62" s="26" t="s">
        <v>792</v>
      </c>
      <c r="M62" s="26" t="s">
        <v>793</v>
      </c>
      <c r="N62" s="35" t="s">
        <v>794</v>
      </c>
      <c r="O62" s="35" t="s">
        <v>795</v>
      </c>
      <c r="P62" s="35" t="s">
        <v>796</v>
      </c>
      <c r="Q62" s="35" t="s">
        <v>797</v>
      </c>
      <c r="R62" s="35" t="s">
        <v>798</v>
      </c>
      <c r="S62" s="35"/>
      <c r="T62" s="35" t="s">
        <v>98</v>
      </c>
      <c r="U62" s="35" t="s">
        <v>820</v>
      </c>
      <c r="V62" s="35" t="s">
        <v>393</v>
      </c>
      <c r="W62" s="26" t="s">
        <v>791</v>
      </c>
      <c r="X62" s="26" t="s">
        <v>792</v>
      </c>
      <c r="Y62" s="26" t="s">
        <v>793</v>
      </c>
      <c r="Z62" s="35" t="s">
        <v>794</v>
      </c>
      <c r="AA62" s="35" t="s">
        <v>795</v>
      </c>
      <c r="AB62" s="35" t="s">
        <v>796</v>
      </c>
      <c r="AC62" s="35" t="s">
        <v>797</v>
      </c>
      <c r="AD62" s="35" t="s">
        <v>798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2" t="str">
        <f>General!G17</f>
        <v>b</v>
      </c>
      <c r="I63" s="768">
        <v>43804</v>
      </c>
      <c r="J63" s="768">
        <v>43804</v>
      </c>
      <c r="K63" s="768">
        <v>43804</v>
      </c>
      <c r="L63" s="768">
        <v>43804</v>
      </c>
      <c r="M63" s="768">
        <v>43804</v>
      </c>
      <c r="N63" s="768">
        <v>43804</v>
      </c>
      <c r="O63" s="768">
        <v>43804</v>
      </c>
      <c r="P63" s="768">
        <v>43804</v>
      </c>
      <c r="Q63" s="768">
        <v>43804</v>
      </c>
      <c r="R63" s="768">
        <v>43804</v>
      </c>
      <c r="S63" s="35"/>
      <c r="T63" s="692" t="str">
        <f>H63</f>
        <v>b</v>
      </c>
      <c r="U63" s="766">
        <f>MIN(364,INT((I63 - DATE(YEAR(I63),1,1))))</f>
        <v>338</v>
      </c>
      <c r="V63" s="766">
        <f t="shared" ref="V63:AD78" si="0">MIN(364,INT((J63 - DATE(YEAR(J63),1,1))))</f>
        <v>338</v>
      </c>
      <c r="W63" s="766">
        <f t="shared" si="0"/>
        <v>338</v>
      </c>
      <c r="X63" s="766">
        <f t="shared" si="0"/>
        <v>338</v>
      </c>
      <c r="Y63" s="766">
        <f t="shared" si="0"/>
        <v>338</v>
      </c>
      <c r="Z63" s="766">
        <f t="shared" si="0"/>
        <v>338</v>
      </c>
      <c r="AA63" s="766">
        <f t="shared" si="0"/>
        <v>338</v>
      </c>
      <c r="AB63" s="766">
        <f t="shared" si="0"/>
        <v>338</v>
      </c>
      <c r="AC63" s="766">
        <f t="shared" si="0"/>
        <v>338</v>
      </c>
      <c r="AD63" s="766">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2" t="str">
        <f>General!G18</f>
        <v>bd</v>
      </c>
      <c r="I64" s="768">
        <v>43804</v>
      </c>
      <c r="J64" s="768">
        <v>43804</v>
      </c>
      <c r="K64" s="768">
        <v>43804</v>
      </c>
      <c r="L64" s="768">
        <v>43804</v>
      </c>
      <c r="M64" s="768">
        <v>43804</v>
      </c>
      <c r="N64" s="768">
        <v>43804</v>
      </c>
      <c r="O64" s="768">
        <v>43804</v>
      </c>
      <c r="P64" s="768">
        <v>43804</v>
      </c>
      <c r="Q64" s="768">
        <v>43804</v>
      </c>
      <c r="R64" s="768">
        <v>43804</v>
      </c>
      <c r="S64" s="35"/>
      <c r="T64" s="692" t="str">
        <f t="shared" ref="T64:T79" si="1">H64</f>
        <v>bd</v>
      </c>
      <c r="U64" s="766">
        <f t="shared" ref="U64:AD79" si="2">MIN(364,INT((I64 - DATE(YEAR(I64),1,1))))</f>
        <v>338</v>
      </c>
      <c r="V64" s="766">
        <f t="shared" si="0"/>
        <v>338</v>
      </c>
      <c r="W64" s="766">
        <f t="shared" si="0"/>
        <v>338</v>
      </c>
      <c r="X64" s="766">
        <f t="shared" si="0"/>
        <v>338</v>
      </c>
      <c r="Y64" s="766">
        <f t="shared" si="0"/>
        <v>338</v>
      </c>
      <c r="Z64" s="766">
        <f t="shared" si="0"/>
        <v>338</v>
      </c>
      <c r="AA64" s="766">
        <f t="shared" si="0"/>
        <v>338</v>
      </c>
      <c r="AB64" s="766">
        <f t="shared" si="0"/>
        <v>338</v>
      </c>
      <c r="AC64" s="766">
        <f t="shared" si="0"/>
        <v>338</v>
      </c>
      <c r="AD64" s="766">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2" t="str">
        <f>General!G19</f>
        <v>f</v>
      </c>
      <c r="I65" s="768">
        <v>43804</v>
      </c>
      <c r="J65" s="768">
        <v>43804</v>
      </c>
      <c r="K65" s="768">
        <v>43804</v>
      </c>
      <c r="L65" s="768">
        <v>43804</v>
      </c>
      <c r="M65" s="768">
        <v>43804</v>
      </c>
      <c r="N65" s="768">
        <v>43804</v>
      </c>
      <c r="O65" s="768">
        <v>43804</v>
      </c>
      <c r="P65" s="768">
        <v>43804</v>
      </c>
      <c r="Q65" s="768">
        <v>43804</v>
      </c>
      <c r="R65" s="768">
        <v>43804</v>
      </c>
      <c r="S65" s="35"/>
      <c r="T65" s="692" t="str">
        <f t="shared" si="1"/>
        <v>f</v>
      </c>
      <c r="U65" s="766">
        <f t="shared" si="2"/>
        <v>338</v>
      </c>
      <c r="V65" s="766">
        <f t="shared" si="0"/>
        <v>338</v>
      </c>
      <c r="W65" s="766">
        <f t="shared" si="0"/>
        <v>338</v>
      </c>
      <c r="X65" s="766">
        <f t="shared" si="0"/>
        <v>338</v>
      </c>
      <c r="Y65" s="766">
        <f t="shared" si="0"/>
        <v>338</v>
      </c>
      <c r="Z65" s="766">
        <f t="shared" si="0"/>
        <v>338</v>
      </c>
      <c r="AA65" s="766">
        <f t="shared" si="0"/>
        <v>338</v>
      </c>
      <c r="AB65" s="766">
        <f t="shared" si="0"/>
        <v>338</v>
      </c>
      <c r="AC65" s="766">
        <f t="shared" si="0"/>
        <v>338</v>
      </c>
      <c r="AD65" s="766">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2" t="str">
        <f>General!G20</f>
        <v>h</v>
      </c>
      <c r="I66" s="768">
        <v>43794</v>
      </c>
      <c r="J66" s="768">
        <v>43794</v>
      </c>
      <c r="K66" s="768">
        <v>43794</v>
      </c>
      <c r="L66" s="768">
        <v>43794</v>
      </c>
      <c r="M66" s="768">
        <v>43794</v>
      </c>
      <c r="N66" s="768">
        <v>43794</v>
      </c>
      <c r="O66" s="768">
        <v>43794</v>
      </c>
      <c r="P66" s="768">
        <v>43794</v>
      </c>
      <c r="Q66" s="768">
        <v>43794</v>
      </c>
      <c r="R66" s="768">
        <v>43794</v>
      </c>
      <c r="S66" s="35"/>
      <c r="T66" s="692" t="str">
        <f t="shared" si="1"/>
        <v>h</v>
      </c>
      <c r="U66" s="766">
        <f t="shared" si="2"/>
        <v>328</v>
      </c>
      <c r="V66" s="766">
        <f t="shared" si="0"/>
        <v>328</v>
      </c>
      <c r="W66" s="766">
        <f t="shared" si="0"/>
        <v>328</v>
      </c>
      <c r="X66" s="766">
        <f t="shared" si="0"/>
        <v>328</v>
      </c>
      <c r="Y66" s="766">
        <f t="shared" si="0"/>
        <v>328</v>
      </c>
      <c r="Z66" s="766">
        <f t="shared" si="0"/>
        <v>328</v>
      </c>
      <c r="AA66" s="766">
        <f t="shared" si="0"/>
        <v>328</v>
      </c>
      <c r="AB66" s="766">
        <f t="shared" si="0"/>
        <v>328</v>
      </c>
      <c r="AC66" s="766">
        <f t="shared" si="0"/>
        <v>328</v>
      </c>
      <c r="AD66" s="766">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2" t="str">
        <f>General!G21</f>
        <v>i</v>
      </c>
      <c r="I67" s="768">
        <v>43804</v>
      </c>
      <c r="J67" s="768">
        <v>43804</v>
      </c>
      <c r="K67" s="768">
        <v>43804</v>
      </c>
      <c r="L67" s="768">
        <v>43804</v>
      </c>
      <c r="M67" s="768">
        <v>43804</v>
      </c>
      <c r="N67" s="768">
        <v>43804</v>
      </c>
      <c r="O67" s="768">
        <v>43804</v>
      </c>
      <c r="P67" s="768">
        <v>43804</v>
      </c>
      <c r="Q67" s="768">
        <v>43804</v>
      </c>
      <c r="R67" s="768">
        <v>43804</v>
      </c>
      <c r="S67" s="35"/>
      <c r="T67" s="692" t="str">
        <f t="shared" si="1"/>
        <v>i</v>
      </c>
      <c r="U67" s="766">
        <f t="shared" si="2"/>
        <v>338</v>
      </c>
      <c r="V67" s="766">
        <f t="shared" si="0"/>
        <v>338</v>
      </c>
      <c r="W67" s="766">
        <f t="shared" si="0"/>
        <v>338</v>
      </c>
      <c r="X67" s="766">
        <f t="shared" si="0"/>
        <v>338</v>
      </c>
      <c r="Y67" s="766">
        <f t="shared" si="0"/>
        <v>338</v>
      </c>
      <c r="Z67" s="766">
        <f t="shared" si="0"/>
        <v>338</v>
      </c>
      <c r="AA67" s="766">
        <f t="shared" si="0"/>
        <v>338</v>
      </c>
      <c r="AB67" s="766">
        <f t="shared" si="0"/>
        <v>338</v>
      </c>
      <c r="AC67" s="766">
        <f t="shared" si="0"/>
        <v>338</v>
      </c>
      <c r="AD67" s="766">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2" t="str">
        <f>General!G22</f>
        <v>k</v>
      </c>
      <c r="I68" s="768">
        <v>43804</v>
      </c>
      <c r="J68" s="768">
        <v>43804</v>
      </c>
      <c r="K68" s="768">
        <v>43804</v>
      </c>
      <c r="L68" s="768">
        <v>43804</v>
      </c>
      <c r="M68" s="768">
        <v>43804</v>
      </c>
      <c r="N68" s="768">
        <v>43804</v>
      </c>
      <c r="O68" s="768">
        <v>43804</v>
      </c>
      <c r="P68" s="768">
        <v>43804</v>
      </c>
      <c r="Q68" s="768">
        <v>43804</v>
      </c>
      <c r="R68" s="768">
        <v>43804</v>
      </c>
      <c r="S68" s="35"/>
      <c r="T68" s="692" t="str">
        <f t="shared" si="1"/>
        <v>k</v>
      </c>
      <c r="U68" s="766">
        <f t="shared" si="2"/>
        <v>338</v>
      </c>
      <c r="V68" s="766">
        <f t="shared" si="0"/>
        <v>338</v>
      </c>
      <c r="W68" s="766">
        <f t="shared" si="0"/>
        <v>338</v>
      </c>
      <c r="X68" s="766">
        <f t="shared" si="0"/>
        <v>338</v>
      </c>
      <c r="Y68" s="766">
        <f t="shared" si="0"/>
        <v>338</v>
      </c>
      <c r="Z68" s="766">
        <f t="shared" si="0"/>
        <v>338</v>
      </c>
      <c r="AA68" s="766">
        <f t="shared" si="0"/>
        <v>338</v>
      </c>
      <c r="AB68" s="766">
        <f t="shared" si="0"/>
        <v>338</v>
      </c>
      <c r="AC68" s="766">
        <f t="shared" si="0"/>
        <v>338</v>
      </c>
      <c r="AD68" s="766">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2" t="str">
        <f>General!G23</f>
        <v>l</v>
      </c>
      <c r="I69" s="768">
        <v>43804</v>
      </c>
      <c r="J69" s="768">
        <v>43804</v>
      </c>
      <c r="K69" s="768">
        <v>43804</v>
      </c>
      <c r="L69" s="768">
        <v>43804</v>
      </c>
      <c r="M69" s="768">
        <v>43804</v>
      </c>
      <c r="N69" s="768">
        <v>43804</v>
      </c>
      <c r="O69" s="768">
        <v>43804</v>
      </c>
      <c r="P69" s="768">
        <v>43804</v>
      </c>
      <c r="Q69" s="768">
        <v>43804</v>
      </c>
      <c r="R69" s="768">
        <v>43804</v>
      </c>
      <c r="S69" s="35"/>
      <c r="T69" s="692" t="str">
        <f t="shared" si="1"/>
        <v>l</v>
      </c>
      <c r="U69" s="766">
        <f t="shared" si="2"/>
        <v>338</v>
      </c>
      <c r="V69" s="766">
        <f t="shared" si="0"/>
        <v>338</v>
      </c>
      <c r="W69" s="766">
        <f t="shared" si="0"/>
        <v>338</v>
      </c>
      <c r="X69" s="766">
        <f t="shared" si="0"/>
        <v>338</v>
      </c>
      <c r="Y69" s="766">
        <f t="shared" si="0"/>
        <v>338</v>
      </c>
      <c r="Z69" s="766">
        <f t="shared" si="0"/>
        <v>338</v>
      </c>
      <c r="AA69" s="766">
        <f t="shared" si="0"/>
        <v>338</v>
      </c>
      <c r="AB69" s="766">
        <f t="shared" si="0"/>
        <v>338</v>
      </c>
      <c r="AC69" s="766">
        <f t="shared" si="0"/>
        <v>338</v>
      </c>
      <c r="AD69" s="766">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2" t="str">
        <f>General!G24</f>
        <v>o</v>
      </c>
      <c r="I70" s="768">
        <v>43804</v>
      </c>
      <c r="J70" s="768">
        <v>43804</v>
      </c>
      <c r="K70" s="768">
        <v>43804</v>
      </c>
      <c r="L70" s="768">
        <v>43804</v>
      </c>
      <c r="M70" s="768">
        <v>43804</v>
      </c>
      <c r="N70" s="768">
        <v>43804</v>
      </c>
      <c r="O70" s="768">
        <v>43804</v>
      </c>
      <c r="P70" s="768">
        <v>43804</v>
      </c>
      <c r="Q70" s="768">
        <v>43804</v>
      </c>
      <c r="R70" s="768">
        <v>43804</v>
      </c>
      <c r="S70" s="35"/>
      <c r="T70" s="692" t="str">
        <f t="shared" si="1"/>
        <v>o</v>
      </c>
      <c r="U70" s="766">
        <f t="shared" si="2"/>
        <v>338</v>
      </c>
      <c r="V70" s="766">
        <f t="shared" si="0"/>
        <v>338</v>
      </c>
      <c r="W70" s="766">
        <f t="shared" si="0"/>
        <v>338</v>
      </c>
      <c r="X70" s="766">
        <f t="shared" si="0"/>
        <v>338</v>
      </c>
      <c r="Y70" s="766">
        <f t="shared" si="0"/>
        <v>338</v>
      </c>
      <c r="Z70" s="766">
        <f t="shared" si="0"/>
        <v>338</v>
      </c>
      <c r="AA70" s="766">
        <f t="shared" si="0"/>
        <v>338</v>
      </c>
      <c r="AB70" s="766">
        <f t="shared" si="0"/>
        <v>338</v>
      </c>
      <c r="AC70" s="766">
        <f t="shared" si="0"/>
        <v>338</v>
      </c>
      <c r="AD70" s="766">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2" t="str">
        <f>General!G25</f>
        <v>od</v>
      </c>
      <c r="I71" s="768">
        <v>43804</v>
      </c>
      <c r="J71" s="768">
        <v>43804</v>
      </c>
      <c r="K71" s="768">
        <v>43804</v>
      </c>
      <c r="L71" s="768">
        <v>43804</v>
      </c>
      <c r="M71" s="768">
        <v>43804</v>
      </c>
      <c r="N71" s="768">
        <v>43804</v>
      </c>
      <c r="O71" s="768">
        <v>43804</v>
      </c>
      <c r="P71" s="768">
        <v>43804</v>
      </c>
      <c r="Q71" s="768">
        <v>43804</v>
      </c>
      <c r="R71" s="768">
        <v>43804</v>
      </c>
      <c r="S71" s="35"/>
      <c r="T71" s="692" t="str">
        <f t="shared" si="1"/>
        <v>od</v>
      </c>
      <c r="U71" s="766">
        <f t="shared" si="2"/>
        <v>338</v>
      </c>
      <c r="V71" s="766">
        <f t="shared" si="0"/>
        <v>338</v>
      </c>
      <c r="W71" s="766">
        <f t="shared" si="0"/>
        <v>338</v>
      </c>
      <c r="X71" s="766">
        <f t="shared" si="0"/>
        <v>338</v>
      </c>
      <c r="Y71" s="766">
        <f t="shared" si="0"/>
        <v>338</v>
      </c>
      <c r="Z71" s="766">
        <f t="shared" si="0"/>
        <v>338</v>
      </c>
      <c r="AA71" s="766">
        <f t="shared" si="0"/>
        <v>338</v>
      </c>
      <c r="AB71" s="766">
        <f t="shared" si="0"/>
        <v>338</v>
      </c>
      <c r="AC71" s="766">
        <f t="shared" si="0"/>
        <v>338</v>
      </c>
      <c r="AD71" s="766">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2" t="str">
        <f>General!G26</f>
        <v>of</v>
      </c>
      <c r="I72" s="768">
        <v>43794</v>
      </c>
      <c r="J72" s="768">
        <v>43794</v>
      </c>
      <c r="K72" s="768">
        <v>43794</v>
      </c>
      <c r="L72" s="768">
        <v>43794</v>
      </c>
      <c r="M72" s="768">
        <v>43794</v>
      </c>
      <c r="N72" s="768">
        <v>43794</v>
      </c>
      <c r="O72" s="768">
        <v>43794</v>
      </c>
      <c r="P72" s="768">
        <v>43794</v>
      </c>
      <c r="Q72" s="768">
        <v>43794</v>
      </c>
      <c r="R72" s="768">
        <v>43794</v>
      </c>
      <c r="S72" s="35"/>
      <c r="T72" s="692" t="str">
        <f t="shared" si="1"/>
        <v>of</v>
      </c>
      <c r="U72" s="766">
        <f t="shared" si="2"/>
        <v>328</v>
      </c>
      <c r="V72" s="766">
        <f t="shared" si="0"/>
        <v>328</v>
      </c>
      <c r="W72" s="766">
        <f t="shared" si="0"/>
        <v>328</v>
      </c>
      <c r="X72" s="766">
        <f t="shared" si="0"/>
        <v>328</v>
      </c>
      <c r="Y72" s="766">
        <f t="shared" si="0"/>
        <v>328</v>
      </c>
      <c r="Z72" s="766">
        <f t="shared" si="0"/>
        <v>328</v>
      </c>
      <c r="AA72" s="766">
        <f t="shared" si="0"/>
        <v>328</v>
      </c>
      <c r="AB72" s="766">
        <f t="shared" si="0"/>
        <v>328</v>
      </c>
      <c r="AC72" s="766">
        <f t="shared" si="0"/>
        <v>328</v>
      </c>
      <c r="AD72" s="766">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2" t="str">
        <f>General!G27</f>
        <v>r</v>
      </c>
      <c r="I73" s="768">
        <v>43794</v>
      </c>
      <c r="J73" s="768">
        <v>43794</v>
      </c>
      <c r="K73" s="768">
        <v>43794</v>
      </c>
      <c r="L73" s="768">
        <v>43794</v>
      </c>
      <c r="M73" s="768">
        <v>43794</v>
      </c>
      <c r="N73" s="768">
        <v>43794</v>
      </c>
      <c r="O73" s="768">
        <v>43794</v>
      </c>
      <c r="P73" s="768">
        <v>43794</v>
      </c>
      <c r="Q73" s="768">
        <v>43794</v>
      </c>
      <c r="R73" s="768">
        <v>43794</v>
      </c>
      <c r="S73" s="35"/>
      <c r="T73" s="692" t="str">
        <f t="shared" si="1"/>
        <v>r</v>
      </c>
      <c r="U73" s="766">
        <f t="shared" si="2"/>
        <v>328</v>
      </c>
      <c r="V73" s="766">
        <f t="shared" si="0"/>
        <v>328</v>
      </c>
      <c r="W73" s="766">
        <f t="shared" si="0"/>
        <v>328</v>
      </c>
      <c r="X73" s="766">
        <f t="shared" si="0"/>
        <v>328</v>
      </c>
      <c r="Y73" s="766">
        <f t="shared" si="0"/>
        <v>328</v>
      </c>
      <c r="Z73" s="766">
        <f t="shared" si="0"/>
        <v>328</v>
      </c>
      <c r="AA73" s="766">
        <f t="shared" si="0"/>
        <v>328</v>
      </c>
      <c r="AB73" s="766">
        <f t="shared" si="0"/>
        <v>328</v>
      </c>
      <c r="AC73" s="766">
        <f t="shared" si="0"/>
        <v>328</v>
      </c>
      <c r="AD73" s="766">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2" t="str">
        <f>General!G28</f>
        <v>rd</v>
      </c>
      <c r="I74" s="768">
        <v>43794</v>
      </c>
      <c r="J74" s="768">
        <v>43794</v>
      </c>
      <c r="K74" s="768">
        <v>43794</v>
      </c>
      <c r="L74" s="768">
        <v>43794</v>
      </c>
      <c r="M74" s="768">
        <v>43794</v>
      </c>
      <c r="N74" s="768">
        <v>43794</v>
      </c>
      <c r="O74" s="768">
        <v>43794</v>
      </c>
      <c r="P74" s="768">
        <v>43794</v>
      </c>
      <c r="Q74" s="768">
        <v>43794</v>
      </c>
      <c r="R74" s="768">
        <v>43794</v>
      </c>
      <c r="S74" s="35"/>
      <c r="T74" s="692" t="str">
        <f t="shared" si="1"/>
        <v>rd</v>
      </c>
      <c r="U74" s="766">
        <f t="shared" si="2"/>
        <v>328</v>
      </c>
      <c r="V74" s="766">
        <f t="shared" si="0"/>
        <v>328</v>
      </c>
      <c r="W74" s="766">
        <f t="shared" si="0"/>
        <v>328</v>
      </c>
      <c r="X74" s="766">
        <f t="shared" si="0"/>
        <v>328</v>
      </c>
      <c r="Y74" s="766">
        <f t="shared" si="0"/>
        <v>328</v>
      </c>
      <c r="Z74" s="766">
        <f t="shared" si="0"/>
        <v>328</v>
      </c>
      <c r="AA74" s="766">
        <f t="shared" si="0"/>
        <v>328</v>
      </c>
      <c r="AB74" s="766">
        <f t="shared" si="0"/>
        <v>328</v>
      </c>
      <c r="AC74" s="766">
        <f t="shared" si="0"/>
        <v>328</v>
      </c>
      <c r="AD74" s="766">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2" t="str">
        <f>General!G29</f>
        <v>v</v>
      </c>
      <c r="I75" s="768">
        <v>43804</v>
      </c>
      <c r="J75" s="768">
        <v>43804</v>
      </c>
      <c r="K75" s="768">
        <v>43804</v>
      </c>
      <c r="L75" s="768">
        <v>43804</v>
      </c>
      <c r="M75" s="768">
        <v>43804</v>
      </c>
      <c r="N75" s="768">
        <v>43804</v>
      </c>
      <c r="O75" s="768">
        <v>43804</v>
      </c>
      <c r="P75" s="768">
        <v>43804</v>
      </c>
      <c r="Q75" s="768">
        <v>43804</v>
      </c>
      <c r="R75" s="768">
        <v>43804</v>
      </c>
      <c r="S75" s="35"/>
      <c r="T75" s="692" t="str">
        <f t="shared" si="1"/>
        <v>v</v>
      </c>
      <c r="U75" s="766">
        <f t="shared" si="2"/>
        <v>338</v>
      </c>
      <c r="V75" s="766">
        <f t="shared" si="0"/>
        <v>338</v>
      </c>
      <c r="W75" s="766">
        <f t="shared" si="0"/>
        <v>338</v>
      </c>
      <c r="X75" s="766">
        <f t="shared" si="0"/>
        <v>338</v>
      </c>
      <c r="Y75" s="766">
        <f t="shared" si="0"/>
        <v>338</v>
      </c>
      <c r="Z75" s="766">
        <f t="shared" si="0"/>
        <v>338</v>
      </c>
      <c r="AA75" s="766">
        <f t="shared" si="0"/>
        <v>338</v>
      </c>
      <c r="AB75" s="766">
        <f t="shared" si="0"/>
        <v>338</v>
      </c>
      <c r="AC75" s="766">
        <f t="shared" si="0"/>
        <v>338</v>
      </c>
      <c r="AD75" s="766">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2" t="str">
        <f>General!G30</f>
        <v>w</v>
      </c>
      <c r="I76" s="768">
        <v>43804</v>
      </c>
      <c r="J76" s="768">
        <v>43804</v>
      </c>
      <c r="K76" s="768">
        <v>43804</v>
      </c>
      <c r="L76" s="768">
        <v>43804</v>
      </c>
      <c r="M76" s="768">
        <v>43804</v>
      </c>
      <c r="N76" s="768">
        <v>43804</v>
      </c>
      <c r="O76" s="768">
        <v>43804</v>
      </c>
      <c r="P76" s="768">
        <v>43804</v>
      </c>
      <c r="Q76" s="768">
        <v>43804</v>
      </c>
      <c r="R76" s="768">
        <v>43804</v>
      </c>
      <c r="S76" s="35"/>
      <c r="T76" s="692" t="str">
        <f t="shared" si="1"/>
        <v>w</v>
      </c>
      <c r="U76" s="766">
        <f t="shared" si="2"/>
        <v>338</v>
      </c>
      <c r="V76" s="766">
        <f t="shared" si="0"/>
        <v>338</v>
      </c>
      <c r="W76" s="766">
        <f t="shared" si="0"/>
        <v>338</v>
      </c>
      <c r="X76" s="766">
        <f t="shared" si="0"/>
        <v>338</v>
      </c>
      <c r="Y76" s="766">
        <f t="shared" si="0"/>
        <v>338</v>
      </c>
      <c r="Z76" s="766">
        <f t="shared" si="0"/>
        <v>338</v>
      </c>
      <c r="AA76" s="766">
        <f t="shared" si="0"/>
        <v>338</v>
      </c>
      <c r="AB76" s="766">
        <f t="shared" si="0"/>
        <v>338</v>
      </c>
      <c r="AC76" s="766">
        <f t="shared" si="0"/>
        <v>338</v>
      </c>
      <c r="AD76" s="766">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2" t="str">
        <f>General!G31</f>
        <v>wd</v>
      </c>
      <c r="I77" s="768">
        <v>43804</v>
      </c>
      <c r="J77" s="768">
        <v>43804</v>
      </c>
      <c r="K77" s="768">
        <v>43804</v>
      </c>
      <c r="L77" s="768">
        <v>43804</v>
      </c>
      <c r="M77" s="768">
        <v>43804</v>
      </c>
      <c r="N77" s="768">
        <v>43804</v>
      </c>
      <c r="O77" s="768">
        <v>43804</v>
      </c>
      <c r="P77" s="768">
        <v>43804</v>
      </c>
      <c r="Q77" s="768">
        <v>43804</v>
      </c>
      <c r="R77" s="768">
        <v>43804</v>
      </c>
      <c r="S77" s="35"/>
      <c r="T77" s="692" t="str">
        <f t="shared" si="1"/>
        <v>wd</v>
      </c>
      <c r="U77" s="766">
        <f t="shared" si="2"/>
        <v>338</v>
      </c>
      <c r="V77" s="766">
        <f t="shared" si="0"/>
        <v>338</v>
      </c>
      <c r="W77" s="766">
        <f t="shared" si="0"/>
        <v>338</v>
      </c>
      <c r="X77" s="766">
        <f t="shared" si="0"/>
        <v>338</v>
      </c>
      <c r="Y77" s="766">
        <f t="shared" si="0"/>
        <v>338</v>
      </c>
      <c r="Z77" s="766">
        <f t="shared" si="0"/>
        <v>338</v>
      </c>
      <c r="AA77" s="766">
        <f t="shared" si="0"/>
        <v>338</v>
      </c>
      <c r="AB77" s="766">
        <f t="shared" si="0"/>
        <v>338</v>
      </c>
      <c r="AC77" s="766">
        <f t="shared" si="0"/>
        <v>338</v>
      </c>
      <c r="AD77" s="766">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2" t="str">
        <f>General!G32</f>
        <v>z</v>
      </c>
      <c r="I78" s="768">
        <v>43794</v>
      </c>
      <c r="J78" s="768">
        <v>43794</v>
      </c>
      <c r="K78" s="768">
        <v>43794</v>
      </c>
      <c r="L78" s="768">
        <v>43794</v>
      </c>
      <c r="M78" s="768">
        <v>43794</v>
      </c>
      <c r="N78" s="768">
        <v>43794</v>
      </c>
      <c r="O78" s="768">
        <v>43794</v>
      </c>
      <c r="P78" s="768">
        <v>43794</v>
      </c>
      <c r="Q78" s="768">
        <v>43794</v>
      </c>
      <c r="R78" s="768">
        <v>43794</v>
      </c>
      <c r="S78" s="35"/>
      <c r="T78" s="692" t="str">
        <f t="shared" si="1"/>
        <v>z</v>
      </c>
      <c r="U78" s="766">
        <f t="shared" si="2"/>
        <v>328</v>
      </c>
      <c r="V78" s="766">
        <f t="shared" si="0"/>
        <v>328</v>
      </c>
      <c r="W78" s="766">
        <f t="shared" si="0"/>
        <v>328</v>
      </c>
      <c r="X78" s="766">
        <f t="shared" si="0"/>
        <v>328</v>
      </c>
      <c r="Y78" s="766">
        <f t="shared" si="0"/>
        <v>328</v>
      </c>
      <c r="Z78" s="766">
        <f t="shared" si="0"/>
        <v>328</v>
      </c>
      <c r="AA78" s="766">
        <f t="shared" si="0"/>
        <v>328</v>
      </c>
      <c r="AB78" s="766">
        <f t="shared" si="0"/>
        <v>328</v>
      </c>
      <c r="AC78" s="766">
        <f t="shared" si="0"/>
        <v>328</v>
      </c>
      <c r="AD78" s="766">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2" t="str">
        <f>General!G33</f>
        <v>zd</v>
      </c>
      <c r="I79" s="768">
        <v>43794</v>
      </c>
      <c r="J79" s="768">
        <v>43794</v>
      </c>
      <c r="K79" s="768">
        <v>43794</v>
      </c>
      <c r="L79" s="768">
        <v>43794</v>
      </c>
      <c r="M79" s="768">
        <v>43794</v>
      </c>
      <c r="N79" s="768">
        <v>43794</v>
      </c>
      <c r="O79" s="768">
        <v>43794</v>
      </c>
      <c r="P79" s="768">
        <v>43794</v>
      </c>
      <c r="Q79" s="768">
        <v>43794</v>
      </c>
      <c r="R79" s="768">
        <v>43794</v>
      </c>
      <c r="S79" s="35"/>
      <c r="T79" s="692" t="str">
        <f t="shared" si="1"/>
        <v>zd</v>
      </c>
      <c r="U79" s="766">
        <f t="shared" si="2"/>
        <v>328</v>
      </c>
      <c r="V79" s="766">
        <f t="shared" si="2"/>
        <v>328</v>
      </c>
      <c r="W79" s="766">
        <f t="shared" si="2"/>
        <v>328</v>
      </c>
      <c r="X79" s="766">
        <f t="shared" si="2"/>
        <v>328</v>
      </c>
      <c r="Y79" s="766">
        <f t="shared" si="2"/>
        <v>328</v>
      </c>
      <c r="Z79" s="766">
        <f t="shared" si="2"/>
        <v>328</v>
      </c>
      <c r="AA79" s="766">
        <f t="shared" si="2"/>
        <v>328</v>
      </c>
      <c r="AB79" s="766">
        <f t="shared" si="2"/>
        <v>328</v>
      </c>
      <c r="AC79" s="766">
        <f t="shared" si="2"/>
        <v>328</v>
      </c>
      <c r="AD79" s="766">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222</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229</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1"/>
      <c r="H85" s="35" t="s">
        <v>1198</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230</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0" t="s">
        <v>1239</v>
      </c>
      <c r="I99" s="940"/>
      <c r="J99" s="940" t="s">
        <v>1297</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62</v>
      </c>
      <c r="I101" s="23"/>
      <c r="J101" s="24" t="s">
        <v>62</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330</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331</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338</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258</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337</v>
      </c>
      <c r="I124" s="23" t="s">
        <v>336</v>
      </c>
      <c r="J124" s="23" t="s">
        <v>334</v>
      </c>
      <c r="K124" s="23" t="s">
        <v>335</v>
      </c>
      <c r="L124" s="23" t="s">
        <v>333</v>
      </c>
      <c r="M124" s="23" t="s">
        <v>332</v>
      </c>
      <c r="N124" s="22" t="s">
        <v>817</v>
      </c>
      <c r="O124" s="22"/>
      <c r="P124" s="22"/>
      <c r="Q124" s="22" t="s">
        <v>790</v>
      </c>
      <c r="R124" s="22"/>
      <c r="S124" s="22"/>
      <c r="T124" s="22" t="s">
        <v>1296</v>
      </c>
      <c r="U124" s="22"/>
      <c r="V124" s="22" t="s">
        <v>1203</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207" si="4">_xlfn.CONCAT(H125:M125)</f>
        <v>AAAA2A1a</v>
      </c>
      <c r="H125" s="712" t="s">
        <v>23</v>
      </c>
      <c r="I125" s="712" t="s">
        <v>23</v>
      </c>
      <c r="J125" s="712" t="s">
        <v>23</v>
      </c>
      <c r="K125" s="712" t="s">
        <v>1189</v>
      </c>
      <c r="L125" s="712" t="s">
        <v>223</v>
      </c>
      <c r="M125" s="713" t="s">
        <v>70</v>
      </c>
      <c r="N125" t="b">
        <f>AND(COUNTIF(G136:$G$207,G125))</f>
        <v>0</v>
      </c>
      <c r="O125" s="33" t="s">
        <v>23</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2" t="s">
        <v>150</v>
      </c>
      <c r="I126" s="712" t="s">
        <v>150</v>
      </c>
      <c r="J126" s="712" t="s">
        <v>150</v>
      </c>
      <c r="K126" s="712" t="s">
        <v>150</v>
      </c>
      <c r="L126" s="712" t="s">
        <v>1185</v>
      </c>
      <c r="M126" s="713" t="s">
        <v>822</v>
      </c>
      <c r="N126" t="b">
        <f>AND(COUNTIF(G138:$G$207,G126))</f>
        <v>0</v>
      </c>
      <c r="O126" s="33" t="s">
        <v>1161</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ref="G127" si="7">_xlfn.CONCAT(H127:M127)</f>
        <v>GGGGSg1a2</v>
      </c>
      <c r="H127" s="712" t="s">
        <v>150</v>
      </c>
      <c r="I127" s="712" t="s">
        <v>150</v>
      </c>
      <c r="J127" s="712" t="s">
        <v>150</v>
      </c>
      <c r="K127" s="712" t="s">
        <v>150</v>
      </c>
      <c r="L127" s="712" t="s">
        <v>1187</v>
      </c>
      <c r="M127" s="713" t="s">
        <v>822</v>
      </c>
      <c r="N127" t="b">
        <f>AND(COUNTIF(G140:$G$207,G127))</f>
        <v>0</v>
      </c>
      <c r="O127" s="33" t="s">
        <v>1161</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2" t="s">
        <v>150</v>
      </c>
      <c r="I128" s="712" t="s">
        <v>150</v>
      </c>
      <c r="J128" s="712" t="s">
        <v>150</v>
      </c>
      <c r="K128" s="712" t="s">
        <v>1188</v>
      </c>
      <c r="L128" s="712" t="s">
        <v>75</v>
      </c>
      <c r="M128" s="713" t="s">
        <v>822</v>
      </c>
      <c r="N128" t="b">
        <f>AND(COUNTIF(G142:$G$207,G128))</f>
        <v>0</v>
      </c>
      <c r="O128" s="33" t="s">
        <v>1161</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2" t="s">
        <v>150</v>
      </c>
      <c r="I129" s="712" t="s">
        <v>150</v>
      </c>
      <c r="J129" s="712" t="s">
        <v>150</v>
      </c>
      <c r="K129" s="712" t="s">
        <v>1188</v>
      </c>
      <c r="L129" s="712" t="s">
        <v>76</v>
      </c>
      <c r="M129" s="713" t="s">
        <v>822</v>
      </c>
      <c r="N129" t="b">
        <f>AND(COUNTIF(G144:$G$207,G129))</f>
        <v>0</v>
      </c>
      <c r="O129" s="33" t="s">
        <v>1161</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2" t="s">
        <v>150</v>
      </c>
      <c r="I130" s="712" t="s">
        <v>150</v>
      </c>
      <c r="J130" s="712" t="s">
        <v>150</v>
      </c>
      <c r="K130" s="712" t="s">
        <v>1188</v>
      </c>
      <c r="L130" s="712" t="s">
        <v>151</v>
      </c>
      <c r="M130" s="713" t="s">
        <v>822</v>
      </c>
      <c r="N130" t="b">
        <f>AND(COUNTIF(G145:$G$207,G130))</f>
        <v>0</v>
      </c>
      <c r="O130" s="33" t="s">
        <v>1161</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2" t="s">
        <v>150</v>
      </c>
      <c r="I131" s="712" t="s">
        <v>150</v>
      </c>
      <c r="J131" s="712" t="s">
        <v>150</v>
      </c>
      <c r="K131" s="712" t="s">
        <v>224</v>
      </c>
      <c r="L131" s="712" t="s">
        <v>75</v>
      </c>
      <c r="M131" s="713" t="s">
        <v>822</v>
      </c>
      <c r="N131" t="b">
        <f>AND(COUNTIF(G146:$G$207,G131))</f>
        <v>0</v>
      </c>
      <c r="O131" s="33" t="s">
        <v>1161</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2" t="s">
        <v>150</v>
      </c>
      <c r="I132" s="712" t="s">
        <v>150</v>
      </c>
      <c r="J132" s="712" t="s">
        <v>150</v>
      </c>
      <c r="K132" s="712" t="s">
        <v>224</v>
      </c>
      <c r="L132" s="712" t="s">
        <v>76</v>
      </c>
      <c r="M132" s="713" t="s">
        <v>822</v>
      </c>
      <c r="N132" t="b">
        <f>AND(COUNTIF(G147:$G$207,G132))</f>
        <v>0</v>
      </c>
      <c r="O132" s="33" t="s">
        <v>1161</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2" t="s">
        <v>150</v>
      </c>
      <c r="I133" s="712" t="s">
        <v>150</v>
      </c>
      <c r="J133" s="712" t="s">
        <v>150</v>
      </c>
      <c r="K133" s="712" t="s">
        <v>224</v>
      </c>
      <c r="L133" s="712" t="s">
        <v>77</v>
      </c>
      <c r="M133" s="713" t="s">
        <v>822</v>
      </c>
      <c r="N133" t="b">
        <f>AND(COUNTIF(G149:$G$207,G133))</f>
        <v>0</v>
      </c>
      <c r="O133" s="33" t="s">
        <v>1161</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2" t="s">
        <v>150</v>
      </c>
      <c r="I134" s="712" t="s">
        <v>150</v>
      </c>
      <c r="J134" s="712" t="s">
        <v>150</v>
      </c>
      <c r="K134" s="712" t="s">
        <v>224</v>
      </c>
      <c r="L134" s="712" t="s">
        <v>151</v>
      </c>
      <c r="M134" s="713" t="s">
        <v>822</v>
      </c>
      <c r="N134" t="b">
        <f>AND(COUNTIF(G150:$G$207,G134))</f>
        <v>0</v>
      </c>
      <c r="O134" s="33" t="s">
        <v>1161</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ref="G135" si="8">_xlfn.CONCAT(H135:M135)</f>
        <v>SPSPSPSPSPsp</v>
      </c>
      <c r="H135" s="712" t="s">
        <v>1152</v>
      </c>
      <c r="I135" s="712" t="s">
        <v>1152</v>
      </c>
      <c r="J135" s="712" t="s">
        <v>1152</v>
      </c>
      <c r="K135" s="712" t="s">
        <v>1152</v>
      </c>
      <c r="L135" s="712" t="s">
        <v>1152</v>
      </c>
      <c r="M135" s="713" t="s">
        <v>1151</v>
      </c>
      <c r="N135" t="b">
        <f>AND(COUNTIF(G151:$G$207,G135))</f>
        <v>0</v>
      </c>
      <c r="O135" s="33" t="s">
        <v>1152</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2" t="s">
        <v>351</v>
      </c>
      <c r="I136" s="712" t="s">
        <v>351</v>
      </c>
      <c r="J136" s="712" t="s">
        <v>8</v>
      </c>
      <c r="K136" s="712" t="s">
        <v>75</v>
      </c>
      <c r="L136" s="712" t="s">
        <v>8</v>
      </c>
      <c r="M136" s="712" t="s">
        <v>68</v>
      </c>
      <c r="N136" t="b">
        <f>AND(COUNTIF(G152:$G$207,G136))</f>
        <v>0</v>
      </c>
      <c r="O136" s="33" t="s">
        <v>886</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ref="G137" si="9">_xlfn.CONCAT(H137:M137)</f>
        <v>YYLWNw</v>
      </c>
      <c r="H137" s="712" t="s">
        <v>351</v>
      </c>
      <c r="I137" s="712" t="s">
        <v>351</v>
      </c>
      <c r="J137" s="712" t="s">
        <v>16</v>
      </c>
      <c r="K137" s="712" t="s">
        <v>8</v>
      </c>
      <c r="L137" s="712" t="s">
        <v>75</v>
      </c>
      <c r="M137" s="712" t="s">
        <v>64</v>
      </c>
      <c r="N137" t="b">
        <f>AND(COUNTIF(G152:$G$207,G137))</f>
        <v>0</v>
      </c>
      <c r="O137" s="33" t="s">
        <v>886</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2" t="s">
        <v>351</v>
      </c>
      <c r="I138" s="712" t="s">
        <v>351</v>
      </c>
      <c r="J138" s="712" t="s">
        <v>16</v>
      </c>
      <c r="K138" s="712" t="s">
        <v>8</v>
      </c>
      <c r="L138" s="712" t="s">
        <v>75</v>
      </c>
      <c r="M138" s="712" t="s">
        <v>947</v>
      </c>
      <c r="N138" t="b">
        <f>AND(COUNTIF(G154:$G$207,G138))</f>
        <v>0</v>
      </c>
      <c r="O138" s="33" t="s">
        <v>886</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ref="G139" si="10">_xlfn.CONCAT(H139:M139)</f>
        <v>YYWLWz</v>
      </c>
      <c r="H139" s="712" t="s">
        <v>351</v>
      </c>
      <c r="I139" s="712" t="s">
        <v>351</v>
      </c>
      <c r="J139" s="712" t="s">
        <v>8</v>
      </c>
      <c r="K139" s="712" t="s">
        <v>16</v>
      </c>
      <c r="L139" s="712" t="s">
        <v>8</v>
      </c>
      <c r="M139" s="712" t="s">
        <v>71</v>
      </c>
      <c r="N139" t="b">
        <f>AND(COUNTIF(G155:$G$207,G139))</f>
        <v>0</v>
      </c>
      <c r="O139" s="33" t="s">
        <v>886</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2" t="s">
        <v>351</v>
      </c>
      <c r="I140" s="712" t="s">
        <v>351</v>
      </c>
      <c r="J140" s="712" t="s">
        <v>8</v>
      </c>
      <c r="K140" s="712" t="s">
        <v>16</v>
      </c>
      <c r="L140" s="712" t="s">
        <v>8</v>
      </c>
      <c r="M140" s="712" t="s">
        <v>950</v>
      </c>
      <c r="N140" t="b">
        <f>AND(COUNTIF(G155:$G$207,G140))</f>
        <v>0</v>
      </c>
      <c r="O140" s="33" t="s">
        <v>886</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ref="G141" si="11">_xlfn.CONCAT(H141:M141)</f>
        <v>YYNWLw</v>
      </c>
      <c r="H141" s="712" t="s">
        <v>351</v>
      </c>
      <c r="I141" s="712" t="s">
        <v>351</v>
      </c>
      <c r="J141" s="712" t="s">
        <v>75</v>
      </c>
      <c r="K141" s="712" t="s">
        <v>8</v>
      </c>
      <c r="L141" s="712" t="s">
        <v>16</v>
      </c>
      <c r="M141" s="712" t="s">
        <v>64</v>
      </c>
      <c r="N141" t="b">
        <f>AND(COUNTIF(G155:$G$207,G141))</f>
        <v>0</v>
      </c>
      <c r="O141" s="33" t="s">
        <v>886</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2" t="s">
        <v>351</v>
      </c>
      <c r="I142" s="712" t="s">
        <v>351</v>
      </c>
      <c r="J142" s="712" t="s">
        <v>75</v>
      </c>
      <c r="K142" s="712" t="s">
        <v>8</v>
      </c>
      <c r="L142" s="712" t="s">
        <v>16</v>
      </c>
      <c r="M142" s="712" t="s">
        <v>947</v>
      </c>
      <c r="N142" t="b">
        <f>AND(COUNTIF(G157:$G$207,G142))</f>
        <v>0</v>
      </c>
      <c r="O142" s="33" t="s">
        <v>886</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ref="G143" si="12">_xlfn.CONCAT(H143:M143)</f>
        <v>AYAA2A1w</v>
      </c>
      <c r="H143" s="712" t="s">
        <v>23</v>
      </c>
      <c r="I143" s="712" t="s">
        <v>351</v>
      </c>
      <c r="J143" s="712" t="s">
        <v>23</v>
      </c>
      <c r="K143" s="712" t="s">
        <v>1189</v>
      </c>
      <c r="L143" s="712" t="s">
        <v>223</v>
      </c>
      <c r="M143" s="712" t="s">
        <v>64</v>
      </c>
      <c r="N143" t="b">
        <f>AND(COUNTIF(G158:$G$207,G143))</f>
        <v>0</v>
      </c>
      <c r="O143" s="33" t="s">
        <v>1215</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2" t="s">
        <v>23</v>
      </c>
      <c r="I144" s="712" t="s">
        <v>351</v>
      </c>
      <c r="J144" s="712" t="s">
        <v>23</v>
      </c>
      <c r="K144" s="712" t="s">
        <v>1189</v>
      </c>
      <c r="L144" s="712" t="s">
        <v>223</v>
      </c>
      <c r="M144" s="712" t="s">
        <v>947</v>
      </c>
      <c r="N144" t="b">
        <f>AND(COUNTIF(G158:$G$207,G144))</f>
        <v>0</v>
      </c>
      <c r="O144" s="33" t="s">
        <v>1215</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2" t="s">
        <v>23</v>
      </c>
      <c r="I145" s="712" t="s">
        <v>23</v>
      </c>
      <c r="J145" s="712" t="s">
        <v>8</v>
      </c>
      <c r="K145" s="712" t="s">
        <v>1189</v>
      </c>
      <c r="L145" s="712" t="s">
        <v>223</v>
      </c>
      <c r="M145" s="712" t="s">
        <v>70</v>
      </c>
      <c r="N145" t="b">
        <f>AND(COUNTIF(G160:$G$207,G145))</f>
        <v>0</v>
      </c>
      <c r="O145" s="33" t="s">
        <v>1215</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2" t="s">
        <v>23</v>
      </c>
      <c r="I146" s="712" t="s">
        <v>23</v>
      </c>
      <c r="J146" s="712" t="s">
        <v>23</v>
      </c>
      <c r="K146" s="712" t="s">
        <v>8</v>
      </c>
      <c r="L146" s="712" t="s">
        <v>223</v>
      </c>
      <c r="M146" s="712" t="s">
        <v>70</v>
      </c>
      <c r="N146" t="b">
        <f>AND(COUNTIF(G161:$G$207,G146))</f>
        <v>0</v>
      </c>
      <c r="O146" s="33" t="s">
        <v>1215</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2" t="s">
        <v>351</v>
      </c>
      <c r="I147" s="712" t="s">
        <v>23</v>
      </c>
      <c r="J147" s="712" t="s">
        <v>23</v>
      </c>
      <c r="K147" s="712" t="s">
        <v>1189</v>
      </c>
      <c r="L147" s="712" t="s">
        <v>8</v>
      </c>
      <c r="M147" s="712" t="s">
        <v>70</v>
      </c>
      <c r="N147" t="b">
        <f>AND(COUNTIF(G164:$G$207,G147))</f>
        <v>0</v>
      </c>
      <c r="O147" s="33" t="s">
        <v>1215</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2" t="s">
        <v>23</v>
      </c>
      <c r="I148" s="712" t="s">
        <v>351</v>
      </c>
      <c r="J148" s="712" t="s">
        <v>23</v>
      </c>
      <c r="K148" s="712" t="s">
        <v>1189</v>
      </c>
      <c r="L148" s="712" t="s">
        <v>223</v>
      </c>
      <c r="M148" s="712" t="s">
        <v>66</v>
      </c>
      <c r="N148" t="b">
        <f>AND(COUNTIF(G164:$G$207,G148))</f>
        <v>0</v>
      </c>
      <c r="O148" s="33" t="s">
        <v>1216</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13">_xlfn.CONCAT(H149:M149)</f>
        <v>AYAA2A1od</v>
      </c>
      <c r="H149" s="712" t="s">
        <v>23</v>
      </c>
      <c r="I149" s="712" t="s">
        <v>351</v>
      </c>
      <c r="J149" s="712" t="s">
        <v>23</v>
      </c>
      <c r="K149" s="712" t="s">
        <v>1189</v>
      </c>
      <c r="L149" s="712" t="s">
        <v>223</v>
      </c>
      <c r="M149" s="712" t="s">
        <v>949</v>
      </c>
      <c r="N149" t="b">
        <f>AND(COUNTIF(G165:$G$207,G149))</f>
        <v>0</v>
      </c>
      <c r="O149" s="33" t="s">
        <v>1216</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13"/>
        <v>AAOA2A1a</v>
      </c>
      <c r="H150" s="712" t="s">
        <v>23</v>
      </c>
      <c r="I150" s="712" t="s">
        <v>23</v>
      </c>
      <c r="J150" s="712" t="s">
        <v>12</v>
      </c>
      <c r="K150" s="712" t="s">
        <v>1189</v>
      </c>
      <c r="L150" s="712" t="s">
        <v>223</v>
      </c>
      <c r="M150" s="712" t="s">
        <v>70</v>
      </c>
      <c r="N150" t="b">
        <f>AND(COUNTIF(G166:$G$207,G150))</f>
        <v>0</v>
      </c>
      <c r="O150" s="33" t="s">
        <v>1216</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13"/>
        <v>AAAOA1a</v>
      </c>
      <c r="H151" s="712" t="s">
        <v>23</v>
      </c>
      <c r="I151" s="712" t="s">
        <v>23</v>
      </c>
      <c r="J151" s="712" t="s">
        <v>23</v>
      </c>
      <c r="K151" s="712" t="s">
        <v>12</v>
      </c>
      <c r="L151" s="712" t="s">
        <v>223</v>
      </c>
      <c r="M151" s="712" t="s">
        <v>70</v>
      </c>
      <c r="N151" t="b">
        <f>AND(COUNTIF(G168:$G$207,G151))</f>
        <v>0</v>
      </c>
      <c r="O151" s="33" t="s">
        <v>1216</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13"/>
        <v>YAAA2Oa</v>
      </c>
      <c r="H152" s="712" t="s">
        <v>351</v>
      </c>
      <c r="I152" s="712" t="s">
        <v>23</v>
      </c>
      <c r="J152" s="712" t="s">
        <v>23</v>
      </c>
      <c r="K152" s="712" t="s">
        <v>1189</v>
      </c>
      <c r="L152" s="712" t="s">
        <v>12</v>
      </c>
      <c r="M152" s="712" t="s">
        <v>70</v>
      </c>
      <c r="N152" t="b">
        <f>AND(COUNTIF(G170:$G$207,G152))</f>
        <v>0</v>
      </c>
      <c r="O152" s="33" t="s">
        <v>1216</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 t="shared" ref="G153" si="14">_xlfn.CONCAT(H153:M153)</f>
        <v>AYAWA1w</v>
      </c>
      <c r="H153" s="712" t="s">
        <v>23</v>
      </c>
      <c r="I153" s="712" t="s">
        <v>351</v>
      </c>
      <c r="J153" s="712" t="s">
        <v>23</v>
      </c>
      <c r="K153" s="712" t="s">
        <v>8</v>
      </c>
      <c r="L153" s="712" t="s">
        <v>223</v>
      </c>
      <c r="M153" s="712" t="s">
        <v>64</v>
      </c>
      <c r="N153" t="b">
        <f>AND(COUNTIF(G172:$G$207,G153))</f>
        <v>0</v>
      </c>
      <c r="O153" s="33" t="s">
        <v>1218</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13"/>
        <v>AYAWA1wd</v>
      </c>
      <c r="H154" s="712" t="s">
        <v>23</v>
      </c>
      <c r="I154" s="712" t="s">
        <v>351</v>
      </c>
      <c r="J154" s="712" t="s">
        <v>23</v>
      </c>
      <c r="K154" s="712" t="s">
        <v>8</v>
      </c>
      <c r="L154" s="712" t="s">
        <v>223</v>
      </c>
      <c r="M154" s="712" t="s">
        <v>947</v>
      </c>
      <c r="N154" t="b">
        <f>AND(COUNTIF(G172:$G$207,G154))</f>
        <v>0</v>
      </c>
      <c r="O154" s="33" t="s">
        <v>1218</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13"/>
        <v>YAWA2Wa</v>
      </c>
      <c r="H155" s="712" t="s">
        <v>351</v>
      </c>
      <c r="I155" s="712" t="s">
        <v>23</v>
      </c>
      <c r="J155" s="712" t="s">
        <v>8</v>
      </c>
      <c r="K155" s="712" t="s">
        <v>1189</v>
      </c>
      <c r="L155" s="712" t="s">
        <v>8</v>
      </c>
      <c r="M155" s="712" t="s">
        <v>70</v>
      </c>
      <c r="N155" t="b">
        <f>AND(COUNTIF(G173:$G$207,G155))</f>
        <v>0</v>
      </c>
      <c r="O155" s="33" t="s">
        <v>1218</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13"/>
        <v>AYAOA1o</v>
      </c>
      <c r="H156" s="712" t="s">
        <v>23</v>
      </c>
      <c r="I156" s="712" t="s">
        <v>351</v>
      </c>
      <c r="J156" s="712" t="s">
        <v>23</v>
      </c>
      <c r="K156" s="712" t="s">
        <v>12</v>
      </c>
      <c r="L156" s="712" t="s">
        <v>223</v>
      </c>
      <c r="M156" s="712" t="s">
        <v>66</v>
      </c>
      <c r="N156" t="b">
        <f>AND(COUNTIF(G174:$G$207,G156))</f>
        <v>0</v>
      </c>
      <c r="O156" s="33" t="s">
        <v>1219</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15">_xlfn.CONCAT(H157:M157)</f>
        <v>AYAOA1od</v>
      </c>
      <c r="H157" s="712" t="s">
        <v>23</v>
      </c>
      <c r="I157" s="712" t="s">
        <v>351</v>
      </c>
      <c r="J157" s="712" t="s">
        <v>23</v>
      </c>
      <c r="K157" s="712" t="s">
        <v>12</v>
      </c>
      <c r="L157" s="712" t="s">
        <v>223</v>
      </c>
      <c r="M157" s="712" t="s">
        <v>949</v>
      </c>
      <c r="N157" t="b">
        <f>AND(COUNTIF(G175:$G$207,G157))</f>
        <v>0</v>
      </c>
      <c r="O157" s="33" t="s">
        <v>1219</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15"/>
        <v>YAOA2Oa</v>
      </c>
      <c r="H158" s="712" t="s">
        <v>351</v>
      </c>
      <c r="I158" s="712" t="s">
        <v>23</v>
      </c>
      <c r="J158" s="712" t="s">
        <v>12</v>
      </c>
      <c r="K158" s="712" t="s">
        <v>1189</v>
      </c>
      <c r="L158" s="712" t="s">
        <v>12</v>
      </c>
      <c r="M158" s="712" t="s">
        <v>70</v>
      </c>
      <c r="N158" t="b">
        <f>AND(COUNTIF(G177:$G$207,G158))</f>
        <v>0</v>
      </c>
      <c r="O158" s="33" t="s">
        <v>1219</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 t="shared" ref="G159" si="16">_xlfn.CONCAT(H159:M159)</f>
        <v>YYWWWw</v>
      </c>
      <c r="H159" s="712" t="s">
        <v>351</v>
      </c>
      <c r="I159" s="712" t="s">
        <v>351</v>
      </c>
      <c r="J159" s="712" t="s">
        <v>8</v>
      </c>
      <c r="K159" s="712" t="s">
        <v>8</v>
      </c>
      <c r="L159" s="712" t="s">
        <v>8</v>
      </c>
      <c r="M159" s="712" t="s">
        <v>64</v>
      </c>
      <c r="N159" t="b">
        <f>AND(COUNTIF(G178:$G$207,G159))</f>
        <v>0</v>
      </c>
      <c r="O159" s="33" t="s">
        <v>1220</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15"/>
        <v>YYWWWwd</v>
      </c>
      <c r="H160" s="712" t="s">
        <v>351</v>
      </c>
      <c r="I160" s="712" t="s">
        <v>351</v>
      </c>
      <c r="J160" s="712" t="s">
        <v>8</v>
      </c>
      <c r="K160" s="712" t="s">
        <v>8</v>
      </c>
      <c r="L160" s="712" t="s">
        <v>8</v>
      </c>
      <c r="M160" s="712" t="s">
        <v>947</v>
      </c>
      <c r="N160" t="b">
        <f>AND(COUNTIF(G179:$G$207,G160))</f>
        <v>0</v>
      </c>
      <c r="O160" s="33" t="s">
        <v>1220</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15"/>
        <v>YYLWBl</v>
      </c>
      <c r="H161" s="712" t="s">
        <v>351</v>
      </c>
      <c r="I161" s="712" t="s">
        <v>351</v>
      </c>
      <c r="J161" s="712" t="s">
        <v>16</v>
      </c>
      <c r="K161" s="712" t="s">
        <v>8</v>
      </c>
      <c r="L161" s="712" t="s">
        <v>14</v>
      </c>
      <c r="M161" s="712" t="s">
        <v>68</v>
      </c>
      <c r="N161" t="b">
        <f>AND(COUNTIF(G180:$G$207,G161))</f>
        <v>0</v>
      </c>
      <c r="O161" s="33" t="s">
        <v>1221</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 t="shared" ref="G162" si="17">_xlfn.CONCAT(H162:M162)</f>
        <v>YYBLWb</v>
      </c>
      <c r="H162" s="712" t="s">
        <v>351</v>
      </c>
      <c r="I162" s="712" t="s">
        <v>351</v>
      </c>
      <c r="J162" s="712" t="s">
        <v>14</v>
      </c>
      <c r="K162" s="712" t="s">
        <v>16</v>
      </c>
      <c r="L162" s="712" t="s">
        <v>8</v>
      </c>
      <c r="M162" s="712" t="s">
        <v>67</v>
      </c>
      <c r="N162" t="b">
        <f>AND(COUNTIF(G182:$G$207,G162))</f>
        <v>0</v>
      </c>
      <c r="O162" s="33" t="s">
        <v>1221</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15"/>
        <v>YYBLWbd</v>
      </c>
      <c r="H163" s="712" t="s">
        <v>351</v>
      </c>
      <c r="I163" s="712" t="s">
        <v>351</v>
      </c>
      <c r="J163" s="712" t="s">
        <v>14</v>
      </c>
      <c r="K163" s="712" t="s">
        <v>16</v>
      </c>
      <c r="L163" s="712" t="s">
        <v>8</v>
      </c>
      <c r="M163" s="712" t="s">
        <v>948</v>
      </c>
      <c r="N163" t="b">
        <f>AND(COUNTIF(G183:$G$207,G163))</f>
        <v>0</v>
      </c>
      <c r="O163" s="33" t="s">
        <v>1221</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 t="shared" ref="G164" si="18">_xlfn.CONCAT(H164:M164)</f>
        <v>YYWBLw</v>
      </c>
      <c r="H164" s="712" t="s">
        <v>351</v>
      </c>
      <c r="I164" s="712" t="s">
        <v>351</v>
      </c>
      <c r="J164" s="712" t="s">
        <v>8</v>
      </c>
      <c r="K164" s="712" t="s">
        <v>14</v>
      </c>
      <c r="L164" s="712" t="s">
        <v>16</v>
      </c>
      <c r="M164" s="712" t="s">
        <v>64</v>
      </c>
      <c r="N164" t="b">
        <f>AND(COUNTIF(G183:$G$207,G164))</f>
        <v>0</v>
      </c>
      <c r="O164" s="33" t="s">
        <v>1221</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15"/>
        <v>YYWBLwd</v>
      </c>
      <c r="H165" s="712" t="s">
        <v>351</v>
      </c>
      <c r="I165" s="712" t="s">
        <v>351</v>
      </c>
      <c r="J165" s="712" t="s">
        <v>8</v>
      </c>
      <c r="K165" s="712" t="s">
        <v>14</v>
      </c>
      <c r="L165" s="712" t="s">
        <v>16</v>
      </c>
      <c r="M165" s="712" t="s">
        <v>947</v>
      </c>
      <c r="N165" t="b">
        <f>AND(COUNTIF(G184:$G$207,G165))</f>
        <v>0</v>
      </c>
      <c r="O165" s="33" t="s">
        <v>1221</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19">_xlfn.CONCAT(H166:M166)</f>
        <v>YYNWBl</v>
      </c>
      <c r="H166" s="712" t="s">
        <v>351</v>
      </c>
      <c r="I166" s="712" t="s">
        <v>351</v>
      </c>
      <c r="J166" s="712" t="s">
        <v>75</v>
      </c>
      <c r="K166" s="712" t="s">
        <v>8</v>
      </c>
      <c r="L166" s="712" t="s">
        <v>14</v>
      </c>
      <c r="M166" s="712" t="s">
        <v>68</v>
      </c>
      <c r="N166" t="b">
        <f>AND(COUNTIF(G186:$G$207,G166))</f>
        <v>0</v>
      </c>
      <c r="O166" s="33" t="s">
        <v>1222</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 t="shared" ref="G167" si="20">_xlfn.CONCAT(H167:M167)</f>
        <v>YYLNWb</v>
      </c>
      <c r="H167" s="712" t="s">
        <v>351</v>
      </c>
      <c r="I167" s="712" t="s">
        <v>351</v>
      </c>
      <c r="J167" s="712" t="s">
        <v>16</v>
      </c>
      <c r="K167" s="712" t="s">
        <v>75</v>
      </c>
      <c r="L167" s="712" t="s">
        <v>8</v>
      </c>
      <c r="M167" s="712" t="s">
        <v>67</v>
      </c>
      <c r="N167" t="b">
        <f>AND(COUNTIF(G186:$G$207,G167))</f>
        <v>0</v>
      </c>
      <c r="O167" s="33" t="s">
        <v>1222</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19"/>
        <v>YYLNWbd</v>
      </c>
      <c r="H168" s="712" t="s">
        <v>351</v>
      </c>
      <c r="I168" s="712" t="s">
        <v>351</v>
      </c>
      <c r="J168" s="712" t="s">
        <v>16</v>
      </c>
      <c r="K168" s="712" t="s">
        <v>75</v>
      </c>
      <c r="L168" s="712" t="s">
        <v>8</v>
      </c>
      <c r="M168" s="712" t="s">
        <v>948</v>
      </c>
      <c r="N168" t="b">
        <f>AND(COUNTIF(G187:$G$207,G168))</f>
        <v>0</v>
      </c>
      <c r="O168" s="33" t="s">
        <v>1222</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 t="shared" ref="G169" si="21">_xlfn.CONCAT(H169:M169)</f>
        <v>YYBLNw</v>
      </c>
      <c r="H169" s="712" t="s">
        <v>351</v>
      </c>
      <c r="I169" s="712" t="s">
        <v>351</v>
      </c>
      <c r="J169" s="712" t="s">
        <v>14</v>
      </c>
      <c r="K169" s="712" t="s">
        <v>16</v>
      </c>
      <c r="L169" s="712" t="s">
        <v>75</v>
      </c>
      <c r="M169" s="712" t="s">
        <v>64</v>
      </c>
      <c r="N169" t="b">
        <f>AND(COUNTIF(G188:$G$207,G169))</f>
        <v>0</v>
      </c>
      <c r="O169" s="33" t="s">
        <v>1222</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19"/>
        <v>YYBLNwd</v>
      </c>
      <c r="H170" s="712" t="s">
        <v>351</v>
      </c>
      <c r="I170" s="712" t="s">
        <v>351</v>
      </c>
      <c r="J170" s="712" t="s">
        <v>14</v>
      </c>
      <c r="K170" s="712" t="s">
        <v>16</v>
      </c>
      <c r="L170" s="712" t="s">
        <v>75</v>
      </c>
      <c r="M170" s="712" t="s">
        <v>947</v>
      </c>
      <c r="N170" t="b">
        <f>AND(COUNTIF(G189:$G$207,G170))</f>
        <v>0</v>
      </c>
      <c r="O170" s="33" t="s">
        <v>1222</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19"/>
        <v>YYWBLz</v>
      </c>
      <c r="H171" s="712" t="s">
        <v>351</v>
      </c>
      <c r="I171" s="712" t="s">
        <v>351</v>
      </c>
      <c r="J171" s="712" t="s">
        <v>8</v>
      </c>
      <c r="K171" s="712" t="s">
        <v>14</v>
      </c>
      <c r="L171" s="712" t="s">
        <v>16</v>
      </c>
      <c r="M171" s="712" t="s">
        <v>71</v>
      </c>
      <c r="N171" t="b">
        <f>AND(COUNTIF(G190:$G$207,G171))</f>
        <v>0</v>
      </c>
      <c r="O171" s="33" t="s">
        <v>1222</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22">_xlfn.CONCAT(H172:M172)</f>
        <v>YYWBLzd</v>
      </c>
      <c r="H172" s="712" t="s">
        <v>351</v>
      </c>
      <c r="I172" s="712" t="s">
        <v>351</v>
      </c>
      <c r="J172" s="712" t="s">
        <v>8</v>
      </c>
      <c r="K172" s="712" t="s">
        <v>14</v>
      </c>
      <c r="L172" s="712" t="s">
        <v>16</v>
      </c>
      <c r="M172" s="712" t="s">
        <v>950</v>
      </c>
      <c r="N172" t="b">
        <f>AND(COUNTIF(G191:$G$207,G172))</f>
        <v>0</v>
      </c>
      <c r="O172" s="33" t="s">
        <v>1222</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22"/>
        <v>YYWWBk</v>
      </c>
      <c r="H173" s="712" t="s">
        <v>351</v>
      </c>
      <c r="I173" s="712" t="s">
        <v>351</v>
      </c>
      <c r="J173" s="712" t="s">
        <v>8</v>
      </c>
      <c r="K173" s="712" t="s">
        <v>8</v>
      </c>
      <c r="L173" s="712" t="s">
        <v>14</v>
      </c>
      <c r="M173" s="712" t="s">
        <v>73</v>
      </c>
      <c r="N173" t="b">
        <f>AND(COUNTIF(G193:$G$207,G173))</f>
        <v>0</v>
      </c>
      <c r="O173" s="33" t="s">
        <v>1223</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 t="shared" ref="G174" si="23">_xlfn.CONCAT(H174:M174)</f>
        <v>YYKWWb</v>
      </c>
      <c r="H174" s="712" t="s">
        <v>351</v>
      </c>
      <c r="I174" s="712" t="s">
        <v>351</v>
      </c>
      <c r="J174" s="712" t="s">
        <v>1226</v>
      </c>
      <c r="K174" s="712" t="s">
        <v>8</v>
      </c>
      <c r="L174" s="712" t="s">
        <v>8</v>
      </c>
      <c r="M174" s="712" t="s">
        <v>67</v>
      </c>
      <c r="N174" t="b">
        <f>AND(COUNTIF(G193:$G$207,G174))</f>
        <v>0</v>
      </c>
      <c r="O174" s="33" t="s">
        <v>1223</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22"/>
        <v>YYKWWbd</v>
      </c>
      <c r="H175" s="712" t="s">
        <v>351</v>
      </c>
      <c r="I175" s="712" t="s">
        <v>351</v>
      </c>
      <c r="J175" s="712" t="s">
        <v>1226</v>
      </c>
      <c r="K175" s="712" t="s">
        <v>8</v>
      </c>
      <c r="L175" s="712" t="s">
        <v>8</v>
      </c>
      <c r="M175" s="712" t="s">
        <v>948</v>
      </c>
      <c r="N175" t="b">
        <f>AND(COUNTIF(G194:$G$207,G175))</f>
        <v>0</v>
      </c>
      <c r="O175" s="33" t="s">
        <v>1223</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 t="shared" ref="G176" si="24">_xlfn.CONCAT(H176:M176)</f>
        <v>YYBKWw</v>
      </c>
      <c r="H176" s="712" t="s">
        <v>351</v>
      </c>
      <c r="I176" s="712" t="s">
        <v>351</v>
      </c>
      <c r="J176" s="712" t="s">
        <v>14</v>
      </c>
      <c r="K176" s="712" t="s">
        <v>1226</v>
      </c>
      <c r="L176" s="712" t="s">
        <v>8</v>
      </c>
      <c r="M176" s="712" t="s">
        <v>64</v>
      </c>
      <c r="N176" t="b">
        <f>AND(COUNTIF(G194:$G$207,G176))</f>
        <v>0</v>
      </c>
      <c r="O176" s="33" t="s">
        <v>1223</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22"/>
        <v>YYBKWwd</v>
      </c>
      <c r="H177" s="712" t="s">
        <v>351</v>
      </c>
      <c r="I177" s="712" t="s">
        <v>351</v>
      </c>
      <c r="J177" s="712" t="s">
        <v>14</v>
      </c>
      <c r="K177" s="712" t="s">
        <v>1226</v>
      </c>
      <c r="L177" s="712" t="s">
        <v>8</v>
      </c>
      <c r="M177" s="712" t="s">
        <v>947</v>
      </c>
      <c r="N177" t="b">
        <f>AND(COUNTIF(G196:$G$207,G177))</f>
        <v>0</v>
      </c>
      <c r="O177" s="33" t="s">
        <v>1223</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 t="shared" ref="G178" si="25">_xlfn.CONCAT(H178:M178)</f>
        <v>YYWBKw</v>
      </c>
      <c r="H178" s="712" t="s">
        <v>351</v>
      </c>
      <c r="I178" s="712" t="s">
        <v>351</v>
      </c>
      <c r="J178" s="712" t="s">
        <v>8</v>
      </c>
      <c r="K178" s="712" t="s">
        <v>14</v>
      </c>
      <c r="L178" s="712" t="s">
        <v>1226</v>
      </c>
      <c r="M178" s="712" t="s">
        <v>64</v>
      </c>
      <c r="N178" t="b">
        <f>AND(COUNTIF(G196:$G$207,G178))</f>
        <v>0</v>
      </c>
      <c r="O178" s="33" t="s">
        <v>1223</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22"/>
        <v>YYWBKwd</v>
      </c>
      <c r="H179" s="712" t="s">
        <v>351</v>
      </c>
      <c r="I179" s="712" t="s">
        <v>351</v>
      </c>
      <c r="J179" s="712" t="s">
        <v>8</v>
      </c>
      <c r="K179" s="712" t="s">
        <v>14</v>
      </c>
      <c r="L179" s="712" t="s">
        <v>1226</v>
      </c>
      <c r="M179" s="712" t="s">
        <v>947</v>
      </c>
      <c r="N179" t="b">
        <f>AND(COUNTIF(G198:$G$207,G179))</f>
        <v>0</v>
      </c>
      <c r="O179" s="33" t="s">
        <v>1223</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22"/>
        <v>YYNWBk</v>
      </c>
      <c r="H180" s="712" t="s">
        <v>351</v>
      </c>
      <c r="I180" s="712" t="s">
        <v>351</v>
      </c>
      <c r="J180" s="712" t="s">
        <v>75</v>
      </c>
      <c r="K180" s="712" t="s">
        <v>8</v>
      </c>
      <c r="L180" s="712" t="s">
        <v>14</v>
      </c>
      <c r="M180" s="712" t="s">
        <v>73</v>
      </c>
      <c r="N180" t="b">
        <f>AND(COUNTIF(G200:$G$207,G180))</f>
        <v>0</v>
      </c>
      <c r="O180" s="33" t="s">
        <v>1225</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 t="shared" ref="G181" si="26">_xlfn.CONCAT(H181:M181)</f>
        <v>YYKNWb</v>
      </c>
      <c r="H181" s="712" t="s">
        <v>351</v>
      </c>
      <c r="I181" s="712" t="s">
        <v>351</v>
      </c>
      <c r="J181" s="712" t="s">
        <v>1226</v>
      </c>
      <c r="K181" s="712" t="s">
        <v>75</v>
      </c>
      <c r="L181" s="712" t="s">
        <v>8</v>
      </c>
      <c r="M181" s="712" t="s">
        <v>67</v>
      </c>
      <c r="N181" t="b">
        <f>AND(COUNTIF(G200:$G$207,G181))</f>
        <v>0</v>
      </c>
      <c r="O181" s="33" t="s">
        <v>1225</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22"/>
        <v>YYKNWbd</v>
      </c>
      <c r="H182" s="712" t="s">
        <v>351</v>
      </c>
      <c r="I182" s="712" t="s">
        <v>351</v>
      </c>
      <c r="J182" s="712" t="s">
        <v>1226</v>
      </c>
      <c r="K182" s="712" t="s">
        <v>75</v>
      </c>
      <c r="L182" s="712" t="s">
        <v>8</v>
      </c>
      <c r="M182" s="712" t="s">
        <v>948</v>
      </c>
      <c r="N182" t="b">
        <f>AND(COUNTIF(G202:$G$207,G182))</f>
        <v>0</v>
      </c>
      <c r="O182" s="33" t="s">
        <v>1225</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 t="shared" ref="G183" si="27">_xlfn.CONCAT(H183:M183)</f>
        <v>YYBKNw</v>
      </c>
      <c r="H183" s="712" t="s">
        <v>351</v>
      </c>
      <c r="I183" s="712" t="s">
        <v>351</v>
      </c>
      <c r="J183" s="712" t="s">
        <v>14</v>
      </c>
      <c r="K183" s="712" t="s">
        <v>1226</v>
      </c>
      <c r="L183" s="712" t="s">
        <v>75</v>
      </c>
      <c r="M183" s="712" t="s">
        <v>64</v>
      </c>
      <c r="N183" t="b">
        <f>AND(COUNTIF(G202:$G$207,G183))</f>
        <v>0</v>
      </c>
      <c r="O183" s="33" t="s">
        <v>1225</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22"/>
        <v>YYBKNwd</v>
      </c>
      <c r="H184" s="712" t="s">
        <v>351</v>
      </c>
      <c r="I184" s="712" t="s">
        <v>351</v>
      </c>
      <c r="J184" s="712" t="s">
        <v>14</v>
      </c>
      <c r="K184" s="712" t="s">
        <v>1226</v>
      </c>
      <c r="L184" s="712" t="s">
        <v>75</v>
      </c>
      <c r="M184" s="712" t="s">
        <v>947</v>
      </c>
      <c r="N184" t="b">
        <f>AND(COUNTIF(G204:$G$207,G184))</f>
        <v>0</v>
      </c>
      <c r="O184" s="33" t="s">
        <v>1225</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22"/>
        <v>YYWBKz</v>
      </c>
      <c r="H185" s="712" t="s">
        <v>351</v>
      </c>
      <c r="I185" s="712" t="s">
        <v>351</v>
      </c>
      <c r="J185" s="712" t="s">
        <v>8</v>
      </c>
      <c r="K185" s="712" t="s">
        <v>14</v>
      </c>
      <c r="L185" s="712" t="s">
        <v>1226</v>
      </c>
      <c r="M185" s="712" t="s">
        <v>71</v>
      </c>
      <c r="N185" t="b">
        <f>AND(COUNTIF(G204:$G$207,G185))</f>
        <v>0</v>
      </c>
      <c r="O185" s="33" t="s">
        <v>1225</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 t="shared" ref="G186" si="28">_xlfn.CONCAT(H186:M186)</f>
        <v>YYWBKzd</v>
      </c>
      <c r="H186" s="712" t="s">
        <v>351</v>
      </c>
      <c r="I186" s="712" t="s">
        <v>351</v>
      </c>
      <c r="J186" s="712" t="s">
        <v>8</v>
      </c>
      <c r="K186" s="712" t="s">
        <v>14</v>
      </c>
      <c r="L186" s="712" t="s">
        <v>1226</v>
      </c>
      <c r="M186" s="712" t="s">
        <v>950</v>
      </c>
      <c r="N186" t="b">
        <f>AND(COUNTIF(G205:$G$207,G186))</f>
        <v>0</v>
      </c>
      <c r="O186" s="33" t="s">
        <v>1225</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29">_xlfn.CONCAT(H187:M187)</f>
        <v>YYWWBf</v>
      </c>
      <c r="H187" s="712" t="s">
        <v>351</v>
      </c>
      <c r="I187" s="712" t="s">
        <v>351</v>
      </c>
      <c r="J187" s="712" t="s">
        <v>8</v>
      </c>
      <c r="K187" s="712" t="s">
        <v>8</v>
      </c>
      <c r="L187" s="712" t="s">
        <v>14</v>
      </c>
      <c r="M187" s="712" t="s">
        <v>65</v>
      </c>
      <c r="N187" t="b">
        <f>AND(COUNTIF(G206:$G$207,G187))</f>
        <v>0</v>
      </c>
      <c r="O187" s="33" t="s">
        <v>1224</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 t="shared" ref="G188" si="30">_xlfn.CONCAT(H188:M188)</f>
        <v>YYFWWb</v>
      </c>
      <c r="H188" s="712" t="s">
        <v>351</v>
      </c>
      <c r="I188" s="712" t="s">
        <v>351</v>
      </c>
      <c r="J188" s="712" t="s">
        <v>10</v>
      </c>
      <c r="K188" s="712" t="s">
        <v>8</v>
      </c>
      <c r="L188" s="712" t="s">
        <v>8</v>
      </c>
      <c r="M188" s="712" t="s">
        <v>67</v>
      </c>
      <c r="N188" t="b">
        <f>AND(COUNTIF(G206:$G$207,G188))</f>
        <v>0</v>
      </c>
      <c r="O188" s="33" t="s">
        <v>1224</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29"/>
        <v>YYFWWbd</v>
      </c>
      <c r="H189" s="712" t="s">
        <v>351</v>
      </c>
      <c r="I189" s="712" t="s">
        <v>351</v>
      </c>
      <c r="J189" s="712" t="s">
        <v>10</v>
      </c>
      <c r="K189" s="712" t="s">
        <v>8</v>
      </c>
      <c r="L189" s="712" t="s">
        <v>8</v>
      </c>
      <c r="M189" s="712" t="s">
        <v>948</v>
      </c>
      <c r="N189" t="b">
        <f>AND(COUNTIF(G207:$G$207,G189))</f>
        <v>0</v>
      </c>
      <c r="O189" s="33" t="s">
        <v>1224</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 t="shared" ref="G190" si="31">_xlfn.CONCAT(H190:M190)</f>
        <v>YYBFWw</v>
      </c>
      <c r="H190" s="712" t="s">
        <v>351</v>
      </c>
      <c r="I190" s="712" t="s">
        <v>351</v>
      </c>
      <c r="J190" s="712" t="s">
        <v>14</v>
      </c>
      <c r="K190" s="712" t="s">
        <v>10</v>
      </c>
      <c r="L190" s="712" t="s">
        <v>8</v>
      </c>
      <c r="M190" s="712" t="s">
        <v>64</v>
      </c>
      <c r="N190" t="b">
        <f>AND(COUNTIF(G$207:$G207,G190))</f>
        <v>0</v>
      </c>
      <c r="O190" s="33" t="s">
        <v>1224</v>
      </c>
      <c r="Q190" s="245" t="b">
        <v>1</v>
      </c>
      <c r="T190" s="245">
        <f t="shared" ref="T190:T207" si="32">IF(OR(M190="a",M190="a2",M190="sp"),0,1)</f>
        <v>1</v>
      </c>
      <c r="V190" s="224">
        <f t="shared" ref="V190:V207" si="33">1-T190</f>
        <v>0</v>
      </c>
      <c r="AX190" s="16"/>
      <c r="AY190" s="8"/>
      <c r="AZ190" s="8"/>
      <c r="BA190" s="8"/>
    </row>
    <row r="191" spans="1:53" ht="14.5" outlineLevel="1" x14ac:dyDescent="0.35">
      <c r="A191" s="6"/>
      <c r="B191" s="7"/>
      <c r="C191" s="17"/>
      <c r="D191" s="17"/>
      <c r="E191" s="17"/>
      <c r="F191" s="26"/>
      <c r="G191" t="str">
        <f t="shared" si="29"/>
        <v>YYBFWwd</v>
      </c>
      <c r="H191" s="712" t="s">
        <v>351</v>
      </c>
      <c r="I191" s="712" t="s">
        <v>351</v>
      </c>
      <c r="J191" s="712" t="s">
        <v>14</v>
      </c>
      <c r="K191" s="712" t="s">
        <v>10</v>
      </c>
      <c r="L191" s="712" t="s">
        <v>8</v>
      </c>
      <c r="M191" s="712" t="s">
        <v>947</v>
      </c>
      <c r="N191" t="b">
        <f>AND(COUNTIF(G$207:$G208,G191))</f>
        <v>0</v>
      </c>
      <c r="O191" s="33" t="s">
        <v>1224</v>
      </c>
      <c r="Q191" s="245" t="b">
        <v>1</v>
      </c>
      <c r="T191" s="245">
        <f t="shared" si="32"/>
        <v>1</v>
      </c>
      <c r="V191" s="224">
        <f t="shared" si="33"/>
        <v>0</v>
      </c>
      <c r="AX191" s="16"/>
      <c r="AY191" s="8"/>
      <c r="AZ191" s="8"/>
      <c r="BA191" s="8"/>
    </row>
    <row r="192" spans="1:53" ht="14.5" outlineLevel="1" x14ac:dyDescent="0.35">
      <c r="A192" s="6"/>
      <c r="B192" s="7"/>
      <c r="C192" s="17"/>
      <c r="D192" s="17"/>
      <c r="E192" s="17"/>
      <c r="F192" s="26"/>
      <c r="G192" t="str">
        <f t="shared" si="29"/>
        <v>YYWBFw</v>
      </c>
      <c r="H192" s="712" t="s">
        <v>351</v>
      </c>
      <c r="I192" s="712" t="s">
        <v>351</v>
      </c>
      <c r="J192" s="712" t="s">
        <v>8</v>
      </c>
      <c r="K192" s="712" t="s">
        <v>14</v>
      </c>
      <c r="L192" s="712" t="s">
        <v>10</v>
      </c>
      <c r="M192" s="712" t="s">
        <v>64</v>
      </c>
      <c r="N192" t="b">
        <f>AND(COUNTIF(G$207:$G208,G192))</f>
        <v>0</v>
      </c>
      <c r="O192" s="33" t="s">
        <v>1224</v>
      </c>
      <c r="Q192" s="245" t="b">
        <v>1</v>
      </c>
      <c r="T192" s="245">
        <f t="shared" si="32"/>
        <v>1</v>
      </c>
      <c r="V192" s="224">
        <f t="shared" si="33"/>
        <v>0</v>
      </c>
      <c r="AX192" s="16"/>
      <c r="AY192" s="8"/>
      <c r="AZ192" s="8"/>
      <c r="BA192" s="8"/>
    </row>
    <row r="193" spans="1:53" ht="14.5" outlineLevel="1" x14ac:dyDescent="0.35">
      <c r="A193" s="6"/>
      <c r="B193" s="7"/>
      <c r="C193" s="17"/>
      <c r="D193" s="17"/>
      <c r="E193" s="17"/>
      <c r="F193" s="26"/>
      <c r="G193" t="str">
        <f t="shared" ref="G193:G201" si="34">_xlfn.CONCAT(H193:M193)</f>
        <v>YYWBFwd</v>
      </c>
      <c r="H193" s="712" t="s">
        <v>351</v>
      </c>
      <c r="I193" s="712" t="s">
        <v>351</v>
      </c>
      <c r="J193" s="712" t="s">
        <v>8</v>
      </c>
      <c r="K193" s="712" t="s">
        <v>14</v>
      </c>
      <c r="L193" s="712" t="s">
        <v>10</v>
      </c>
      <c r="M193" s="712" t="s">
        <v>947</v>
      </c>
      <c r="N193" t="b">
        <f>AND(COUNTIF(G$207:$G209,G193))</f>
        <v>0</v>
      </c>
      <c r="O193" s="33" t="s">
        <v>1224</v>
      </c>
      <c r="Q193" s="245" t="b">
        <v>1</v>
      </c>
      <c r="T193" s="245">
        <f t="shared" si="32"/>
        <v>1</v>
      </c>
      <c r="V193" s="224">
        <f t="shared" si="33"/>
        <v>0</v>
      </c>
      <c r="AX193" s="16"/>
      <c r="AY193" s="8"/>
      <c r="AZ193" s="8"/>
      <c r="BA193" s="8"/>
    </row>
    <row r="194" spans="1:53" ht="14.5" outlineLevel="1" x14ac:dyDescent="0.35">
      <c r="A194" s="6"/>
      <c r="B194" s="7"/>
      <c r="C194" s="17"/>
      <c r="D194" s="17"/>
      <c r="E194" s="17"/>
      <c r="F194" s="26"/>
      <c r="G194" t="str">
        <f t="shared" si="34"/>
        <v>YYNWBf</v>
      </c>
      <c r="H194" s="712" t="s">
        <v>351</v>
      </c>
      <c r="I194" s="712" t="s">
        <v>351</v>
      </c>
      <c r="J194" s="712" t="s">
        <v>75</v>
      </c>
      <c r="K194" s="712" t="s">
        <v>8</v>
      </c>
      <c r="L194" s="712" t="s">
        <v>14</v>
      </c>
      <c r="M194" s="712" t="s">
        <v>65</v>
      </c>
      <c r="N194" t="b">
        <f>AND(COUNTIF(G$207:$G210,G194))</f>
        <v>0</v>
      </c>
      <c r="O194" s="33" t="s">
        <v>1227</v>
      </c>
      <c r="Q194" s="245" t="b">
        <v>1</v>
      </c>
      <c r="T194" s="245">
        <f t="shared" si="32"/>
        <v>1</v>
      </c>
      <c r="V194" s="224">
        <f t="shared" si="33"/>
        <v>0</v>
      </c>
      <c r="AX194" s="16"/>
      <c r="AY194" s="8"/>
      <c r="AZ194" s="8"/>
      <c r="BA194" s="8"/>
    </row>
    <row r="195" spans="1:53" ht="14.5" outlineLevel="1" x14ac:dyDescent="0.35">
      <c r="A195" s="6"/>
      <c r="B195" s="7"/>
      <c r="C195" s="17"/>
      <c r="D195" s="17"/>
      <c r="E195" s="17"/>
      <c r="F195" s="26"/>
      <c r="G195" t="str">
        <f t="shared" ref="G195" si="35">_xlfn.CONCAT(H195:M195)</f>
        <v>YYFNWb</v>
      </c>
      <c r="H195" s="712" t="s">
        <v>351</v>
      </c>
      <c r="I195" s="712" t="s">
        <v>351</v>
      </c>
      <c r="J195" s="712" t="s">
        <v>10</v>
      </c>
      <c r="K195" s="712" t="s">
        <v>75</v>
      </c>
      <c r="L195" s="712" t="s">
        <v>8</v>
      </c>
      <c r="M195" s="712" t="s">
        <v>67</v>
      </c>
      <c r="N195" t="b">
        <f>AND(COUNTIF(G$207:$G210,G195))</f>
        <v>0</v>
      </c>
      <c r="O195" s="33" t="s">
        <v>1227</v>
      </c>
      <c r="Q195" s="245" t="b">
        <v>1</v>
      </c>
      <c r="T195" s="245">
        <f t="shared" si="32"/>
        <v>1</v>
      </c>
      <c r="V195" s="224">
        <f t="shared" si="33"/>
        <v>0</v>
      </c>
      <c r="AX195" s="16"/>
      <c r="AY195" s="8"/>
      <c r="AZ195" s="8"/>
      <c r="BA195" s="8"/>
    </row>
    <row r="196" spans="1:53" ht="14.5" outlineLevel="1" x14ac:dyDescent="0.35">
      <c r="A196" s="6"/>
      <c r="B196" s="7"/>
      <c r="C196" s="17"/>
      <c r="D196" s="17"/>
      <c r="E196" s="17"/>
      <c r="F196" s="26"/>
      <c r="G196" t="str">
        <f t="shared" si="34"/>
        <v>YYFNWbd</v>
      </c>
      <c r="H196" s="712" t="s">
        <v>351</v>
      </c>
      <c r="I196" s="712" t="s">
        <v>351</v>
      </c>
      <c r="J196" s="712" t="s">
        <v>10</v>
      </c>
      <c r="K196" s="712" t="s">
        <v>75</v>
      </c>
      <c r="L196" s="712" t="s">
        <v>8</v>
      </c>
      <c r="M196" s="712" t="s">
        <v>948</v>
      </c>
      <c r="N196" t="b">
        <f>AND(COUNTIF(G$207:$G211,G196))</f>
        <v>0</v>
      </c>
      <c r="O196" s="33" t="s">
        <v>1227</v>
      </c>
      <c r="Q196" s="245" t="b">
        <v>1</v>
      </c>
      <c r="T196" s="245">
        <f t="shared" si="32"/>
        <v>1</v>
      </c>
      <c r="V196" s="224">
        <f t="shared" si="33"/>
        <v>0</v>
      </c>
      <c r="AX196" s="16"/>
      <c r="AY196" s="8"/>
      <c r="AZ196" s="8"/>
      <c r="BA196" s="8"/>
    </row>
    <row r="197" spans="1:53" ht="14.5" outlineLevel="1" x14ac:dyDescent="0.35">
      <c r="A197" s="6"/>
      <c r="B197" s="7"/>
      <c r="C197" s="17"/>
      <c r="D197" s="17"/>
      <c r="E197" s="17"/>
      <c r="F197" s="26"/>
      <c r="G197" t="str">
        <f t="shared" ref="G197" si="36">_xlfn.CONCAT(H197:M197)</f>
        <v>YYBFNw</v>
      </c>
      <c r="H197" s="712" t="s">
        <v>351</v>
      </c>
      <c r="I197" s="712" t="s">
        <v>351</v>
      </c>
      <c r="J197" s="712" t="s">
        <v>14</v>
      </c>
      <c r="K197" s="712" t="s">
        <v>10</v>
      </c>
      <c r="L197" s="712" t="s">
        <v>75</v>
      </c>
      <c r="M197" s="712" t="s">
        <v>64</v>
      </c>
      <c r="N197" t="b">
        <f>AND(COUNTIF(G$207:$G211,G197))</f>
        <v>0</v>
      </c>
      <c r="O197" s="33" t="s">
        <v>1227</v>
      </c>
      <c r="Q197" s="245" t="b">
        <v>1</v>
      </c>
      <c r="T197" s="245">
        <f t="shared" si="32"/>
        <v>1</v>
      </c>
      <c r="V197" s="224">
        <f t="shared" si="33"/>
        <v>0</v>
      </c>
      <c r="AX197" s="16"/>
      <c r="AY197" s="8"/>
      <c r="AZ197" s="8"/>
      <c r="BA197" s="8"/>
    </row>
    <row r="198" spans="1:53" ht="14.5" outlineLevel="1" x14ac:dyDescent="0.35">
      <c r="A198" s="6"/>
      <c r="B198" s="7"/>
      <c r="C198" s="17"/>
      <c r="D198" s="17"/>
      <c r="E198" s="17"/>
      <c r="F198" s="26"/>
      <c r="G198" t="str">
        <f t="shared" si="34"/>
        <v>YYBFNwd</v>
      </c>
      <c r="H198" s="712" t="s">
        <v>351</v>
      </c>
      <c r="I198" s="712" t="s">
        <v>351</v>
      </c>
      <c r="J198" s="712" t="s">
        <v>14</v>
      </c>
      <c r="K198" s="712" t="s">
        <v>10</v>
      </c>
      <c r="L198" s="712" t="s">
        <v>75</v>
      </c>
      <c r="M198" s="712" t="s">
        <v>947</v>
      </c>
      <c r="N198" t="b">
        <f>AND(COUNTIF(G$207:$G212,G198))</f>
        <v>0</v>
      </c>
      <c r="O198" s="33" t="s">
        <v>1227</v>
      </c>
      <c r="Q198" s="245" t="b">
        <v>1</v>
      </c>
      <c r="T198" s="245">
        <f t="shared" si="32"/>
        <v>1</v>
      </c>
      <c r="V198" s="224">
        <f t="shared" si="33"/>
        <v>0</v>
      </c>
      <c r="AX198" s="16"/>
      <c r="AY198" s="8"/>
      <c r="AZ198" s="8"/>
      <c r="BA198" s="8"/>
    </row>
    <row r="199" spans="1:53" ht="14.5" outlineLevel="1" x14ac:dyDescent="0.35">
      <c r="A199" s="6"/>
      <c r="B199" s="7"/>
      <c r="C199" s="17"/>
      <c r="D199" s="17"/>
      <c r="E199" s="17"/>
      <c r="F199" s="26"/>
      <c r="G199" t="str">
        <f t="shared" ref="G199" si="37">_xlfn.CONCAT(H199:M199)</f>
        <v>YYWBFz</v>
      </c>
      <c r="H199" s="712" t="s">
        <v>351</v>
      </c>
      <c r="I199" s="712" t="s">
        <v>351</v>
      </c>
      <c r="J199" s="712" t="s">
        <v>8</v>
      </c>
      <c r="K199" s="712" t="s">
        <v>14</v>
      </c>
      <c r="L199" s="712" t="s">
        <v>10</v>
      </c>
      <c r="M199" s="712" t="s">
        <v>71</v>
      </c>
      <c r="N199" t="b">
        <f>AND(COUNTIF(G$207:$G212,G199))</f>
        <v>0</v>
      </c>
      <c r="O199" s="33" t="s">
        <v>1227</v>
      </c>
      <c r="Q199" s="245" t="b">
        <v>1</v>
      </c>
      <c r="T199" s="245">
        <f t="shared" si="32"/>
        <v>1</v>
      </c>
      <c r="V199" s="224">
        <f t="shared" si="33"/>
        <v>0</v>
      </c>
      <c r="AX199" s="16"/>
      <c r="AY199" s="8"/>
      <c r="AZ199" s="8"/>
      <c r="BA199" s="8"/>
    </row>
    <row r="200" spans="1:53" ht="14.5" outlineLevel="1" x14ac:dyDescent="0.35">
      <c r="A200" s="6"/>
      <c r="B200" s="7"/>
      <c r="C200" s="17"/>
      <c r="D200" s="17"/>
      <c r="E200" s="17"/>
      <c r="F200" s="26"/>
      <c r="G200" t="str">
        <f t="shared" si="34"/>
        <v>YYWBFzd</v>
      </c>
      <c r="H200" s="712" t="s">
        <v>351</v>
      </c>
      <c r="I200" s="712" t="s">
        <v>351</v>
      </c>
      <c r="J200" s="712" t="s">
        <v>8</v>
      </c>
      <c r="K200" s="712" t="s">
        <v>14</v>
      </c>
      <c r="L200" s="712" t="s">
        <v>10</v>
      </c>
      <c r="M200" s="712" t="s">
        <v>950</v>
      </c>
      <c r="N200" t="b">
        <f>AND(COUNTIF(G$207:$G213,G200))</f>
        <v>0</v>
      </c>
      <c r="O200" s="33" t="s">
        <v>1227</v>
      </c>
      <c r="Q200" s="245" t="b">
        <v>1</v>
      </c>
      <c r="T200" s="245">
        <f t="shared" si="32"/>
        <v>1</v>
      </c>
      <c r="V200" s="224">
        <f t="shared" si="33"/>
        <v>0</v>
      </c>
      <c r="AX200" s="16"/>
      <c r="AY200" s="8"/>
      <c r="AZ200" s="8"/>
      <c r="BA200" s="8"/>
    </row>
    <row r="201" spans="1:53" ht="14.5" outlineLevel="1" x14ac:dyDescent="0.35">
      <c r="A201" s="6"/>
      <c r="B201" s="7"/>
      <c r="C201" s="17"/>
      <c r="D201" s="17"/>
      <c r="E201" s="17"/>
      <c r="F201" s="26"/>
      <c r="G201" t="str">
        <f t="shared" si="34"/>
        <v>YAAA2Nw</v>
      </c>
      <c r="H201" s="712" t="s">
        <v>351</v>
      </c>
      <c r="I201" s="712" t="s">
        <v>23</v>
      </c>
      <c r="J201" s="712" t="s">
        <v>23</v>
      </c>
      <c r="K201" s="712" t="s">
        <v>1189</v>
      </c>
      <c r="L201" s="712" t="s">
        <v>75</v>
      </c>
      <c r="M201" s="712" t="s">
        <v>64</v>
      </c>
      <c r="N201" t="b">
        <f>AND(COUNTIF(G$207:$G213,G201))</f>
        <v>0</v>
      </c>
      <c r="O201" s="33" t="s">
        <v>887</v>
      </c>
      <c r="Q201" s="245" t="b">
        <v>1</v>
      </c>
      <c r="T201" s="245">
        <f t="shared" si="32"/>
        <v>1</v>
      </c>
      <c r="V201" s="224">
        <f t="shared" si="33"/>
        <v>0</v>
      </c>
      <c r="AX201" s="16"/>
      <c r="AY201" s="8"/>
      <c r="AZ201" s="8"/>
      <c r="BA201" s="8"/>
    </row>
    <row r="202" spans="1:53" ht="14.5" outlineLevel="1" x14ac:dyDescent="0.35">
      <c r="A202" s="6"/>
      <c r="B202" s="7"/>
      <c r="C202" s="17"/>
      <c r="D202" s="17"/>
      <c r="E202" s="17"/>
      <c r="F202" s="26"/>
      <c r="G202" t="str">
        <f t="shared" si="4"/>
        <v>YAAA2Nwd</v>
      </c>
      <c r="H202" s="712" t="s">
        <v>351</v>
      </c>
      <c r="I202" s="712" t="s">
        <v>23</v>
      </c>
      <c r="J202" s="712" t="s">
        <v>23</v>
      </c>
      <c r="K202" s="712" t="s">
        <v>1189</v>
      </c>
      <c r="L202" s="712" t="s">
        <v>75</v>
      </c>
      <c r="M202" s="712" t="s">
        <v>947</v>
      </c>
      <c r="N202" t="b">
        <f>AND(COUNTIF(G$207:$G214,G202))</f>
        <v>0</v>
      </c>
      <c r="O202" s="33" t="s">
        <v>887</v>
      </c>
      <c r="Q202" s="245" t="b">
        <v>1</v>
      </c>
      <c r="T202" s="245">
        <f t="shared" si="32"/>
        <v>1</v>
      </c>
      <c r="V202" s="224">
        <f t="shared" si="33"/>
        <v>0</v>
      </c>
      <c r="AX202" s="16"/>
      <c r="AY202" s="8"/>
      <c r="AZ202" s="8"/>
      <c r="BA202" s="8"/>
    </row>
    <row r="203" spans="1:53" ht="14.5" outlineLevel="1" x14ac:dyDescent="0.35">
      <c r="A203" s="6"/>
      <c r="B203" s="7"/>
      <c r="C203" s="17"/>
      <c r="D203" s="17"/>
      <c r="E203" s="17"/>
      <c r="F203" s="26"/>
      <c r="G203" t="str">
        <f t="shared" ref="G203" si="38">_xlfn.CONCAT(H203:M203)</f>
        <v>YYAA2A1z</v>
      </c>
      <c r="H203" s="712" t="s">
        <v>351</v>
      </c>
      <c r="I203" s="712" t="s">
        <v>351</v>
      </c>
      <c r="J203" s="712" t="s">
        <v>23</v>
      </c>
      <c r="K203" s="712" t="s">
        <v>1189</v>
      </c>
      <c r="L203" s="712" t="s">
        <v>223</v>
      </c>
      <c r="M203" s="712" t="s">
        <v>71</v>
      </c>
      <c r="N203" t="b">
        <f>AND(COUNTIF(G$207:$G214,G203))</f>
        <v>0</v>
      </c>
      <c r="O203" s="33" t="s">
        <v>887</v>
      </c>
      <c r="Q203" s="245" t="b">
        <v>1</v>
      </c>
      <c r="T203" s="245">
        <f t="shared" si="32"/>
        <v>1</v>
      </c>
      <c r="V203" s="224">
        <f t="shared" si="33"/>
        <v>0</v>
      </c>
      <c r="AX203" s="16"/>
      <c r="AY203" s="8"/>
      <c r="AZ203" s="8"/>
      <c r="BA203" s="8"/>
    </row>
    <row r="204" spans="1:53" ht="14.5" outlineLevel="1" x14ac:dyDescent="0.35">
      <c r="A204" s="6"/>
      <c r="B204" s="7"/>
      <c r="C204" s="17"/>
      <c r="D204" s="17"/>
      <c r="E204" s="17"/>
      <c r="F204" s="26"/>
      <c r="G204" t="str">
        <f t="shared" si="4"/>
        <v>YYAA2A1zd</v>
      </c>
      <c r="H204" s="712" t="s">
        <v>351</v>
      </c>
      <c r="I204" s="712" t="s">
        <v>351</v>
      </c>
      <c r="J204" s="712" t="s">
        <v>23</v>
      </c>
      <c r="K204" s="712" t="s">
        <v>1189</v>
      </c>
      <c r="L204" s="712" t="s">
        <v>223</v>
      </c>
      <c r="M204" s="712" t="s">
        <v>950</v>
      </c>
      <c r="N204" t="b">
        <f>AND(COUNTIF(G$207:$G215,G204))</f>
        <v>0</v>
      </c>
      <c r="O204" s="33" t="s">
        <v>887</v>
      </c>
      <c r="Q204" s="245" t="b">
        <v>1</v>
      </c>
      <c r="T204" s="245">
        <f t="shared" si="32"/>
        <v>1</v>
      </c>
      <c r="V204" s="224">
        <f t="shared" si="33"/>
        <v>0</v>
      </c>
      <c r="AX204" s="16"/>
      <c r="AY204" s="8"/>
      <c r="AZ204" s="8"/>
      <c r="BA204" s="8"/>
    </row>
    <row r="205" spans="1:53" ht="14.5" outlineLevel="1" x14ac:dyDescent="0.35">
      <c r="A205" s="6"/>
      <c r="B205" s="7"/>
      <c r="C205" s="17"/>
      <c r="D205" s="17"/>
      <c r="E205" s="17"/>
      <c r="F205" s="26"/>
      <c r="G205" t="str">
        <f t="shared" si="4"/>
        <v>AYWA2A1a</v>
      </c>
      <c r="H205" s="712" t="s">
        <v>23</v>
      </c>
      <c r="I205" s="712" t="s">
        <v>351</v>
      </c>
      <c r="J205" s="712" t="s">
        <v>8</v>
      </c>
      <c r="K205" s="712" t="s">
        <v>1189</v>
      </c>
      <c r="L205" s="712" t="s">
        <v>223</v>
      </c>
      <c r="M205" s="712" t="s">
        <v>70</v>
      </c>
      <c r="N205" t="b">
        <f>AND(COUNTIF(G$207:$G216,G205))</f>
        <v>0</v>
      </c>
      <c r="O205" s="33" t="s">
        <v>887</v>
      </c>
      <c r="Q205" s="245" t="b">
        <v>1</v>
      </c>
      <c r="T205" s="245">
        <f t="shared" si="32"/>
        <v>0</v>
      </c>
      <c r="V205" s="224">
        <f t="shared" si="33"/>
        <v>1</v>
      </c>
      <c r="AX205" s="16"/>
      <c r="AY205" s="8"/>
      <c r="AZ205" s="8"/>
      <c r="BA205" s="8"/>
    </row>
    <row r="206" spans="1:53" ht="14.5" outlineLevel="1" x14ac:dyDescent="0.35">
      <c r="A206" s="6"/>
      <c r="B206" s="7"/>
      <c r="C206" s="17"/>
      <c r="D206" s="17"/>
      <c r="E206" s="17"/>
      <c r="F206" s="26"/>
      <c r="G206" t="str">
        <f t="shared" si="4"/>
        <v>AANWA1a</v>
      </c>
      <c r="H206" s="712" t="s">
        <v>23</v>
      </c>
      <c r="I206" s="712" t="s">
        <v>23</v>
      </c>
      <c r="J206" s="712" t="s">
        <v>75</v>
      </c>
      <c r="K206" s="712" t="s">
        <v>8</v>
      </c>
      <c r="L206" s="712" t="s">
        <v>223</v>
      </c>
      <c r="M206" s="712" t="s">
        <v>70</v>
      </c>
      <c r="N206" t="b">
        <f>AND(COUNTIF(G$207:$G217,G206))</f>
        <v>0</v>
      </c>
      <c r="O206" s="33" t="s">
        <v>887</v>
      </c>
      <c r="Q206" s="245" t="b">
        <v>1</v>
      </c>
      <c r="T206" s="245">
        <f t="shared" si="32"/>
        <v>0</v>
      </c>
      <c r="V206" s="224">
        <f t="shared" si="33"/>
        <v>1</v>
      </c>
      <c r="AX206" s="16"/>
      <c r="AY206" s="8"/>
      <c r="AZ206" s="8"/>
      <c r="BA206" s="8"/>
    </row>
    <row r="207" spans="1:53" ht="14.5" outlineLevel="1" x14ac:dyDescent="0.35">
      <c r="A207" s="6"/>
      <c r="B207" s="7"/>
      <c r="C207" s="17"/>
      <c r="D207" s="17"/>
      <c r="E207" s="17"/>
      <c r="F207" s="26"/>
      <c r="G207" t="str">
        <f t="shared" si="4"/>
        <v>AAANWa</v>
      </c>
      <c r="H207" s="712" t="s">
        <v>23</v>
      </c>
      <c r="I207" s="712" t="s">
        <v>23</v>
      </c>
      <c r="J207" s="712" t="s">
        <v>23</v>
      </c>
      <c r="K207" s="712" t="s">
        <v>75</v>
      </c>
      <c r="L207" s="712" t="s">
        <v>8</v>
      </c>
      <c r="M207" s="712" t="s">
        <v>70</v>
      </c>
      <c r="N207" t="b">
        <f>AND(COUNTIF(G$208:$G209,G207))</f>
        <v>0</v>
      </c>
      <c r="O207" s="33" t="s">
        <v>887</v>
      </c>
      <c r="Q207" s="245" t="b">
        <v>1</v>
      </c>
      <c r="T207" s="245">
        <f t="shared" si="32"/>
        <v>0</v>
      </c>
      <c r="V207" s="224">
        <f t="shared" si="3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1033</v>
      </c>
      <c r="I210" s="26" t="s">
        <v>1081</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804</v>
      </c>
      <c r="H212" t="s">
        <v>820</v>
      </c>
      <c r="I212" t="s">
        <v>393</v>
      </c>
      <c r="J212" t="s">
        <v>791</v>
      </c>
      <c r="K212" t="s">
        <v>792</v>
      </c>
      <c r="L212" t="s">
        <v>793</v>
      </c>
      <c r="M212" t="s">
        <v>794</v>
      </c>
      <c r="N212" t="s">
        <v>795</v>
      </c>
      <c r="O212" t="s">
        <v>796</v>
      </c>
      <c r="P212" t="s">
        <v>797</v>
      </c>
      <c r="Q212" t="s">
        <v>798</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39">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39"/>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39"/>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39"/>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39"/>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39"/>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39"/>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39"/>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39"/>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39"/>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39"/>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39"/>
        <v>YYWNWl</v>
      </c>
      <c r="H224" s="712">
        <v>1540</v>
      </c>
      <c r="I224" s="758">
        <f t="shared" ref="I224:Q233" si="40">$H224*I$211</f>
        <v>1540</v>
      </c>
      <c r="J224" s="758">
        <f t="shared" si="40"/>
        <v>1540</v>
      </c>
      <c r="K224" s="758">
        <f t="shared" si="40"/>
        <v>1540</v>
      </c>
      <c r="L224" s="758">
        <f t="shared" si="40"/>
        <v>1540</v>
      </c>
      <c r="M224" s="758">
        <f t="shared" si="40"/>
        <v>1540</v>
      </c>
      <c r="N224" s="758">
        <f t="shared" si="40"/>
        <v>1540</v>
      </c>
      <c r="O224" s="758">
        <f t="shared" si="40"/>
        <v>1540</v>
      </c>
      <c r="P224" s="758">
        <f t="shared" si="40"/>
        <v>1540</v>
      </c>
      <c r="Q224" s="758">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39"/>
        <v>YYLWNw</v>
      </c>
      <c r="H225" s="712">
        <v>2545</v>
      </c>
      <c r="I225" s="758">
        <f t="shared" si="40"/>
        <v>2545</v>
      </c>
      <c r="J225" s="758">
        <f t="shared" si="40"/>
        <v>2545</v>
      </c>
      <c r="K225" s="758">
        <f t="shared" si="40"/>
        <v>2545</v>
      </c>
      <c r="L225" s="758">
        <f t="shared" si="40"/>
        <v>2545</v>
      </c>
      <c r="M225" s="758">
        <f t="shared" si="40"/>
        <v>2545</v>
      </c>
      <c r="N225" s="758">
        <f t="shared" si="40"/>
        <v>2545</v>
      </c>
      <c r="O225" s="758">
        <f t="shared" si="40"/>
        <v>2545</v>
      </c>
      <c r="P225" s="758">
        <f t="shared" si="40"/>
        <v>2545</v>
      </c>
      <c r="Q225" s="758">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39"/>
        <v>YYLWNwd</v>
      </c>
      <c r="H226" s="712">
        <v>2545</v>
      </c>
      <c r="I226" s="758">
        <f t="shared" si="40"/>
        <v>2545</v>
      </c>
      <c r="J226" s="758">
        <f t="shared" si="40"/>
        <v>2545</v>
      </c>
      <c r="K226" s="758">
        <f t="shared" si="40"/>
        <v>2545</v>
      </c>
      <c r="L226" s="758">
        <f t="shared" si="40"/>
        <v>2545</v>
      </c>
      <c r="M226" s="758">
        <f t="shared" si="40"/>
        <v>2545</v>
      </c>
      <c r="N226" s="758">
        <f t="shared" si="40"/>
        <v>2545</v>
      </c>
      <c r="O226" s="758">
        <f t="shared" si="40"/>
        <v>2545</v>
      </c>
      <c r="P226" s="758">
        <f t="shared" si="40"/>
        <v>2545</v>
      </c>
      <c r="Q226" s="758">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39"/>
        <v>YYWLWz</v>
      </c>
      <c r="H227" s="712">
        <v>1150</v>
      </c>
      <c r="I227" s="758">
        <f t="shared" si="40"/>
        <v>1150</v>
      </c>
      <c r="J227" s="758">
        <f t="shared" si="40"/>
        <v>1150</v>
      </c>
      <c r="K227" s="758">
        <f t="shared" si="40"/>
        <v>1150</v>
      </c>
      <c r="L227" s="758">
        <f t="shared" si="40"/>
        <v>1150</v>
      </c>
      <c r="M227" s="758">
        <f t="shared" si="40"/>
        <v>1150</v>
      </c>
      <c r="N227" s="758">
        <f t="shared" si="40"/>
        <v>1150</v>
      </c>
      <c r="O227" s="758">
        <f t="shared" si="40"/>
        <v>1150</v>
      </c>
      <c r="P227" s="758">
        <f t="shared" si="40"/>
        <v>1150</v>
      </c>
      <c r="Q227" s="758">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39"/>
        <v>YYWLWzd</v>
      </c>
      <c r="H228" s="712">
        <v>1150</v>
      </c>
      <c r="I228" s="758">
        <f t="shared" si="40"/>
        <v>1150</v>
      </c>
      <c r="J228" s="758">
        <f t="shared" si="40"/>
        <v>1150</v>
      </c>
      <c r="K228" s="758">
        <f t="shared" si="40"/>
        <v>1150</v>
      </c>
      <c r="L228" s="758">
        <f t="shared" si="40"/>
        <v>1150</v>
      </c>
      <c r="M228" s="758">
        <f t="shared" si="40"/>
        <v>1150</v>
      </c>
      <c r="N228" s="758">
        <f t="shared" si="40"/>
        <v>1150</v>
      </c>
      <c r="O228" s="758">
        <f t="shared" si="40"/>
        <v>1150</v>
      </c>
      <c r="P228" s="758">
        <f t="shared" si="40"/>
        <v>1150</v>
      </c>
      <c r="Q228" s="758">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39"/>
        <v>YYNWLw</v>
      </c>
      <c r="H229" s="712">
        <v>2473</v>
      </c>
      <c r="I229" s="758">
        <f t="shared" si="40"/>
        <v>2473</v>
      </c>
      <c r="J229" s="758">
        <f t="shared" si="40"/>
        <v>2473</v>
      </c>
      <c r="K229" s="758">
        <f t="shared" si="40"/>
        <v>2473</v>
      </c>
      <c r="L229" s="758">
        <f t="shared" si="40"/>
        <v>2473</v>
      </c>
      <c r="M229" s="758">
        <f t="shared" si="40"/>
        <v>2473</v>
      </c>
      <c r="N229" s="758">
        <f t="shared" si="40"/>
        <v>2473</v>
      </c>
      <c r="O229" s="758">
        <f t="shared" si="40"/>
        <v>2473</v>
      </c>
      <c r="P229" s="758">
        <f t="shared" si="40"/>
        <v>2473</v>
      </c>
      <c r="Q229" s="758">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39"/>
        <v>YYNWLwd</v>
      </c>
      <c r="H230" s="712">
        <v>2473</v>
      </c>
      <c r="I230" s="758">
        <f t="shared" si="40"/>
        <v>2473</v>
      </c>
      <c r="J230" s="758">
        <f t="shared" si="40"/>
        <v>2473</v>
      </c>
      <c r="K230" s="758">
        <f t="shared" si="40"/>
        <v>2473</v>
      </c>
      <c r="L230" s="758">
        <f t="shared" si="40"/>
        <v>2473</v>
      </c>
      <c r="M230" s="758">
        <f t="shared" si="40"/>
        <v>2473</v>
      </c>
      <c r="N230" s="758">
        <f t="shared" si="40"/>
        <v>2473</v>
      </c>
      <c r="O230" s="758">
        <f t="shared" si="40"/>
        <v>2473</v>
      </c>
      <c r="P230" s="758">
        <f t="shared" si="40"/>
        <v>2473</v>
      </c>
      <c r="Q230" s="758">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39"/>
        <v>AYAA2A1w</v>
      </c>
      <c r="H231" s="712">
        <v>2357</v>
      </c>
      <c r="I231" s="758">
        <f t="shared" si="40"/>
        <v>2357</v>
      </c>
      <c r="J231" s="758">
        <f t="shared" si="40"/>
        <v>2357</v>
      </c>
      <c r="K231" s="758">
        <f t="shared" si="40"/>
        <v>2357</v>
      </c>
      <c r="L231" s="758">
        <f t="shared" si="40"/>
        <v>2357</v>
      </c>
      <c r="M231" s="758">
        <f t="shared" si="40"/>
        <v>2357</v>
      </c>
      <c r="N231" s="758">
        <f t="shared" si="40"/>
        <v>2357</v>
      </c>
      <c r="O231" s="758">
        <f t="shared" si="40"/>
        <v>2357</v>
      </c>
      <c r="P231" s="758">
        <f t="shared" si="40"/>
        <v>2357</v>
      </c>
      <c r="Q231" s="758">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39"/>
        <v>AYAA2A1wd</v>
      </c>
      <c r="H232" s="712">
        <v>2357</v>
      </c>
      <c r="I232" s="758">
        <f t="shared" si="40"/>
        <v>2357</v>
      </c>
      <c r="J232" s="758">
        <f t="shared" si="40"/>
        <v>2357</v>
      </c>
      <c r="K232" s="758">
        <f t="shared" si="40"/>
        <v>2357</v>
      </c>
      <c r="L232" s="758">
        <f t="shared" si="40"/>
        <v>2357</v>
      </c>
      <c r="M232" s="758">
        <f t="shared" si="40"/>
        <v>2357</v>
      </c>
      <c r="N232" s="758">
        <f t="shared" si="40"/>
        <v>2357</v>
      </c>
      <c r="O232" s="758">
        <f t="shared" si="40"/>
        <v>2357</v>
      </c>
      <c r="P232" s="758">
        <f t="shared" si="40"/>
        <v>2357</v>
      </c>
      <c r="Q232" s="758">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39"/>
        <v>AAWA2A1a</v>
      </c>
      <c r="H233" s="712">
        <v>0</v>
      </c>
      <c r="I233" s="758">
        <f t="shared" si="40"/>
        <v>0</v>
      </c>
      <c r="J233" s="758">
        <f t="shared" si="40"/>
        <v>0</v>
      </c>
      <c r="K233" s="758">
        <f t="shared" si="40"/>
        <v>0</v>
      </c>
      <c r="L233" s="758">
        <f t="shared" si="40"/>
        <v>0</v>
      </c>
      <c r="M233" s="758">
        <f t="shared" si="40"/>
        <v>0</v>
      </c>
      <c r="N233" s="758">
        <f t="shared" si="40"/>
        <v>0</v>
      </c>
      <c r="O233" s="758">
        <f t="shared" si="40"/>
        <v>0</v>
      </c>
      <c r="P233" s="758">
        <f t="shared" si="40"/>
        <v>0</v>
      </c>
      <c r="Q233" s="758">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39"/>
        <v>AAAWA1a</v>
      </c>
      <c r="H234" s="712">
        <v>0</v>
      </c>
      <c r="I234" s="758">
        <f t="shared" ref="I234:Q243" si="41">$H234*I$211</f>
        <v>0</v>
      </c>
      <c r="J234" s="758">
        <f t="shared" si="41"/>
        <v>0</v>
      </c>
      <c r="K234" s="758">
        <f t="shared" si="41"/>
        <v>0</v>
      </c>
      <c r="L234" s="758">
        <f t="shared" si="41"/>
        <v>0</v>
      </c>
      <c r="M234" s="758">
        <f t="shared" si="41"/>
        <v>0</v>
      </c>
      <c r="N234" s="758">
        <f t="shared" si="41"/>
        <v>0</v>
      </c>
      <c r="O234" s="758">
        <f t="shared" si="41"/>
        <v>0</v>
      </c>
      <c r="P234" s="758">
        <f t="shared" si="41"/>
        <v>0</v>
      </c>
      <c r="Q234" s="758">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39"/>
        <v>YAAA2Wa</v>
      </c>
      <c r="H235" s="712">
        <v>0</v>
      </c>
      <c r="I235" s="758">
        <f t="shared" si="41"/>
        <v>0</v>
      </c>
      <c r="J235" s="758">
        <f t="shared" si="41"/>
        <v>0</v>
      </c>
      <c r="K235" s="758">
        <f t="shared" si="41"/>
        <v>0</v>
      </c>
      <c r="L235" s="758">
        <f t="shared" si="41"/>
        <v>0</v>
      </c>
      <c r="M235" s="758">
        <f t="shared" si="41"/>
        <v>0</v>
      </c>
      <c r="N235" s="758">
        <f t="shared" si="41"/>
        <v>0</v>
      </c>
      <c r="O235" s="758">
        <f t="shared" si="41"/>
        <v>0</v>
      </c>
      <c r="P235" s="758">
        <f t="shared" si="41"/>
        <v>0</v>
      </c>
      <c r="Q235" s="758">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39"/>
        <v>AYAA2A1o</v>
      </c>
      <c r="H236" s="712">
        <v>2480</v>
      </c>
      <c r="I236" s="758">
        <f t="shared" si="41"/>
        <v>2480</v>
      </c>
      <c r="J236" s="758">
        <f t="shared" si="41"/>
        <v>2480</v>
      </c>
      <c r="K236" s="758">
        <f t="shared" si="41"/>
        <v>2480</v>
      </c>
      <c r="L236" s="758">
        <f t="shared" si="41"/>
        <v>2480</v>
      </c>
      <c r="M236" s="758">
        <f t="shared" si="41"/>
        <v>2480</v>
      </c>
      <c r="N236" s="758">
        <f t="shared" si="41"/>
        <v>2480</v>
      </c>
      <c r="O236" s="758">
        <f t="shared" si="41"/>
        <v>2480</v>
      </c>
      <c r="P236" s="758">
        <f t="shared" si="41"/>
        <v>2480</v>
      </c>
      <c r="Q236" s="758">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39"/>
        <v>AYAA2A1od</v>
      </c>
      <c r="H237" s="712">
        <v>2480</v>
      </c>
      <c r="I237" s="758">
        <f t="shared" si="41"/>
        <v>2480</v>
      </c>
      <c r="J237" s="758">
        <f t="shared" si="41"/>
        <v>2480</v>
      </c>
      <c r="K237" s="758">
        <f t="shared" si="41"/>
        <v>2480</v>
      </c>
      <c r="L237" s="758">
        <f t="shared" si="41"/>
        <v>2480</v>
      </c>
      <c r="M237" s="758">
        <f t="shared" si="41"/>
        <v>2480</v>
      </c>
      <c r="N237" s="758">
        <f t="shared" si="41"/>
        <v>2480</v>
      </c>
      <c r="O237" s="758">
        <f t="shared" si="41"/>
        <v>2480</v>
      </c>
      <c r="P237" s="758">
        <f t="shared" si="41"/>
        <v>2480</v>
      </c>
      <c r="Q237" s="758">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39"/>
        <v>AAOA2A1a</v>
      </c>
      <c r="H238" s="712">
        <v>0</v>
      </c>
      <c r="I238" s="758">
        <f t="shared" si="41"/>
        <v>0</v>
      </c>
      <c r="J238" s="758">
        <f t="shared" si="41"/>
        <v>0</v>
      </c>
      <c r="K238" s="758">
        <f t="shared" si="41"/>
        <v>0</v>
      </c>
      <c r="L238" s="758">
        <f t="shared" si="41"/>
        <v>0</v>
      </c>
      <c r="M238" s="758">
        <f t="shared" si="41"/>
        <v>0</v>
      </c>
      <c r="N238" s="758">
        <f t="shared" si="41"/>
        <v>0</v>
      </c>
      <c r="O238" s="758">
        <f t="shared" si="41"/>
        <v>0</v>
      </c>
      <c r="P238" s="758">
        <f t="shared" si="41"/>
        <v>0</v>
      </c>
      <c r="Q238" s="758">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39"/>
        <v>AAAOA1a</v>
      </c>
      <c r="H239" s="712">
        <v>0</v>
      </c>
      <c r="I239" s="758">
        <f t="shared" si="41"/>
        <v>0</v>
      </c>
      <c r="J239" s="758">
        <f t="shared" si="41"/>
        <v>0</v>
      </c>
      <c r="K239" s="758">
        <f t="shared" si="41"/>
        <v>0</v>
      </c>
      <c r="L239" s="758">
        <f t="shared" si="41"/>
        <v>0</v>
      </c>
      <c r="M239" s="758">
        <f t="shared" si="41"/>
        <v>0</v>
      </c>
      <c r="N239" s="758">
        <f t="shared" si="41"/>
        <v>0</v>
      </c>
      <c r="O239" s="758">
        <f t="shared" si="41"/>
        <v>0</v>
      </c>
      <c r="P239" s="758">
        <f t="shared" si="41"/>
        <v>0</v>
      </c>
      <c r="Q239" s="758">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39"/>
        <v>YAAA2Oa</v>
      </c>
      <c r="H240" s="712">
        <v>0</v>
      </c>
      <c r="I240" s="758">
        <f t="shared" si="41"/>
        <v>0</v>
      </c>
      <c r="J240" s="758">
        <f t="shared" si="41"/>
        <v>0</v>
      </c>
      <c r="K240" s="758">
        <f t="shared" si="41"/>
        <v>0</v>
      </c>
      <c r="L240" s="758">
        <f t="shared" si="41"/>
        <v>0</v>
      </c>
      <c r="M240" s="758">
        <f t="shared" si="41"/>
        <v>0</v>
      </c>
      <c r="N240" s="758">
        <f t="shared" si="41"/>
        <v>0</v>
      </c>
      <c r="O240" s="758">
        <f t="shared" si="41"/>
        <v>0</v>
      </c>
      <c r="P240" s="758">
        <f t="shared" si="41"/>
        <v>0</v>
      </c>
      <c r="Q240" s="758">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39"/>
        <v>AYAWA1w</v>
      </c>
      <c r="H241" s="712">
        <v>2168.0662499999999</v>
      </c>
      <c r="I241" s="758">
        <f t="shared" si="41"/>
        <v>2168.0662499999999</v>
      </c>
      <c r="J241" s="758">
        <f t="shared" si="41"/>
        <v>2168.0662499999999</v>
      </c>
      <c r="K241" s="758">
        <f t="shared" si="41"/>
        <v>2168.0662499999999</v>
      </c>
      <c r="L241" s="758">
        <f t="shared" si="41"/>
        <v>2168.0662499999999</v>
      </c>
      <c r="M241" s="758">
        <f t="shared" si="41"/>
        <v>2168.0662499999999</v>
      </c>
      <c r="N241" s="758">
        <f t="shared" si="41"/>
        <v>2168.0662499999999</v>
      </c>
      <c r="O241" s="758">
        <f t="shared" si="41"/>
        <v>2168.0662499999999</v>
      </c>
      <c r="P241" s="758">
        <f t="shared" si="41"/>
        <v>2168.0662499999999</v>
      </c>
      <c r="Q241" s="758">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39"/>
        <v>AYAWA1wd</v>
      </c>
      <c r="H242" s="712">
        <v>2168.0662499999999</v>
      </c>
      <c r="I242" s="758">
        <f t="shared" si="41"/>
        <v>2168.0662499999999</v>
      </c>
      <c r="J242" s="758">
        <f t="shared" si="41"/>
        <v>2168.0662499999999</v>
      </c>
      <c r="K242" s="758">
        <f t="shared" si="41"/>
        <v>2168.0662499999999</v>
      </c>
      <c r="L242" s="758">
        <f t="shared" si="41"/>
        <v>2168.0662499999999</v>
      </c>
      <c r="M242" s="758">
        <f t="shared" si="41"/>
        <v>2168.0662499999999</v>
      </c>
      <c r="N242" s="758">
        <f t="shared" si="41"/>
        <v>2168.0662499999999</v>
      </c>
      <c r="O242" s="758">
        <f t="shared" si="41"/>
        <v>2168.0662499999999</v>
      </c>
      <c r="P242" s="758">
        <f t="shared" si="41"/>
        <v>2168.0662499999999</v>
      </c>
      <c r="Q242" s="758">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39"/>
        <v>YAWA2Wa</v>
      </c>
      <c r="H243" s="712">
        <v>0</v>
      </c>
      <c r="I243" s="758">
        <f t="shared" si="41"/>
        <v>0</v>
      </c>
      <c r="J243" s="758">
        <f t="shared" si="41"/>
        <v>0</v>
      </c>
      <c r="K243" s="758">
        <f t="shared" si="41"/>
        <v>0</v>
      </c>
      <c r="L243" s="758">
        <f t="shared" si="41"/>
        <v>0</v>
      </c>
      <c r="M243" s="758">
        <f t="shared" si="41"/>
        <v>0</v>
      </c>
      <c r="N243" s="758">
        <f t="shared" si="41"/>
        <v>0</v>
      </c>
      <c r="O243" s="758">
        <f t="shared" si="41"/>
        <v>0</v>
      </c>
      <c r="P243" s="758">
        <f t="shared" si="41"/>
        <v>0</v>
      </c>
      <c r="Q243" s="758">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39"/>
        <v>AYAOA1o</v>
      </c>
      <c r="H244" s="712">
        <f>H241+H236-H231</f>
        <v>2291.0662499999999</v>
      </c>
      <c r="I244" s="758">
        <f t="shared" ref="I244:Q258" si="42">$H244*I$211</f>
        <v>2291.0662499999999</v>
      </c>
      <c r="J244" s="758">
        <f t="shared" si="42"/>
        <v>2291.0662499999999</v>
      </c>
      <c r="K244" s="758">
        <f t="shared" si="42"/>
        <v>2291.0662499999999</v>
      </c>
      <c r="L244" s="758">
        <f t="shared" si="42"/>
        <v>2291.0662499999999</v>
      </c>
      <c r="M244" s="758">
        <f t="shared" si="42"/>
        <v>2291.0662499999999</v>
      </c>
      <c r="N244" s="758">
        <f t="shared" si="42"/>
        <v>2291.0662499999999</v>
      </c>
      <c r="O244" s="758">
        <f t="shared" si="42"/>
        <v>2291.0662499999999</v>
      </c>
      <c r="P244" s="758">
        <f t="shared" si="42"/>
        <v>2291.0662499999999</v>
      </c>
      <c r="Q244" s="758">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39"/>
        <v>AYAOA1od</v>
      </c>
      <c r="H245" s="712">
        <f>H242+H237-H232</f>
        <v>2291.0662499999999</v>
      </c>
      <c r="I245" s="758">
        <f t="shared" si="42"/>
        <v>2291.0662499999999</v>
      </c>
      <c r="J245" s="758">
        <f t="shared" si="42"/>
        <v>2291.0662499999999</v>
      </c>
      <c r="K245" s="758">
        <f t="shared" si="42"/>
        <v>2291.0662499999999</v>
      </c>
      <c r="L245" s="758">
        <f t="shared" si="42"/>
        <v>2291.0662499999999</v>
      </c>
      <c r="M245" s="758">
        <f t="shared" si="42"/>
        <v>2291.0662499999999</v>
      </c>
      <c r="N245" s="758">
        <f t="shared" si="42"/>
        <v>2291.0662499999999</v>
      </c>
      <c r="O245" s="758">
        <f t="shared" si="42"/>
        <v>2291.0662499999999</v>
      </c>
      <c r="P245" s="758">
        <f t="shared" si="42"/>
        <v>2291.0662499999999</v>
      </c>
      <c r="Q245" s="758">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39"/>
        <v>YAOA2Oa</v>
      </c>
      <c r="H246" s="712">
        <v>0</v>
      </c>
      <c r="I246" s="758">
        <f t="shared" si="42"/>
        <v>0</v>
      </c>
      <c r="J246" s="758">
        <f t="shared" si="42"/>
        <v>0</v>
      </c>
      <c r="K246" s="758">
        <f t="shared" si="42"/>
        <v>0</v>
      </c>
      <c r="L246" s="758">
        <f t="shared" si="42"/>
        <v>0</v>
      </c>
      <c r="M246" s="758">
        <f t="shared" si="42"/>
        <v>0</v>
      </c>
      <c r="N246" s="758">
        <f t="shared" si="42"/>
        <v>0</v>
      </c>
      <c r="O246" s="758">
        <f t="shared" si="42"/>
        <v>0</v>
      </c>
      <c r="P246" s="758">
        <f t="shared" si="42"/>
        <v>0</v>
      </c>
      <c r="Q246" s="758">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39"/>
        <v>YYWWWw</v>
      </c>
      <c r="H247" s="712">
        <v>1545.9255000000001</v>
      </c>
      <c r="I247" s="758">
        <f t="shared" si="42"/>
        <v>1545.9255000000001</v>
      </c>
      <c r="J247" s="758">
        <f t="shared" si="42"/>
        <v>1545.9255000000001</v>
      </c>
      <c r="K247" s="758">
        <f t="shared" si="42"/>
        <v>1545.9255000000001</v>
      </c>
      <c r="L247" s="758">
        <f t="shared" si="42"/>
        <v>1545.9255000000001</v>
      </c>
      <c r="M247" s="758">
        <f t="shared" si="42"/>
        <v>1545.9255000000001</v>
      </c>
      <c r="N247" s="758">
        <f t="shared" si="42"/>
        <v>1545.9255000000001</v>
      </c>
      <c r="O247" s="758">
        <f t="shared" si="42"/>
        <v>1545.9255000000001</v>
      </c>
      <c r="P247" s="758">
        <f t="shared" si="42"/>
        <v>1545.9255000000001</v>
      </c>
      <c r="Q247" s="758">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39"/>
        <v>YYWWWwd</v>
      </c>
      <c r="H248" s="712">
        <v>1545.9255000000001</v>
      </c>
      <c r="I248" s="758">
        <f t="shared" si="42"/>
        <v>1545.9255000000001</v>
      </c>
      <c r="J248" s="758">
        <f t="shared" si="42"/>
        <v>1545.9255000000001</v>
      </c>
      <c r="K248" s="758">
        <f t="shared" si="42"/>
        <v>1545.9255000000001</v>
      </c>
      <c r="L248" s="758">
        <f t="shared" si="42"/>
        <v>1545.9255000000001</v>
      </c>
      <c r="M248" s="758">
        <f t="shared" si="42"/>
        <v>1545.9255000000001</v>
      </c>
      <c r="N248" s="758">
        <f t="shared" si="42"/>
        <v>1545.9255000000001</v>
      </c>
      <c r="O248" s="758">
        <f t="shared" si="42"/>
        <v>1545.9255000000001</v>
      </c>
      <c r="P248" s="758">
        <f t="shared" si="42"/>
        <v>1545.9255000000001</v>
      </c>
      <c r="Q248" s="758">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39"/>
        <v>YYLWBl</v>
      </c>
      <c r="H249" s="712">
        <v>1400</v>
      </c>
      <c r="I249" s="758">
        <f t="shared" si="42"/>
        <v>1400</v>
      </c>
      <c r="J249" s="758">
        <f t="shared" si="42"/>
        <v>1400</v>
      </c>
      <c r="K249" s="758">
        <f t="shared" si="42"/>
        <v>1400</v>
      </c>
      <c r="L249" s="758">
        <f t="shared" si="42"/>
        <v>1400</v>
      </c>
      <c r="M249" s="758">
        <f t="shared" si="42"/>
        <v>1400</v>
      </c>
      <c r="N249" s="758">
        <f t="shared" si="42"/>
        <v>1400</v>
      </c>
      <c r="O249" s="758">
        <f t="shared" si="42"/>
        <v>1400</v>
      </c>
      <c r="P249" s="758">
        <f t="shared" si="42"/>
        <v>1400</v>
      </c>
      <c r="Q249" s="758">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 t="shared" ref="G250:G251" si="43">_xlfn.CONCAT(H162:M162)</f>
        <v>YYBLWb</v>
      </c>
      <c r="H250" s="712">
        <v>1900.6974</v>
      </c>
      <c r="I250" s="758">
        <f t="shared" si="42"/>
        <v>1900.6974</v>
      </c>
      <c r="J250" s="758">
        <f t="shared" si="42"/>
        <v>1900.6974</v>
      </c>
      <c r="K250" s="758">
        <f t="shared" si="42"/>
        <v>1900.6974</v>
      </c>
      <c r="L250" s="758">
        <f t="shared" si="42"/>
        <v>1900.6974</v>
      </c>
      <c r="M250" s="758">
        <f t="shared" si="42"/>
        <v>1900.6974</v>
      </c>
      <c r="N250" s="758">
        <f t="shared" si="42"/>
        <v>1900.6974</v>
      </c>
      <c r="O250" s="758">
        <f t="shared" si="42"/>
        <v>1900.6974</v>
      </c>
      <c r="P250" s="758">
        <f t="shared" si="42"/>
        <v>1900.6974</v>
      </c>
      <c r="Q250" s="758">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 t="shared" si="43"/>
        <v>YYBLWbd</v>
      </c>
      <c r="H251" s="712">
        <v>1900.6974</v>
      </c>
      <c r="I251" s="758">
        <f t="shared" si="42"/>
        <v>1900.6974</v>
      </c>
      <c r="J251" s="758">
        <f t="shared" si="42"/>
        <v>1900.6974</v>
      </c>
      <c r="K251" s="758">
        <f t="shared" si="42"/>
        <v>1900.6974</v>
      </c>
      <c r="L251" s="758">
        <f t="shared" si="42"/>
        <v>1900.6974</v>
      </c>
      <c r="M251" s="758">
        <f t="shared" si="42"/>
        <v>1900.6974</v>
      </c>
      <c r="N251" s="758">
        <f t="shared" si="42"/>
        <v>1900.6974</v>
      </c>
      <c r="O251" s="758">
        <f t="shared" si="42"/>
        <v>1900.6974</v>
      </c>
      <c r="P251" s="758">
        <f t="shared" si="42"/>
        <v>1900.6974</v>
      </c>
      <c r="Q251" s="758">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44">_xlfn.CONCAT(H164:M164)</f>
        <v>YYWBLw</v>
      </c>
      <c r="H252" s="712">
        <v>2132.2460249999999</v>
      </c>
      <c r="I252" s="758">
        <f t="shared" si="42"/>
        <v>2132.2460249999999</v>
      </c>
      <c r="J252" s="758">
        <f t="shared" si="42"/>
        <v>2132.2460249999999</v>
      </c>
      <c r="K252" s="758">
        <f t="shared" si="42"/>
        <v>2132.2460249999999</v>
      </c>
      <c r="L252" s="758">
        <f t="shared" si="42"/>
        <v>2132.2460249999999</v>
      </c>
      <c r="M252" s="758">
        <f t="shared" si="42"/>
        <v>2132.2460249999999</v>
      </c>
      <c r="N252" s="758">
        <f t="shared" si="42"/>
        <v>2132.2460249999999</v>
      </c>
      <c r="O252" s="758">
        <f t="shared" si="42"/>
        <v>2132.2460249999999</v>
      </c>
      <c r="P252" s="758">
        <f t="shared" si="42"/>
        <v>2132.2460249999999</v>
      </c>
      <c r="Q252" s="758">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44"/>
        <v>YYWBLwd</v>
      </c>
      <c r="H253" s="712">
        <v>2132.2460249999999</v>
      </c>
      <c r="I253" s="758">
        <f t="shared" si="42"/>
        <v>2132.2460249999999</v>
      </c>
      <c r="J253" s="758">
        <f t="shared" si="42"/>
        <v>2132.2460249999999</v>
      </c>
      <c r="K253" s="758">
        <f t="shared" si="42"/>
        <v>2132.2460249999999</v>
      </c>
      <c r="L253" s="758">
        <f t="shared" si="42"/>
        <v>2132.2460249999999</v>
      </c>
      <c r="M253" s="758">
        <f t="shared" si="42"/>
        <v>2132.2460249999999</v>
      </c>
      <c r="N253" s="758">
        <f t="shared" si="42"/>
        <v>2132.2460249999999</v>
      </c>
      <c r="O253" s="758">
        <f t="shared" si="42"/>
        <v>2132.2460249999999</v>
      </c>
      <c r="P253" s="758">
        <f t="shared" si="42"/>
        <v>2132.2460249999999</v>
      </c>
      <c r="Q253" s="758">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44"/>
        <v>YYNWBl</v>
      </c>
      <c r="H254" s="712">
        <v>1540</v>
      </c>
      <c r="I254" s="758">
        <f t="shared" si="42"/>
        <v>1540</v>
      </c>
      <c r="J254" s="758">
        <f t="shared" si="42"/>
        <v>1540</v>
      </c>
      <c r="K254" s="758">
        <f t="shared" si="42"/>
        <v>1540</v>
      </c>
      <c r="L254" s="758">
        <f t="shared" si="42"/>
        <v>1540</v>
      </c>
      <c r="M254" s="758">
        <f t="shared" si="42"/>
        <v>1540</v>
      </c>
      <c r="N254" s="758">
        <f t="shared" si="42"/>
        <v>1540</v>
      </c>
      <c r="O254" s="758">
        <f t="shared" si="42"/>
        <v>1540</v>
      </c>
      <c r="P254" s="758">
        <f t="shared" si="42"/>
        <v>1540</v>
      </c>
      <c r="Q254" s="758">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44"/>
        <v>YYLNWb</v>
      </c>
      <c r="H255" s="712">
        <v>2158.3939999999998</v>
      </c>
      <c r="I255" s="758">
        <f t="shared" si="42"/>
        <v>2158.3939999999998</v>
      </c>
      <c r="J255" s="758">
        <f t="shared" si="42"/>
        <v>2158.3939999999998</v>
      </c>
      <c r="K255" s="758">
        <f t="shared" si="42"/>
        <v>2158.3939999999998</v>
      </c>
      <c r="L255" s="758">
        <f t="shared" si="42"/>
        <v>2158.3939999999998</v>
      </c>
      <c r="M255" s="758">
        <f t="shared" si="42"/>
        <v>2158.3939999999998</v>
      </c>
      <c r="N255" s="758">
        <f t="shared" si="42"/>
        <v>2158.3939999999998</v>
      </c>
      <c r="O255" s="758">
        <f t="shared" si="42"/>
        <v>2158.3939999999998</v>
      </c>
      <c r="P255" s="758">
        <f t="shared" si="42"/>
        <v>2158.3939999999998</v>
      </c>
      <c r="Q255" s="758">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44"/>
        <v>YYLNWbd</v>
      </c>
      <c r="H256" s="712">
        <v>2158.3939999999998</v>
      </c>
      <c r="I256" s="758">
        <f t="shared" si="42"/>
        <v>2158.3939999999998</v>
      </c>
      <c r="J256" s="758">
        <f t="shared" si="42"/>
        <v>2158.3939999999998</v>
      </c>
      <c r="K256" s="758">
        <f t="shared" si="42"/>
        <v>2158.3939999999998</v>
      </c>
      <c r="L256" s="758">
        <f t="shared" si="42"/>
        <v>2158.3939999999998</v>
      </c>
      <c r="M256" s="758">
        <f t="shared" si="42"/>
        <v>2158.3939999999998</v>
      </c>
      <c r="N256" s="758">
        <f t="shared" si="42"/>
        <v>2158.3939999999998</v>
      </c>
      <c r="O256" s="758">
        <f t="shared" si="42"/>
        <v>2158.3939999999998</v>
      </c>
      <c r="P256" s="758">
        <f t="shared" si="42"/>
        <v>2158.3939999999998</v>
      </c>
      <c r="Q256" s="758">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44"/>
        <v>YYBLNw</v>
      </c>
      <c r="H257" s="712">
        <v>2568.9757500000001</v>
      </c>
      <c r="I257" s="758">
        <f t="shared" si="42"/>
        <v>2568.9757500000001</v>
      </c>
      <c r="J257" s="758">
        <f t="shared" si="42"/>
        <v>2568.9757500000001</v>
      </c>
      <c r="K257" s="758">
        <f t="shared" si="42"/>
        <v>2568.9757500000001</v>
      </c>
      <c r="L257" s="758">
        <f t="shared" si="42"/>
        <v>2568.9757500000001</v>
      </c>
      <c r="M257" s="758">
        <f t="shared" si="42"/>
        <v>2568.9757500000001</v>
      </c>
      <c r="N257" s="758">
        <f t="shared" si="42"/>
        <v>2568.9757500000001</v>
      </c>
      <c r="O257" s="758">
        <f t="shared" si="42"/>
        <v>2568.9757500000001</v>
      </c>
      <c r="P257" s="758">
        <f t="shared" si="42"/>
        <v>2568.9757500000001</v>
      </c>
      <c r="Q257" s="758">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44"/>
        <v>YYBLNwd</v>
      </c>
      <c r="H258" s="712">
        <v>2568.9757500000001</v>
      </c>
      <c r="I258" s="758">
        <f t="shared" si="42"/>
        <v>2568.9757500000001</v>
      </c>
      <c r="J258" s="758">
        <f t="shared" si="42"/>
        <v>2568.9757500000001</v>
      </c>
      <c r="K258" s="758">
        <f t="shared" si="42"/>
        <v>2568.9757500000001</v>
      </c>
      <c r="L258" s="758">
        <f t="shared" si="42"/>
        <v>2568.9757500000001</v>
      </c>
      <c r="M258" s="758">
        <f t="shared" si="42"/>
        <v>2568.9757500000001</v>
      </c>
      <c r="N258" s="758">
        <f t="shared" si="42"/>
        <v>2568.9757500000001</v>
      </c>
      <c r="O258" s="758">
        <f t="shared" si="42"/>
        <v>2568.9757500000001</v>
      </c>
      <c r="P258" s="758">
        <f t="shared" si="42"/>
        <v>2568.9757500000001</v>
      </c>
      <c r="Q258" s="758">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44"/>
        <v>YYWBLz</v>
      </c>
      <c r="H259" s="712">
        <v>1200</v>
      </c>
      <c r="I259" s="758">
        <f t="shared" ref="I259:P260" si="45">$H259*I$211</f>
        <v>1200</v>
      </c>
      <c r="J259" s="758">
        <f t="shared" si="45"/>
        <v>1200</v>
      </c>
      <c r="K259" s="758">
        <f t="shared" si="45"/>
        <v>1200</v>
      </c>
      <c r="L259" s="758">
        <f t="shared" si="45"/>
        <v>1200</v>
      </c>
      <c r="M259" s="758">
        <f t="shared" si="45"/>
        <v>1200</v>
      </c>
      <c r="N259" s="758">
        <f t="shared" si="45"/>
        <v>1200</v>
      </c>
      <c r="O259" s="758">
        <f t="shared" si="45"/>
        <v>1200</v>
      </c>
      <c r="P259" s="758">
        <f t="shared" si="45"/>
        <v>1200</v>
      </c>
      <c r="Q259" s="758">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44"/>
        <v>YYWBLzd</v>
      </c>
      <c r="H260" s="712">
        <v>1200</v>
      </c>
      <c r="I260" s="758">
        <f t="shared" si="45"/>
        <v>1200</v>
      </c>
      <c r="J260" s="758">
        <f t="shared" si="45"/>
        <v>1200</v>
      </c>
      <c r="K260" s="758">
        <f t="shared" si="45"/>
        <v>1200</v>
      </c>
      <c r="L260" s="758">
        <f t="shared" si="45"/>
        <v>1200</v>
      </c>
      <c r="M260" s="758">
        <f t="shared" si="45"/>
        <v>1200</v>
      </c>
      <c r="N260" s="758">
        <f t="shared" si="45"/>
        <v>1200</v>
      </c>
      <c r="O260" s="758">
        <f t="shared" si="45"/>
        <v>1200</v>
      </c>
      <c r="P260" s="758">
        <f t="shared" si="45"/>
        <v>1200</v>
      </c>
      <c r="Q260" s="758">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44"/>
        <v>YYWWBk</v>
      </c>
      <c r="H261" s="712">
        <v>1025</v>
      </c>
      <c r="I261" s="758">
        <f t="shared" ref="I261:I295" si="47">$H261*I$211</f>
        <v>1025</v>
      </c>
      <c r="J261" s="758">
        <f t="shared" si="46"/>
        <v>1025</v>
      </c>
      <c r="K261" s="758">
        <f t="shared" si="46"/>
        <v>1025</v>
      </c>
      <c r="L261" s="758">
        <f t="shared" si="46"/>
        <v>1025</v>
      </c>
      <c r="M261" s="758">
        <f t="shared" si="46"/>
        <v>1025</v>
      </c>
      <c r="N261" s="758">
        <f t="shared" si="46"/>
        <v>1025</v>
      </c>
      <c r="O261" s="758">
        <f t="shared" si="46"/>
        <v>1025</v>
      </c>
      <c r="P261" s="758">
        <f t="shared" si="46"/>
        <v>1025</v>
      </c>
      <c r="Q261" s="758">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44"/>
        <v>YYKWWb</v>
      </c>
      <c r="H262" s="712">
        <v>1852.6592948850778</v>
      </c>
      <c r="I262" s="758">
        <f t="shared" si="47"/>
        <v>1852.6592948850778</v>
      </c>
      <c r="J262" s="758">
        <f t="shared" si="46"/>
        <v>1852.6592948850778</v>
      </c>
      <c r="K262" s="758">
        <f t="shared" si="46"/>
        <v>1852.6592948850778</v>
      </c>
      <c r="L262" s="758">
        <f t="shared" si="46"/>
        <v>1852.6592948850778</v>
      </c>
      <c r="M262" s="758">
        <f t="shared" si="46"/>
        <v>1852.6592948850778</v>
      </c>
      <c r="N262" s="758">
        <f t="shared" si="46"/>
        <v>1852.6592948850778</v>
      </c>
      <c r="O262" s="758">
        <f t="shared" si="46"/>
        <v>1852.6592948850778</v>
      </c>
      <c r="P262" s="758">
        <f t="shared" si="46"/>
        <v>1852.6592948850778</v>
      </c>
      <c r="Q262" s="758">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44"/>
        <v>YYKWWbd</v>
      </c>
      <c r="H263" s="712">
        <v>1852.6592948850778</v>
      </c>
      <c r="I263" s="758">
        <f t="shared" si="47"/>
        <v>1852.6592948850778</v>
      </c>
      <c r="J263" s="758">
        <f t="shared" si="46"/>
        <v>1852.6592948850778</v>
      </c>
      <c r="K263" s="758">
        <f t="shared" si="46"/>
        <v>1852.6592948850778</v>
      </c>
      <c r="L263" s="758">
        <f t="shared" si="46"/>
        <v>1852.6592948850778</v>
      </c>
      <c r="M263" s="758">
        <f t="shared" si="46"/>
        <v>1852.6592948850778</v>
      </c>
      <c r="N263" s="758">
        <f t="shared" si="46"/>
        <v>1852.6592948850778</v>
      </c>
      <c r="O263" s="758">
        <f t="shared" si="46"/>
        <v>1852.6592948850778</v>
      </c>
      <c r="P263" s="758">
        <f t="shared" si="46"/>
        <v>1852.6592948850778</v>
      </c>
      <c r="Q263" s="758">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44"/>
        <v>YYBKWw</v>
      </c>
      <c r="H264" s="712">
        <v>1964.8100390625002</v>
      </c>
      <c r="I264" s="758">
        <f t="shared" si="47"/>
        <v>1964.8100390625002</v>
      </c>
      <c r="J264" s="758">
        <f t="shared" si="46"/>
        <v>1964.8100390625002</v>
      </c>
      <c r="K264" s="758">
        <f t="shared" si="46"/>
        <v>1964.8100390625002</v>
      </c>
      <c r="L264" s="758">
        <f t="shared" si="46"/>
        <v>1964.8100390625002</v>
      </c>
      <c r="M264" s="758">
        <f t="shared" si="46"/>
        <v>1964.8100390625002</v>
      </c>
      <c r="N264" s="758">
        <f t="shared" si="46"/>
        <v>1964.8100390625002</v>
      </c>
      <c r="O264" s="758">
        <f t="shared" si="46"/>
        <v>1964.8100390625002</v>
      </c>
      <c r="P264" s="758">
        <f t="shared" si="46"/>
        <v>1964.8100390625002</v>
      </c>
      <c r="Q264" s="758">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44"/>
        <v>YYBKWwd</v>
      </c>
      <c r="H265" s="712">
        <v>1964.8100390625002</v>
      </c>
      <c r="I265" s="758">
        <f t="shared" si="47"/>
        <v>1964.8100390625002</v>
      </c>
      <c r="J265" s="758">
        <f t="shared" si="46"/>
        <v>1964.8100390625002</v>
      </c>
      <c r="K265" s="758">
        <f t="shared" si="46"/>
        <v>1964.8100390625002</v>
      </c>
      <c r="L265" s="758">
        <f t="shared" si="46"/>
        <v>1964.8100390625002</v>
      </c>
      <c r="M265" s="758">
        <f t="shared" si="46"/>
        <v>1964.8100390625002</v>
      </c>
      <c r="N265" s="758">
        <f t="shared" si="46"/>
        <v>1964.8100390625002</v>
      </c>
      <c r="O265" s="758">
        <f t="shared" si="46"/>
        <v>1964.8100390625002</v>
      </c>
      <c r="P265" s="758">
        <f t="shared" si="46"/>
        <v>1964.8100390625002</v>
      </c>
      <c r="Q265" s="758">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44"/>
        <v>YYWBKw</v>
      </c>
      <c r="H266" s="712">
        <v>2169.8336953125004</v>
      </c>
      <c r="I266" s="758">
        <f t="shared" si="47"/>
        <v>2169.8336953125004</v>
      </c>
      <c r="J266" s="758">
        <f t="shared" si="46"/>
        <v>2169.8336953125004</v>
      </c>
      <c r="K266" s="758">
        <f t="shared" si="46"/>
        <v>2169.8336953125004</v>
      </c>
      <c r="L266" s="758">
        <f t="shared" si="46"/>
        <v>2169.8336953125004</v>
      </c>
      <c r="M266" s="758">
        <f t="shared" si="46"/>
        <v>2169.8336953125004</v>
      </c>
      <c r="N266" s="758">
        <f t="shared" si="46"/>
        <v>2169.8336953125004</v>
      </c>
      <c r="O266" s="758">
        <f t="shared" si="46"/>
        <v>2169.8336953125004</v>
      </c>
      <c r="P266" s="758">
        <f t="shared" si="46"/>
        <v>2169.8336953125004</v>
      </c>
      <c r="Q266" s="758">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44"/>
        <v>YYWBKwd</v>
      </c>
      <c r="H267" s="712">
        <v>2169.8336953125004</v>
      </c>
      <c r="I267" s="758">
        <f t="shared" si="47"/>
        <v>2169.8336953125004</v>
      </c>
      <c r="J267" s="758">
        <f t="shared" si="46"/>
        <v>2169.8336953125004</v>
      </c>
      <c r="K267" s="758">
        <f t="shared" si="46"/>
        <v>2169.8336953125004</v>
      </c>
      <c r="L267" s="758">
        <f t="shared" si="46"/>
        <v>2169.8336953125004</v>
      </c>
      <c r="M267" s="758">
        <f t="shared" si="46"/>
        <v>2169.8336953125004</v>
      </c>
      <c r="N267" s="758">
        <f t="shared" si="46"/>
        <v>2169.8336953125004</v>
      </c>
      <c r="O267" s="758">
        <f t="shared" si="46"/>
        <v>2169.8336953125004</v>
      </c>
      <c r="P267" s="758">
        <f t="shared" si="46"/>
        <v>2169.8336953125004</v>
      </c>
      <c r="Q267" s="758">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44"/>
        <v>YYNWBk</v>
      </c>
      <c r="H268" s="712">
        <v>1025</v>
      </c>
      <c r="I268" s="758">
        <f t="shared" si="47"/>
        <v>1025</v>
      </c>
      <c r="J268" s="758">
        <f t="shared" si="46"/>
        <v>1025</v>
      </c>
      <c r="K268" s="758">
        <f t="shared" si="46"/>
        <v>1025</v>
      </c>
      <c r="L268" s="758">
        <f t="shared" si="46"/>
        <v>1025</v>
      </c>
      <c r="M268" s="758">
        <f t="shared" si="46"/>
        <v>1025</v>
      </c>
      <c r="N268" s="758">
        <f t="shared" si="46"/>
        <v>1025</v>
      </c>
      <c r="O268" s="758">
        <f t="shared" si="46"/>
        <v>1025</v>
      </c>
      <c r="P268" s="758">
        <f t="shared" si="46"/>
        <v>1025</v>
      </c>
      <c r="Q268" s="758">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44"/>
        <v>YYKNWb</v>
      </c>
      <c r="H269" s="712">
        <v>2296.5125359179465</v>
      </c>
      <c r="I269" s="758">
        <f t="shared" si="47"/>
        <v>2296.5125359179465</v>
      </c>
      <c r="J269" s="758">
        <f t="shared" si="46"/>
        <v>2296.5125359179465</v>
      </c>
      <c r="K269" s="758">
        <f t="shared" si="46"/>
        <v>2296.5125359179465</v>
      </c>
      <c r="L269" s="758">
        <f t="shared" si="46"/>
        <v>2296.5125359179465</v>
      </c>
      <c r="M269" s="758">
        <f t="shared" si="46"/>
        <v>2296.5125359179465</v>
      </c>
      <c r="N269" s="758">
        <f t="shared" si="46"/>
        <v>2296.5125359179465</v>
      </c>
      <c r="O269" s="758">
        <f t="shared" si="46"/>
        <v>2296.5125359179465</v>
      </c>
      <c r="P269" s="758">
        <f t="shared" si="46"/>
        <v>2296.5125359179465</v>
      </c>
      <c r="Q269" s="758">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44"/>
        <v>YYKNWbd</v>
      </c>
      <c r="H270" s="712">
        <v>2296.5125359179465</v>
      </c>
      <c r="I270" s="758">
        <f t="shared" si="47"/>
        <v>2296.5125359179465</v>
      </c>
      <c r="J270" s="758">
        <f t="shared" si="46"/>
        <v>2296.5125359179465</v>
      </c>
      <c r="K270" s="758">
        <f t="shared" si="46"/>
        <v>2296.5125359179465</v>
      </c>
      <c r="L270" s="758">
        <f t="shared" si="46"/>
        <v>2296.5125359179465</v>
      </c>
      <c r="M270" s="758">
        <f t="shared" si="46"/>
        <v>2296.5125359179465</v>
      </c>
      <c r="N270" s="758">
        <f t="shared" si="46"/>
        <v>2296.5125359179465</v>
      </c>
      <c r="O270" s="758">
        <f t="shared" si="46"/>
        <v>2296.5125359179465</v>
      </c>
      <c r="P270" s="758">
        <f t="shared" si="46"/>
        <v>2296.5125359179465</v>
      </c>
      <c r="Q270" s="758">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44"/>
        <v>YYBKNw</v>
      </c>
      <c r="H271" s="712">
        <v>2454.78515625</v>
      </c>
      <c r="I271" s="758">
        <f t="shared" si="47"/>
        <v>2454.78515625</v>
      </c>
      <c r="J271" s="758">
        <f t="shared" si="46"/>
        <v>2454.78515625</v>
      </c>
      <c r="K271" s="758">
        <f t="shared" si="46"/>
        <v>2454.78515625</v>
      </c>
      <c r="L271" s="758">
        <f t="shared" si="46"/>
        <v>2454.78515625</v>
      </c>
      <c r="M271" s="758">
        <f t="shared" si="46"/>
        <v>2454.78515625</v>
      </c>
      <c r="N271" s="758">
        <f t="shared" si="46"/>
        <v>2454.78515625</v>
      </c>
      <c r="O271" s="758">
        <f t="shared" si="46"/>
        <v>2454.78515625</v>
      </c>
      <c r="P271" s="758">
        <f t="shared" si="46"/>
        <v>2454.78515625</v>
      </c>
      <c r="Q271" s="758">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44"/>
        <v>YYBKNwd</v>
      </c>
      <c r="H272" s="712">
        <v>2454.78515625</v>
      </c>
      <c r="I272" s="758">
        <f t="shared" si="47"/>
        <v>2454.78515625</v>
      </c>
      <c r="J272" s="758">
        <f t="shared" si="46"/>
        <v>2454.78515625</v>
      </c>
      <c r="K272" s="758">
        <f t="shared" si="46"/>
        <v>2454.78515625</v>
      </c>
      <c r="L272" s="758">
        <f t="shared" si="46"/>
        <v>2454.78515625</v>
      </c>
      <c r="M272" s="758">
        <f t="shared" si="46"/>
        <v>2454.78515625</v>
      </c>
      <c r="N272" s="758">
        <f t="shared" si="46"/>
        <v>2454.78515625</v>
      </c>
      <c r="O272" s="758">
        <f t="shared" si="46"/>
        <v>2454.78515625</v>
      </c>
      <c r="P272" s="758">
        <f t="shared" si="46"/>
        <v>2454.78515625</v>
      </c>
      <c r="Q272" s="758">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44"/>
        <v>YYWBKz</v>
      </c>
      <c r="H273" s="712">
        <v>1150</v>
      </c>
      <c r="I273" s="758">
        <f t="shared" si="47"/>
        <v>1150</v>
      </c>
      <c r="J273" s="758">
        <f t="shared" si="46"/>
        <v>1150</v>
      </c>
      <c r="K273" s="758">
        <f t="shared" si="46"/>
        <v>1150</v>
      </c>
      <c r="L273" s="758">
        <f t="shared" si="46"/>
        <v>1150</v>
      </c>
      <c r="M273" s="758">
        <f t="shared" si="46"/>
        <v>1150</v>
      </c>
      <c r="N273" s="758">
        <f t="shared" si="46"/>
        <v>1150</v>
      </c>
      <c r="O273" s="758">
        <f t="shared" si="46"/>
        <v>1150</v>
      </c>
      <c r="P273" s="758">
        <f t="shared" si="46"/>
        <v>1150</v>
      </c>
      <c r="Q273" s="758">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44"/>
        <v>YYWBKzd</v>
      </c>
      <c r="H274" s="712">
        <v>1150</v>
      </c>
      <c r="I274" s="758">
        <f t="shared" si="47"/>
        <v>1150</v>
      </c>
      <c r="J274" s="758">
        <f t="shared" si="46"/>
        <v>1150</v>
      </c>
      <c r="K274" s="758">
        <f t="shared" si="46"/>
        <v>1150</v>
      </c>
      <c r="L274" s="758">
        <f t="shared" si="46"/>
        <v>1150</v>
      </c>
      <c r="M274" s="758">
        <f t="shared" si="46"/>
        <v>1150</v>
      </c>
      <c r="N274" s="758">
        <f t="shared" si="46"/>
        <v>1150</v>
      </c>
      <c r="O274" s="758">
        <f t="shared" si="46"/>
        <v>1150</v>
      </c>
      <c r="P274" s="758">
        <f t="shared" si="46"/>
        <v>1150</v>
      </c>
      <c r="Q274" s="758">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44"/>
        <v>YYWWBf</v>
      </c>
      <c r="H275" s="712">
        <v>1400</v>
      </c>
      <c r="I275" s="758">
        <f t="shared" si="47"/>
        <v>1400</v>
      </c>
      <c r="J275" s="758">
        <f t="shared" si="46"/>
        <v>1400</v>
      </c>
      <c r="K275" s="758">
        <f t="shared" si="46"/>
        <v>1400</v>
      </c>
      <c r="L275" s="758">
        <f t="shared" si="46"/>
        <v>1400</v>
      </c>
      <c r="M275" s="758">
        <f t="shared" si="46"/>
        <v>1400</v>
      </c>
      <c r="N275" s="758">
        <f t="shared" si="46"/>
        <v>1400</v>
      </c>
      <c r="O275" s="758">
        <f t="shared" si="46"/>
        <v>1400</v>
      </c>
      <c r="P275" s="758">
        <f t="shared" si="46"/>
        <v>1400</v>
      </c>
      <c r="Q275" s="758">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44"/>
        <v>YYFWWb</v>
      </c>
      <c r="H276" s="712">
        <v>1852.6592948850778</v>
      </c>
      <c r="I276" s="758">
        <f t="shared" si="47"/>
        <v>1852.6592948850778</v>
      </c>
      <c r="J276" s="758">
        <f t="shared" si="46"/>
        <v>1852.6592948850778</v>
      </c>
      <c r="K276" s="758">
        <f t="shared" si="46"/>
        <v>1852.6592948850778</v>
      </c>
      <c r="L276" s="758">
        <f t="shared" si="46"/>
        <v>1852.6592948850778</v>
      </c>
      <c r="M276" s="758">
        <f t="shared" si="46"/>
        <v>1852.6592948850778</v>
      </c>
      <c r="N276" s="758">
        <f t="shared" si="46"/>
        <v>1852.6592948850778</v>
      </c>
      <c r="O276" s="758">
        <f t="shared" si="46"/>
        <v>1852.6592948850778</v>
      </c>
      <c r="P276" s="758">
        <f t="shared" si="46"/>
        <v>1852.6592948850778</v>
      </c>
      <c r="Q276" s="758">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44"/>
        <v>YYFWWbd</v>
      </c>
      <c r="H277" s="712">
        <v>1852.6592948850778</v>
      </c>
      <c r="I277" s="758">
        <f t="shared" si="47"/>
        <v>1852.6592948850778</v>
      </c>
      <c r="J277" s="758">
        <f t="shared" si="46"/>
        <v>1852.6592948850778</v>
      </c>
      <c r="K277" s="758">
        <f t="shared" si="46"/>
        <v>1852.6592948850778</v>
      </c>
      <c r="L277" s="758">
        <f t="shared" si="46"/>
        <v>1852.6592948850778</v>
      </c>
      <c r="M277" s="758">
        <f t="shared" si="46"/>
        <v>1852.6592948850778</v>
      </c>
      <c r="N277" s="758">
        <f t="shared" si="46"/>
        <v>1852.6592948850778</v>
      </c>
      <c r="O277" s="758">
        <f t="shared" si="46"/>
        <v>1852.6592948850778</v>
      </c>
      <c r="P277" s="758">
        <f t="shared" si="46"/>
        <v>1852.6592948850778</v>
      </c>
      <c r="Q277" s="758">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44"/>
        <v>YYBFWw</v>
      </c>
      <c r="H278" s="712">
        <v>1964.8100390625002</v>
      </c>
      <c r="I278" s="758">
        <f t="shared" si="47"/>
        <v>1964.8100390625002</v>
      </c>
      <c r="J278" s="758">
        <f t="shared" si="46"/>
        <v>1964.8100390625002</v>
      </c>
      <c r="K278" s="758">
        <f t="shared" si="46"/>
        <v>1964.8100390625002</v>
      </c>
      <c r="L278" s="758">
        <f t="shared" si="46"/>
        <v>1964.8100390625002</v>
      </c>
      <c r="M278" s="758">
        <f t="shared" si="46"/>
        <v>1964.8100390625002</v>
      </c>
      <c r="N278" s="758">
        <f t="shared" si="46"/>
        <v>1964.8100390625002</v>
      </c>
      <c r="O278" s="758">
        <f t="shared" si="46"/>
        <v>1964.8100390625002</v>
      </c>
      <c r="P278" s="758">
        <f t="shared" si="46"/>
        <v>1964.8100390625002</v>
      </c>
      <c r="Q278" s="758">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44"/>
        <v>YYBFWwd</v>
      </c>
      <c r="H279" s="712">
        <v>1964.8100390625002</v>
      </c>
      <c r="I279" s="758">
        <f t="shared" si="47"/>
        <v>1964.8100390625002</v>
      </c>
      <c r="J279" s="758">
        <f t="shared" si="46"/>
        <v>1964.8100390625002</v>
      </c>
      <c r="K279" s="758">
        <f t="shared" si="46"/>
        <v>1964.8100390625002</v>
      </c>
      <c r="L279" s="758">
        <f t="shared" si="46"/>
        <v>1964.8100390625002</v>
      </c>
      <c r="M279" s="758">
        <f t="shared" si="46"/>
        <v>1964.8100390625002</v>
      </c>
      <c r="N279" s="758">
        <f t="shared" si="46"/>
        <v>1964.8100390625002</v>
      </c>
      <c r="O279" s="758">
        <f t="shared" si="46"/>
        <v>1964.8100390625002</v>
      </c>
      <c r="P279" s="758">
        <f t="shared" si="46"/>
        <v>1964.8100390625002</v>
      </c>
      <c r="Q279" s="758">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44"/>
        <v>YYWBFw</v>
      </c>
      <c r="H280" s="712">
        <v>2169.8336953125004</v>
      </c>
      <c r="I280" s="758">
        <f t="shared" si="47"/>
        <v>2169.8336953125004</v>
      </c>
      <c r="J280" s="758">
        <f t="shared" si="46"/>
        <v>2169.8336953125004</v>
      </c>
      <c r="K280" s="758">
        <f t="shared" si="46"/>
        <v>2169.8336953125004</v>
      </c>
      <c r="L280" s="758">
        <f t="shared" si="46"/>
        <v>2169.8336953125004</v>
      </c>
      <c r="M280" s="758">
        <f t="shared" si="46"/>
        <v>2169.8336953125004</v>
      </c>
      <c r="N280" s="758">
        <f t="shared" si="46"/>
        <v>2169.8336953125004</v>
      </c>
      <c r="O280" s="758">
        <f t="shared" si="46"/>
        <v>2169.8336953125004</v>
      </c>
      <c r="P280" s="758">
        <f t="shared" si="46"/>
        <v>2169.8336953125004</v>
      </c>
      <c r="Q280" s="758">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44"/>
        <v>YYWBFwd</v>
      </c>
      <c r="H281" s="712">
        <v>2169.8336953125004</v>
      </c>
      <c r="I281" s="758">
        <f t="shared" si="47"/>
        <v>2169.8336953125004</v>
      </c>
      <c r="J281" s="758">
        <f t="shared" si="46"/>
        <v>2169.8336953125004</v>
      </c>
      <c r="K281" s="758">
        <f t="shared" si="46"/>
        <v>2169.8336953125004</v>
      </c>
      <c r="L281" s="758">
        <f t="shared" si="46"/>
        <v>2169.8336953125004</v>
      </c>
      <c r="M281" s="758">
        <f t="shared" si="46"/>
        <v>2169.8336953125004</v>
      </c>
      <c r="N281" s="758">
        <f t="shared" si="46"/>
        <v>2169.8336953125004</v>
      </c>
      <c r="O281" s="758">
        <f t="shared" si="46"/>
        <v>2169.8336953125004</v>
      </c>
      <c r="P281" s="758">
        <f t="shared" si="46"/>
        <v>2169.8336953125004</v>
      </c>
      <c r="Q281" s="758">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44"/>
        <v>YYNWBf</v>
      </c>
      <c r="H282" s="712">
        <v>1400</v>
      </c>
      <c r="I282" s="758">
        <f t="shared" si="47"/>
        <v>1400</v>
      </c>
      <c r="J282" s="758">
        <f t="shared" si="46"/>
        <v>1400</v>
      </c>
      <c r="K282" s="758">
        <f t="shared" si="46"/>
        <v>1400</v>
      </c>
      <c r="L282" s="758">
        <f t="shared" si="46"/>
        <v>1400</v>
      </c>
      <c r="M282" s="758">
        <f t="shared" si="46"/>
        <v>1400</v>
      </c>
      <c r="N282" s="758">
        <f t="shared" si="46"/>
        <v>1400</v>
      </c>
      <c r="O282" s="758">
        <f t="shared" si="46"/>
        <v>1400</v>
      </c>
      <c r="P282" s="758">
        <f t="shared" si="46"/>
        <v>1400</v>
      </c>
      <c r="Q282" s="758">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44"/>
        <v>YYFNWb</v>
      </c>
      <c r="H283" s="712">
        <v>2296.5125359179465</v>
      </c>
      <c r="I283" s="758">
        <f t="shared" si="47"/>
        <v>2296.5125359179465</v>
      </c>
      <c r="J283" s="758">
        <f t="shared" si="46"/>
        <v>2296.5125359179465</v>
      </c>
      <c r="K283" s="758">
        <f t="shared" si="46"/>
        <v>2296.5125359179465</v>
      </c>
      <c r="L283" s="758">
        <f t="shared" si="46"/>
        <v>2296.5125359179465</v>
      </c>
      <c r="M283" s="758">
        <f t="shared" si="46"/>
        <v>2296.5125359179465</v>
      </c>
      <c r="N283" s="758">
        <f t="shared" si="46"/>
        <v>2296.5125359179465</v>
      </c>
      <c r="O283" s="758">
        <f t="shared" si="46"/>
        <v>2296.5125359179465</v>
      </c>
      <c r="P283" s="758">
        <f t="shared" si="46"/>
        <v>2296.5125359179465</v>
      </c>
      <c r="Q283" s="758">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44"/>
        <v>YYFNWbd</v>
      </c>
      <c r="H284" s="712">
        <v>2296.5125359179465</v>
      </c>
      <c r="I284" s="758">
        <f t="shared" si="47"/>
        <v>2296.5125359179465</v>
      </c>
      <c r="J284" s="758">
        <f t="shared" si="46"/>
        <v>2296.5125359179465</v>
      </c>
      <c r="K284" s="758">
        <f t="shared" si="46"/>
        <v>2296.5125359179465</v>
      </c>
      <c r="L284" s="758">
        <f t="shared" si="46"/>
        <v>2296.5125359179465</v>
      </c>
      <c r="M284" s="758">
        <f t="shared" si="46"/>
        <v>2296.5125359179465</v>
      </c>
      <c r="N284" s="758">
        <f t="shared" si="46"/>
        <v>2296.5125359179465</v>
      </c>
      <c r="O284" s="758">
        <f t="shared" si="46"/>
        <v>2296.5125359179465</v>
      </c>
      <c r="P284" s="758">
        <f t="shared" si="46"/>
        <v>2296.5125359179465</v>
      </c>
      <c r="Q284" s="758">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44"/>
        <v>YYBFNw</v>
      </c>
      <c r="H285" s="712">
        <v>2454.78515625</v>
      </c>
      <c r="I285" s="758">
        <f t="shared" si="47"/>
        <v>2454.78515625</v>
      </c>
      <c r="J285" s="758">
        <f t="shared" si="46"/>
        <v>2454.78515625</v>
      </c>
      <c r="K285" s="758">
        <f t="shared" si="46"/>
        <v>2454.78515625</v>
      </c>
      <c r="L285" s="758">
        <f t="shared" si="46"/>
        <v>2454.78515625</v>
      </c>
      <c r="M285" s="758">
        <f t="shared" si="46"/>
        <v>2454.78515625</v>
      </c>
      <c r="N285" s="758">
        <f t="shared" si="46"/>
        <v>2454.78515625</v>
      </c>
      <c r="O285" s="758">
        <f t="shared" si="46"/>
        <v>2454.78515625</v>
      </c>
      <c r="P285" s="758">
        <f t="shared" si="46"/>
        <v>2454.78515625</v>
      </c>
      <c r="Q285" s="758">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44"/>
        <v>YYBFNwd</v>
      </c>
      <c r="H286" s="712">
        <v>2454.78515625</v>
      </c>
      <c r="I286" s="758">
        <f t="shared" si="47"/>
        <v>2454.78515625</v>
      </c>
      <c r="J286" s="758">
        <f t="shared" si="46"/>
        <v>2454.78515625</v>
      </c>
      <c r="K286" s="758">
        <f t="shared" si="46"/>
        <v>2454.78515625</v>
      </c>
      <c r="L286" s="758">
        <f t="shared" si="46"/>
        <v>2454.78515625</v>
      </c>
      <c r="M286" s="758">
        <f t="shared" si="46"/>
        <v>2454.78515625</v>
      </c>
      <c r="N286" s="758">
        <f t="shared" si="46"/>
        <v>2454.78515625</v>
      </c>
      <c r="O286" s="758">
        <f t="shared" si="46"/>
        <v>2454.78515625</v>
      </c>
      <c r="P286" s="758">
        <f t="shared" si="46"/>
        <v>2454.78515625</v>
      </c>
      <c r="Q286" s="758">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44"/>
        <v>YYWBFz</v>
      </c>
      <c r="H287" s="712">
        <v>1150</v>
      </c>
      <c r="I287" s="758">
        <f t="shared" si="47"/>
        <v>1150</v>
      </c>
      <c r="J287" s="758">
        <f t="shared" si="46"/>
        <v>1150</v>
      </c>
      <c r="K287" s="758">
        <f t="shared" si="46"/>
        <v>1150</v>
      </c>
      <c r="L287" s="758">
        <f t="shared" si="46"/>
        <v>1150</v>
      </c>
      <c r="M287" s="758">
        <f t="shared" si="46"/>
        <v>1150</v>
      </c>
      <c r="N287" s="758">
        <f t="shared" si="46"/>
        <v>1150</v>
      </c>
      <c r="O287" s="758">
        <f t="shared" si="46"/>
        <v>1150</v>
      </c>
      <c r="P287" s="758">
        <f t="shared" si="46"/>
        <v>1150</v>
      </c>
      <c r="Q287" s="758">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44"/>
        <v>YYWBFzd</v>
      </c>
      <c r="H288" s="712">
        <v>1150</v>
      </c>
      <c r="I288" s="758">
        <f t="shared" si="47"/>
        <v>1150</v>
      </c>
      <c r="J288" s="758">
        <f t="shared" si="46"/>
        <v>1150</v>
      </c>
      <c r="K288" s="758">
        <f t="shared" si="46"/>
        <v>1150</v>
      </c>
      <c r="L288" s="758">
        <f t="shared" si="46"/>
        <v>1150</v>
      </c>
      <c r="M288" s="758">
        <f t="shared" si="46"/>
        <v>1150</v>
      </c>
      <c r="N288" s="758">
        <f t="shared" si="46"/>
        <v>1150</v>
      </c>
      <c r="O288" s="758">
        <f t="shared" si="46"/>
        <v>1150</v>
      </c>
      <c r="P288" s="758">
        <f t="shared" si="46"/>
        <v>1150</v>
      </c>
      <c r="Q288" s="758">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44"/>
        <v>YAAA2Nw</v>
      </c>
      <c r="H289" s="712">
        <v>2616</v>
      </c>
      <c r="I289" s="758">
        <f t="shared" si="47"/>
        <v>2616</v>
      </c>
      <c r="J289" s="758">
        <f t="shared" ref="J289:Q295" si="48">$H289*J$211</f>
        <v>2616</v>
      </c>
      <c r="K289" s="758">
        <f t="shared" si="48"/>
        <v>2616</v>
      </c>
      <c r="L289" s="758">
        <f t="shared" si="48"/>
        <v>2616</v>
      </c>
      <c r="M289" s="758">
        <f t="shared" si="48"/>
        <v>2616</v>
      </c>
      <c r="N289" s="758">
        <f t="shared" si="48"/>
        <v>2616</v>
      </c>
      <c r="O289" s="758">
        <f t="shared" si="48"/>
        <v>2616</v>
      </c>
      <c r="P289" s="758">
        <f t="shared" si="48"/>
        <v>2616</v>
      </c>
      <c r="Q289" s="758">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44"/>
        <v>YAAA2Nwd</v>
      </c>
      <c r="H290" s="712">
        <v>2616</v>
      </c>
      <c r="I290" s="758">
        <f t="shared" si="47"/>
        <v>2616</v>
      </c>
      <c r="J290" s="758">
        <f t="shared" si="48"/>
        <v>2616</v>
      </c>
      <c r="K290" s="758">
        <f t="shared" si="48"/>
        <v>2616</v>
      </c>
      <c r="L290" s="758">
        <f t="shared" si="48"/>
        <v>2616</v>
      </c>
      <c r="M290" s="758">
        <f t="shared" si="48"/>
        <v>2616</v>
      </c>
      <c r="N290" s="758">
        <f t="shared" si="48"/>
        <v>2616</v>
      </c>
      <c r="O290" s="758">
        <f t="shared" si="48"/>
        <v>2616</v>
      </c>
      <c r="P290" s="758">
        <f t="shared" si="48"/>
        <v>2616</v>
      </c>
      <c r="Q290" s="758">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44"/>
        <v>YYAA2A1z</v>
      </c>
      <c r="H291" s="712">
        <v>1270</v>
      </c>
      <c r="I291" s="758">
        <f t="shared" si="47"/>
        <v>1270</v>
      </c>
      <c r="J291" s="758">
        <f t="shared" si="48"/>
        <v>1270</v>
      </c>
      <c r="K291" s="758">
        <f t="shared" si="48"/>
        <v>1270</v>
      </c>
      <c r="L291" s="758">
        <f t="shared" si="48"/>
        <v>1270</v>
      </c>
      <c r="M291" s="758">
        <f t="shared" si="48"/>
        <v>1270</v>
      </c>
      <c r="N291" s="758">
        <f t="shared" si="48"/>
        <v>1270</v>
      </c>
      <c r="O291" s="758">
        <f t="shared" si="48"/>
        <v>1270</v>
      </c>
      <c r="P291" s="758">
        <f t="shared" si="48"/>
        <v>1270</v>
      </c>
      <c r="Q291" s="758">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44"/>
        <v>YYAA2A1zd</v>
      </c>
      <c r="H292" s="712">
        <v>1270</v>
      </c>
      <c r="I292" s="758">
        <f t="shared" si="47"/>
        <v>1270</v>
      </c>
      <c r="J292" s="758">
        <f t="shared" si="48"/>
        <v>1270</v>
      </c>
      <c r="K292" s="758">
        <f t="shared" si="48"/>
        <v>1270</v>
      </c>
      <c r="L292" s="758">
        <f t="shared" si="48"/>
        <v>1270</v>
      </c>
      <c r="M292" s="758">
        <f t="shared" si="48"/>
        <v>1270</v>
      </c>
      <c r="N292" s="758">
        <f t="shared" si="48"/>
        <v>1270</v>
      </c>
      <c r="O292" s="758">
        <f t="shared" si="48"/>
        <v>1270</v>
      </c>
      <c r="P292" s="758">
        <f t="shared" si="48"/>
        <v>1270</v>
      </c>
      <c r="Q292" s="758">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44"/>
        <v>AYWA2A1a</v>
      </c>
      <c r="H293" s="712">
        <v>0</v>
      </c>
      <c r="I293" s="758">
        <f t="shared" si="47"/>
        <v>0</v>
      </c>
      <c r="J293" s="758">
        <f t="shared" si="48"/>
        <v>0</v>
      </c>
      <c r="K293" s="758">
        <f t="shared" si="48"/>
        <v>0</v>
      </c>
      <c r="L293" s="758">
        <f t="shared" si="48"/>
        <v>0</v>
      </c>
      <c r="M293" s="758">
        <f t="shared" si="48"/>
        <v>0</v>
      </c>
      <c r="N293" s="758">
        <f t="shared" si="48"/>
        <v>0</v>
      </c>
      <c r="O293" s="758">
        <f t="shared" si="48"/>
        <v>0</v>
      </c>
      <c r="P293" s="758">
        <f t="shared" si="48"/>
        <v>0</v>
      </c>
      <c r="Q293" s="758">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44"/>
        <v>AANWA1a</v>
      </c>
      <c r="H294" s="712">
        <v>0</v>
      </c>
      <c r="I294" s="758">
        <f t="shared" si="47"/>
        <v>0</v>
      </c>
      <c r="J294" s="758">
        <f t="shared" si="48"/>
        <v>0</v>
      </c>
      <c r="K294" s="758">
        <f t="shared" si="48"/>
        <v>0</v>
      </c>
      <c r="L294" s="758">
        <f t="shared" si="48"/>
        <v>0</v>
      </c>
      <c r="M294" s="758">
        <f t="shared" si="48"/>
        <v>0</v>
      </c>
      <c r="N294" s="758">
        <f t="shared" si="48"/>
        <v>0</v>
      </c>
      <c r="O294" s="758">
        <f t="shared" si="48"/>
        <v>0</v>
      </c>
      <c r="P294" s="758">
        <f t="shared" si="48"/>
        <v>0</v>
      </c>
      <c r="Q294" s="758">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44"/>
        <v>AAANWa</v>
      </c>
      <c r="H295" s="712">
        <v>0</v>
      </c>
      <c r="I295" s="758">
        <f t="shared" si="47"/>
        <v>0</v>
      </c>
      <c r="J295" s="758">
        <f t="shared" si="48"/>
        <v>0</v>
      </c>
      <c r="K295" s="758">
        <f t="shared" si="48"/>
        <v>0</v>
      </c>
      <c r="L295" s="758">
        <f t="shared" si="48"/>
        <v>0</v>
      </c>
      <c r="M295" s="758">
        <f t="shared" si="48"/>
        <v>0</v>
      </c>
      <c r="N295" s="758">
        <f t="shared" si="48"/>
        <v>0</v>
      </c>
      <c r="O295" s="758">
        <f t="shared" si="48"/>
        <v>0</v>
      </c>
      <c r="P295" s="758">
        <f t="shared" si="48"/>
        <v>0</v>
      </c>
      <c r="Q295" s="758">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1061</v>
      </c>
      <c r="J302" s="759" t="s">
        <v>393</v>
      </c>
      <c r="K302" s="759" t="s">
        <v>791</v>
      </c>
      <c r="L302" s="759" t="s">
        <v>792</v>
      </c>
      <c r="M302" s="759" t="s">
        <v>793</v>
      </c>
      <c r="N302" s="759" t="s">
        <v>794</v>
      </c>
      <c r="O302" s="759" t="s">
        <v>795</v>
      </c>
      <c r="P302" s="759" t="s">
        <v>796</v>
      </c>
      <c r="Q302" s="759" t="s">
        <v>797</v>
      </c>
      <c r="R302" s="759" t="s">
        <v>798</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1082</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804</v>
      </c>
      <c r="H305" t="s">
        <v>820</v>
      </c>
      <c r="I305" t="s">
        <v>820</v>
      </c>
      <c r="J305" t="s">
        <v>393</v>
      </c>
      <c r="K305" t="s">
        <v>393</v>
      </c>
      <c r="L305" t="s">
        <v>791</v>
      </c>
      <c r="M305" t="s">
        <v>791</v>
      </c>
      <c r="N305" t="s">
        <v>792</v>
      </c>
      <c r="O305" t="s">
        <v>792</v>
      </c>
      <c r="P305" t="s">
        <v>793</v>
      </c>
      <c r="Q305" t="s">
        <v>793</v>
      </c>
      <c r="R305" t="s">
        <v>794</v>
      </c>
      <c r="S305" t="s">
        <v>794</v>
      </c>
      <c r="T305" t="s">
        <v>795</v>
      </c>
      <c r="U305" t="s">
        <v>795</v>
      </c>
      <c r="V305" t="s">
        <v>796</v>
      </c>
      <c r="W305" t="s">
        <v>796</v>
      </c>
      <c r="X305" t="s">
        <v>797</v>
      </c>
      <c r="Y305" t="s">
        <v>797</v>
      </c>
      <c r="Z305" t="s">
        <v>798</v>
      </c>
      <c r="AA305" t="s">
        <v>798</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803</v>
      </c>
      <c r="H306" t="s">
        <v>1062</v>
      </c>
      <c r="I306" t="s">
        <v>1048</v>
      </c>
      <c r="J306" t="s">
        <v>1062</v>
      </c>
      <c r="K306" t="s">
        <v>1048</v>
      </c>
      <c r="L306" t="s">
        <v>1062</v>
      </c>
      <c r="M306" t="s">
        <v>1048</v>
      </c>
      <c r="N306" t="s">
        <v>1062</v>
      </c>
      <c r="O306" t="s">
        <v>1048</v>
      </c>
      <c r="P306" t="s">
        <v>1062</v>
      </c>
      <c r="Q306" t="s">
        <v>1048</v>
      </c>
      <c r="R306" t="s">
        <v>1062</v>
      </c>
      <c r="S306" t="s">
        <v>1048</v>
      </c>
      <c r="T306" t="s">
        <v>1062</v>
      </c>
      <c r="U306" t="s">
        <v>1048</v>
      </c>
      <c r="V306" t="s">
        <v>1062</v>
      </c>
      <c r="W306" t="s">
        <v>1048</v>
      </c>
      <c r="X306" t="s">
        <v>1062</v>
      </c>
      <c r="Y306" t="s">
        <v>1048</v>
      </c>
      <c r="Z306" t="s">
        <v>1062</v>
      </c>
      <c r="AA306" t="s">
        <v>1048</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49">_xlfn.CONCAT(H125:M125)</f>
        <v>AAAA2A1a</v>
      </c>
      <c r="H307" s="224">
        <v>0</v>
      </c>
      <c r="I307" s="224">
        <v>0</v>
      </c>
      <c r="J307" s="718">
        <f>$H307*HLOOKUP(J$305,$J$302:$R$303,2)</f>
        <v>0</v>
      </c>
      <c r="K307" s="744">
        <f t="shared" ref="K307:Y317" si="50">$I307</f>
        <v>0</v>
      </c>
      <c r="L307" s="718">
        <f>$H307*HLOOKUP(L$305,$J$302:$R$303,2)</f>
        <v>0</v>
      </c>
      <c r="M307" s="744">
        <f t="shared" si="50"/>
        <v>0</v>
      </c>
      <c r="N307" s="718">
        <f>$H307*HLOOKUP(N$305,$J$302:$R$303,2)</f>
        <v>0</v>
      </c>
      <c r="O307" s="744">
        <f t="shared" si="50"/>
        <v>0</v>
      </c>
      <c r="P307" s="718">
        <f>$H307*HLOOKUP(P$305,$J$302:$R$303,2)</f>
        <v>0</v>
      </c>
      <c r="Q307" s="744">
        <f t="shared" si="50"/>
        <v>0</v>
      </c>
      <c r="R307" s="718">
        <f>$H307*HLOOKUP(R$305,$J$302:$R$303,2)</f>
        <v>0</v>
      </c>
      <c r="S307" s="744">
        <f t="shared" si="50"/>
        <v>0</v>
      </c>
      <c r="T307" s="718">
        <f>$H307*HLOOKUP(T$305,$J$302:$R$303,2)</f>
        <v>0</v>
      </c>
      <c r="U307" s="744">
        <f t="shared" si="50"/>
        <v>0</v>
      </c>
      <c r="V307" s="718">
        <f>$H307*HLOOKUP(V$305,$J$302:$R$303,2)</f>
        <v>0</v>
      </c>
      <c r="W307" s="744">
        <f t="shared" si="50"/>
        <v>0</v>
      </c>
      <c r="X307" s="718">
        <f>$H307*HLOOKUP(X$305,$J$302:$R$303,2)</f>
        <v>0</v>
      </c>
      <c r="Y307" s="744">
        <f t="shared" si="50"/>
        <v>0</v>
      </c>
      <c r="Z307" s="718">
        <f>$H307*HLOOKUP(Z$305,$J$302:$R$303,2)</f>
        <v>0</v>
      </c>
      <c r="AA307" s="744">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49"/>
        <v>GGGGAg1a2</v>
      </c>
      <c r="H308" s="224">
        <v>0</v>
      </c>
      <c r="I308" s="224">
        <v>0</v>
      </c>
      <c r="J308" s="718">
        <f t="shared" ref="J308:J316" si="52">$H308*HLOOKUP(J$305,$J$302:$R$303,2)</f>
        <v>0</v>
      </c>
      <c r="K308" s="744">
        <f t="shared" si="50"/>
        <v>0</v>
      </c>
      <c r="L308" s="718">
        <f t="shared" ref="L308:L316" si="53">$H308*HLOOKUP(L$305,$J$302:$R$303,2)</f>
        <v>0</v>
      </c>
      <c r="M308" s="744">
        <f t="shared" si="50"/>
        <v>0</v>
      </c>
      <c r="N308" s="718">
        <f t="shared" ref="N308:N316" si="54">$H308*HLOOKUP(N$305,$J$302:$R$303,2)</f>
        <v>0</v>
      </c>
      <c r="O308" s="744">
        <f t="shared" si="50"/>
        <v>0</v>
      </c>
      <c r="P308" s="718">
        <f t="shared" ref="P308:P316" si="55">$H308*HLOOKUP(P$305,$J$302:$R$303,2)</f>
        <v>0</v>
      </c>
      <c r="Q308" s="744">
        <f t="shared" si="50"/>
        <v>0</v>
      </c>
      <c r="R308" s="718">
        <f t="shared" ref="R308:R316" si="56">$H308*HLOOKUP(R$305,$J$302:$R$303,2)</f>
        <v>0</v>
      </c>
      <c r="S308" s="744">
        <f t="shared" si="50"/>
        <v>0</v>
      </c>
      <c r="T308" s="718">
        <f t="shared" ref="T308:T316" si="57">$H308*HLOOKUP(T$305,$J$302:$R$303,2)</f>
        <v>0</v>
      </c>
      <c r="U308" s="744">
        <f t="shared" si="50"/>
        <v>0</v>
      </c>
      <c r="V308" s="718">
        <f t="shared" ref="V308:V316" si="58">$H308*HLOOKUP(V$305,$J$302:$R$303,2)</f>
        <v>0</v>
      </c>
      <c r="W308" s="744">
        <f t="shared" si="50"/>
        <v>0</v>
      </c>
      <c r="X308" s="718">
        <f t="shared" ref="X308:X316" si="59">$H308*HLOOKUP(X$305,$J$302:$R$303,2)</f>
        <v>0</v>
      </c>
      <c r="Y308" s="744">
        <f t="shared" si="50"/>
        <v>0</v>
      </c>
      <c r="Z308" s="718">
        <f t="shared" ref="Z308:Z316" si="60">$H308*HLOOKUP(Z$305,$J$302:$R$303,2)</f>
        <v>0</v>
      </c>
      <c r="AA308" s="744">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49"/>
        <v>GGGGSg1a2</v>
      </c>
      <c r="H309" s="224">
        <v>0</v>
      </c>
      <c r="I309" s="224">
        <v>0</v>
      </c>
      <c r="J309" s="718">
        <f t="shared" si="52"/>
        <v>0</v>
      </c>
      <c r="K309" s="744">
        <f t="shared" si="50"/>
        <v>0</v>
      </c>
      <c r="L309" s="718">
        <f t="shared" si="53"/>
        <v>0</v>
      </c>
      <c r="M309" s="744">
        <f t="shared" si="50"/>
        <v>0</v>
      </c>
      <c r="N309" s="718">
        <f t="shared" si="54"/>
        <v>0</v>
      </c>
      <c r="O309" s="744">
        <f t="shared" si="50"/>
        <v>0</v>
      </c>
      <c r="P309" s="718">
        <f t="shared" si="55"/>
        <v>0</v>
      </c>
      <c r="Q309" s="744">
        <f t="shared" si="50"/>
        <v>0</v>
      </c>
      <c r="R309" s="718">
        <f t="shared" si="56"/>
        <v>0</v>
      </c>
      <c r="S309" s="744">
        <f t="shared" si="50"/>
        <v>0</v>
      </c>
      <c r="T309" s="718">
        <f t="shared" si="57"/>
        <v>0</v>
      </c>
      <c r="U309" s="744">
        <f t="shared" si="50"/>
        <v>0</v>
      </c>
      <c r="V309" s="718">
        <f t="shared" si="58"/>
        <v>0</v>
      </c>
      <c r="W309" s="744">
        <f t="shared" si="50"/>
        <v>0</v>
      </c>
      <c r="X309" s="718">
        <f t="shared" si="59"/>
        <v>0</v>
      </c>
      <c r="Y309" s="744">
        <f t="shared" si="50"/>
        <v>0</v>
      </c>
      <c r="Z309" s="718">
        <f t="shared" si="60"/>
        <v>0</v>
      </c>
      <c r="AA309" s="744">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49"/>
        <v>GGGAg2Na2</v>
      </c>
      <c r="H310" s="224">
        <v>0</v>
      </c>
      <c r="I310" s="224">
        <v>0</v>
      </c>
      <c r="J310" s="718">
        <f t="shared" si="52"/>
        <v>0</v>
      </c>
      <c r="K310" s="744">
        <f t="shared" si="50"/>
        <v>0</v>
      </c>
      <c r="L310" s="718">
        <f t="shared" si="53"/>
        <v>0</v>
      </c>
      <c r="M310" s="744">
        <f t="shared" si="50"/>
        <v>0</v>
      </c>
      <c r="N310" s="718">
        <f t="shared" si="54"/>
        <v>0</v>
      </c>
      <c r="O310" s="744">
        <f t="shared" si="50"/>
        <v>0</v>
      </c>
      <c r="P310" s="718">
        <f t="shared" si="55"/>
        <v>0</v>
      </c>
      <c r="Q310" s="744">
        <f t="shared" si="50"/>
        <v>0</v>
      </c>
      <c r="R310" s="718">
        <f t="shared" si="56"/>
        <v>0</v>
      </c>
      <c r="S310" s="744">
        <f t="shared" si="50"/>
        <v>0</v>
      </c>
      <c r="T310" s="718">
        <f t="shared" si="57"/>
        <v>0</v>
      </c>
      <c r="U310" s="744">
        <f t="shared" si="50"/>
        <v>0</v>
      </c>
      <c r="V310" s="718">
        <f t="shared" si="58"/>
        <v>0</v>
      </c>
      <c r="W310" s="744">
        <f t="shared" si="50"/>
        <v>0</v>
      </c>
      <c r="X310" s="718">
        <f t="shared" si="59"/>
        <v>0</v>
      </c>
      <c r="Y310" s="744">
        <f t="shared" si="50"/>
        <v>0</v>
      </c>
      <c r="Z310" s="718">
        <f t="shared" si="60"/>
        <v>0</v>
      </c>
      <c r="AA310" s="744">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49"/>
        <v>GGGAg2Ea2</v>
      </c>
      <c r="H311" s="224">
        <v>0</v>
      </c>
      <c r="I311" s="224">
        <v>0</v>
      </c>
      <c r="J311" s="718">
        <f t="shared" si="52"/>
        <v>0</v>
      </c>
      <c r="K311" s="744">
        <f t="shared" si="50"/>
        <v>0</v>
      </c>
      <c r="L311" s="718">
        <f t="shared" si="53"/>
        <v>0</v>
      </c>
      <c r="M311" s="744">
        <f t="shared" si="50"/>
        <v>0</v>
      </c>
      <c r="N311" s="718">
        <f t="shared" si="54"/>
        <v>0</v>
      </c>
      <c r="O311" s="744">
        <f t="shared" si="50"/>
        <v>0</v>
      </c>
      <c r="P311" s="718">
        <f t="shared" si="55"/>
        <v>0</v>
      </c>
      <c r="Q311" s="744">
        <f t="shared" si="50"/>
        <v>0</v>
      </c>
      <c r="R311" s="718">
        <f t="shared" si="56"/>
        <v>0</v>
      </c>
      <c r="S311" s="744">
        <f t="shared" si="50"/>
        <v>0</v>
      </c>
      <c r="T311" s="718">
        <f t="shared" si="57"/>
        <v>0</v>
      </c>
      <c r="U311" s="744">
        <f t="shared" si="50"/>
        <v>0</v>
      </c>
      <c r="V311" s="718">
        <f t="shared" si="58"/>
        <v>0</v>
      </c>
      <c r="W311" s="744">
        <f t="shared" si="50"/>
        <v>0</v>
      </c>
      <c r="X311" s="718">
        <f t="shared" si="59"/>
        <v>0</v>
      </c>
      <c r="Y311" s="744">
        <f t="shared" si="50"/>
        <v>0</v>
      </c>
      <c r="Z311" s="718">
        <f t="shared" si="60"/>
        <v>0</v>
      </c>
      <c r="AA311" s="744">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49"/>
        <v>GGGAg2OFa2</v>
      </c>
      <c r="H312" s="224">
        <v>0</v>
      </c>
      <c r="I312" s="224">
        <v>0</v>
      </c>
      <c r="J312" s="718">
        <f t="shared" si="52"/>
        <v>0</v>
      </c>
      <c r="K312" s="744">
        <f t="shared" si="50"/>
        <v>0</v>
      </c>
      <c r="L312" s="718">
        <f t="shared" si="53"/>
        <v>0</v>
      </c>
      <c r="M312" s="744">
        <f t="shared" si="50"/>
        <v>0</v>
      </c>
      <c r="N312" s="718">
        <f t="shared" si="54"/>
        <v>0</v>
      </c>
      <c r="O312" s="744">
        <f t="shared" si="50"/>
        <v>0</v>
      </c>
      <c r="P312" s="718">
        <f t="shared" si="55"/>
        <v>0</v>
      </c>
      <c r="Q312" s="744">
        <f t="shared" si="50"/>
        <v>0</v>
      </c>
      <c r="R312" s="718">
        <f t="shared" si="56"/>
        <v>0</v>
      </c>
      <c r="S312" s="744">
        <f t="shared" si="50"/>
        <v>0</v>
      </c>
      <c r="T312" s="718">
        <f t="shared" si="57"/>
        <v>0</v>
      </c>
      <c r="U312" s="744">
        <f t="shared" si="50"/>
        <v>0</v>
      </c>
      <c r="V312" s="718">
        <f t="shared" si="58"/>
        <v>0</v>
      </c>
      <c r="W312" s="744">
        <f t="shared" si="50"/>
        <v>0</v>
      </c>
      <c r="X312" s="718">
        <f t="shared" si="59"/>
        <v>0</v>
      </c>
      <c r="Y312" s="744">
        <f t="shared" si="50"/>
        <v>0</v>
      </c>
      <c r="Z312" s="718">
        <f t="shared" si="60"/>
        <v>0</v>
      </c>
      <c r="AA312" s="744">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49"/>
        <v>GGGC1Na2</v>
      </c>
      <c r="H313" s="224">
        <v>0</v>
      </c>
      <c r="I313" s="224">
        <v>0</v>
      </c>
      <c r="J313" s="718">
        <f t="shared" si="52"/>
        <v>0</v>
      </c>
      <c r="K313" s="744">
        <f t="shared" si="50"/>
        <v>0</v>
      </c>
      <c r="L313" s="718">
        <f t="shared" si="53"/>
        <v>0</v>
      </c>
      <c r="M313" s="744">
        <f t="shared" si="50"/>
        <v>0</v>
      </c>
      <c r="N313" s="718">
        <f t="shared" si="54"/>
        <v>0</v>
      </c>
      <c r="O313" s="744">
        <f t="shared" si="50"/>
        <v>0</v>
      </c>
      <c r="P313" s="718">
        <f t="shared" si="55"/>
        <v>0</v>
      </c>
      <c r="Q313" s="744">
        <f t="shared" si="50"/>
        <v>0</v>
      </c>
      <c r="R313" s="718">
        <f t="shared" si="56"/>
        <v>0</v>
      </c>
      <c r="S313" s="744">
        <f t="shared" si="50"/>
        <v>0</v>
      </c>
      <c r="T313" s="718">
        <f t="shared" si="57"/>
        <v>0</v>
      </c>
      <c r="U313" s="744">
        <f t="shared" si="50"/>
        <v>0</v>
      </c>
      <c r="V313" s="718">
        <f t="shared" si="58"/>
        <v>0</v>
      </c>
      <c r="W313" s="744">
        <f t="shared" si="50"/>
        <v>0</v>
      </c>
      <c r="X313" s="718">
        <f t="shared" si="59"/>
        <v>0</v>
      </c>
      <c r="Y313" s="744">
        <f t="shared" si="50"/>
        <v>0</v>
      </c>
      <c r="Z313" s="718">
        <f t="shared" si="60"/>
        <v>0</v>
      </c>
      <c r="AA313" s="744">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49"/>
        <v>GGGC1Ea2</v>
      </c>
      <c r="H314" s="224">
        <v>0</v>
      </c>
      <c r="I314" s="224">
        <v>0</v>
      </c>
      <c r="J314" s="718">
        <f t="shared" si="52"/>
        <v>0</v>
      </c>
      <c r="K314" s="744">
        <f t="shared" si="50"/>
        <v>0</v>
      </c>
      <c r="L314" s="718">
        <f t="shared" si="53"/>
        <v>0</v>
      </c>
      <c r="M314" s="744">
        <f t="shared" si="50"/>
        <v>0</v>
      </c>
      <c r="N314" s="718">
        <f t="shared" si="54"/>
        <v>0</v>
      </c>
      <c r="O314" s="744">
        <f t="shared" si="50"/>
        <v>0</v>
      </c>
      <c r="P314" s="718">
        <f t="shared" si="55"/>
        <v>0</v>
      </c>
      <c r="Q314" s="744">
        <f t="shared" si="50"/>
        <v>0</v>
      </c>
      <c r="R314" s="718">
        <f t="shared" si="56"/>
        <v>0</v>
      </c>
      <c r="S314" s="744">
        <f t="shared" si="50"/>
        <v>0</v>
      </c>
      <c r="T314" s="718">
        <f t="shared" si="57"/>
        <v>0</v>
      </c>
      <c r="U314" s="744">
        <f t="shared" si="50"/>
        <v>0</v>
      </c>
      <c r="V314" s="718">
        <f t="shared" si="58"/>
        <v>0</v>
      </c>
      <c r="W314" s="744">
        <f t="shared" si="50"/>
        <v>0</v>
      </c>
      <c r="X314" s="718">
        <f t="shared" si="59"/>
        <v>0</v>
      </c>
      <c r="Y314" s="744">
        <f t="shared" si="50"/>
        <v>0</v>
      </c>
      <c r="Z314" s="718">
        <f t="shared" si="60"/>
        <v>0</v>
      </c>
      <c r="AA314" s="744">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49"/>
        <v>GGGC1Pa2</v>
      </c>
      <c r="H315" s="224">
        <v>0</v>
      </c>
      <c r="I315" s="224">
        <v>0</v>
      </c>
      <c r="J315" s="718">
        <f t="shared" si="52"/>
        <v>0</v>
      </c>
      <c r="K315" s="744">
        <f t="shared" si="50"/>
        <v>0</v>
      </c>
      <c r="L315" s="718">
        <f t="shared" si="53"/>
        <v>0</v>
      </c>
      <c r="M315" s="744">
        <f t="shared" si="50"/>
        <v>0</v>
      </c>
      <c r="N315" s="718">
        <f t="shared" si="54"/>
        <v>0</v>
      </c>
      <c r="O315" s="744">
        <f t="shared" si="50"/>
        <v>0</v>
      </c>
      <c r="P315" s="718">
        <f t="shared" si="55"/>
        <v>0</v>
      </c>
      <c r="Q315" s="744">
        <f t="shared" si="50"/>
        <v>0</v>
      </c>
      <c r="R315" s="718">
        <f t="shared" si="56"/>
        <v>0</v>
      </c>
      <c r="S315" s="744">
        <f t="shared" si="50"/>
        <v>0</v>
      </c>
      <c r="T315" s="718">
        <f t="shared" si="57"/>
        <v>0</v>
      </c>
      <c r="U315" s="744">
        <f t="shared" si="50"/>
        <v>0</v>
      </c>
      <c r="V315" s="718">
        <f t="shared" si="58"/>
        <v>0</v>
      </c>
      <c r="W315" s="744">
        <f t="shared" si="50"/>
        <v>0</v>
      </c>
      <c r="X315" s="718">
        <f t="shared" si="59"/>
        <v>0</v>
      </c>
      <c r="Y315" s="744">
        <f t="shared" si="50"/>
        <v>0</v>
      </c>
      <c r="Z315" s="718">
        <f t="shared" si="60"/>
        <v>0</v>
      </c>
      <c r="AA315" s="744">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49"/>
        <v>GGGC1OFa2</v>
      </c>
      <c r="H316" s="224">
        <v>0</v>
      </c>
      <c r="I316" s="224">
        <v>0</v>
      </c>
      <c r="J316" s="718">
        <f t="shared" si="52"/>
        <v>0</v>
      </c>
      <c r="K316" s="744">
        <f t="shared" si="50"/>
        <v>0</v>
      </c>
      <c r="L316" s="718">
        <f t="shared" si="53"/>
        <v>0</v>
      </c>
      <c r="M316" s="744">
        <f t="shared" si="50"/>
        <v>0</v>
      </c>
      <c r="N316" s="718">
        <f t="shared" si="54"/>
        <v>0</v>
      </c>
      <c r="O316" s="744">
        <f t="shared" si="50"/>
        <v>0</v>
      </c>
      <c r="P316" s="718">
        <f t="shared" si="55"/>
        <v>0</v>
      </c>
      <c r="Q316" s="744">
        <f t="shared" si="50"/>
        <v>0</v>
      </c>
      <c r="R316" s="718">
        <f t="shared" si="56"/>
        <v>0</v>
      </c>
      <c r="S316" s="744">
        <f t="shared" si="50"/>
        <v>0</v>
      </c>
      <c r="T316" s="718">
        <f t="shared" si="57"/>
        <v>0</v>
      </c>
      <c r="U316" s="744">
        <f t="shared" si="50"/>
        <v>0</v>
      </c>
      <c r="V316" s="718">
        <f t="shared" si="58"/>
        <v>0</v>
      </c>
      <c r="W316" s="744">
        <f t="shared" si="50"/>
        <v>0</v>
      </c>
      <c r="X316" s="718">
        <f t="shared" si="59"/>
        <v>0</v>
      </c>
      <c r="Y316" s="744">
        <f t="shared" si="50"/>
        <v>0</v>
      </c>
      <c r="Z316" s="718">
        <f t="shared" si="60"/>
        <v>0</v>
      </c>
      <c r="AA316" s="744">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49"/>
        <v>SPSPSPSPSPsp</v>
      </c>
      <c r="H317" s="224">
        <v>0</v>
      </c>
      <c r="I317" s="224">
        <v>0</v>
      </c>
      <c r="J317" s="718">
        <f t="shared" ref="J317:J334" si="61">$H317*HLOOKUP(J$305,$J$302:$R$303,2)</f>
        <v>0</v>
      </c>
      <c r="K317" s="744">
        <f t="shared" si="50"/>
        <v>0</v>
      </c>
      <c r="L317" s="718">
        <f t="shared" ref="L317:L334" si="62">$H317*HLOOKUP(L$305,$J$302:$R$303,2)</f>
        <v>0</v>
      </c>
      <c r="M317" s="744">
        <f t="shared" si="50"/>
        <v>0</v>
      </c>
      <c r="N317" s="718">
        <f t="shared" ref="N317:N334" si="63">$H317*HLOOKUP(N$305,$J$302:$R$303,2)</f>
        <v>0</v>
      </c>
      <c r="O317" s="744">
        <f t="shared" si="50"/>
        <v>0</v>
      </c>
      <c r="P317" s="718">
        <f t="shared" ref="P317:P334" si="64">$H317*HLOOKUP(P$305,$J$302:$R$303,2)</f>
        <v>0</v>
      </c>
      <c r="Q317" s="744">
        <f t="shared" si="50"/>
        <v>0</v>
      </c>
      <c r="R317" s="718">
        <f t="shared" ref="R317:R334" si="65">$H317*HLOOKUP(R$305,$J$302:$R$303,2)</f>
        <v>0</v>
      </c>
      <c r="S317" s="744">
        <f t="shared" si="50"/>
        <v>0</v>
      </c>
      <c r="T317" s="718">
        <f t="shared" ref="T317:T334" si="66">$H317*HLOOKUP(T$305,$J$302:$R$303,2)</f>
        <v>0</v>
      </c>
      <c r="U317" s="744">
        <f t="shared" si="50"/>
        <v>0</v>
      </c>
      <c r="V317" s="718">
        <f t="shared" ref="V317:V334" si="67">$H317*HLOOKUP(V$305,$J$302:$R$303,2)</f>
        <v>0</v>
      </c>
      <c r="W317" s="744">
        <f t="shared" si="50"/>
        <v>0</v>
      </c>
      <c r="X317" s="718">
        <f t="shared" ref="X317:X334" si="68">$H317*HLOOKUP(X$305,$J$302:$R$303,2)</f>
        <v>0</v>
      </c>
      <c r="Y317" s="744">
        <f t="shared" si="50"/>
        <v>0</v>
      </c>
      <c r="Z317" s="718">
        <f t="shared" ref="Z317:Z334" si="69">$H317*HLOOKUP(Z$305,$J$302:$R$303,2)</f>
        <v>0</v>
      </c>
      <c r="AA317" s="744">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49"/>
        <v>YYWNWl</v>
      </c>
      <c r="H318" s="224">
        <v>58.26</v>
      </c>
      <c r="I318" s="224">
        <v>11.25</v>
      </c>
      <c r="J318" s="718">
        <f t="shared" si="61"/>
        <v>49.520999999999994</v>
      </c>
      <c r="K318" s="744">
        <f t="shared" ref="K318:Y389" si="70">$I318</f>
        <v>11.25</v>
      </c>
      <c r="L318" s="718">
        <f t="shared" si="62"/>
        <v>49.520999999999994</v>
      </c>
      <c r="M318" s="744">
        <f t="shared" ref="M318:M389" si="71">$I318</f>
        <v>11.25</v>
      </c>
      <c r="N318" s="718">
        <f t="shared" si="63"/>
        <v>49.520999999999994</v>
      </c>
      <c r="O318" s="744">
        <f t="shared" ref="O318:O389" si="72">$I318</f>
        <v>11.25</v>
      </c>
      <c r="P318" s="718">
        <f t="shared" si="64"/>
        <v>49.520999999999994</v>
      </c>
      <c r="Q318" s="744">
        <f t="shared" ref="Q318:Q389" si="73">$I318</f>
        <v>11.25</v>
      </c>
      <c r="R318" s="718">
        <f t="shared" si="65"/>
        <v>58.26</v>
      </c>
      <c r="S318" s="744">
        <f t="shared" ref="S318:S389" si="74">$I318</f>
        <v>11.25</v>
      </c>
      <c r="T318" s="718">
        <f t="shared" si="66"/>
        <v>58.26</v>
      </c>
      <c r="U318" s="744">
        <f t="shared" ref="U318:U389" si="75">$I318</f>
        <v>11.25</v>
      </c>
      <c r="V318" s="718">
        <f t="shared" si="67"/>
        <v>58.26</v>
      </c>
      <c r="W318" s="744">
        <f t="shared" ref="W318:W389" si="76">$I318</f>
        <v>11.25</v>
      </c>
      <c r="X318" s="718">
        <f t="shared" si="68"/>
        <v>58.26</v>
      </c>
      <c r="Y318" s="744">
        <f t="shared" ref="Y318:Y389" si="77">$I318</f>
        <v>11.25</v>
      </c>
      <c r="Z318" s="718">
        <f t="shared" si="69"/>
        <v>58.26</v>
      </c>
      <c r="AA318" s="744">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49"/>
        <v>YYLWNw</v>
      </c>
      <c r="H319" s="224">
        <v>84.29</v>
      </c>
      <c r="I319" s="224">
        <v>20.29</v>
      </c>
      <c r="J319" s="718">
        <f t="shared" si="61"/>
        <v>71.646500000000003</v>
      </c>
      <c r="K319" s="744">
        <f t="shared" si="70"/>
        <v>20.29</v>
      </c>
      <c r="L319" s="718">
        <f t="shared" si="62"/>
        <v>71.646500000000003</v>
      </c>
      <c r="M319" s="744">
        <f t="shared" si="71"/>
        <v>20.29</v>
      </c>
      <c r="N319" s="718">
        <f t="shared" si="63"/>
        <v>71.646500000000003</v>
      </c>
      <c r="O319" s="744">
        <f t="shared" si="72"/>
        <v>20.29</v>
      </c>
      <c r="P319" s="718">
        <f t="shared" si="64"/>
        <v>71.646500000000003</v>
      </c>
      <c r="Q319" s="744">
        <f t="shared" si="73"/>
        <v>20.29</v>
      </c>
      <c r="R319" s="718">
        <f t="shared" si="65"/>
        <v>84.29</v>
      </c>
      <c r="S319" s="744">
        <f t="shared" si="74"/>
        <v>20.29</v>
      </c>
      <c r="T319" s="718">
        <f t="shared" si="66"/>
        <v>84.29</v>
      </c>
      <c r="U319" s="744">
        <f t="shared" si="75"/>
        <v>20.29</v>
      </c>
      <c r="V319" s="718">
        <f t="shared" si="67"/>
        <v>84.29</v>
      </c>
      <c r="W319" s="744">
        <f t="shared" si="76"/>
        <v>20.29</v>
      </c>
      <c r="X319" s="718">
        <f t="shared" si="68"/>
        <v>84.29</v>
      </c>
      <c r="Y319" s="744">
        <f t="shared" si="77"/>
        <v>20.29</v>
      </c>
      <c r="Z319" s="718">
        <f t="shared" si="69"/>
        <v>84.29</v>
      </c>
      <c r="AA319" s="744">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49"/>
        <v>YYLWNwd</v>
      </c>
      <c r="H320" s="761">
        <f>H319*1.2</f>
        <v>101.14800000000001</v>
      </c>
      <c r="I320" s="224">
        <v>20.29</v>
      </c>
      <c r="J320" s="718">
        <f t="shared" si="61"/>
        <v>85.975800000000007</v>
      </c>
      <c r="K320" s="744">
        <f t="shared" si="70"/>
        <v>20.29</v>
      </c>
      <c r="L320" s="718">
        <f t="shared" si="62"/>
        <v>85.975800000000007</v>
      </c>
      <c r="M320" s="744">
        <f t="shared" si="71"/>
        <v>20.29</v>
      </c>
      <c r="N320" s="718">
        <f t="shared" si="63"/>
        <v>85.975800000000007</v>
      </c>
      <c r="O320" s="744">
        <f t="shared" si="72"/>
        <v>20.29</v>
      </c>
      <c r="P320" s="718">
        <f t="shared" si="64"/>
        <v>85.975800000000007</v>
      </c>
      <c r="Q320" s="744">
        <f t="shared" si="73"/>
        <v>20.29</v>
      </c>
      <c r="R320" s="718">
        <f t="shared" si="65"/>
        <v>101.14800000000001</v>
      </c>
      <c r="S320" s="744">
        <f t="shared" si="74"/>
        <v>20.29</v>
      </c>
      <c r="T320" s="718">
        <f t="shared" si="66"/>
        <v>101.14800000000001</v>
      </c>
      <c r="U320" s="744">
        <f t="shared" si="75"/>
        <v>20.29</v>
      </c>
      <c r="V320" s="718">
        <f t="shared" si="67"/>
        <v>101.14800000000001</v>
      </c>
      <c r="W320" s="744">
        <f t="shared" si="76"/>
        <v>20.29</v>
      </c>
      <c r="X320" s="718">
        <f t="shared" si="68"/>
        <v>101.14800000000001</v>
      </c>
      <c r="Y320" s="744">
        <f t="shared" si="77"/>
        <v>20.29</v>
      </c>
      <c r="Z320" s="718">
        <f t="shared" si="69"/>
        <v>101.14800000000001</v>
      </c>
      <c r="AA320" s="744">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49"/>
        <v>YYWLWz</v>
      </c>
      <c r="H321" s="224">
        <v>73.45</v>
      </c>
      <c r="I321" s="224">
        <v>49.58</v>
      </c>
      <c r="J321" s="718">
        <f t="shared" si="61"/>
        <v>62.432499999999997</v>
      </c>
      <c r="K321" s="744">
        <f t="shared" si="70"/>
        <v>49.58</v>
      </c>
      <c r="L321" s="718">
        <f t="shared" si="62"/>
        <v>62.432499999999997</v>
      </c>
      <c r="M321" s="744">
        <f t="shared" si="71"/>
        <v>49.58</v>
      </c>
      <c r="N321" s="718">
        <f t="shared" si="63"/>
        <v>62.432499999999997</v>
      </c>
      <c r="O321" s="744">
        <f t="shared" si="72"/>
        <v>49.58</v>
      </c>
      <c r="P321" s="718">
        <f t="shared" si="64"/>
        <v>62.432499999999997</v>
      </c>
      <c r="Q321" s="744">
        <f t="shared" si="73"/>
        <v>49.58</v>
      </c>
      <c r="R321" s="718">
        <f t="shared" si="65"/>
        <v>73.45</v>
      </c>
      <c r="S321" s="744">
        <f t="shared" si="74"/>
        <v>49.58</v>
      </c>
      <c r="T321" s="718">
        <f t="shared" si="66"/>
        <v>73.45</v>
      </c>
      <c r="U321" s="744">
        <f t="shared" si="75"/>
        <v>49.58</v>
      </c>
      <c r="V321" s="718">
        <f t="shared" si="67"/>
        <v>73.45</v>
      </c>
      <c r="W321" s="744">
        <f t="shared" si="76"/>
        <v>49.58</v>
      </c>
      <c r="X321" s="718">
        <f t="shared" si="68"/>
        <v>73.45</v>
      </c>
      <c r="Y321" s="744">
        <f t="shared" si="77"/>
        <v>49.58</v>
      </c>
      <c r="Z321" s="718">
        <f t="shared" si="69"/>
        <v>73.45</v>
      </c>
      <c r="AA321" s="744">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49"/>
        <v>YYWLWzd</v>
      </c>
      <c r="H322" s="761">
        <f>H321*1.2</f>
        <v>88.14</v>
      </c>
      <c r="I322" s="224">
        <v>49.58</v>
      </c>
      <c r="J322" s="718">
        <f t="shared" si="61"/>
        <v>74.918999999999997</v>
      </c>
      <c r="K322" s="744">
        <f t="shared" si="70"/>
        <v>49.58</v>
      </c>
      <c r="L322" s="718">
        <f t="shared" si="62"/>
        <v>74.918999999999997</v>
      </c>
      <c r="M322" s="744">
        <f t="shared" si="71"/>
        <v>49.58</v>
      </c>
      <c r="N322" s="718">
        <f t="shared" si="63"/>
        <v>74.918999999999997</v>
      </c>
      <c r="O322" s="744">
        <f t="shared" si="72"/>
        <v>49.58</v>
      </c>
      <c r="P322" s="718">
        <f t="shared" si="64"/>
        <v>74.918999999999997</v>
      </c>
      <c r="Q322" s="744">
        <f t="shared" si="73"/>
        <v>49.58</v>
      </c>
      <c r="R322" s="718">
        <f t="shared" si="65"/>
        <v>88.14</v>
      </c>
      <c r="S322" s="744">
        <f t="shared" si="74"/>
        <v>49.58</v>
      </c>
      <c r="T322" s="718">
        <f t="shared" si="66"/>
        <v>88.14</v>
      </c>
      <c r="U322" s="744">
        <f t="shared" si="75"/>
        <v>49.58</v>
      </c>
      <c r="V322" s="718">
        <f t="shared" si="67"/>
        <v>88.14</v>
      </c>
      <c r="W322" s="744">
        <f t="shared" si="76"/>
        <v>49.58</v>
      </c>
      <c r="X322" s="718">
        <f t="shared" si="68"/>
        <v>88.14</v>
      </c>
      <c r="Y322" s="744">
        <f t="shared" si="77"/>
        <v>49.58</v>
      </c>
      <c r="Z322" s="718">
        <f t="shared" si="69"/>
        <v>88.14</v>
      </c>
      <c r="AA322" s="744">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49"/>
        <v>YYNWLw</v>
      </c>
      <c r="H323" s="224">
        <v>84.29</v>
      </c>
      <c r="I323" s="224">
        <v>20.29</v>
      </c>
      <c r="J323" s="718">
        <f t="shared" si="61"/>
        <v>71.646500000000003</v>
      </c>
      <c r="K323" s="744">
        <f t="shared" si="70"/>
        <v>20.29</v>
      </c>
      <c r="L323" s="718">
        <f t="shared" si="62"/>
        <v>71.646500000000003</v>
      </c>
      <c r="M323" s="744">
        <f t="shared" si="71"/>
        <v>20.29</v>
      </c>
      <c r="N323" s="718">
        <f t="shared" si="63"/>
        <v>71.646500000000003</v>
      </c>
      <c r="O323" s="744">
        <f t="shared" si="72"/>
        <v>20.29</v>
      </c>
      <c r="P323" s="718">
        <f t="shared" si="64"/>
        <v>71.646500000000003</v>
      </c>
      <c r="Q323" s="744">
        <f t="shared" si="73"/>
        <v>20.29</v>
      </c>
      <c r="R323" s="718">
        <f t="shared" si="65"/>
        <v>84.29</v>
      </c>
      <c r="S323" s="744">
        <f t="shared" si="74"/>
        <v>20.29</v>
      </c>
      <c r="T323" s="718">
        <f t="shared" si="66"/>
        <v>84.29</v>
      </c>
      <c r="U323" s="744">
        <f t="shared" si="75"/>
        <v>20.29</v>
      </c>
      <c r="V323" s="718">
        <f t="shared" si="67"/>
        <v>84.29</v>
      </c>
      <c r="W323" s="744">
        <f t="shared" si="76"/>
        <v>20.29</v>
      </c>
      <c r="X323" s="718">
        <f t="shared" si="68"/>
        <v>84.29</v>
      </c>
      <c r="Y323" s="744">
        <f t="shared" si="77"/>
        <v>20.29</v>
      </c>
      <c r="Z323" s="718">
        <f t="shared" si="69"/>
        <v>84.29</v>
      </c>
      <c r="AA323" s="744">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49"/>
        <v>YYNWLwd</v>
      </c>
      <c r="H324" s="761">
        <f>H323*1.2</f>
        <v>101.14800000000001</v>
      </c>
      <c r="I324" s="224">
        <v>20.29</v>
      </c>
      <c r="J324" s="718">
        <f t="shared" si="61"/>
        <v>85.975800000000007</v>
      </c>
      <c r="K324" s="744">
        <f t="shared" si="70"/>
        <v>20.29</v>
      </c>
      <c r="L324" s="718">
        <f t="shared" si="62"/>
        <v>85.975800000000007</v>
      </c>
      <c r="M324" s="744">
        <f t="shared" si="71"/>
        <v>20.29</v>
      </c>
      <c r="N324" s="718">
        <f t="shared" si="63"/>
        <v>85.975800000000007</v>
      </c>
      <c r="O324" s="744">
        <f t="shared" si="72"/>
        <v>20.29</v>
      </c>
      <c r="P324" s="718">
        <f t="shared" si="64"/>
        <v>85.975800000000007</v>
      </c>
      <c r="Q324" s="744">
        <f t="shared" si="73"/>
        <v>20.29</v>
      </c>
      <c r="R324" s="718">
        <f t="shared" si="65"/>
        <v>101.14800000000001</v>
      </c>
      <c r="S324" s="744">
        <f t="shared" si="74"/>
        <v>20.29</v>
      </c>
      <c r="T324" s="718">
        <f t="shared" si="66"/>
        <v>101.14800000000001</v>
      </c>
      <c r="U324" s="744">
        <f t="shared" si="75"/>
        <v>20.29</v>
      </c>
      <c r="V324" s="718">
        <f t="shared" si="67"/>
        <v>101.14800000000001</v>
      </c>
      <c r="W324" s="744">
        <f t="shared" si="76"/>
        <v>20.29</v>
      </c>
      <c r="X324" s="718">
        <f t="shared" si="68"/>
        <v>101.14800000000001</v>
      </c>
      <c r="Y324" s="744">
        <f t="shared" si="77"/>
        <v>20.29</v>
      </c>
      <c r="Z324" s="718">
        <f t="shared" si="69"/>
        <v>101.14800000000001</v>
      </c>
      <c r="AA324" s="744">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49"/>
        <v>AYAA2A1w</v>
      </c>
      <c r="H325" s="224">
        <v>95.94</v>
      </c>
      <c r="I325" s="224">
        <v>20.29</v>
      </c>
      <c r="J325" s="718">
        <f t="shared" si="61"/>
        <v>81.548999999999992</v>
      </c>
      <c r="K325" s="744">
        <f t="shared" si="70"/>
        <v>20.29</v>
      </c>
      <c r="L325" s="718">
        <f t="shared" si="62"/>
        <v>81.548999999999992</v>
      </c>
      <c r="M325" s="744">
        <f t="shared" si="71"/>
        <v>20.29</v>
      </c>
      <c r="N325" s="718">
        <f t="shared" si="63"/>
        <v>81.548999999999992</v>
      </c>
      <c r="O325" s="744">
        <f t="shared" si="72"/>
        <v>20.29</v>
      </c>
      <c r="P325" s="718">
        <f t="shared" si="64"/>
        <v>81.548999999999992</v>
      </c>
      <c r="Q325" s="744">
        <f t="shared" si="73"/>
        <v>20.29</v>
      </c>
      <c r="R325" s="718">
        <f t="shared" si="65"/>
        <v>95.94</v>
      </c>
      <c r="S325" s="744">
        <f t="shared" si="74"/>
        <v>20.29</v>
      </c>
      <c r="T325" s="718">
        <f t="shared" si="66"/>
        <v>95.94</v>
      </c>
      <c r="U325" s="744">
        <f t="shared" si="75"/>
        <v>20.29</v>
      </c>
      <c r="V325" s="718">
        <f t="shared" si="67"/>
        <v>95.94</v>
      </c>
      <c r="W325" s="744">
        <f t="shared" si="76"/>
        <v>20.29</v>
      </c>
      <c r="X325" s="718">
        <f t="shared" si="68"/>
        <v>95.94</v>
      </c>
      <c r="Y325" s="744">
        <f t="shared" si="77"/>
        <v>20.29</v>
      </c>
      <c r="Z325" s="718">
        <f t="shared" si="69"/>
        <v>95.94</v>
      </c>
      <c r="AA325" s="744">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49"/>
        <v>AYAA2A1wd</v>
      </c>
      <c r="H326" s="761">
        <f>H325*1.2</f>
        <v>115.12799999999999</v>
      </c>
      <c r="I326" s="224">
        <v>20.29</v>
      </c>
      <c r="J326" s="718">
        <f t="shared" si="61"/>
        <v>97.858799999999988</v>
      </c>
      <c r="K326" s="744">
        <f t="shared" si="70"/>
        <v>20.29</v>
      </c>
      <c r="L326" s="718">
        <f t="shared" si="62"/>
        <v>97.858799999999988</v>
      </c>
      <c r="M326" s="744">
        <f t="shared" si="71"/>
        <v>20.29</v>
      </c>
      <c r="N326" s="718">
        <f t="shared" si="63"/>
        <v>97.858799999999988</v>
      </c>
      <c r="O326" s="744">
        <f t="shared" si="72"/>
        <v>20.29</v>
      </c>
      <c r="P326" s="718">
        <f t="shared" si="64"/>
        <v>97.858799999999988</v>
      </c>
      <c r="Q326" s="744">
        <f t="shared" si="73"/>
        <v>20.29</v>
      </c>
      <c r="R326" s="718">
        <f t="shared" si="65"/>
        <v>115.12799999999999</v>
      </c>
      <c r="S326" s="744">
        <f t="shared" si="74"/>
        <v>20.29</v>
      </c>
      <c r="T326" s="718">
        <f t="shared" si="66"/>
        <v>115.12799999999999</v>
      </c>
      <c r="U326" s="744">
        <f t="shared" si="75"/>
        <v>20.29</v>
      </c>
      <c r="V326" s="718">
        <f t="shared" si="67"/>
        <v>115.12799999999999</v>
      </c>
      <c r="W326" s="744">
        <f t="shared" si="76"/>
        <v>20.29</v>
      </c>
      <c r="X326" s="718">
        <f t="shared" si="68"/>
        <v>115.12799999999999</v>
      </c>
      <c r="Y326" s="744">
        <f t="shared" si="77"/>
        <v>20.29</v>
      </c>
      <c r="Z326" s="718">
        <f t="shared" si="69"/>
        <v>115.12799999999999</v>
      </c>
      <c r="AA326" s="744">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49"/>
        <v>AAWA2A1a</v>
      </c>
      <c r="H327" s="224">
        <v>0</v>
      </c>
      <c r="I327" s="224">
        <v>0</v>
      </c>
      <c r="J327" s="718">
        <f t="shared" si="61"/>
        <v>0</v>
      </c>
      <c r="K327" s="744">
        <f t="shared" si="70"/>
        <v>0</v>
      </c>
      <c r="L327" s="718">
        <f t="shared" si="62"/>
        <v>0</v>
      </c>
      <c r="M327" s="744">
        <f t="shared" si="71"/>
        <v>0</v>
      </c>
      <c r="N327" s="718">
        <f t="shared" si="63"/>
        <v>0</v>
      </c>
      <c r="O327" s="744">
        <f t="shared" si="72"/>
        <v>0</v>
      </c>
      <c r="P327" s="718">
        <f t="shared" si="64"/>
        <v>0</v>
      </c>
      <c r="Q327" s="744">
        <f t="shared" si="73"/>
        <v>0</v>
      </c>
      <c r="R327" s="718">
        <f t="shared" si="65"/>
        <v>0</v>
      </c>
      <c r="S327" s="744">
        <f t="shared" si="74"/>
        <v>0</v>
      </c>
      <c r="T327" s="718">
        <f t="shared" si="66"/>
        <v>0</v>
      </c>
      <c r="U327" s="744">
        <f t="shared" si="75"/>
        <v>0</v>
      </c>
      <c r="V327" s="718">
        <f t="shared" si="67"/>
        <v>0</v>
      </c>
      <c r="W327" s="744">
        <f t="shared" si="76"/>
        <v>0</v>
      </c>
      <c r="X327" s="718">
        <f t="shared" si="68"/>
        <v>0</v>
      </c>
      <c r="Y327" s="744">
        <f t="shared" si="77"/>
        <v>0</v>
      </c>
      <c r="Z327" s="718">
        <f t="shared" si="69"/>
        <v>0</v>
      </c>
      <c r="AA327" s="744">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49"/>
        <v>AAAWA1a</v>
      </c>
      <c r="H328" s="224">
        <v>0</v>
      </c>
      <c r="I328" s="224">
        <v>0</v>
      </c>
      <c r="J328" s="718">
        <f t="shared" si="61"/>
        <v>0</v>
      </c>
      <c r="K328" s="744">
        <f t="shared" si="70"/>
        <v>0</v>
      </c>
      <c r="L328" s="718">
        <f t="shared" si="62"/>
        <v>0</v>
      </c>
      <c r="M328" s="744">
        <f t="shared" si="71"/>
        <v>0</v>
      </c>
      <c r="N328" s="718">
        <f t="shared" si="63"/>
        <v>0</v>
      </c>
      <c r="O328" s="744">
        <f t="shared" si="72"/>
        <v>0</v>
      </c>
      <c r="P328" s="718">
        <f t="shared" si="64"/>
        <v>0</v>
      </c>
      <c r="Q328" s="744">
        <f t="shared" si="73"/>
        <v>0</v>
      </c>
      <c r="R328" s="718">
        <f t="shared" si="65"/>
        <v>0</v>
      </c>
      <c r="S328" s="744">
        <f t="shared" si="74"/>
        <v>0</v>
      </c>
      <c r="T328" s="718">
        <f t="shared" si="66"/>
        <v>0</v>
      </c>
      <c r="U328" s="744">
        <f t="shared" si="75"/>
        <v>0</v>
      </c>
      <c r="V328" s="718">
        <f t="shared" si="67"/>
        <v>0</v>
      </c>
      <c r="W328" s="744">
        <f t="shared" si="76"/>
        <v>0</v>
      </c>
      <c r="X328" s="718">
        <f t="shared" si="68"/>
        <v>0</v>
      </c>
      <c r="Y328" s="744">
        <f t="shared" si="77"/>
        <v>0</v>
      </c>
      <c r="Z328" s="718">
        <f t="shared" si="69"/>
        <v>0</v>
      </c>
      <c r="AA328" s="744">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49"/>
        <v>YAAA2Wa</v>
      </c>
      <c r="H329" s="224">
        <v>0</v>
      </c>
      <c r="I329" s="224">
        <v>0</v>
      </c>
      <c r="J329" s="718">
        <f t="shared" si="61"/>
        <v>0</v>
      </c>
      <c r="K329" s="744">
        <f t="shared" si="70"/>
        <v>0</v>
      </c>
      <c r="L329" s="718">
        <f t="shared" si="62"/>
        <v>0</v>
      </c>
      <c r="M329" s="744">
        <f t="shared" si="71"/>
        <v>0</v>
      </c>
      <c r="N329" s="718">
        <f t="shared" si="63"/>
        <v>0</v>
      </c>
      <c r="O329" s="744">
        <f t="shared" si="72"/>
        <v>0</v>
      </c>
      <c r="P329" s="718">
        <f t="shared" si="64"/>
        <v>0</v>
      </c>
      <c r="Q329" s="744">
        <f t="shared" si="73"/>
        <v>0</v>
      </c>
      <c r="R329" s="718">
        <f t="shared" si="65"/>
        <v>0</v>
      </c>
      <c r="S329" s="744">
        <f t="shared" si="74"/>
        <v>0</v>
      </c>
      <c r="T329" s="718">
        <f t="shared" si="66"/>
        <v>0</v>
      </c>
      <c r="U329" s="744">
        <f t="shared" si="75"/>
        <v>0</v>
      </c>
      <c r="V329" s="718">
        <f t="shared" si="67"/>
        <v>0</v>
      </c>
      <c r="W329" s="744">
        <f t="shared" si="76"/>
        <v>0</v>
      </c>
      <c r="X329" s="718">
        <f t="shared" si="68"/>
        <v>0</v>
      </c>
      <c r="Y329" s="744">
        <f t="shared" si="77"/>
        <v>0</v>
      </c>
      <c r="Z329" s="718">
        <f t="shared" si="69"/>
        <v>0</v>
      </c>
      <c r="AA329" s="744">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49"/>
        <v>AYAA2A1o</v>
      </c>
      <c r="H330" s="224">
        <v>55.94</v>
      </c>
      <c r="I330" s="224">
        <v>20.29</v>
      </c>
      <c r="J330" s="718">
        <f t="shared" si="61"/>
        <v>47.548999999999999</v>
      </c>
      <c r="K330" s="744">
        <f t="shared" si="70"/>
        <v>20.29</v>
      </c>
      <c r="L330" s="718">
        <f t="shared" si="62"/>
        <v>47.548999999999999</v>
      </c>
      <c r="M330" s="744">
        <f t="shared" si="71"/>
        <v>20.29</v>
      </c>
      <c r="N330" s="718">
        <f t="shared" si="63"/>
        <v>47.548999999999999</v>
      </c>
      <c r="O330" s="744">
        <f t="shared" si="72"/>
        <v>20.29</v>
      </c>
      <c r="P330" s="718">
        <f t="shared" si="64"/>
        <v>47.548999999999999</v>
      </c>
      <c r="Q330" s="744">
        <f t="shared" si="73"/>
        <v>20.29</v>
      </c>
      <c r="R330" s="718">
        <f t="shared" si="65"/>
        <v>55.94</v>
      </c>
      <c r="S330" s="744">
        <f t="shared" si="74"/>
        <v>20.29</v>
      </c>
      <c r="T330" s="718">
        <f t="shared" si="66"/>
        <v>55.94</v>
      </c>
      <c r="U330" s="744">
        <f t="shared" si="75"/>
        <v>20.29</v>
      </c>
      <c r="V330" s="718">
        <f t="shared" si="67"/>
        <v>55.94</v>
      </c>
      <c r="W330" s="744">
        <f t="shared" si="76"/>
        <v>20.29</v>
      </c>
      <c r="X330" s="718">
        <f t="shared" si="68"/>
        <v>55.94</v>
      </c>
      <c r="Y330" s="744">
        <f t="shared" si="77"/>
        <v>20.29</v>
      </c>
      <c r="Z330" s="718">
        <f t="shared" si="69"/>
        <v>55.94</v>
      </c>
      <c r="AA330" s="744">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49"/>
        <v>AYAA2A1od</v>
      </c>
      <c r="H331" s="761">
        <f>H330*1.2</f>
        <v>67.128</v>
      </c>
      <c r="I331" s="224">
        <v>20.29</v>
      </c>
      <c r="J331" s="718">
        <f t="shared" si="61"/>
        <v>57.058799999999998</v>
      </c>
      <c r="K331" s="744">
        <f t="shared" si="70"/>
        <v>20.29</v>
      </c>
      <c r="L331" s="718">
        <f t="shared" si="62"/>
        <v>57.058799999999998</v>
      </c>
      <c r="M331" s="744">
        <f t="shared" si="71"/>
        <v>20.29</v>
      </c>
      <c r="N331" s="718">
        <f t="shared" si="63"/>
        <v>57.058799999999998</v>
      </c>
      <c r="O331" s="744">
        <f t="shared" si="72"/>
        <v>20.29</v>
      </c>
      <c r="P331" s="718">
        <f t="shared" si="64"/>
        <v>57.058799999999998</v>
      </c>
      <c r="Q331" s="744">
        <f t="shared" si="73"/>
        <v>20.29</v>
      </c>
      <c r="R331" s="718">
        <f t="shared" si="65"/>
        <v>67.128</v>
      </c>
      <c r="S331" s="744">
        <f t="shared" si="74"/>
        <v>20.29</v>
      </c>
      <c r="T331" s="718">
        <f t="shared" si="66"/>
        <v>67.128</v>
      </c>
      <c r="U331" s="744">
        <f t="shared" si="75"/>
        <v>20.29</v>
      </c>
      <c r="V331" s="718">
        <f t="shared" si="67"/>
        <v>67.128</v>
      </c>
      <c r="W331" s="744">
        <f t="shared" si="76"/>
        <v>20.29</v>
      </c>
      <c r="X331" s="718">
        <f t="shared" si="68"/>
        <v>67.128</v>
      </c>
      <c r="Y331" s="744">
        <f t="shared" si="77"/>
        <v>20.29</v>
      </c>
      <c r="Z331" s="718">
        <f t="shared" si="69"/>
        <v>67.128</v>
      </c>
      <c r="AA331" s="744">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49"/>
        <v>AAOA2A1a</v>
      </c>
      <c r="H332" s="224">
        <v>0</v>
      </c>
      <c r="I332" s="224">
        <v>0</v>
      </c>
      <c r="J332" s="718">
        <f t="shared" si="61"/>
        <v>0</v>
      </c>
      <c r="K332" s="744">
        <f t="shared" si="70"/>
        <v>0</v>
      </c>
      <c r="L332" s="718">
        <f t="shared" si="62"/>
        <v>0</v>
      </c>
      <c r="M332" s="744">
        <f t="shared" si="71"/>
        <v>0</v>
      </c>
      <c r="N332" s="718">
        <f t="shared" si="63"/>
        <v>0</v>
      </c>
      <c r="O332" s="744">
        <f t="shared" si="72"/>
        <v>0</v>
      </c>
      <c r="P332" s="718">
        <f t="shared" si="64"/>
        <v>0</v>
      </c>
      <c r="Q332" s="744">
        <f t="shared" si="73"/>
        <v>0</v>
      </c>
      <c r="R332" s="718">
        <f t="shared" si="65"/>
        <v>0</v>
      </c>
      <c r="S332" s="744">
        <f t="shared" si="74"/>
        <v>0</v>
      </c>
      <c r="T332" s="718">
        <f t="shared" si="66"/>
        <v>0</v>
      </c>
      <c r="U332" s="744">
        <f t="shared" si="75"/>
        <v>0</v>
      </c>
      <c r="V332" s="718">
        <f t="shared" si="67"/>
        <v>0</v>
      </c>
      <c r="W332" s="744">
        <f t="shared" si="76"/>
        <v>0</v>
      </c>
      <c r="X332" s="718">
        <f t="shared" si="68"/>
        <v>0</v>
      </c>
      <c r="Y332" s="744">
        <f t="shared" si="77"/>
        <v>0</v>
      </c>
      <c r="Z332" s="718">
        <f t="shared" si="69"/>
        <v>0</v>
      </c>
      <c r="AA332" s="744">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49"/>
        <v>AAAOA1a</v>
      </c>
      <c r="H333" s="224">
        <v>0</v>
      </c>
      <c r="I333" s="224">
        <v>0</v>
      </c>
      <c r="J333" s="718">
        <f t="shared" si="61"/>
        <v>0</v>
      </c>
      <c r="K333" s="744">
        <f t="shared" si="70"/>
        <v>0</v>
      </c>
      <c r="L333" s="718">
        <f t="shared" si="62"/>
        <v>0</v>
      </c>
      <c r="M333" s="744">
        <f t="shared" si="71"/>
        <v>0</v>
      </c>
      <c r="N333" s="718">
        <f t="shared" si="63"/>
        <v>0</v>
      </c>
      <c r="O333" s="744">
        <f t="shared" si="72"/>
        <v>0</v>
      </c>
      <c r="P333" s="718">
        <f t="shared" si="64"/>
        <v>0</v>
      </c>
      <c r="Q333" s="744">
        <f t="shared" si="73"/>
        <v>0</v>
      </c>
      <c r="R333" s="718">
        <f t="shared" si="65"/>
        <v>0</v>
      </c>
      <c r="S333" s="744">
        <f t="shared" si="74"/>
        <v>0</v>
      </c>
      <c r="T333" s="718">
        <f t="shared" si="66"/>
        <v>0</v>
      </c>
      <c r="U333" s="744">
        <f t="shared" si="75"/>
        <v>0</v>
      </c>
      <c r="V333" s="718">
        <f t="shared" si="67"/>
        <v>0</v>
      </c>
      <c r="W333" s="744">
        <f t="shared" si="76"/>
        <v>0</v>
      </c>
      <c r="X333" s="718">
        <f t="shared" si="68"/>
        <v>0</v>
      </c>
      <c r="Y333" s="744">
        <f t="shared" si="77"/>
        <v>0</v>
      </c>
      <c r="Z333" s="718">
        <f t="shared" si="69"/>
        <v>0</v>
      </c>
      <c r="AA333" s="744">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49"/>
        <v>YAAA2Oa</v>
      </c>
      <c r="H334" s="224">
        <v>0</v>
      </c>
      <c r="I334" s="224">
        <v>0</v>
      </c>
      <c r="J334" s="718">
        <f t="shared" si="61"/>
        <v>0</v>
      </c>
      <c r="K334" s="744">
        <f t="shared" si="70"/>
        <v>0</v>
      </c>
      <c r="L334" s="718">
        <f t="shared" si="62"/>
        <v>0</v>
      </c>
      <c r="M334" s="744">
        <f t="shared" si="71"/>
        <v>0</v>
      </c>
      <c r="N334" s="718">
        <f t="shared" si="63"/>
        <v>0</v>
      </c>
      <c r="O334" s="744">
        <f t="shared" si="72"/>
        <v>0</v>
      </c>
      <c r="P334" s="718">
        <f t="shared" si="64"/>
        <v>0</v>
      </c>
      <c r="Q334" s="744">
        <f t="shared" si="73"/>
        <v>0</v>
      </c>
      <c r="R334" s="718">
        <f t="shared" si="65"/>
        <v>0</v>
      </c>
      <c r="S334" s="744">
        <f t="shared" si="74"/>
        <v>0</v>
      </c>
      <c r="T334" s="718">
        <f t="shared" si="66"/>
        <v>0</v>
      </c>
      <c r="U334" s="744">
        <f t="shared" si="75"/>
        <v>0</v>
      </c>
      <c r="V334" s="718">
        <f t="shared" si="67"/>
        <v>0</v>
      </c>
      <c r="W334" s="744">
        <f t="shared" si="76"/>
        <v>0</v>
      </c>
      <c r="X334" s="718">
        <f t="shared" si="68"/>
        <v>0</v>
      </c>
      <c r="Y334" s="744">
        <f t="shared" si="77"/>
        <v>0</v>
      </c>
      <c r="Z334" s="718">
        <f t="shared" si="69"/>
        <v>0</v>
      </c>
      <c r="AA334" s="744">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49"/>
        <v>AYAWA1w</v>
      </c>
      <c r="H335" s="224">
        <v>95.94</v>
      </c>
      <c r="I335" s="224">
        <v>20.29</v>
      </c>
      <c r="J335" s="718">
        <f t="shared" ref="J335:J382" si="78">$H335*HLOOKUP(J$305,$J$302:$R$303,2)</f>
        <v>81.548999999999992</v>
      </c>
      <c r="K335" s="744">
        <f t="shared" si="70"/>
        <v>20.29</v>
      </c>
      <c r="L335" s="718">
        <f t="shared" ref="L335:L382" si="79">$H335*HLOOKUP(L$305,$J$302:$R$303,2)</f>
        <v>81.548999999999992</v>
      </c>
      <c r="M335" s="744">
        <f t="shared" si="70"/>
        <v>20.29</v>
      </c>
      <c r="N335" s="718">
        <f t="shared" ref="N335:N382" si="80">$H335*HLOOKUP(N$305,$J$302:$R$303,2)</f>
        <v>81.548999999999992</v>
      </c>
      <c r="O335" s="744">
        <f t="shared" si="70"/>
        <v>20.29</v>
      </c>
      <c r="P335" s="718">
        <f t="shared" ref="P335:P382" si="81">$H335*HLOOKUP(P$305,$J$302:$R$303,2)</f>
        <v>81.548999999999992</v>
      </c>
      <c r="Q335" s="744">
        <f t="shared" si="70"/>
        <v>20.29</v>
      </c>
      <c r="R335" s="718">
        <f t="shared" ref="R335:R382" si="82">$H335*HLOOKUP(R$305,$J$302:$R$303,2)</f>
        <v>95.94</v>
      </c>
      <c r="S335" s="744">
        <f t="shared" si="70"/>
        <v>20.29</v>
      </c>
      <c r="T335" s="718">
        <f t="shared" ref="T335:T382" si="83">$H335*HLOOKUP(T$305,$J$302:$R$303,2)</f>
        <v>95.94</v>
      </c>
      <c r="U335" s="744">
        <f t="shared" si="70"/>
        <v>20.29</v>
      </c>
      <c r="V335" s="718">
        <f t="shared" ref="V335:V382" si="84">$H335*HLOOKUP(V$305,$J$302:$R$303,2)</f>
        <v>95.94</v>
      </c>
      <c r="W335" s="744">
        <f t="shared" si="70"/>
        <v>20.29</v>
      </c>
      <c r="X335" s="718">
        <f t="shared" ref="X335:X382" si="85">$H335*HLOOKUP(X$305,$J$302:$R$303,2)</f>
        <v>95.94</v>
      </c>
      <c r="Y335" s="744">
        <f t="shared" si="70"/>
        <v>20.29</v>
      </c>
      <c r="Z335" s="718">
        <f t="shared" ref="Z335:Z382" si="86">$H335*HLOOKUP(Z$305,$J$302:$R$303,2)</f>
        <v>95.94</v>
      </c>
      <c r="AA335" s="744">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49"/>
        <v>AYAWA1wd</v>
      </c>
      <c r="H336" s="761">
        <f>H335*1.2</f>
        <v>115.12799999999999</v>
      </c>
      <c r="I336" s="224">
        <v>20.29</v>
      </c>
      <c r="J336" s="718">
        <f t="shared" si="78"/>
        <v>97.858799999999988</v>
      </c>
      <c r="K336" s="744">
        <f t="shared" si="70"/>
        <v>20.29</v>
      </c>
      <c r="L336" s="718">
        <f t="shared" si="79"/>
        <v>97.858799999999988</v>
      </c>
      <c r="M336" s="744">
        <f t="shared" si="70"/>
        <v>20.29</v>
      </c>
      <c r="N336" s="718">
        <f t="shared" si="80"/>
        <v>97.858799999999988</v>
      </c>
      <c r="O336" s="744">
        <f t="shared" si="70"/>
        <v>20.29</v>
      </c>
      <c r="P336" s="718">
        <f t="shared" si="81"/>
        <v>97.858799999999988</v>
      </c>
      <c r="Q336" s="744">
        <f t="shared" si="70"/>
        <v>20.29</v>
      </c>
      <c r="R336" s="718">
        <f t="shared" si="82"/>
        <v>115.12799999999999</v>
      </c>
      <c r="S336" s="744">
        <f t="shared" si="70"/>
        <v>20.29</v>
      </c>
      <c r="T336" s="718">
        <f t="shared" si="83"/>
        <v>115.12799999999999</v>
      </c>
      <c r="U336" s="744">
        <f t="shared" si="70"/>
        <v>20.29</v>
      </c>
      <c r="V336" s="718">
        <f t="shared" si="84"/>
        <v>115.12799999999999</v>
      </c>
      <c r="W336" s="744">
        <f t="shared" si="70"/>
        <v>20.29</v>
      </c>
      <c r="X336" s="718">
        <f t="shared" si="85"/>
        <v>115.12799999999999</v>
      </c>
      <c r="Y336" s="744">
        <f t="shared" si="70"/>
        <v>20.29</v>
      </c>
      <c r="Z336" s="718">
        <f t="shared" si="86"/>
        <v>115.12799999999999</v>
      </c>
      <c r="AA336" s="744">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49"/>
        <v>YAWA2Wa</v>
      </c>
      <c r="H337" s="224">
        <v>0</v>
      </c>
      <c r="I337" s="224">
        <v>0</v>
      </c>
      <c r="J337" s="718">
        <f t="shared" si="78"/>
        <v>0</v>
      </c>
      <c r="K337" s="744">
        <f t="shared" si="70"/>
        <v>0</v>
      </c>
      <c r="L337" s="718">
        <f t="shared" si="79"/>
        <v>0</v>
      </c>
      <c r="M337" s="744">
        <f t="shared" si="70"/>
        <v>0</v>
      </c>
      <c r="N337" s="718">
        <f t="shared" si="80"/>
        <v>0</v>
      </c>
      <c r="O337" s="744">
        <f t="shared" si="70"/>
        <v>0</v>
      </c>
      <c r="P337" s="718">
        <f t="shared" si="81"/>
        <v>0</v>
      </c>
      <c r="Q337" s="744">
        <f t="shared" si="70"/>
        <v>0</v>
      </c>
      <c r="R337" s="718">
        <f t="shared" si="82"/>
        <v>0</v>
      </c>
      <c r="S337" s="744">
        <f t="shared" si="70"/>
        <v>0</v>
      </c>
      <c r="T337" s="718">
        <f t="shared" si="83"/>
        <v>0</v>
      </c>
      <c r="U337" s="744">
        <f t="shared" si="70"/>
        <v>0</v>
      </c>
      <c r="V337" s="718">
        <f t="shared" si="84"/>
        <v>0</v>
      </c>
      <c r="W337" s="744">
        <f t="shared" si="70"/>
        <v>0</v>
      </c>
      <c r="X337" s="718">
        <f t="shared" si="85"/>
        <v>0</v>
      </c>
      <c r="Y337" s="744">
        <f t="shared" si="70"/>
        <v>0</v>
      </c>
      <c r="Z337" s="718">
        <f t="shared" si="86"/>
        <v>0</v>
      </c>
      <c r="AA337" s="744">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49"/>
        <v>AYAOA1o</v>
      </c>
      <c r="H338" s="224">
        <v>55.94</v>
      </c>
      <c r="I338" s="224">
        <v>20.29</v>
      </c>
      <c r="J338" s="718">
        <f t="shared" si="78"/>
        <v>47.548999999999999</v>
      </c>
      <c r="K338" s="744">
        <f t="shared" si="70"/>
        <v>20.29</v>
      </c>
      <c r="L338" s="718">
        <f t="shared" si="79"/>
        <v>47.548999999999999</v>
      </c>
      <c r="M338" s="744">
        <f t="shared" ref="M338:Y338" si="87">$I338</f>
        <v>20.29</v>
      </c>
      <c r="N338" s="718">
        <f t="shared" si="80"/>
        <v>47.548999999999999</v>
      </c>
      <c r="O338" s="744">
        <f t="shared" si="87"/>
        <v>20.29</v>
      </c>
      <c r="P338" s="718">
        <f t="shared" si="81"/>
        <v>47.548999999999999</v>
      </c>
      <c r="Q338" s="744">
        <f t="shared" si="87"/>
        <v>20.29</v>
      </c>
      <c r="R338" s="718">
        <f t="shared" si="82"/>
        <v>55.94</v>
      </c>
      <c r="S338" s="744">
        <f t="shared" si="87"/>
        <v>20.29</v>
      </c>
      <c r="T338" s="718">
        <f t="shared" si="83"/>
        <v>55.94</v>
      </c>
      <c r="U338" s="744">
        <f t="shared" si="87"/>
        <v>20.29</v>
      </c>
      <c r="V338" s="718">
        <f t="shared" si="84"/>
        <v>55.94</v>
      </c>
      <c r="W338" s="744">
        <f t="shared" si="87"/>
        <v>20.29</v>
      </c>
      <c r="X338" s="718">
        <f t="shared" si="85"/>
        <v>55.94</v>
      </c>
      <c r="Y338" s="744">
        <f t="shared" si="87"/>
        <v>20.29</v>
      </c>
      <c r="Z338" s="718">
        <f t="shared" si="86"/>
        <v>55.94</v>
      </c>
      <c r="AA338" s="744">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88">_xlfn.CONCAT(H157:M157)</f>
        <v>AYAOA1od</v>
      </c>
      <c r="H339" s="761">
        <f>H338*1.2</f>
        <v>67.128</v>
      </c>
      <c r="I339" s="224">
        <v>20.29</v>
      </c>
      <c r="J339" s="718">
        <f t="shared" si="78"/>
        <v>57.058799999999998</v>
      </c>
      <c r="K339" s="744">
        <f t="shared" si="70"/>
        <v>20.29</v>
      </c>
      <c r="L339" s="718">
        <f t="shared" si="79"/>
        <v>57.058799999999998</v>
      </c>
      <c r="M339" s="744">
        <f t="shared" si="70"/>
        <v>20.29</v>
      </c>
      <c r="N339" s="718">
        <f t="shared" si="80"/>
        <v>57.058799999999998</v>
      </c>
      <c r="O339" s="744">
        <f t="shared" si="70"/>
        <v>20.29</v>
      </c>
      <c r="P339" s="718">
        <f t="shared" si="81"/>
        <v>57.058799999999998</v>
      </c>
      <c r="Q339" s="744">
        <f t="shared" si="70"/>
        <v>20.29</v>
      </c>
      <c r="R339" s="718">
        <f t="shared" si="82"/>
        <v>67.128</v>
      </c>
      <c r="S339" s="744">
        <f t="shared" si="70"/>
        <v>20.29</v>
      </c>
      <c r="T339" s="718">
        <f t="shared" si="83"/>
        <v>67.128</v>
      </c>
      <c r="U339" s="744">
        <f t="shared" si="70"/>
        <v>20.29</v>
      </c>
      <c r="V339" s="718">
        <f t="shared" si="84"/>
        <v>67.128</v>
      </c>
      <c r="W339" s="744">
        <f t="shared" si="70"/>
        <v>20.29</v>
      </c>
      <c r="X339" s="718">
        <f t="shared" si="85"/>
        <v>67.128</v>
      </c>
      <c r="Y339" s="744">
        <f t="shared" si="70"/>
        <v>20.29</v>
      </c>
      <c r="Z339" s="718">
        <f t="shared" si="86"/>
        <v>67.128</v>
      </c>
      <c r="AA339" s="744">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88"/>
        <v>YAOA2Oa</v>
      </c>
      <c r="H340" s="224">
        <v>0</v>
      </c>
      <c r="I340" s="224">
        <v>0</v>
      </c>
      <c r="J340" s="718">
        <f t="shared" si="78"/>
        <v>0</v>
      </c>
      <c r="K340" s="744">
        <f t="shared" si="70"/>
        <v>0</v>
      </c>
      <c r="L340" s="718">
        <f t="shared" si="79"/>
        <v>0</v>
      </c>
      <c r="M340" s="744">
        <f t="shared" si="70"/>
        <v>0</v>
      </c>
      <c r="N340" s="718">
        <f t="shared" si="80"/>
        <v>0</v>
      </c>
      <c r="O340" s="744">
        <f t="shared" si="70"/>
        <v>0</v>
      </c>
      <c r="P340" s="718">
        <f t="shared" si="81"/>
        <v>0</v>
      </c>
      <c r="Q340" s="744">
        <f t="shared" si="70"/>
        <v>0</v>
      </c>
      <c r="R340" s="718">
        <f t="shared" si="82"/>
        <v>0</v>
      </c>
      <c r="S340" s="744">
        <f t="shared" si="70"/>
        <v>0</v>
      </c>
      <c r="T340" s="718">
        <f t="shared" si="83"/>
        <v>0</v>
      </c>
      <c r="U340" s="744">
        <f t="shared" si="70"/>
        <v>0</v>
      </c>
      <c r="V340" s="718">
        <f t="shared" si="84"/>
        <v>0</v>
      </c>
      <c r="W340" s="744">
        <f t="shared" si="70"/>
        <v>0</v>
      </c>
      <c r="X340" s="718">
        <f t="shared" si="85"/>
        <v>0</v>
      </c>
      <c r="Y340" s="744">
        <f t="shared" si="70"/>
        <v>0</v>
      </c>
      <c r="Z340" s="718">
        <f t="shared" si="86"/>
        <v>0</v>
      </c>
      <c r="AA340" s="744">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88"/>
        <v>YYWWWw</v>
      </c>
      <c r="H341" s="224">
        <v>84.29</v>
      </c>
      <c r="I341" s="224">
        <v>20.29</v>
      </c>
      <c r="J341" s="718">
        <f t="shared" si="78"/>
        <v>71.646500000000003</v>
      </c>
      <c r="K341" s="744">
        <f t="shared" ref="K341:Y341" si="89">$I341</f>
        <v>20.29</v>
      </c>
      <c r="L341" s="718">
        <f t="shared" si="79"/>
        <v>71.646500000000003</v>
      </c>
      <c r="M341" s="744">
        <f t="shared" si="89"/>
        <v>20.29</v>
      </c>
      <c r="N341" s="718">
        <f t="shared" si="80"/>
        <v>71.646500000000003</v>
      </c>
      <c r="O341" s="744">
        <f t="shared" si="89"/>
        <v>20.29</v>
      </c>
      <c r="P341" s="718">
        <f t="shared" si="81"/>
        <v>71.646500000000003</v>
      </c>
      <c r="Q341" s="744">
        <f t="shared" si="89"/>
        <v>20.29</v>
      </c>
      <c r="R341" s="718">
        <f t="shared" si="82"/>
        <v>84.29</v>
      </c>
      <c r="S341" s="744">
        <f t="shared" si="89"/>
        <v>20.29</v>
      </c>
      <c r="T341" s="718">
        <f t="shared" si="83"/>
        <v>84.29</v>
      </c>
      <c r="U341" s="744">
        <f t="shared" si="89"/>
        <v>20.29</v>
      </c>
      <c r="V341" s="718">
        <f t="shared" si="84"/>
        <v>84.29</v>
      </c>
      <c r="W341" s="744">
        <f t="shared" si="89"/>
        <v>20.29</v>
      </c>
      <c r="X341" s="718">
        <f t="shared" si="85"/>
        <v>84.29</v>
      </c>
      <c r="Y341" s="744">
        <f t="shared" si="89"/>
        <v>20.29</v>
      </c>
      <c r="Z341" s="718">
        <f t="shared" si="86"/>
        <v>84.29</v>
      </c>
      <c r="AA341" s="744">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88"/>
        <v>YYWWWwd</v>
      </c>
      <c r="H342" s="761">
        <f>H341*1.2</f>
        <v>101.14800000000001</v>
      </c>
      <c r="I342" s="224">
        <v>20.29</v>
      </c>
      <c r="J342" s="718">
        <f t="shared" si="78"/>
        <v>85.975800000000007</v>
      </c>
      <c r="K342" s="744">
        <f t="shared" si="70"/>
        <v>20.29</v>
      </c>
      <c r="L342" s="718">
        <f t="shared" si="79"/>
        <v>85.975800000000007</v>
      </c>
      <c r="M342" s="744">
        <f t="shared" si="70"/>
        <v>20.29</v>
      </c>
      <c r="N342" s="718">
        <f t="shared" si="80"/>
        <v>85.975800000000007</v>
      </c>
      <c r="O342" s="744">
        <f t="shared" si="70"/>
        <v>20.29</v>
      </c>
      <c r="P342" s="718">
        <f t="shared" si="81"/>
        <v>85.975800000000007</v>
      </c>
      <c r="Q342" s="744">
        <f t="shared" si="70"/>
        <v>20.29</v>
      </c>
      <c r="R342" s="718">
        <f t="shared" si="82"/>
        <v>101.14800000000001</v>
      </c>
      <c r="S342" s="744">
        <f t="shared" si="70"/>
        <v>20.29</v>
      </c>
      <c r="T342" s="718">
        <f t="shared" si="83"/>
        <v>101.14800000000001</v>
      </c>
      <c r="U342" s="744">
        <f t="shared" si="70"/>
        <v>20.29</v>
      </c>
      <c r="V342" s="718">
        <f t="shared" si="84"/>
        <v>101.14800000000001</v>
      </c>
      <c r="W342" s="744">
        <f t="shared" si="70"/>
        <v>20.29</v>
      </c>
      <c r="X342" s="718">
        <f t="shared" si="85"/>
        <v>101.14800000000001</v>
      </c>
      <c r="Y342" s="744">
        <f t="shared" si="70"/>
        <v>20.29</v>
      </c>
      <c r="Z342" s="718">
        <f t="shared" si="86"/>
        <v>101.14800000000001</v>
      </c>
      <c r="AA342" s="744">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88"/>
        <v>YYLWBl</v>
      </c>
      <c r="H343" s="224">
        <v>58.26</v>
      </c>
      <c r="I343" s="224">
        <v>11.25</v>
      </c>
      <c r="J343" s="718">
        <f t="shared" si="78"/>
        <v>49.520999999999994</v>
      </c>
      <c r="K343" s="744">
        <f t="shared" si="70"/>
        <v>11.25</v>
      </c>
      <c r="L343" s="718">
        <f t="shared" si="79"/>
        <v>49.520999999999994</v>
      </c>
      <c r="M343" s="744">
        <f t="shared" si="70"/>
        <v>11.25</v>
      </c>
      <c r="N343" s="718">
        <f t="shared" si="80"/>
        <v>49.520999999999994</v>
      </c>
      <c r="O343" s="744">
        <f t="shared" si="70"/>
        <v>11.25</v>
      </c>
      <c r="P343" s="718">
        <f t="shared" si="81"/>
        <v>49.520999999999994</v>
      </c>
      <c r="Q343" s="744">
        <f t="shared" si="70"/>
        <v>11.25</v>
      </c>
      <c r="R343" s="718">
        <f t="shared" si="82"/>
        <v>58.26</v>
      </c>
      <c r="S343" s="744">
        <f t="shared" si="70"/>
        <v>11.25</v>
      </c>
      <c r="T343" s="718">
        <f t="shared" si="83"/>
        <v>58.26</v>
      </c>
      <c r="U343" s="744">
        <f t="shared" si="70"/>
        <v>11.25</v>
      </c>
      <c r="V343" s="718">
        <f t="shared" si="84"/>
        <v>58.26</v>
      </c>
      <c r="W343" s="744">
        <f t="shared" si="70"/>
        <v>11.25</v>
      </c>
      <c r="X343" s="718">
        <f t="shared" si="85"/>
        <v>58.26</v>
      </c>
      <c r="Y343" s="744">
        <f t="shared" si="70"/>
        <v>11.25</v>
      </c>
      <c r="Z343" s="718">
        <f t="shared" si="86"/>
        <v>58.26</v>
      </c>
      <c r="AA343" s="744">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88"/>
        <v>YYBLWb</v>
      </c>
      <c r="H344" s="224">
        <v>70.87</v>
      </c>
      <c r="I344" s="224">
        <v>29.18</v>
      </c>
      <c r="J344" s="718">
        <f t="shared" si="78"/>
        <v>60.2395</v>
      </c>
      <c r="K344" s="744">
        <f t="shared" ref="K344:Y344" si="90">$I344</f>
        <v>29.18</v>
      </c>
      <c r="L344" s="718">
        <f t="shared" si="79"/>
        <v>60.2395</v>
      </c>
      <c r="M344" s="744">
        <f t="shared" si="90"/>
        <v>29.18</v>
      </c>
      <c r="N344" s="718">
        <f t="shared" si="80"/>
        <v>60.2395</v>
      </c>
      <c r="O344" s="744">
        <f t="shared" si="90"/>
        <v>29.18</v>
      </c>
      <c r="P344" s="718">
        <f t="shared" si="81"/>
        <v>60.2395</v>
      </c>
      <c r="Q344" s="744">
        <f t="shared" si="90"/>
        <v>29.18</v>
      </c>
      <c r="R344" s="718">
        <f t="shared" si="82"/>
        <v>70.87</v>
      </c>
      <c r="S344" s="744">
        <f t="shared" si="90"/>
        <v>29.18</v>
      </c>
      <c r="T344" s="718">
        <f t="shared" si="83"/>
        <v>70.87</v>
      </c>
      <c r="U344" s="744">
        <f t="shared" si="90"/>
        <v>29.18</v>
      </c>
      <c r="V344" s="718">
        <f t="shared" si="84"/>
        <v>70.87</v>
      </c>
      <c r="W344" s="744">
        <f t="shared" si="90"/>
        <v>29.18</v>
      </c>
      <c r="X344" s="718">
        <f t="shared" si="85"/>
        <v>70.87</v>
      </c>
      <c r="Y344" s="744">
        <f t="shared" si="90"/>
        <v>29.18</v>
      </c>
      <c r="Z344" s="718">
        <f t="shared" si="86"/>
        <v>70.87</v>
      </c>
      <c r="AA344" s="744">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88"/>
        <v>YYBLWbd</v>
      </c>
      <c r="H345" s="761">
        <f>H344*1.2</f>
        <v>85.043999999999997</v>
      </c>
      <c r="I345" s="224">
        <v>29.18</v>
      </c>
      <c r="J345" s="718">
        <f t="shared" si="78"/>
        <v>72.287399999999991</v>
      </c>
      <c r="K345" s="744">
        <f t="shared" si="70"/>
        <v>29.18</v>
      </c>
      <c r="L345" s="718">
        <f t="shared" si="79"/>
        <v>72.287399999999991</v>
      </c>
      <c r="M345" s="744">
        <f t="shared" si="70"/>
        <v>29.18</v>
      </c>
      <c r="N345" s="718">
        <f t="shared" si="80"/>
        <v>72.287399999999991</v>
      </c>
      <c r="O345" s="744">
        <f t="shared" si="70"/>
        <v>29.18</v>
      </c>
      <c r="P345" s="718">
        <f t="shared" si="81"/>
        <v>72.287399999999991</v>
      </c>
      <c r="Q345" s="744">
        <f t="shared" si="70"/>
        <v>29.18</v>
      </c>
      <c r="R345" s="718">
        <f t="shared" si="82"/>
        <v>85.043999999999997</v>
      </c>
      <c r="S345" s="744">
        <f t="shared" si="70"/>
        <v>29.18</v>
      </c>
      <c r="T345" s="718">
        <f t="shared" si="83"/>
        <v>85.043999999999997</v>
      </c>
      <c r="U345" s="744">
        <f t="shared" si="70"/>
        <v>29.18</v>
      </c>
      <c r="V345" s="718">
        <f t="shared" si="84"/>
        <v>85.043999999999997</v>
      </c>
      <c r="W345" s="744">
        <f t="shared" si="70"/>
        <v>29.18</v>
      </c>
      <c r="X345" s="718">
        <f t="shared" si="85"/>
        <v>85.043999999999997</v>
      </c>
      <c r="Y345" s="744">
        <f t="shared" si="70"/>
        <v>29.18</v>
      </c>
      <c r="Z345" s="718">
        <f t="shared" si="86"/>
        <v>85.043999999999997</v>
      </c>
      <c r="AA345" s="744">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88"/>
        <v>YYWBLw</v>
      </c>
      <c r="H346" s="224">
        <v>84.29</v>
      </c>
      <c r="I346" s="224">
        <v>20.29</v>
      </c>
      <c r="J346" s="718">
        <f t="shared" si="78"/>
        <v>71.646500000000003</v>
      </c>
      <c r="K346" s="744">
        <f t="shared" ref="K346:Y346" si="91">$I346</f>
        <v>20.29</v>
      </c>
      <c r="L346" s="718">
        <f t="shared" si="79"/>
        <v>71.646500000000003</v>
      </c>
      <c r="M346" s="744">
        <f t="shared" si="91"/>
        <v>20.29</v>
      </c>
      <c r="N346" s="718">
        <f t="shared" si="80"/>
        <v>71.646500000000003</v>
      </c>
      <c r="O346" s="744">
        <f t="shared" si="91"/>
        <v>20.29</v>
      </c>
      <c r="P346" s="718">
        <f t="shared" si="81"/>
        <v>71.646500000000003</v>
      </c>
      <c r="Q346" s="744">
        <f t="shared" si="91"/>
        <v>20.29</v>
      </c>
      <c r="R346" s="718">
        <f t="shared" si="82"/>
        <v>84.29</v>
      </c>
      <c r="S346" s="744">
        <f t="shared" si="91"/>
        <v>20.29</v>
      </c>
      <c r="T346" s="718">
        <f t="shared" si="83"/>
        <v>84.29</v>
      </c>
      <c r="U346" s="744">
        <f t="shared" si="91"/>
        <v>20.29</v>
      </c>
      <c r="V346" s="718">
        <f t="shared" si="84"/>
        <v>84.29</v>
      </c>
      <c r="W346" s="744">
        <f t="shared" si="91"/>
        <v>20.29</v>
      </c>
      <c r="X346" s="718">
        <f t="shared" si="85"/>
        <v>84.29</v>
      </c>
      <c r="Y346" s="744">
        <f t="shared" si="91"/>
        <v>20.29</v>
      </c>
      <c r="Z346" s="718">
        <f t="shared" si="86"/>
        <v>84.29</v>
      </c>
      <c r="AA346" s="744">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88"/>
        <v>YYWBLwd</v>
      </c>
      <c r="H347" s="761">
        <f>H346*1.2</f>
        <v>101.14800000000001</v>
      </c>
      <c r="I347" s="224">
        <v>20.29</v>
      </c>
      <c r="J347" s="718">
        <f t="shared" si="78"/>
        <v>85.975800000000007</v>
      </c>
      <c r="K347" s="744">
        <f t="shared" si="70"/>
        <v>20.29</v>
      </c>
      <c r="L347" s="718">
        <f t="shared" si="79"/>
        <v>85.975800000000007</v>
      </c>
      <c r="M347" s="744">
        <f t="shared" si="70"/>
        <v>20.29</v>
      </c>
      <c r="N347" s="718">
        <f t="shared" si="80"/>
        <v>85.975800000000007</v>
      </c>
      <c r="O347" s="744">
        <f t="shared" si="70"/>
        <v>20.29</v>
      </c>
      <c r="P347" s="718">
        <f t="shared" si="81"/>
        <v>85.975800000000007</v>
      </c>
      <c r="Q347" s="744">
        <f t="shared" si="70"/>
        <v>20.29</v>
      </c>
      <c r="R347" s="718">
        <f t="shared" si="82"/>
        <v>101.14800000000001</v>
      </c>
      <c r="S347" s="744">
        <f t="shared" si="70"/>
        <v>20.29</v>
      </c>
      <c r="T347" s="718">
        <f t="shared" si="83"/>
        <v>101.14800000000001</v>
      </c>
      <c r="U347" s="744">
        <f t="shared" si="70"/>
        <v>20.29</v>
      </c>
      <c r="V347" s="718">
        <f t="shared" si="84"/>
        <v>101.14800000000001</v>
      </c>
      <c r="W347" s="744">
        <f t="shared" si="70"/>
        <v>20.29</v>
      </c>
      <c r="X347" s="718">
        <f t="shared" si="85"/>
        <v>101.14800000000001</v>
      </c>
      <c r="Y347" s="744">
        <f t="shared" si="70"/>
        <v>20.29</v>
      </c>
      <c r="Z347" s="718">
        <f t="shared" si="86"/>
        <v>101.14800000000001</v>
      </c>
      <c r="AA347" s="744">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88"/>
        <v>YYNWBl</v>
      </c>
      <c r="H348" s="224">
        <v>58.26</v>
      </c>
      <c r="I348" s="224">
        <v>11.25</v>
      </c>
      <c r="J348" s="718">
        <f t="shared" si="78"/>
        <v>49.520999999999994</v>
      </c>
      <c r="K348" s="744">
        <f t="shared" si="70"/>
        <v>11.25</v>
      </c>
      <c r="L348" s="718">
        <f t="shared" si="79"/>
        <v>49.520999999999994</v>
      </c>
      <c r="M348" s="744">
        <f t="shared" si="70"/>
        <v>11.25</v>
      </c>
      <c r="N348" s="718">
        <f t="shared" si="80"/>
        <v>49.520999999999994</v>
      </c>
      <c r="O348" s="744">
        <f t="shared" si="70"/>
        <v>11.25</v>
      </c>
      <c r="P348" s="718">
        <f t="shared" si="81"/>
        <v>49.520999999999994</v>
      </c>
      <c r="Q348" s="744">
        <f t="shared" si="70"/>
        <v>11.25</v>
      </c>
      <c r="R348" s="718">
        <f t="shared" si="82"/>
        <v>58.26</v>
      </c>
      <c r="S348" s="744">
        <f t="shared" si="70"/>
        <v>11.25</v>
      </c>
      <c r="T348" s="718">
        <f t="shared" si="83"/>
        <v>58.26</v>
      </c>
      <c r="U348" s="744">
        <f t="shared" si="70"/>
        <v>11.25</v>
      </c>
      <c r="V348" s="718">
        <f t="shared" si="84"/>
        <v>58.26</v>
      </c>
      <c r="W348" s="744">
        <f t="shared" si="70"/>
        <v>11.25</v>
      </c>
      <c r="X348" s="718">
        <f t="shared" si="85"/>
        <v>58.26</v>
      </c>
      <c r="Y348" s="744">
        <f t="shared" si="70"/>
        <v>11.25</v>
      </c>
      <c r="Z348" s="718">
        <f t="shared" si="86"/>
        <v>58.26</v>
      </c>
      <c r="AA348" s="744">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88"/>
        <v>YYLNWb</v>
      </c>
      <c r="H349" s="224">
        <v>70.87</v>
      </c>
      <c r="I349" s="224">
        <v>29.18</v>
      </c>
      <c r="J349" s="718">
        <f t="shared" si="78"/>
        <v>60.2395</v>
      </c>
      <c r="K349" s="744">
        <f t="shared" ref="K349:Y349" si="92">$I349</f>
        <v>29.18</v>
      </c>
      <c r="L349" s="718">
        <f t="shared" si="79"/>
        <v>60.2395</v>
      </c>
      <c r="M349" s="744">
        <f t="shared" si="92"/>
        <v>29.18</v>
      </c>
      <c r="N349" s="718">
        <f t="shared" si="80"/>
        <v>60.2395</v>
      </c>
      <c r="O349" s="744">
        <f t="shared" si="92"/>
        <v>29.18</v>
      </c>
      <c r="P349" s="718">
        <f t="shared" si="81"/>
        <v>60.2395</v>
      </c>
      <c r="Q349" s="744">
        <f t="shared" si="92"/>
        <v>29.18</v>
      </c>
      <c r="R349" s="718">
        <f t="shared" si="82"/>
        <v>70.87</v>
      </c>
      <c r="S349" s="744">
        <f t="shared" si="92"/>
        <v>29.18</v>
      </c>
      <c r="T349" s="718">
        <f t="shared" si="83"/>
        <v>70.87</v>
      </c>
      <c r="U349" s="744">
        <f t="shared" si="92"/>
        <v>29.18</v>
      </c>
      <c r="V349" s="718">
        <f t="shared" si="84"/>
        <v>70.87</v>
      </c>
      <c r="W349" s="744">
        <f t="shared" si="92"/>
        <v>29.18</v>
      </c>
      <c r="X349" s="718">
        <f t="shared" si="85"/>
        <v>70.87</v>
      </c>
      <c r="Y349" s="744">
        <f t="shared" si="92"/>
        <v>29.18</v>
      </c>
      <c r="Z349" s="718">
        <f t="shared" si="86"/>
        <v>70.87</v>
      </c>
      <c r="AA349" s="744">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88"/>
        <v>YYLNWbd</v>
      </c>
      <c r="H350" s="761">
        <f>H349*1.2</f>
        <v>85.043999999999997</v>
      </c>
      <c r="I350" s="224">
        <v>29.18</v>
      </c>
      <c r="J350" s="718">
        <f t="shared" si="78"/>
        <v>72.287399999999991</v>
      </c>
      <c r="K350" s="744">
        <f t="shared" si="70"/>
        <v>29.18</v>
      </c>
      <c r="L350" s="718">
        <f t="shared" si="79"/>
        <v>72.287399999999991</v>
      </c>
      <c r="M350" s="744">
        <f t="shared" si="70"/>
        <v>29.18</v>
      </c>
      <c r="N350" s="718">
        <f t="shared" si="80"/>
        <v>72.287399999999991</v>
      </c>
      <c r="O350" s="744">
        <f t="shared" si="70"/>
        <v>29.18</v>
      </c>
      <c r="P350" s="718">
        <f t="shared" si="81"/>
        <v>72.287399999999991</v>
      </c>
      <c r="Q350" s="744">
        <f t="shared" si="70"/>
        <v>29.18</v>
      </c>
      <c r="R350" s="718">
        <f t="shared" si="82"/>
        <v>85.043999999999997</v>
      </c>
      <c r="S350" s="744">
        <f t="shared" si="70"/>
        <v>29.18</v>
      </c>
      <c r="T350" s="718">
        <f t="shared" si="83"/>
        <v>85.043999999999997</v>
      </c>
      <c r="U350" s="744">
        <f t="shared" si="70"/>
        <v>29.18</v>
      </c>
      <c r="V350" s="718">
        <f t="shared" si="84"/>
        <v>85.043999999999997</v>
      </c>
      <c r="W350" s="744">
        <f t="shared" si="70"/>
        <v>29.18</v>
      </c>
      <c r="X350" s="718">
        <f t="shared" si="85"/>
        <v>85.043999999999997</v>
      </c>
      <c r="Y350" s="744">
        <f t="shared" si="70"/>
        <v>29.18</v>
      </c>
      <c r="Z350" s="718">
        <f t="shared" si="86"/>
        <v>85.043999999999997</v>
      </c>
      <c r="AA350" s="744">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88"/>
        <v>YYBLNw</v>
      </c>
      <c r="H351" s="224">
        <v>84.29</v>
      </c>
      <c r="I351" s="224">
        <v>20.29</v>
      </c>
      <c r="J351" s="718">
        <f t="shared" si="78"/>
        <v>71.646500000000003</v>
      </c>
      <c r="K351" s="744">
        <f t="shared" ref="K351:Y351" si="93">$I351</f>
        <v>20.29</v>
      </c>
      <c r="L351" s="718">
        <f t="shared" si="79"/>
        <v>71.646500000000003</v>
      </c>
      <c r="M351" s="744">
        <f t="shared" si="93"/>
        <v>20.29</v>
      </c>
      <c r="N351" s="718">
        <f t="shared" si="80"/>
        <v>71.646500000000003</v>
      </c>
      <c r="O351" s="744">
        <f t="shared" si="93"/>
        <v>20.29</v>
      </c>
      <c r="P351" s="718">
        <f t="shared" si="81"/>
        <v>71.646500000000003</v>
      </c>
      <c r="Q351" s="744">
        <f t="shared" si="93"/>
        <v>20.29</v>
      </c>
      <c r="R351" s="718">
        <f t="shared" si="82"/>
        <v>84.29</v>
      </c>
      <c r="S351" s="744">
        <f t="shared" si="93"/>
        <v>20.29</v>
      </c>
      <c r="T351" s="718">
        <f t="shared" si="83"/>
        <v>84.29</v>
      </c>
      <c r="U351" s="744">
        <f t="shared" si="93"/>
        <v>20.29</v>
      </c>
      <c r="V351" s="718">
        <f t="shared" si="84"/>
        <v>84.29</v>
      </c>
      <c r="W351" s="744">
        <f t="shared" si="93"/>
        <v>20.29</v>
      </c>
      <c r="X351" s="718">
        <f t="shared" si="85"/>
        <v>84.29</v>
      </c>
      <c r="Y351" s="744">
        <f t="shared" si="93"/>
        <v>20.29</v>
      </c>
      <c r="Z351" s="718">
        <f t="shared" si="86"/>
        <v>84.29</v>
      </c>
      <c r="AA351" s="744">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88"/>
        <v>YYBLNwd</v>
      </c>
      <c r="H352" s="761">
        <f>H351*1.2</f>
        <v>101.14800000000001</v>
      </c>
      <c r="I352" s="224">
        <v>20.29</v>
      </c>
      <c r="J352" s="718">
        <f t="shared" si="78"/>
        <v>85.975800000000007</v>
      </c>
      <c r="K352" s="744">
        <f t="shared" si="70"/>
        <v>20.29</v>
      </c>
      <c r="L352" s="718">
        <f t="shared" si="79"/>
        <v>85.975800000000007</v>
      </c>
      <c r="M352" s="744">
        <f t="shared" si="70"/>
        <v>20.29</v>
      </c>
      <c r="N352" s="718">
        <f t="shared" si="80"/>
        <v>85.975800000000007</v>
      </c>
      <c r="O352" s="744">
        <f t="shared" si="70"/>
        <v>20.29</v>
      </c>
      <c r="P352" s="718">
        <f t="shared" si="81"/>
        <v>85.975800000000007</v>
      </c>
      <c r="Q352" s="744">
        <f t="shared" si="70"/>
        <v>20.29</v>
      </c>
      <c r="R352" s="718">
        <f t="shared" si="82"/>
        <v>101.14800000000001</v>
      </c>
      <c r="S352" s="744">
        <f t="shared" si="70"/>
        <v>20.29</v>
      </c>
      <c r="T352" s="718">
        <f t="shared" si="83"/>
        <v>101.14800000000001</v>
      </c>
      <c r="U352" s="744">
        <f t="shared" si="70"/>
        <v>20.29</v>
      </c>
      <c r="V352" s="718">
        <f t="shared" si="84"/>
        <v>101.14800000000001</v>
      </c>
      <c r="W352" s="744">
        <f t="shared" si="70"/>
        <v>20.29</v>
      </c>
      <c r="X352" s="718">
        <f t="shared" si="85"/>
        <v>101.14800000000001</v>
      </c>
      <c r="Y352" s="744">
        <f t="shared" si="70"/>
        <v>20.29</v>
      </c>
      <c r="Z352" s="718">
        <f t="shared" si="86"/>
        <v>101.14800000000001</v>
      </c>
      <c r="AA352" s="744">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88"/>
        <v>YYWBLz</v>
      </c>
      <c r="H353" s="224">
        <v>73.45</v>
      </c>
      <c r="I353" s="224">
        <v>49.58</v>
      </c>
      <c r="J353" s="718">
        <f t="shared" si="78"/>
        <v>62.432499999999997</v>
      </c>
      <c r="K353" s="744">
        <f t="shared" ref="K353:Y353" si="94">$I353</f>
        <v>49.58</v>
      </c>
      <c r="L353" s="718">
        <f t="shared" si="79"/>
        <v>62.432499999999997</v>
      </c>
      <c r="M353" s="744">
        <f t="shared" si="94"/>
        <v>49.58</v>
      </c>
      <c r="N353" s="718">
        <f t="shared" si="80"/>
        <v>62.432499999999997</v>
      </c>
      <c r="O353" s="744">
        <f t="shared" si="94"/>
        <v>49.58</v>
      </c>
      <c r="P353" s="718">
        <f t="shared" si="81"/>
        <v>62.432499999999997</v>
      </c>
      <c r="Q353" s="744">
        <f t="shared" si="94"/>
        <v>49.58</v>
      </c>
      <c r="R353" s="718">
        <f t="shared" si="82"/>
        <v>73.45</v>
      </c>
      <c r="S353" s="744">
        <f t="shared" si="94"/>
        <v>49.58</v>
      </c>
      <c r="T353" s="718">
        <f t="shared" si="83"/>
        <v>73.45</v>
      </c>
      <c r="U353" s="744">
        <f t="shared" si="94"/>
        <v>49.58</v>
      </c>
      <c r="V353" s="718">
        <f t="shared" si="84"/>
        <v>73.45</v>
      </c>
      <c r="W353" s="744">
        <f t="shared" si="94"/>
        <v>49.58</v>
      </c>
      <c r="X353" s="718">
        <f t="shared" si="85"/>
        <v>73.45</v>
      </c>
      <c r="Y353" s="744">
        <f t="shared" si="94"/>
        <v>49.58</v>
      </c>
      <c r="Z353" s="718">
        <f t="shared" si="86"/>
        <v>73.45</v>
      </c>
      <c r="AA353" s="744">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88"/>
        <v>YYWBLzd</v>
      </c>
      <c r="H354" s="761">
        <f>H353*1.2</f>
        <v>88.14</v>
      </c>
      <c r="I354" s="224">
        <v>49.58</v>
      </c>
      <c r="J354" s="718">
        <f t="shared" si="78"/>
        <v>74.918999999999997</v>
      </c>
      <c r="K354" s="744">
        <f t="shared" si="70"/>
        <v>49.58</v>
      </c>
      <c r="L354" s="718">
        <f t="shared" si="79"/>
        <v>74.918999999999997</v>
      </c>
      <c r="M354" s="744">
        <f t="shared" si="70"/>
        <v>49.58</v>
      </c>
      <c r="N354" s="718">
        <f t="shared" si="80"/>
        <v>74.918999999999997</v>
      </c>
      <c r="O354" s="744">
        <f t="shared" si="70"/>
        <v>49.58</v>
      </c>
      <c r="P354" s="718">
        <f t="shared" si="81"/>
        <v>74.918999999999997</v>
      </c>
      <c r="Q354" s="744">
        <f t="shared" si="70"/>
        <v>49.58</v>
      </c>
      <c r="R354" s="718">
        <f t="shared" si="82"/>
        <v>88.14</v>
      </c>
      <c r="S354" s="744">
        <f t="shared" si="70"/>
        <v>49.58</v>
      </c>
      <c r="T354" s="718">
        <f t="shared" si="83"/>
        <v>88.14</v>
      </c>
      <c r="U354" s="744">
        <f t="shared" si="70"/>
        <v>49.58</v>
      </c>
      <c r="V354" s="718">
        <f t="shared" si="84"/>
        <v>88.14</v>
      </c>
      <c r="W354" s="744">
        <f t="shared" si="70"/>
        <v>49.58</v>
      </c>
      <c r="X354" s="718">
        <f t="shared" si="85"/>
        <v>88.14</v>
      </c>
      <c r="Y354" s="744">
        <f t="shared" si="70"/>
        <v>49.58</v>
      </c>
      <c r="Z354" s="718">
        <f t="shared" si="86"/>
        <v>88.14</v>
      </c>
      <c r="AA354" s="744">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88"/>
        <v>YYWWBk</v>
      </c>
      <c r="H355" s="224">
        <v>88.57</v>
      </c>
      <c r="I355" s="224">
        <v>88.53</v>
      </c>
      <c r="J355" s="718">
        <f t="shared" si="78"/>
        <v>75.284499999999994</v>
      </c>
      <c r="K355" s="744">
        <f t="shared" si="70"/>
        <v>88.53</v>
      </c>
      <c r="L355" s="718">
        <f t="shared" si="79"/>
        <v>75.284499999999994</v>
      </c>
      <c r="M355" s="744">
        <f t="shared" si="70"/>
        <v>88.53</v>
      </c>
      <c r="N355" s="718">
        <f t="shared" si="80"/>
        <v>75.284499999999994</v>
      </c>
      <c r="O355" s="744">
        <f t="shared" si="70"/>
        <v>88.53</v>
      </c>
      <c r="P355" s="718">
        <f t="shared" si="81"/>
        <v>75.284499999999994</v>
      </c>
      <c r="Q355" s="744">
        <f t="shared" si="70"/>
        <v>88.53</v>
      </c>
      <c r="R355" s="718">
        <f t="shared" si="82"/>
        <v>88.57</v>
      </c>
      <c r="S355" s="744">
        <f t="shared" si="70"/>
        <v>88.53</v>
      </c>
      <c r="T355" s="718">
        <f t="shared" si="83"/>
        <v>88.57</v>
      </c>
      <c r="U355" s="744">
        <f t="shared" si="70"/>
        <v>88.53</v>
      </c>
      <c r="V355" s="718">
        <f t="shared" si="84"/>
        <v>88.57</v>
      </c>
      <c r="W355" s="744">
        <f t="shared" si="70"/>
        <v>88.53</v>
      </c>
      <c r="X355" s="718">
        <f t="shared" si="85"/>
        <v>88.57</v>
      </c>
      <c r="Y355" s="744">
        <f t="shared" si="70"/>
        <v>88.53</v>
      </c>
      <c r="Z355" s="718">
        <f t="shared" si="86"/>
        <v>88.57</v>
      </c>
      <c r="AA355" s="744">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88"/>
        <v>YYKWWb</v>
      </c>
      <c r="H356" s="224">
        <v>70.87</v>
      </c>
      <c r="I356" s="224">
        <v>29.18</v>
      </c>
      <c r="J356" s="718">
        <f t="shared" si="78"/>
        <v>60.2395</v>
      </c>
      <c r="K356" s="744">
        <f t="shared" ref="K356:Y356" si="95">$I356</f>
        <v>29.18</v>
      </c>
      <c r="L356" s="718">
        <f t="shared" si="79"/>
        <v>60.2395</v>
      </c>
      <c r="M356" s="744">
        <f t="shared" si="95"/>
        <v>29.18</v>
      </c>
      <c r="N356" s="718">
        <f t="shared" si="80"/>
        <v>60.2395</v>
      </c>
      <c r="O356" s="744">
        <f t="shared" si="95"/>
        <v>29.18</v>
      </c>
      <c r="P356" s="718">
        <f t="shared" si="81"/>
        <v>60.2395</v>
      </c>
      <c r="Q356" s="744">
        <f t="shared" si="95"/>
        <v>29.18</v>
      </c>
      <c r="R356" s="718">
        <f t="shared" si="82"/>
        <v>70.87</v>
      </c>
      <c r="S356" s="744">
        <f t="shared" si="95"/>
        <v>29.18</v>
      </c>
      <c r="T356" s="718">
        <f t="shared" si="83"/>
        <v>70.87</v>
      </c>
      <c r="U356" s="744">
        <f t="shared" si="95"/>
        <v>29.18</v>
      </c>
      <c r="V356" s="718">
        <f t="shared" si="84"/>
        <v>70.87</v>
      </c>
      <c r="W356" s="744">
        <f t="shared" si="95"/>
        <v>29.18</v>
      </c>
      <c r="X356" s="718">
        <f t="shared" si="85"/>
        <v>70.87</v>
      </c>
      <c r="Y356" s="744">
        <f t="shared" si="95"/>
        <v>29.18</v>
      </c>
      <c r="Z356" s="718">
        <f t="shared" si="86"/>
        <v>70.87</v>
      </c>
      <c r="AA356" s="744">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88"/>
        <v>YYKWWbd</v>
      </c>
      <c r="H357" s="761">
        <f>H356*1.2</f>
        <v>85.043999999999997</v>
      </c>
      <c r="I357" s="224">
        <v>29.18</v>
      </c>
      <c r="J357" s="718">
        <f t="shared" si="78"/>
        <v>72.287399999999991</v>
      </c>
      <c r="K357" s="744">
        <f t="shared" si="70"/>
        <v>29.18</v>
      </c>
      <c r="L357" s="718">
        <f t="shared" si="79"/>
        <v>72.287399999999991</v>
      </c>
      <c r="M357" s="744">
        <f t="shared" si="70"/>
        <v>29.18</v>
      </c>
      <c r="N357" s="718">
        <f t="shared" si="80"/>
        <v>72.287399999999991</v>
      </c>
      <c r="O357" s="744">
        <f t="shared" si="70"/>
        <v>29.18</v>
      </c>
      <c r="P357" s="718">
        <f t="shared" si="81"/>
        <v>72.287399999999991</v>
      </c>
      <c r="Q357" s="744">
        <f t="shared" si="70"/>
        <v>29.18</v>
      </c>
      <c r="R357" s="718">
        <f t="shared" si="82"/>
        <v>85.043999999999997</v>
      </c>
      <c r="S357" s="744">
        <f t="shared" si="70"/>
        <v>29.18</v>
      </c>
      <c r="T357" s="718">
        <f t="shared" si="83"/>
        <v>85.043999999999997</v>
      </c>
      <c r="U357" s="744">
        <f t="shared" si="70"/>
        <v>29.18</v>
      </c>
      <c r="V357" s="718">
        <f t="shared" si="84"/>
        <v>85.043999999999997</v>
      </c>
      <c r="W357" s="744">
        <f t="shared" si="70"/>
        <v>29.18</v>
      </c>
      <c r="X357" s="718">
        <f t="shared" si="85"/>
        <v>85.043999999999997</v>
      </c>
      <c r="Y357" s="744">
        <f t="shared" si="70"/>
        <v>29.18</v>
      </c>
      <c r="Z357" s="718">
        <f t="shared" si="86"/>
        <v>85.043999999999997</v>
      </c>
      <c r="AA357" s="744">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88"/>
        <v>YYBKWw</v>
      </c>
      <c r="H358" s="224">
        <v>84.29</v>
      </c>
      <c r="I358" s="224">
        <v>20.29</v>
      </c>
      <c r="J358" s="718">
        <f t="shared" si="78"/>
        <v>71.646500000000003</v>
      </c>
      <c r="K358" s="744">
        <f t="shared" ref="K358:Y358" si="96">$I358</f>
        <v>20.29</v>
      </c>
      <c r="L358" s="718">
        <f t="shared" si="79"/>
        <v>71.646500000000003</v>
      </c>
      <c r="M358" s="744">
        <f t="shared" si="96"/>
        <v>20.29</v>
      </c>
      <c r="N358" s="718">
        <f t="shared" si="80"/>
        <v>71.646500000000003</v>
      </c>
      <c r="O358" s="744">
        <f t="shared" si="96"/>
        <v>20.29</v>
      </c>
      <c r="P358" s="718">
        <f t="shared" si="81"/>
        <v>71.646500000000003</v>
      </c>
      <c r="Q358" s="744">
        <f t="shared" si="96"/>
        <v>20.29</v>
      </c>
      <c r="R358" s="718">
        <f t="shared" si="82"/>
        <v>84.29</v>
      </c>
      <c r="S358" s="744">
        <f t="shared" si="96"/>
        <v>20.29</v>
      </c>
      <c r="T358" s="718">
        <f t="shared" si="83"/>
        <v>84.29</v>
      </c>
      <c r="U358" s="744">
        <f t="shared" si="96"/>
        <v>20.29</v>
      </c>
      <c r="V358" s="718">
        <f t="shared" si="84"/>
        <v>84.29</v>
      </c>
      <c r="W358" s="744">
        <f t="shared" si="96"/>
        <v>20.29</v>
      </c>
      <c r="X358" s="718">
        <f t="shared" si="85"/>
        <v>84.29</v>
      </c>
      <c r="Y358" s="744">
        <f t="shared" si="96"/>
        <v>20.29</v>
      </c>
      <c r="Z358" s="718">
        <f t="shared" si="86"/>
        <v>84.29</v>
      </c>
      <c r="AA358" s="744">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88"/>
        <v>YYBKWwd</v>
      </c>
      <c r="H359" s="761">
        <f>H358*1.2</f>
        <v>101.14800000000001</v>
      </c>
      <c r="I359" s="224">
        <v>20.29</v>
      </c>
      <c r="J359" s="718">
        <f t="shared" si="78"/>
        <v>85.975800000000007</v>
      </c>
      <c r="K359" s="744">
        <f t="shared" si="70"/>
        <v>20.29</v>
      </c>
      <c r="L359" s="718">
        <f t="shared" si="79"/>
        <v>85.975800000000007</v>
      </c>
      <c r="M359" s="744">
        <f t="shared" si="70"/>
        <v>20.29</v>
      </c>
      <c r="N359" s="718">
        <f t="shared" si="80"/>
        <v>85.975800000000007</v>
      </c>
      <c r="O359" s="744">
        <f t="shared" si="70"/>
        <v>20.29</v>
      </c>
      <c r="P359" s="718">
        <f t="shared" si="81"/>
        <v>85.975800000000007</v>
      </c>
      <c r="Q359" s="744">
        <f t="shared" si="70"/>
        <v>20.29</v>
      </c>
      <c r="R359" s="718">
        <f t="shared" si="82"/>
        <v>101.14800000000001</v>
      </c>
      <c r="S359" s="744">
        <f t="shared" si="70"/>
        <v>20.29</v>
      </c>
      <c r="T359" s="718">
        <f t="shared" si="83"/>
        <v>101.14800000000001</v>
      </c>
      <c r="U359" s="744">
        <f t="shared" si="70"/>
        <v>20.29</v>
      </c>
      <c r="V359" s="718">
        <f t="shared" si="84"/>
        <v>101.14800000000001</v>
      </c>
      <c r="W359" s="744">
        <f t="shared" si="70"/>
        <v>20.29</v>
      </c>
      <c r="X359" s="718">
        <f t="shared" si="85"/>
        <v>101.14800000000001</v>
      </c>
      <c r="Y359" s="744">
        <f t="shared" si="70"/>
        <v>20.29</v>
      </c>
      <c r="Z359" s="718">
        <f t="shared" si="86"/>
        <v>101.14800000000001</v>
      </c>
      <c r="AA359" s="744">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88"/>
        <v>YYWBKw</v>
      </c>
      <c r="H360" s="224">
        <v>84.29</v>
      </c>
      <c r="I360" s="224">
        <v>20.29</v>
      </c>
      <c r="J360" s="718">
        <f t="shared" si="78"/>
        <v>71.646500000000003</v>
      </c>
      <c r="K360" s="744">
        <f t="shared" ref="K360:Y360" si="97">$I360</f>
        <v>20.29</v>
      </c>
      <c r="L360" s="718">
        <f t="shared" si="79"/>
        <v>71.646500000000003</v>
      </c>
      <c r="M360" s="744">
        <f t="shared" si="97"/>
        <v>20.29</v>
      </c>
      <c r="N360" s="718">
        <f t="shared" si="80"/>
        <v>71.646500000000003</v>
      </c>
      <c r="O360" s="744">
        <f t="shared" si="97"/>
        <v>20.29</v>
      </c>
      <c r="P360" s="718">
        <f t="shared" si="81"/>
        <v>71.646500000000003</v>
      </c>
      <c r="Q360" s="744">
        <f t="shared" si="97"/>
        <v>20.29</v>
      </c>
      <c r="R360" s="718">
        <f t="shared" si="82"/>
        <v>84.29</v>
      </c>
      <c r="S360" s="744">
        <f t="shared" si="97"/>
        <v>20.29</v>
      </c>
      <c r="T360" s="718">
        <f t="shared" si="83"/>
        <v>84.29</v>
      </c>
      <c r="U360" s="744">
        <f t="shared" si="97"/>
        <v>20.29</v>
      </c>
      <c r="V360" s="718">
        <f t="shared" si="84"/>
        <v>84.29</v>
      </c>
      <c r="W360" s="744">
        <f t="shared" si="97"/>
        <v>20.29</v>
      </c>
      <c r="X360" s="718">
        <f t="shared" si="85"/>
        <v>84.29</v>
      </c>
      <c r="Y360" s="744">
        <f t="shared" si="97"/>
        <v>20.29</v>
      </c>
      <c r="Z360" s="718">
        <f t="shared" si="86"/>
        <v>84.29</v>
      </c>
      <c r="AA360" s="744">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88"/>
        <v>YYWBKwd</v>
      </c>
      <c r="H361" s="761">
        <f>H360*1.2</f>
        <v>101.14800000000001</v>
      </c>
      <c r="I361" s="224">
        <v>20.29</v>
      </c>
      <c r="J361" s="718">
        <f t="shared" si="78"/>
        <v>85.975800000000007</v>
      </c>
      <c r="K361" s="744">
        <f t="shared" si="70"/>
        <v>20.29</v>
      </c>
      <c r="L361" s="718">
        <f t="shared" si="79"/>
        <v>85.975800000000007</v>
      </c>
      <c r="M361" s="744">
        <f t="shared" si="70"/>
        <v>20.29</v>
      </c>
      <c r="N361" s="718">
        <f t="shared" si="80"/>
        <v>85.975800000000007</v>
      </c>
      <c r="O361" s="744">
        <f t="shared" si="70"/>
        <v>20.29</v>
      </c>
      <c r="P361" s="718">
        <f t="shared" si="81"/>
        <v>85.975800000000007</v>
      </c>
      <c r="Q361" s="744">
        <f t="shared" si="70"/>
        <v>20.29</v>
      </c>
      <c r="R361" s="718">
        <f t="shared" si="82"/>
        <v>101.14800000000001</v>
      </c>
      <c r="S361" s="744">
        <f t="shared" si="70"/>
        <v>20.29</v>
      </c>
      <c r="T361" s="718">
        <f t="shared" si="83"/>
        <v>101.14800000000001</v>
      </c>
      <c r="U361" s="744">
        <f t="shared" si="70"/>
        <v>20.29</v>
      </c>
      <c r="V361" s="718">
        <f t="shared" si="84"/>
        <v>101.14800000000001</v>
      </c>
      <c r="W361" s="744">
        <f t="shared" si="70"/>
        <v>20.29</v>
      </c>
      <c r="X361" s="718">
        <f t="shared" si="85"/>
        <v>101.14800000000001</v>
      </c>
      <c r="Y361" s="744">
        <f t="shared" si="70"/>
        <v>20.29</v>
      </c>
      <c r="Z361" s="718">
        <f t="shared" si="86"/>
        <v>101.14800000000001</v>
      </c>
      <c r="AA361" s="744">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88"/>
        <v>YYNWBk</v>
      </c>
      <c r="H362" s="224">
        <v>88.57</v>
      </c>
      <c r="I362" s="224">
        <v>88.53</v>
      </c>
      <c r="J362" s="718">
        <f t="shared" si="78"/>
        <v>75.284499999999994</v>
      </c>
      <c r="K362" s="744">
        <f t="shared" si="70"/>
        <v>88.53</v>
      </c>
      <c r="L362" s="718">
        <f t="shared" si="79"/>
        <v>75.284499999999994</v>
      </c>
      <c r="M362" s="744">
        <f t="shared" si="70"/>
        <v>88.53</v>
      </c>
      <c r="N362" s="718">
        <f t="shared" si="80"/>
        <v>75.284499999999994</v>
      </c>
      <c r="O362" s="744">
        <f t="shared" si="70"/>
        <v>88.53</v>
      </c>
      <c r="P362" s="718">
        <f t="shared" si="81"/>
        <v>75.284499999999994</v>
      </c>
      <c r="Q362" s="744">
        <f t="shared" si="70"/>
        <v>88.53</v>
      </c>
      <c r="R362" s="718">
        <f t="shared" si="82"/>
        <v>88.57</v>
      </c>
      <c r="S362" s="744">
        <f t="shared" si="70"/>
        <v>88.53</v>
      </c>
      <c r="T362" s="718">
        <f t="shared" si="83"/>
        <v>88.57</v>
      </c>
      <c r="U362" s="744">
        <f t="shared" si="70"/>
        <v>88.53</v>
      </c>
      <c r="V362" s="718">
        <f t="shared" si="84"/>
        <v>88.57</v>
      </c>
      <c r="W362" s="744">
        <f t="shared" si="70"/>
        <v>88.53</v>
      </c>
      <c r="X362" s="718">
        <f t="shared" si="85"/>
        <v>88.57</v>
      </c>
      <c r="Y362" s="744">
        <f t="shared" si="70"/>
        <v>88.53</v>
      </c>
      <c r="Z362" s="718">
        <f t="shared" si="86"/>
        <v>88.57</v>
      </c>
      <c r="AA362" s="744">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88"/>
        <v>YYKNWb</v>
      </c>
      <c r="H363" s="224">
        <v>70.87</v>
      </c>
      <c r="I363" s="224">
        <v>29.18</v>
      </c>
      <c r="J363" s="718">
        <f t="shared" si="78"/>
        <v>60.2395</v>
      </c>
      <c r="K363" s="744">
        <f t="shared" ref="K363:Y363" si="98">$I363</f>
        <v>29.18</v>
      </c>
      <c r="L363" s="718">
        <f t="shared" si="79"/>
        <v>60.2395</v>
      </c>
      <c r="M363" s="744">
        <f t="shared" si="98"/>
        <v>29.18</v>
      </c>
      <c r="N363" s="718">
        <f t="shared" si="80"/>
        <v>60.2395</v>
      </c>
      <c r="O363" s="744">
        <f t="shared" si="98"/>
        <v>29.18</v>
      </c>
      <c r="P363" s="718">
        <f t="shared" si="81"/>
        <v>60.2395</v>
      </c>
      <c r="Q363" s="744">
        <f t="shared" si="98"/>
        <v>29.18</v>
      </c>
      <c r="R363" s="718">
        <f t="shared" si="82"/>
        <v>70.87</v>
      </c>
      <c r="S363" s="744">
        <f t="shared" si="98"/>
        <v>29.18</v>
      </c>
      <c r="T363" s="718">
        <f t="shared" si="83"/>
        <v>70.87</v>
      </c>
      <c r="U363" s="744">
        <f t="shared" si="98"/>
        <v>29.18</v>
      </c>
      <c r="V363" s="718">
        <f t="shared" si="84"/>
        <v>70.87</v>
      </c>
      <c r="W363" s="744">
        <f t="shared" si="98"/>
        <v>29.18</v>
      </c>
      <c r="X363" s="718">
        <f t="shared" si="85"/>
        <v>70.87</v>
      </c>
      <c r="Y363" s="744">
        <f t="shared" si="98"/>
        <v>29.18</v>
      </c>
      <c r="Z363" s="718">
        <f t="shared" si="86"/>
        <v>70.87</v>
      </c>
      <c r="AA363" s="744">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88"/>
        <v>YYKNWbd</v>
      </c>
      <c r="H364" s="761">
        <f>H363*1.2</f>
        <v>85.043999999999997</v>
      </c>
      <c r="I364" s="224">
        <v>29.18</v>
      </c>
      <c r="J364" s="718">
        <f t="shared" si="78"/>
        <v>72.287399999999991</v>
      </c>
      <c r="K364" s="744">
        <f t="shared" si="70"/>
        <v>29.18</v>
      </c>
      <c r="L364" s="718">
        <f t="shared" si="79"/>
        <v>72.287399999999991</v>
      </c>
      <c r="M364" s="744">
        <f t="shared" si="70"/>
        <v>29.18</v>
      </c>
      <c r="N364" s="718">
        <f t="shared" si="80"/>
        <v>72.287399999999991</v>
      </c>
      <c r="O364" s="744">
        <f t="shared" si="70"/>
        <v>29.18</v>
      </c>
      <c r="P364" s="718">
        <f t="shared" si="81"/>
        <v>72.287399999999991</v>
      </c>
      <c r="Q364" s="744">
        <f t="shared" si="70"/>
        <v>29.18</v>
      </c>
      <c r="R364" s="718">
        <f t="shared" si="82"/>
        <v>85.043999999999997</v>
      </c>
      <c r="S364" s="744">
        <f t="shared" si="70"/>
        <v>29.18</v>
      </c>
      <c r="T364" s="718">
        <f t="shared" si="83"/>
        <v>85.043999999999997</v>
      </c>
      <c r="U364" s="744">
        <f t="shared" si="70"/>
        <v>29.18</v>
      </c>
      <c r="V364" s="718">
        <f t="shared" si="84"/>
        <v>85.043999999999997</v>
      </c>
      <c r="W364" s="744">
        <f t="shared" si="70"/>
        <v>29.18</v>
      </c>
      <c r="X364" s="718">
        <f t="shared" si="85"/>
        <v>85.043999999999997</v>
      </c>
      <c r="Y364" s="744">
        <f t="shared" si="70"/>
        <v>29.18</v>
      </c>
      <c r="Z364" s="718">
        <f t="shared" si="86"/>
        <v>85.043999999999997</v>
      </c>
      <c r="AA364" s="744">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88"/>
        <v>YYBKNw</v>
      </c>
      <c r="H365" s="224">
        <v>84.29</v>
      </c>
      <c r="I365" s="224">
        <v>20.29</v>
      </c>
      <c r="J365" s="718">
        <f t="shared" si="78"/>
        <v>71.646500000000003</v>
      </c>
      <c r="K365" s="744">
        <f t="shared" ref="K365:Y365" si="99">$I365</f>
        <v>20.29</v>
      </c>
      <c r="L365" s="718">
        <f t="shared" si="79"/>
        <v>71.646500000000003</v>
      </c>
      <c r="M365" s="744">
        <f t="shared" si="99"/>
        <v>20.29</v>
      </c>
      <c r="N365" s="718">
        <f t="shared" si="80"/>
        <v>71.646500000000003</v>
      </c>
      <c r="O365" s="744">
        <f t="shared" si="99"/>
        <v>20.29</v>
      </c>
      <c r="P365" s="718">
        <f t="shared" si="81"/>
        <v>71.646500000000003</v>
      </c>
      <c r="Q365" s="744">
        <f t="shared" si="99"/>
        <v>20.29</v>
      </c>
      <c r="R365" s="718">
        <f t="shared" si="82"/>
        <v>84.29</v>
      </c>
      <c r="S365" s="744">
        <f t="shared" si="99"/>
        <v>20.29</v>
      </c>
      <c r="T365" s="718">
        <f t="shared" si="83"/>
        <v>84.29</v>
      </c>
      <c r="U365" s="744">
        <f t="shared" si="99"/>
        <v>20.29</v>
      </c>
      <c r="V365" s="718">
        <f t="shared" si="84"/>
        <v>84.29</v>
      </c>
      <c r="W365" s="744">
        <f t="shared" si="99"/>
        <v>20.29</v>
      </c>
      <c r="X365" s="718">
        <f t="shared" si="85"/>
        <v>84.29</v>
      </c>
      <c r="Y365" s="744">
        <f t="shared" si="99"/>
        <v>20.29</v>
      </c>
      <c r="Z365" s="718">
        <f t="shared" si="86"/>
        <v>84.29</v>
      </c>
      <c r="AA365" s="744">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88"/>
        <v>YYBKNwd</v>
      </c>
      <c r="H366" s="761">
        <f>H365*1.2</f>
        <v>101.14800000000001</v>
      </c>
      <c r="I366" s="224">
        <v>20.29</v>
      </c>
      <c r="J366" s="718">
        <f t="shared" si="78"/>
        <v>85.975800000000007</v>
      </c>
      <c r="K366" s="744">
        <f t="shared" si="70"/>
        <v>20.29</v>
      </c>
      <c r="L366" s="718">
        <f t="shared" si="79"/>
        <v>85.975800000000007</v>
      </c>
      <c r="M366" s="744">
        <f t="shared" si="70"/>
        <v>20.29</v>
      </c>
      <c r="N366" s="718">
        <f t="shared" si="80"/>
        <v>85.975800000000007</v>
      </c>
      <c r="O366" s="744">
        <f t="shared" si="70"/>
        <v>20.29</v>
      </c>
      <c r="P366" s="718">
        <f t="shared" si="81"/>
        <v>85.975800000000007</v>
      </c>
      <c r="Q366" s="744">
        <f t="shared" si="70"/>
        <v>20.29</v>
      </c>
      <c r="R366" s="718">
        <f t="shared" si="82"/>
        <v>101.14800000000001</v>
      </c>
      <c r="S366" s="744">
        <f t="shared" si="70"/>
        <v>20.29</v>
      </c>
      <c r="T366" s="718">
        <f t="shared" si="83"/>
        <v>101.14800000000001</v>
      </c>
      <c r="U366" s="744">
        <f t="shared" si="70"/>
        <v>20.29</v>
      </c>
      <c r="V366" s="718">
        <f t="shared" si="84"/>
        <v>101.14800000000001</v>
      </c>
      <c r="W366" s="744">
        <f t="shared" si="70"/>
        <v>20.29</v>
      </c>
      <c r="X366" s="718">
        <f t="shared" si="85"/>
        <v>101.14800000000001</v>
      </c>
      <c r="Y366" s="744">
        <f t="shared" si="70"/>
        <v>20.29</v>
      </c>
      <c r="Z366" s="718">
        <f t="shared" si="86"/>
        <v>101.14800000000001</v>
      </c>
      <c r="AA366" s="744">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88"/>
        <v>YYWBKz</v>
      </c>
      <c r="H367" s="224">
        <v>73.45</v>
      </c>
      <c r="I367" s="224">
        <v>49.58</v>
      </c>
      <c r="J367" s="718">
        <f t="shared" si="78"/>
        <v>62.432499999999997</v>
      </c>
      <c r="K367" s="744">
        <f t="shared" ref="K367:Y367" si="100">$I367</f>
        <v>49.58</v>
      </c>
      <c r="L367" s="718">
        <f t="shared" si="79"/>
        <v>62.432499999999997</v>
      </c>
      <c r="M367" s="744">
        <f t="shared" si="100"/>
        <v>49.58</v>
      </c>
      <c r="N367" s="718">
        <f t="shared" si="80"/>
        <v>62.432499999999997</v>
      </c>
      <c r="O367" s="744">
        <f t="shared" si="100"/>
        <v>49.58</v>
      </c>
      <c r="P367" s="718">
        <f t="shared" si="81"/>
        <v>62.432499999999997</v>
      </c>
      <c r="Q367" s="744">
        <f t="shared" si="100"/>
        <v>49.58</v>
      </c>
      <c r="R367" s="718">
        <f t="shared" si="82"/>
        <v>73.45</v>
      </c>
      <c r="S367" s="744">
        <f t="shared" si="100"/>
        <v>49.58</v>
      </c>
      <c r="T367" s="718">
        <f t="shared" si="83"/>
        <v>73.45</v>
      </c>
      <c r="U367" s="744">
        <f t="shared" si="100"/>
        <v>49.58</v>
      </c>
      <c r="V367" s="718">
        <f t="shared" si="84"/>
        <v>73.45</v>
      </c>
      <c r="W367" s="744">
        <f t="shared" si="100"/>
        <v>49.58</v>
      </c>
      <c r="X367" s="718">
        <f t="shared" si="85"/>
        <v>73.45</v>
      </c>
      <c r="Y367" s="744">
        <f t="shared" si="100"/>
        <v>49.58</v>
      </c>
      <c r="Z367" s="718">
        <f t="shared" si="86"/>
        <v>73.45</v>
      </c>
      <c r="AA367" s="744">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88"/>
        <v>YYWBKzd</v>
      </c>
      <c r="H368" s="761">
        <f>H367*1.2</f>
        <v>88.14</v>
      </c>
      <c r="I368" s="224">
        <v>49.58</v>
      </c>
      <c r="J368" s="718">
        <f t="shared" si="78"/>
        <v>74.918999999999997</v>
      </c>
      <c r="K368" s="744">
        <f t="shared" si="70"/>
        <v>49.58</v>
      </c>
      <c r="L368" s="718">
        <f t="shared" si="79"/>
        <v>74.918999999999997</v>
      </c>
      <c r="M368" s="744">
        <f t="shared" si="70"/>
        <v>49.58</v>
      </c>
      <c r="N368" s="718">
        <f t="shared" si="80"/>
        <v>74.918999999999997</v>
      </c>
      <c r="O368" s="744">
        <f t="shared" si="70"/>
        <v>49.58</v>
      </c>
      <c r="P368" s="718">
        <f t="shared" si="81"/>
        <v>74.918999999999997</v>
      </c>
      <c r="Q368" s="744">
        <f t="shared" si="70"/>
        <v>49.58</v>
      </c>
      <c r="R368" s="718">
        <f t="shared" si="82"/>
        <v>88.14</v>
      </c>
      <c r="S368" s="744">
        <f t="shared" si="70"/>
        <v>49.58</v>
      </c>
      <c r="T368" s="718">
        <f t="shared" si="83"/>
        <v>88.14</v>
      </c>
      <c r="U368" s="744">
        <f t="shared" si="70"/>
        <v>49.58</v>
      </c>
      <c r="V368" s="718">
        <f t="shared" si="84"/>
        <v>88.14</v>
      </c>
      <c r="W368" s="744">
        <f t="shared" si="70"/>
        <v>49.58</v>
      </c>
      <c r="X368" s="718">
        <f t="shared" si="85"/>
        <v>88.14</v>
      </c>
      <c r="Y368" s="744">
        <f t="shared" si="70"/>
        <v>49.58</v>
      </c>
      <c r="Z368" s="718">
        <f t="shared" si="86"/>
        <v>88.14</v>
      </c>
      <c r="AA368" s="744">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88"/>
        <v>YYWWBf</v>
      </c>
      <c r="H369" s="224">
        <v>62.18</v>
      </c>
      <c r="I369" s="224">
        <v>88.53</v>
      </c>
      <c r="J369" s="718">
        <f t="shared" si="78"/>
        <v>52.853000000000002</v>
      </c>
      <c r="K369" s="744">
        <f t="shared" si="70"/>
        <v>88.53</v>
      </c>
      <c r="L369" s="718">
        <f t="shared" si="79"/>
        <v>52.853000000000002</v>
      </c>
      <c r="M369" s="744">
        <f t="shared" si="70"/>
        <v>88.53</v>
      </c>
      <c r="N369" s="718">
        <f t="shared" si="80"/>
        <v>52.853000000000002</v>
      </c>
      <c r="O369" s="744">
        <f t="shared" si="70"/>
        <v>88.53</v>
      </c>
      <c r="P369" s="718">
        <f t="shared" si="81"/>
        <v>52.853000000000002</v>
      </c>
      <c r="Q369" s="744">
        <f t="shared" si="70"/>
        <v>88.53</v>
      </c>
      <c r="R369" s="718">
        <f t="shared" si="82"/>
        <v>62.18</v>
      </c>
      <c r="S369" s="744">
        <f t="shared" si="70"/>
        <v>88.53</v>
      </c>
      <c r="T369" s="718">
        <f t="shared" si="83"/>
        <v>62.18</v>
      </c>
      <c r="U369" s="744">
        <f t="shared" si="70"/>
        <v>88.53</v>
      </c>
      <c r="V369" s="718">
        <f t="shared" si="84"/>
        <v>62.18</v>
      </c>
      <c r="W369" s="744">
        <f t="shared" si="70"/>
        <v>88.53</v>
      </c>
      <c r="X369" s="718">
        <f t="shared" si="85"/>
        <v>62.18</v>
      </c>
      <c r="Y369" s="744">
        <f t="shared" si="70"/>
        <v>88.53</v>
      </c>
      <c r="Z369" s="718">
        <f t="shared" si="86"/>
        <v>62.18</v>
      </c>
      <c r="AA369" s="744">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88"/>
        <v>YYFWWb</v>
      </c>
      <c r="H370" s="224">
        <v>70.87</v>
      </c>
      <c r="I370" s="224">
        <v>29.18</v>
      </c>
      <c r="J370" s="718">
        <f t="shared" si="78"/>
        <v>60.2395</v>
      </c>
      <c r="K370" s="744">
        <f t="shared" ref="K370:Y370" si="101">$I370</f>
        <v>29.18</v>
      </c>
      <c r="L370" s="718">
        <f t="shared" si="79"/>
        <v>60.2395</v>
      </c>
      <c r="M370" s="744">
        <f t="shared" si="101"/>
        <v>29.18</v>
      </c>
      <c r="N370" s="718">
        <f t="shared" si="80"/>
        <v>60.2395</v>
      </c>
      <c r="O370" s="744">
        <f t="shared" si="101"/>
        <v>29.18</v>
      </c>
      <c r="P370" s="718">
        <f t="shared" si="81"/>
        <v>60.2395</v>
      </c>
      <c r="Q370" s="744">
        <f t="shared" si="101"/>
        <v>29.18</v>
      </c>
      <c r="R370" s="718">
        <f t="shared" si="82"/>
        <v>70.87</v>
      </c>
      <c r="S370" s="744">
        <f t="shared" si="101"/>
        <v>29.18</v>
      </c>
      <c r="T370" s="718">
        <f t="shared" si="83"/>
        <v>70.87</v>
      </c>
      <c r="U370" s="744">
        <f t="shared" si="101"/>
        <v>29.18</v>
      </c>
      <c r="V370" s="718">
        <f t="shared" si="84"/>
        <v>70.87</v>
      </c>
      <c r="W370" s="744">
        <f t="shared" si="101"/>
        <v>29.18</v>
      </c>
      <c r="X370" s="718">
        <f t="shared" si="85"/>
        <v>70.87</v>
      </c>
      <c r="Y370" s="744">
        <f t="shared" si="101"/>
        <v>29.18</v>
      </c>
      <c r="Z370" s="718">
        <f t="shared" si="86"/>
        <v>70.87</v>
      </c>
      <c r="AA370" s="744">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102">_xlfn.CONCAT(H189:M189)</f>
        <v>YYFWWbd</v>
      </c>
      <c r="H371" s="761">
        <f>H370*1.2</f>
        <v>85.043999999999997</v>
      </c>
      <c r="I371" s="224">
        <v>29.18</v>
      </c>
      <c r="J371" s="718">
        <f t="shared" si="78"/>
        <v>72.287399999999991</v>
      </c>
      <c r="K371" s="744">
        <f t="shared" si="70"/>
        <v>29.18</v>
      </c>
      <c r="L371" s="718">
        <f t="shared" si="79"/>
        <v>72.287399999999991</v>
      </c>
      <c r="M371" s="744">
        <f t="shared" si="70"/>
        <v>29.18</v>
      </c>
      <c r="N371" s="718">
        <f t="shared" si="80"/>
        <v>72.287399999999991</v>
      </c>
      <c r="O371" s="744">
        <f t="shared" si="70"/>
        <v>29.18</v>
      </c>
      <c r="P371" s="718">
        <f t="shared" si="81"/>
        <v>72.287399999999991</v>
      </c>
      <c r="Q371" s="744">
        <f t="shared" si="70"/>
        <v>29.18</v>
      </c>
      <c r="R371" s="718">
        <f t="shared" si="82"/>
        <v>85.043999999999997</v>
      </c>
      <c r="S371" s="744">
        <f t="shared" si="70"/>
        <v>29.18</v>
      </c>
      <c r="T371" s="718">
        <f t="shared" si="83"/>
        <v>85.043999999999997</v>
      </c>
      <c r="U371" s="744">
        <f t="shared" si="70"/>
        <v>29.18</v>
      </c>
      <c r="V371" s="718">
        <f t="shared" si="84"/>
        <v>85.043999999999997</v>
      </c>
      <c r="W371" s="744">
        <f t="shared" si="70"/>
        <v>29.18</v>
      </c>
      <c r="X371" s="718">
        <f t="shared" si="85"/>
        <v>85.043999999999997</v>
      </c>
      <c r="Y371" s="744">
        <f t="shared" si="70"/>
        <v>29.18</v>
      </c>
      <c r="Z371" s="718">
        <f t="shared" si="86"/>
        <v>85.043999999999997</v>
      </c>
      <c r="AA371" s="744">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102"/>
        <v>YYBFWw</v>
      </c>
      <c r="H372" s="224">
        <v>84.29</v>
      </c>
      <c r="I372" s="224">
        <v>20.29</v>
      </c>
      <c r="J372" s="718">
        <f t="shared" si="78"/>
        <v>71.646500000000003</v>
      </c>
      <c r="K372" s="744">
        <f t="shared" ref="K372:Y372" si="103">$I372</f>
        <v>20.29</v>
      </c>
      <c r="L372" s="718">
        <f t="shared" si="79"/>
        <v>71.646500000000003</v>
      </c>
      <c r="M372" s="744">
        <f t="shared" si="103"/>
        <v>20.29</v>
      </c>
      <c r="N372" s="718">
        <f t="shared" si="80"/>
        <v>71.646500000000003</v>
      </c>
      <c r="O372" s="744">
        <f t="shared" si="103"/>
        <v>20.29</v>
      </c>
      <c r="P372" s="718">
        <f t="shared" si="81"/>
        <v>71.646500000000003</v>
      </c>
      <c r="Q372" s="744">
        <f t="shared" si="103"/>
        <v>20.29</v>
      </c>
      <c r="R372" s="718">
        <f t="shared" si="82"/>
        <v>84.29</v>
      </c>
      <c r="S372" s="744">
        <f t="shared" si="103"/>
        <v>20.29</v>
      </c>
      <c r="T372" s="718">
        <f t="shared" si="83"/>
        <v>84.29</v>
      </c>
      <c r="U372" s="744">
        <f t="shared" si="103"/>
        <v>20.29</v>
      </c>
      <c r="V372" s="718">
        <f t="shared" si="84"/>
        <v>84.29</v>
      </c>
      <c r="W372" s="744">
        <f t="shared" si="103"/>
        <v>20.29</v>
      </c>
      <c r="X372" s="718">
        <f t="shared" si="85"/>
        <v>84.29</v>
      </c>
      <c r="Y372" s="744">
        <f t="shared" si="103"/>
        <v>20.29</v>
      </c>
      <c r="Z372" s="718">
        <f t="shared" si="86"/>
        <v>84.29</v>
      </c>
      <c r="AA372" s="744">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102"/>
        <v>YYBFWwd</v>
      </c>
      <c r="H373" s="761">
        <f>H372*1.2</f>
        <v>101.14800000000001</v>
      </c>
      <c r="I373" s="224">
        <v>20.29</v>
      </c>
      <c r="J373" s="718">
        <f t="shared" si="78"/>
        <v>85.975800000000007</v>
      </c>
      <c r="K373" s="744">
        <f t="shared" si="70"/>
        <v>20.29</v>
      </c>
      <c r="L373" s="718">
        <f t="shared" si="79"/>
        <v>85.975800000000007</v>
      </c>
      <c r="M373" s="744">
        <f t="shared" si="70"/>
        <v>20.29</v>
      </c>
      <c r="N373" s="718">
        <f t="shared" si="80"/>
        <v>85.975800000000007</v>
      </c>
      <c r="O373" s="744">
        <f t="shared" si="70"/>
        <v>20.29</v>
      </c>
      <c r="P373" s="718">
        <f t="shared" si="81"/>
        <v>85.975800000000007</v>
      </c>
      <c r="Q373" s="744">
        <f t="shared" si="70"/>
        <v>20.29</v>
      </c>
      <c r="R373" s="718">
        <f t="shared" si="82"/>
        <v>101.14800000000001</v>
      </c>
      <c r="S373" s="744">
        <f t="shared" si="70"/>
        <v>20.29</v>
      </c>
      <c r="T373" s="718">
        <f t="shared" si="83"/>
        <v>101.14800000000001</v>
      </c>
      <c r="U373" s="744">
        <f t="shared" si="70"/>
        <v>20.29</v>
      </c>
      <c r="V373" s="718">
        <f t="shared" si="84"/>
        <v>101.14800000000001</v>
      </c>
      <c r="W373" s="744">
        <f t="shared" si="70"/>
        <v>20.29</v>
      </c>
      <c r="X373" s="718">
        <f t="shared" si="85"/>
        <v>101.14800000000001</v>
      </c>
      <c r="Y373" s="744">
        <f t="shared" si="70"/>
        <v>20.29</v>
      </c>
      <c r="Z373" s="718">
        <f t="shared" si="86"/>
        <v>101.14800000000001</v>
      </c>
      <c r="AA373" s="744">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102"/>
        <v>YYWBFw</v>
      </c>
      <c r="H374" s="224">
        <v>84.29</v>
      </c>
      <c r="I374" s="224">
        <v>20.29</v>
      </c>
      <c r="J374" s="718">
        <f t="shared" si="78"/>
        <v>71.646500000000003</v>
      </c>
      <c r="K374" s="744">
        <f t="shared" ref="K374:Y374" si="104">$I374</f>
        <v>20.29</v>
      </c>
      <c r="L374" s="718">
        <f t="shared" si="79"/>
        <v>71.646500000000003</v>
      </c>
      <c r="M374" s="744">
        <f t="shared" si="104"/>
        <v>20.29</v>
      </c>
      <c r="N374" s="718">
        <f t="shared" si="80"/>
        <v>71.646500000000003</v>
      </c>
      <c r="O374" s="744">
        <f t="shared" si="104"/>
        <v>20.29</v>
      </c>
      <c r="P374" s="718">
        <f t="shared" si="81"/>
        <v>71.646500000000003</v>
      </c>
      <c r="Q374" s="744">
        <f t="shared" si="104"/>
        <v>20.29</v>
      </c>
      <c r="R374" s="718">
        <f t="shared" si="82"/>
        <v>84.29</v>
      </c>
      <c r="S374" s="744">
        <f t="shared" si="104"/>
        <v>20.29</v>
      </c>
      <c r="T374" s="718">
        <f t="shared" si="83"/>
        <v>84.29</v>
      </c>
      <c r="U374" s="744">
        <f t="shared" si="104"/>
        <v>20.29</v>
      </c>
      <c r="V374" s="718">
        <f t="shared" si="84"/>
        <v>84.29</v>
      </c>
      <c r="W374" s="744">
        <f t="shared" si="104"/>
        <v>20.29</v>
      </c>
      <c r="X374" s="718">
        <f t="shared" si="85"/>
        <v>84.29</v>
      </c>
      <c r="Y374" s="744">
        <f t="shared" si="104"/>
        <v>20.29</v>
      </c>
      <c r="Z374" s="718">
        <f t="shared" si="86"/>
        <v>84.29</v>
      </c>
      <c r="AA374" s="744">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102"/>
        <v>YYWBFwd</v>
      </c>
      <c r="H375" s="761">
        <f>H374*1.2</f>
        <v>101.14800000000001</v>
      </c>
      <c r="I375" s="224">
        <v>20.29</v>
      </c>
      <c r="J375" s="718">
        <f t="shared" si="78"/>
        <v>85.975800000000007</v>
      </c>
      <c r="K375" s="744">
        <f t="shared" si="70"/>
        <v>20.29</v>
      </c>
      <c r="L375" s="718">
        <f t="shared" si="79"/>
        <v>85.975800000000007</v>
      </c>
      <c r="M375" s="744">
        <f t="shared" si="70"/>
        <v>20.29</v>
      </c>
      <c r="N375" s="718">
        <f t="shared" si="80"/>
        <v>85.975800000000007</v>
      </c>
      <c r="O375" s="744">
        <f t="shared" si="70"/>
        <v>20.29</v>
      </c>
      <c r="P375" s="718">
        <f t="shared" si="81"/>
        <v>85.975800000000007</v>
      </c>
      <c r="Q375" s="744">
        <f t="shared" si="70"/>
        <v>20.29</v>
      </c>
      <c r="R375" s="718">
        <f t="shared" si="82"/>
        <v>101.14800000000001</v>
      </c>
      <c r="S375" s="744">
        <f t="shared" si="70"/>
        <v>20.29</v>
      </c>
      <c r="T375" s="718">
        <f t="shared" si="83"/>
        <v>101.14800000000001</v>
      </c>
      <c r="U375" s="744">
        <f t="shared" si="70"/>
        <v>20.29</v>
      </c>
      <c r="V375" s="718">
        <f t="shared" si="84"/>
        <v>101.14800000000001</v>
      </c>
      <c r="W375" s="744">
        <f t="shared" si="70"/>
        <v>20.29</v>
      </c>
      <c r="X375" s="718">
        <f t="shared" si="85"/>
        <v>101.14800000000001</v>
      </c>
      <c r="Y375" s="744">
        <f t="shared" si="70"/>
        <v>20.29</v>
      </c>
      <c r="Z375" s="718">
        <f t="shared" si="86"/>
        <v>101.14800000000001</v>
      </c>
      <c r="AA375" s="744">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102"/>
        <v>YYNWBf</v>
      </c>
      <c r="H376" s="224">
        <v>62.18</v>
      </c>
      <c r="I376" s="224">
        <v>88.53</v>
      </c>
      <c r="J376" s="718">
        <f t="shared" si="78"/>
        <v>52.853000000000002</v>
      </c>
      <c r="K376" s="744">
        <f t="shared" si="70"/>
        <v>88.53</v>
      </c>
      <c r="L376" s="718">
        <f t="shared" si="79"/>
        <v>52.853000000000002</v>
      </c>
      <c r="M376" s="744">
        <f t="shared" si="70"/>
        <v>88.53</v>
      </c>
      <c r="N376" s="718">
        <f t="shared" si="80"/>
        <v>52.853000000000002</v>
      </c>
      <c r="O376" s="744">
        <f t="shared" si="70"/>
        <v>88.53</v>
      </c>
      <c r="P376" s="718">
        <f t="shared" si="81"/>
        <v>52.853000000000002</v>
      </c>
      <c r="Q376" s="744">
        <f t="shared" si="70"/>
        <v>88.53</v>
      </c>
      <c r="R376" s="718">
        <f t="shared" si="82"/>
        <v>62.18</v>
      </c>
      <c r="S376" s="744">
        <f t="shared" si="70"/>
        <v>88.53</v>
      </c>
      <c r="T376" s="718">
        <f t="shared" si="83"/>
        <v>62.18</v>
      </c>
      <c r="U376" s="744">
        <f t="shared" si="70"/>
        <v>88.53</v>
      </c>
      <c r="V376" s="718">
        <f t="shared" si="84"/>
        <v>62.18</v>
      </c>
      <c r="W376" s="744">
        <f t="shared" si="70"/>
        <v>88.53</v>
      </c>
      <c r="X376" s="718">
        <f t="shared" si="85"/>
        <v>62.18</v>
      </c>
      <c r="Y376" s="744">
        <f t="shared" si="70"/>
        <v>88.53</v>
      </c>
      <c r="Z376" s="718">
        <f t="shared" si="86"/>
        <v>62.18</v>
      </c>
      <c r="AA376" s="744">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102"/>
        <v>YYFNWb</v>
      </c>
      <c r="H377" s="224">
        <v>70.87</v>
      </c>
      <c r="I377" s="224">
        <v>29.18</v>
      </c>
      <c r="J377" s="718">
        <f t="shared" si="78"/>
        <v>60.2395</v>
      </c>
      <c r="K377" s="744">
        <f t="shared" ref="K377:Y377" si="105">$I377</f>
        <v>29.18</v>
      </c>
      <c r="L377" s="718">
        <f t="shared" si="79"/>
        <v>60.2395</v>
      </c>
      <c r="M377" s="744">
        <f t="shared" si="105"/>
        <v>29.18</v>
      </c>
      <c r="N377" s="718">
        <f t="shared" si="80"/>
        <v>60.2395</v>
      </c>
      <c r="O377" s="744">
        <f t="shared" si="105"/>
        <v>29.18</v>
      </c>
      <c r="P377" s="718">
        <f t="shared" si="81"/>
        <v>60.2395</v>
      </c>
      <c r="Q377" s="744">
        <f t="shared" si="105"/>
        <v>29.18</v>
      </c>
      <c r="R377" s="718">
        <f t="shared" si="82"/>
        <v>70.87</v>
      </c>
      <c r="S377" s="744">
        <f t="shared" si="105"/>
        <v>29.18</v>
      </c>
      <c r="T377" s="718">
        <f t="shared" si="83"/>
        <v>70.87</v>
      </c>
      <c r="U377" s="744">
        <f t="shared" si="105"/>
        <v>29.18</v>
      </c>
      <c r="V377" s="718">
        <f t="shared" si="84"/>
        <v>70.87</v>
      </c>
      <c r="W377" s="744">
        <f t="shared" si="105"/>
        <v>29.18</v>
      </c>
      <c r="X377" s="718">
        <f t="shared" si="85"/>
        <v>70.87</v>
      </c>
      <c r="Y377" s="744">
        <f t="shared" si="105"/>
        <v>29.18</v>
      </c>
      <c r="Z377" s="718">
        <f t="shared" si="86"/>
        <v>70.87</v>
      </c>
      <c r="AA377" s="744">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102"/>
        <v>YYFNWbd</v>
      </c>
      <c r="H378" s="761">
        <f>H377*1.2</f>
        <v>85.043999999999997</v>
      </c>
      <c r="I378" s="224">
        <v>29.18</v>
      </c>
      <c r="J378" s="718">
        <f t="shared" si="78"/>
        <v>72.287399999999991</v>
      </c>
      <c r="K378" s="744">
        <f t="shared" si="70"/>
        <v>29.18</v>
      </c>
      <c r="L378" s="718">
        <f t="shared" si="79"/>
        <v>72.287399999999991</v>
      </c>
      <c r="M378" s="744">
        <f t="shared" si="70"/>
        <v>29.18</v>
      </c>
      <c r="N378" s="718">
        <f t="shared" si="80"/>
        <v>72.287399999999991</v>
      </c>
      <c r="O378" s="744">
        <f t="shared" si="70"/>
        <v>29.18</v>
      </c>
      <c r="P378" s="718">
        <f t="shared" si="81"/>
        <v>72.287399999999991</v>
      </c>
      <c r="Q378" s="744">
        <f t="shared" si="70"/>
        <v>29.18</v>
      </c>
      <c r="R378" s="718">
        <f t="shared" si="82"/>
        <v>85.043999999999997</v>
      </c>
      <c r="S378" s="744">
        <f t="shared" si="70"/>
        <v>29.18</v>
      </c>
      <c r="T378" s="718">
        <f t="shared" si="83"/>
        <v>85.043999999999997</v>
      </c>
      <c r="U378" s="744">
        <f t="shared" si="70"/>
        <v>29.18</v>
      </c>
      <c r="V378" s="718">
        <f t="shared" si="84"/>
        <v>85.043999999999997</v>
      </c>
      <c r="W378" s="744">
        <f t="shared" si="70"/>
        <v>29.18</v>
      </c>
      <c r="X378" s="718">
        <f t="shared" si="85"/>
        <v>85.043999999999997</v>
      </c>
      <c r="Y378" s="744">
        <f t="shared" si="70"/>
        <v>29.18</v>
      </c>
      <c r="Z378" s="718">
        <f t="shared" si="86"/>
        <v>85.043999999999997</v>
      </c>
      <c r="AA378" s="744">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102"/>
        <v>YYBFNw</v>
      </c>
      <c r="H379" s="224">
        <v>84.29</v>
      </c>
      <c r="I379" s="224">
        <v>20.29</v>
      </c>
      <c r="J379" s="718">
        <f t="shared" si="78"/>
        <v>71.646500000000003</v>
      </c>
      <c r="K379" s="744">
        <f t="shared" ref="K379:Y379" si="106">$I379</f>
        <v>20.29</v>
      </c>
      <c r="L379" s="718">
        <f t="shared" si="79"/>
        <v>71.646500000000003</v>
      </c>
      <c r="M379" s="744">
        <f t="shared" si="106"/>
        <v>20.29</v>
      </c>
      <c r="N379" s="718">
        <f t="shared" si="80"/>
        <v>71.646500000000003</v>
      </c>
      <c r="O379" s="744">
        <f t="shared" si="106"/>
        <v>20.29</v>
      </c>
      <c r="P379" s="718">
        <f t="shared" si="81"/>
        <v>71.646500000000003</v>
      </c>
      <c r="Q379" s="744">
        <f t="shared" si="106"/>
        <v>20.29</v>
      </c>
      <c r="R379" s="718">
        <f t="shared" si="82"/>
        <v>84.29</v>
      </c>
      <c r="S379" s="744">
        <f t="shared" si="106"/>
        <v>20.29</v>
      </c>
      <c r="T379" s="718">
        <f t="shared" si="83"/>
        <v>84.29</v>
      </c>
      <c r="U379" s="744">
        <f t="shared" si="106"/>
        <v>20.29</v>
      </c>
      <c r="V379" s="718">
        <f t="shared" si="84"/>
        <v>84.29</v>
      </c>
      <c r="W379" s="744">
        <f t="shared" si="106"/>
        <v>20.29</v>
      </c>
      <c r="X379" s="718">
        <f t="shared" si="85"/>
        <v>84.29</v>
      </c>
      <c r="Y379" s="744">
        <f t="shared" si="106"/>
        <v>20.29</v>
      </c>
      <c r="Z379" s="718">
        <f t="shared" si="86"/>
        <v>84.29</v>
      </c>
      <c r="AA379" s="744">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102"/>
        <v>YYBFNwd</v>
      </c>
      <c r="H380" s="761">
        <f>H379*1.2</f>
        <v>101.14800000000001</v>
      </c>
      <c r="I380" s="224">
        <v>20.29</v>
      </c>
      <c r="J380" s="718">
        <f t="shared" si="78"/>
        <v>85.975800000000007</v>
      </c>
      <c r="K380" s="744">
        <f t="shared" si="70"/>
        <v>20.29</v>
      </c>
      <c r="L380" s="718">
        <f t="shared" si="79"/>
        <v>85.975800000000007</v>
      </c>
      <c r="M380" s="744">
        <f t="shared" si="70"/>
        <v>20.29</v>
      </c>
      <c r="N380" s="718">
        <f t="shared" si="80"/>
        <v>85.975800000000007</v>
      </c>
      <c r="O380" s="744">
        <f t="shared" si="70"/>
        <v>20.29</v>
      </c>
      <c r="P380" s="718">
        <f t="shared" si="81"/>
        <v>85.975800000000007</v>
      </c>
      <c r="Q380" s="744">
        <f t="shared" si="70"/>
        <v>20.29</v>
      </c>
      <c r="R380" s="718">
        <f t="shared" si="82"/>
        <v>101.14800000000001</v>
      </c>
      <c r="S380" s="744">
        <f t="shared" si="70"/>
        <v>20.29</v>
      </c>
      <c r="T380" s="718">
        <f t="shared" si="83"/>
        <v>101.14800000000001</v>
      </c>
      <c r="U380" s="744">
        <f t="shared" si="70"/>
        <v>20.29</v>
      </c>
      <c r="V380" s="718">
        <f t="shared" si="84"/>
        <v>101.14800000000001</v>
      </c>
      <c r="W380" s="744">
        <f t="shared" si="70"/>
        <v>20.29</v>
      </c>
      <c r="X380" s="718">
        <f t="shared" si="85"/>
        <v>101.14800000000001</v>
      </c>
      <c r="Y380" s="744">
        <f t="shared" si="70"/>
        <v>20.29</v>
      </c>
      <c r="Z380" s="718">
        <f t="shared" si="86"/>
        <v>101.14800000000001</v>
      </c>
      <c r="AA380" s="744">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102"/>
        <v>YYWBFz</v>
      </c>
      <c r="H381" s="224">
        <v>73.45</v>
      </c>
      <c r="I381" s="224">
        <v>49.58</v>
      </c>
      <c r="J381" s="718">
        <f t="shared" si="78"/>
        <v>62.432499999999997</v>
      </c>
      <c r="K381" s="744">
        <f t="shared" ref="K381:Y381" si="107">$I381</f>
        <v>49.58</v>
      </c>
      <c r="L381" s="718">
        <f t="shared" si="79"/>
        <v>62.432499999999997</v>
      </c>
      <c r="M381" s="744">
        <f t="shared" si="107"/>
        <v>49.58</v>
      </c>
      <c r="N381" s="718">
        <f t="shared" si="80"/>
        <v>62.432499999999997</v>
      </c>
      <c r="O381" s="744">
        <f t="shared" si="107"/>
        <v>49.58</v>
      </c>
      <c r="P381" s="718">
        <f t="shared" si="81"/>
        <v>62.432499999999997</v>
      </c>
      <c r="Q381" s="744">
        <f t="shared" si="107"/>
        <v>49.58</v>
      </c>
      <c r="R381" s="718">
        <f t="shared" si="82"/>
        <v>73.45</v>
      </c>
      <c r="S381" s="744">
        <f t="shared" si="107"/>
        <v>49.58</v>
      </c>
      <c r="T381" s="718">
        <f t="shared" si="83"/>
        <v>73.45</v>
      </c>
      <c r="U381" s="744">
        <f t="shared" si="107"/>
        <v>49.58</v>
      </c>
      <c r="V381" s="718">
        <f t="shared" si="84"/>
        <v>73.45</v>
      </c>
      <c r="W381" s="744">
        <f t="shared" si="107"/>
        <v>49.58</v>
      </c>
      <c r="X381" s="718">
        <f t="shared" si="85"/>
        <v>73.45</v>
      </c>
      <c r="Y381" s="744">
        <f t="shared" si="107"/>
        <v>49.58</v>
      </c>
      <c r="Z381" s="718">
        <f t="shared" si="86"/>
        <v>73.45</v>
      </c>
      <c r="AA381" s="744">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102"/>
        <v>YYWBFzd</v>
      </c>
      <c r="H382" s="761">
        <f>H381*1.2</f>
        <v>88.14</v>
      </c>
      <c r="I382" s="224">
        <v>49.58</v>
      </c>
      <c r="J382" s="718">
        <f t="shared" si="78"/>
        <v>74.918999999999997</v>
      </c>
      <c r="K382" s="744">
        <f t="shared" si="70"/>
        <v>49.58</v>
      </c>
      <c r="L382" s="718">
        <f t="shared" si="79"/>
        <v>74.918999999999997</v>
      </c>
      <c r="M382" s="744">
        <f t="shared" si="70"/>
        <v>49.58</v>
      </c>
      <c r="N382" s="718">
        <f t="shared" si="80"/>
        <v>74.918999999999997</v>
      </c>
      <c r="O382" s="744">
        <f t="shared" si="70"/>
        <v>49.58</v>
      </c>
      <c r="P382" s="718">
        <f t="shared" si="81"/>
        <v>74.918999999999997</v>
      </c>
      <c r="Q382" s="744">
        <f t="shared" si="70"/>
        <v>49.58</v>
      </c>
      <c r="R382" s="718">
        <f t="shared" si="82"/>
        <v>88.14</v>
      </c>
      <c r="S382" s="744">
        <f t="shared" si="70"/>
        <v>49.58</v>
      </c>
      <c r="T382" s="718">
        <f t="shared" si="83"/>
        <v>88.14</v>
      </c>
      <c r="U382" s="744">
        <f t="shared" si="70"/>
        <v>49.58</v>
      </c>
      <c r="V382" s="718">
        <f t="shared" si="84"/>
        <v>88.14</v>
      </c>
      <c r="W382" s="744">
        <f t="shared" si="70"/>
        <v>49.58</v>
      </c>
      <c r="X382" s="718">
        <f t="shared" si="85"/>
        <v>88.14</v>
      </c>
      <c r="Y382" s="744">
        <f t="shared" si="70"/>
        <v>49.58</v>
      </c>
      <c r="Z382" s="718">
        <f t="shared" si="86"/>
        <v>88.14</v>
      </c>
      <c r="AA382" s="744">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102"/>
        <v>YAAA2Nw</v>
      </c>
      <c r="H383" s="224">
        <v>84.29</v>
      </c>
      <c r="I383" s="224">
        <v>20.29</v>
      </c>
      <c r="J383" s="718">
        <f t="shared" ref="J383:J389" si="108">$H383*HLOOKUP(J$305,$J$302:$R$303,2)</f>
        <v>71.646500000000003</v>
      </c>
      <c r="K383" s="744">
        <f t="shared" ref="K383" si="109">$I383</f>
        <v>20.29</v>
      </c>
      <c r="L383" s="718">
        <f t="shared" ref="L383:L389" si="110">$H383*HLOOKUP(L$305,$J$302:$R$303,2)</f>
        <v>71.646500000000003</v>
      </c>
      <c r="M383" s="744">
        <f t="shared" si="71"/>
        <v>20.29</v>
      </c>
      <c r="N383" s="718">
        <f t="shared" ref="N383:N389" si="111">$H383*HLOOKUP(N$305,$J$302:$R$303,2)</f>
        <v>71.646500000000003</v>
      </c>
      <c r="O383" s="744">
        <f t="shared" si="72"/>
        <v>20.29</v>
      </c>
      <c r="P383" s="718">
        <f t="shared" ref="P383:P389" si="112">$H383*HLOOKUP(P$305,$J$302:$R$303,2)</f>
        <v>71.646500000000003</v>
      </c>
      <c r="Q383" s="744">
        <f t="shared" si="73"/>
        <v>20.29</v>
      </c>
      <c r="R383" s="718">
        <f t="shared" ref="R383:R389" si="113">$H383*HLOOKUP(R$305,$J$302:$R$303,2)</f>
        <v>84.29</v>
      </c>
      <c r="S383" s="744">
        <f t="shared" si="74"/>
        <v>20.29</v>
      </c>
      <c r="T383" s="718">
        <f t="shared" ref="T383:T389" si="114">$H383*HLOOKUP(T$305,$J$302:$R$303,2)</f>
        <v>84.29</v>
      </c>
      <c r="U383" s="744">
        <f t="shared" si="75"/>
        <v>20.29</v>
      </c>
      <c r="V383" s="718">
        <f t="shared" ref="V383:V389" si="115">$H383*HLOOKUP(V$305,$J$302:$R$303,2)</f>
        <v>84.29</v>
      </c>
      <c r="W383" s="744">
        <f t="shared" si="76"/>
        <v>20.29</v>
      </c>
      <c r="X383" s="718">
        <f t="shared" ref="X383:X388" si="116">$H383*HLOOKUP(X$305,$J$302:$R$303,2)</f>
        <v>84.29</v>
      </c>
      <c r="Y383" s="744">
        <f t="shared" si="77"/>
        <v>20.29</v>
      </c>
      <c r="Z383" s="718">
        <f t="shared" ref="Z383:Z389" si="117">$H383*HLOOKUP(Z$305,$J$302:$R$303,2)</f>
        <v>84.29</v>
      </c>
      <c r="AA383" s="744">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102"/>
        <v>YAAA2Nwd</v>
      </c>
      <c r="H384" s="761">
        <f>H383*1.2</f>
        <v>101.14800000000001</v>
      </c>
      <c r="I384" s="224">
        <v>20.29</v>
      </c>
      <c r="J384" s="718">
        <f t="shared" si="108"/>
        <v>85.975800000000007</v>
      </c>
      <c r="K384" s="744">
        <f t="shared" si="70"/>
        <v>20.29</v>
      </c>
      <c r="L384" s="718">
        <f t="shared" si="110"/>
        <v>85.975800000000007</v>
      </c>
      <c r="M384" s="744">
        <f t="shared" si="71"/>
        <v>20.29</v>
      </c>
      <c r="N384" s="718">
        <f t="shared" si="111"/>
        <v>85.975800000000007</v>
      </c>
      <c r="O384" s="744">
        <f t="shared" si="72"/>
        <v>20.29</v>
      </c>
      <c r="P384" s="718">
        <f t="shared" si="112"/>
        <v>85.975800000000007</v>
      </c>
      <c r="Q384" s="744">
        <f t="shared" si="73"/>
        <v>20.29</v>
      </c>
      <c r="R384" s="718">
        <f t="shared" si="113"/>
        <v>101.14800000000001</v>
      </c>
      <c r="S384" s="744">
        <f t="shared" si="74"/>
        <v>20.29</v>
      </c>
      <c r="T384" s="718">
        <f t="shared" si="114"/>
        <v>101.14800000000001</v>
      </c>
      <c r="U384" s="744">
        <f t="shared" si="75"/>
        <v>20.29</v>
      </c>
      <c r="V384" s="718">
        <f t="shared" si="115"/>
        <v>101.14800000000001</v>
      </c>
      <c r="W384" s="744">
        <f t="shared" si="76"/>
        <v>20.29</v>
      </c>
      <c r="X384" s="718">
        <f t="shared" si="116"/>
        <v>101.14800000000001</v>
      </c>
      <c r="Y384" s="744">
        <f t="shared" si="77"/>
        <v>20.29</v>
      </c>
      <c r="Z384" s="718">
        <f t="shared" si="117"/>
        <v>101.14800000000001</v>
      </c>
      <c r="AA384" s="744">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102"/>
        <v>YYAA2A1z</v>
      </c>
      <c r="H385" s="224">
        <v>85.1</v>
      </c>
      <c r="I385" s="224">
        <v>51.74</v>
      </c>
      <c r="J385" s="718">
        <f t="shared" si="108"/>
        <v>72.334999999999994</v>
      </c>
      <c r="K385" s="744">
        <f t="shared" ref="K385" si="118">$I385</f>
        <v>51.74</v>
      </c>
      <c r="L385" s="718">
        <f t="shared" si="110"/>
        <v>72.334999999999994</v>
      </c>
      <c r="M385" s="744">
        <f t="shared" si="71"/>
        <v>51.74</v>
      </c>
      <c r="N385" s="718">
        <f t="shared" si="111"/>
        <v>72.334999999999994</v>
      </c>
      <c r="O385" s="744">
        <f t="shared" si="72"/>
        <v>51.74</v>
      </c>
      <c r="P385" s="718">
        <f t="shared" si="112"/>
        <v>72.334999999999994</v>
      </c>
      <c r="Q385" s="744">
        <f t="shared" si="73"/>
        <v>51.74</v>
      </c>
      <c r="R385" s="718">
        <f t="shared" si="113"/>
        <v>85.1</v>
      </c>
      <c r="S385" s="744">
        <f t="shared" si="74"/>
        <v>51.74</v>
      </c>
      <c r="T385" s="718">
        <f t="shared" si="114"/>
        <v>85.1</v>
      </c>
      <c r="U385" s="744">
        <f t="shared" si="75"/>
        <v>51.74</v>
      </c>
      <c r="V385" s="718">
        <f t="shared" si="115"/>
        <v>85.1</v>
      </c>
      <c r="W385" s="744">
        <f t="shared" si="76"/>
        <v>51.74</v>
      </c>
      <c r="X385" s="718">
        <f t="shared" si="116"/>
        <v>85.1</v>
      </c>
      <c r="Y385" s="744">
        <f t="shared" si="77"/>
        <v>51.74</v>
      </c>
      <c r="Z385" s="718">
        <f t="shared" si="117"/>
        <v>85.1</v>
      </c>
      <c r="AA385" s="744">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102"/>
        <v>YYAA2A1zd</v>
      </c>
      <c r="H386" s="761">
        <f>H385*1.2</f>
        <v>102.11999999999999</v>
      </c>
      <c r="I386" s="224">
        <v>51.74</v>
      </c>
      <c r="J386" s="718">
        <f t="shared" si="108"/>
        <v>86.801999999999992</v>
      </c>
      <c r="K386" s="744">
        <f t="shared" si="70"/>
        <v>51.74</v>
      </c>
      <c r="L386" s="718">
        <f t="shared" si="110"/>
        <v>86.801999999999992</v>
      </c>
      <c r="M386" s="744">
        <f t="shared" si="71"/>
        <v>51.74</v>
      </c>
      <c r="N386" s="718">
        <f t="shared" si="111"/>
        <v>86.801999999999992</v>
      </c>
      <c r="O386" s="744">
        <f t="shared" si="72"/>
        <v>51.74</v>
      </c>
      <c r="P386" s="718">
        <f t="shared" si="112"/>
        <v>86.801999999999992</v>
      </c>
      <c r="Q386" s="744">
        <f t="shared" si="73"/>
        <v>51.74</v>
      </c>
      <c r="R386" s="718">
        <f t="shared" si="113"/>
        <v>102.11999999999999</v>
      </c>
      <c r="S386" s="744">
        <f t="shared" si="74"/>
        <v>51.74</v>
      </c>
      <c r="T386" s="718">
        <f t="shared" si="114"/>
        <v>102.11999999999999</v>
      </c>
      <c r="U386" s="744">
        <f t="shared" si="75"/>
        <v>51.74</v>
      </c>
      <c r="V386" s="718">
        <f t="shared" si="115"/>
        <v>102.11999999999999</v>
      </c>
      <c r="W386" s="744">
        <f t="shared" si="76"/>
        <v>51.74</v>
      </c>
      <c r="X386" s="718">
        <f t="shared" si="116"/>
        <v>102.11999999999999</v>
      </c>
      <c r="Y386" s="744">
        <f t="shared" si="77"/>
        <v>51.74</v>
      </c>
      <c r="Z386" s="718">
        <f t="shared" si="117"/>
        <v>102.11999999999999</v>
      </c>
      <c r="AA386" s="744">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102"/>
        <v>AYWA2A1a</v>
      </c>
      <c r="H387" s="224">
        <v>0</v>
      </c>
      <c r="I387" s="224">
        <v>0</v>
      </c>
      <c r="J387" s="718">
        <f t="shared" si="108"/>
        <v>0</v>
      </c>
      <c r="K387" s="744">
        <f t="shared" si="70"/>
        <v>0</v>
      </c>
      <c r="L387" s="718">
        <f t="shared" si="110"/>
        <v>0</v>
      </c>
      <c r="M387" s="744">
        <f t="shared" si="71"/>
        <v>0</v>
      </c>
      <c r="N387" s="718">
        <f t="shared" si="111"/>
        <v>0</v>
      </c>
      <c r="O387" s="744">
        <f t="shared" si="72"/>
        <v>0</v>
      </c>
      <c r="P387" s="718">
        <f t="shared" si="112"/>
        <v>0</v>
      </c>
      <c r="Q387" s="744">
        <f t="shared" si="73"/>
        <v>0</v>
      </c>
      <c r="R387" s="718">
        <f t="shared" si="113"/>
        <v>0</v>
      </c>
      <c r="S387" s="744">
        <f t="shared" si="74"/>
        <v>0</v>
      </c>
      <c r="T387" s="718">
        <f t="shared" si="114"/>
        <v>0</v>
      </c>
      <c r="U387" s="744">
        <f t="shared" si="75"/>
        <v>0</v>
      </c>
      <c r="V387" s="718">
        <f t="shared" si="115"/>
        <v>0</v>
      </c>
      <c r="W387" s="744">
        <f t="shared" si="76"/>
        <v>0</v>
      </c>
      <c r="X387" s="718">
        <f t="shared" si="116"/>
        <v>0</v>
      </c>
      <c r="Y387" s="744">
        <f t="shared" si="77"/>
        <v>0</v>
      </c>
      <c r="Z387" s="718">
        <f t="shared" si="117"/>
        <v>0</v>
      </c>
      <c r="AA387" s="744">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102"/>
        <v>AANWA1a</v>
      </c>
      <c r="H388" s="224">
        <v>0</v>
      </c>
      <c r="I388" s="224">
        <v>0</v>
      </c>
      <c r="J388" s="718">
        <f t="shared" si="108"/>
        <v>0</v>
      </c>
      <c r="K388" s="744">
        <f t="shared" si="70"/>
        <v>0</v>
      </c>
      <c r="L388" s="718">
        <f t="shared" si="110"/>
        <v>0</v>
      </c>
      <c r="M388" s="744">
        <f t="shared" si="71"/>
        <v>0</v>
      </c>
      <c r="N388" s="718">
        <f t="shared" si="111"/>
        <v>0</v>
      </c>
      <c r="O388" s="744">
        <f t="shared" si="72"/>
        <v>0</v>
      </c>
      <c r="P388" s="718">
        <f t="shared" si="112"/>
        <v>0</v>
      </c>
      <c r="Q388" s="744">
        <f t="shared" si="73"/>
        <v>0</v>
      </c>
      <c r="R388" s="718">
        <f t="shared" si="113"/>
        <v>0</v>
      </c>
      <c r="S388" s="744">
        <f t="shared" si="74"/>
        <v>0</v>
      </c>
      <c r="T388" s="718">
        <f t="shared" si="114"/>
        <v>0</v>
      </c>
      <c r="U388" s="744">
        <f t="shared" si="75"/>
        <v>0</v>
      </c>
      <c r="V388" s="718">
        <f t="shared" si="115"/>
        <v>0</v>
      </c>
      <c r="W388" s="744">
        <f t="shared" si="76"/>
        <v>0</v>
      </c>
      <c r="X388" s="718">
        <f t="shared" si="116"/>
        <v>0</v>
      </c>
      <c r="Y388" s="744">
        <f t="shared" si="77"/>
        <v>0</v>
      </c>
      <c r="Z388" s="718">
        <f t="shared" si="117"/>
        <v>0</v>
      </c>
      <c r="AA388" s="744">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102"/>
        <v>AAANWa</v>
      </c>
      <c r="H389" s="224">
        <v>0</v>
      </c>
      <c r="I389" s="224">
        <v>0</v>
      </c>
      <c r="J389" s="718">
        <f t="shared" si="108"/>
        <v>0</v>
      </c>
      <c r="K389" s="744">
        <f t="shared" si="70"/>
        <v>0</v>
      </c>
      <c r="L389" s="718">
        <f t="shared" si="110"/>
        <v>0</v>
      </c>
      <c r="M389" s="744">
        <f t="shared" si="71"/>
        <v>0</v>
      </c>
      <c r="N389" s="718">
        <f t="shared" si="111"/>
        <v>0</v>
      </c>
      <c r="O389" s="744">
        <f t="shared" si="72"/>
        <v>0</v>
      </c>
      <c r="P389" s="718">
        <f t="shared" si="112"/>
        <v>0</v>
      </c>
      <c r="Q389" s="744">
        <f t="shared" si="73"/>
        <v>0</v>
      </c>
      <c r="R389" s="718">
        <f t="shared" si="113"/>
        <v>0</v>
      </c>
      <c r="S389" s="744">
        <f t="shared" si="74"/>
        <v>0</v>
      </c>
      <c r="T389" s="718">
        <f t="shared" si="114"/>
        <v>0</v>
      </c>
      <c r="U389" s="744">
        <f t="shared" si="75"/>
        <v>0</v>
      </c>
      <c r="V389" s="718">
        <f t="shared" si="115"/>
        <v>0</v>
      </c>
      <c r="W389" s="744">
        <f t="shared" si="76"/>
        <v>0</v>
      </c>
      <c r="X389" s="718">
        <f t="shared" ref="X389" si="119">$H389*HLOOKUP(X$305,$J$302:$R$303,2)</f>
        <v>0</v>
      </c>
      <c r="Y389" s="744">
        <f t="shared" si="77"/>
        <v>0</v>
      </c>
      <c r="Z389" s="718">
        <f t="shared" si="117"/>
        <v>0</v>
      </c>
      <c r="AA389" s="744">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801</v>
      </c>
      <c r="I391" t="s">
        <v>1083</v>
      </c>
      <c r="J391" s="759" t="s">
        <v>393</v>
      </c>
      <c r="K391" s="759" t="s">
        <v>791</v>
      </c>
      <c r="L391" s="759" t="s">
        <v>792</v>
      </c>
      <c r="M391" s="759" t="s">
        <v>793</v>
      </c>
      <c r="N391" s="759" t="s">
        <v>794</v>
      </c>
      <c r="O391" s="759" t="s">
        <v>795</v>
      </c>
      <c r="P391" s="759" t="s">
        <v>796</v>
      </c>
      <c r="Q391" s="759" t="s">
        <v>797</v>
      </c>
      <c r="R391" s="759" t="s">
        <v>798</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1084</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1085</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1086</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1048</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804</v>
      </c>
      <c r="H397" t="s">
        <v>820</v>
      </c>
      <c r="I397" t="s">
        <v>820</v>
      </c>
      <c r="J397" t="s">
        <v>820</v>
      </c>
      <c r="K397" t="s">
        <v>820</v>
      </c>
      <c r="L397" t="s">
        <v>393</v>
      </c>
      <c r="M397" t="s">
        <v>393</v>
      </c>
      <c r="N397" t="s">
        <v>393</v>
      </c>
      <c r="O397" t="s">
        <v>393</v>
      </c>
      <c r="P397" t="s">
        <v>791</v>
      </c>
      <c r="Q397" t="s">
        <v>791</v>
      </c>
      <c r="R397" t="s">
        <v>791</v>
      </c>
      <c r="S397" t="s">
        <v>791</v>
      </c>
      <c r="T397" t="s">
        <v>792</v>
      </c>
      <c r="U397" t="s">
        <v>792</v>
      </c>
      <c r="V397" t="s">
        <v>792</v>
      </c>
      <c r="W397" t="s">
        <v>792</v>
      </c>
      <c r="X397" t="s">
        <v>793</v>
      </c>
      <c r="Y397" t="s">
        <v>793</v>
      </c>
      <c r="Z397" t="s">
        <v>793</v>
      </c>
      <c r="AA397" t="s">
        <v>793</v>
      </c>
      <c r="AB397" t="s">
        <v>794</v>
      </c>
      <c r="AC397" t="s">
        <v>794</v>
      </c>
      <c r="AD397" t="s">
        <v>794</v>
      </c>
      <c r="AE397" t="s">
        <v>794</v>
      </c>
      <c r="AF397" t="s">
        <v>795</v>
      </c>
      <c r="AG397" t="s">
        <v>795</v>
      </c>
      <c r="AH397" t="s">
        <v>795</v>
      </c>
      <c r="AI397" t="s">
        <v>795</v>
      </c>
      <c r="AJ397" t="s">
        <v>796</v>
      </c>
      <c r="AK397" t="s">
        <v>796</v>
      </c>
      <c r="AL397" t="s">
        <v>796</v>
      </c>
      <c r="AM397" t="s">
        <v>796</v>
      </c>
      <c r="AN397" t="s">
        <v>797</v>
      </c>
      <c r="AO397" t="s">
        <v>797</v>
      </c>
      <c r="AP397" t="s">
        <v>797</v>
      </c>
      <c r="AQ397" t="s">
        <v>797</v>
      </c>
      <c r="AR397" t="s">
        <v>798</v>
      </c>
      <c r="AS397" t="s">
        <v>798</v>
      </c>
      <c r="AT397" t="s">
        <v>798</v>
      </c>
      <c r="AU397" t="s">
        <v>798</v>
      </c>
      <c r="AV397" s="188"/>
      <c r="AW397" s="188"/>
      <c r="AX397" s="16"/>
      <c r="AY397" s="8"/>
      <c r="AZ397" s="8"/>
      <c r="BA397" s="8"/>
    </row>
    <row r="398" spans="1:53" ht="14.5" outlineLevel="1" x14ac:dyDescent="0.35">
      <c r="A398" s="6"/>
      <c r="B398" s="7"/>
      <c r="C398" s="17"/>
      <c r="D398" s="17"/>
      <c r="E398" s="17"/>
      <c r="F398" s="26"/>
      <c r="G398" s="26" t="s">
        <v>803</v>
      </c>
      <c r="H398" t="s">
        <v>1084</v>
      </c>
      <c r="I398" t="s">
        <v>1085</v>
      </c>
      <c r="J398" t="s">
        <v>1086</v>
      </c>
      <c r="K398" t="s">
        <v>1048</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4.5" outlineLevel="1" x14ac:dyDescent="0.35">
      <c r="A399" s="6"/>
      <c r="B399" s="7"/>
      <c r="C399" s="17"/>
      <c r="D399" s="17"/>
      <c r="E399" s="17"/>
      <c r="F399" s="26"/>
      <c r="G399" s="26" t="str">
        <f t="shared" ref="G399:G434" si="121">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21"/>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21"/>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21"/>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21"/>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21"/>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21"/>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21"/>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21"/>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21"/>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21"/>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21"/>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21"/>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21"/>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21"/>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21"/>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21"/>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21"/>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21"/>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21"/>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21"/>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21"/>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21"/>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21"/>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21"/>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21"/>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21"/>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21"/>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21"/>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21"/>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21"/>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21"/>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21"/>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21"/>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21"/>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21"/>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 t="shared" ref="G435:G439" si="122">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 t="shared" si="122"/>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 t="shared" si="122"/>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 t="shared" si="122"/>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 t="shared" si="122"/>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2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2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2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2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2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2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2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2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2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2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2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2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2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2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2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2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2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2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2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2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2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2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2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2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2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2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2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2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2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2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2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2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2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2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2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2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2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2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2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2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2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2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1239</v>
      </c>
      <c r="J484" s="759" t="s">
        <v>393</v>
      </c>
      <c r="K484" s="759" t="s">
        <v>791</v>
      </c>
      <c r="L484" s="759" t="s">
        <v>792</v>
      </c>
      <c r="M484" s="759" t="s">
        <v>793</v>
      </c>
      <c r="N484" s="759" t="s">
        <v>794</v>
      </c>
      <c r="O484" s="759" t="s">
        <v>795</v>
      </c>
      <c r="P484" s="759" t="s">
        <v>796</v>
      </c>
      <c r="Q484" s="759" t="s">
        <v>797</v>
      </c>
      <c r="R484" s="759" t="s">
        <v>798</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1083</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804</v>
      </c>
      <c r="H487" t="s">
        <v>820</v>
      </c>
      <c r="I487" t="s">
        <v>820</v>
      </c>
      <c r="J487" t="s">
        <v>820</v>
      </c>
      <c r="K487" t="s">
        <v>820</v>
      </c>
      <c r="L487" t="s">
        <v>393</v>
      </c>
      <c r="M487" t="s">
        <v>393</v>
      </c>
      <c r="N487" t="s">
        <v>393</v>
      </c>
      <c r="O487" t="s">
        <v>393</v>
      </c>
      <c r="P487" t="s">
        <v>791</v>
      </c>
      <c r="Q487" t="s">
        <v>791</v>
      </c>
      <c r="R487" t="s">
        <v>791</v>
      </c>
      <c r="S487" t="s">
        <v>791</v>
      </c>
      <c r="T487" t="s">
        <v>792</v>
      </c>
      <c r="U487" t="s">
        <v>792</v>
      </c>
      <c r="V487" t="s">
        <v>792</v>
      </c>
      <c r="W487" t="s">
        <v>792</v>
      </c>
      <c r="X487" t="s">
        <v>793</v>
      </c>
      <c r="Y487" t="s">
        <v>793</v>
      </c>
      <c r="Z487" t="s">
        <v>793</v>
      </c>
      <c r="AA487" t="s">
        <v>793</v>
      </c>
      <c r="AB487" t="s">
        <v>794</v>
      </c>
      <c r="AC487" t="s">
        <v>794</v>
      </c>
      <c r="AD487" t="s">
        <v>794</v>
      </c>
      <c r="AE487" t="s">
        <v>794</v>
      </c>
      <c r="AF487" t="s">
        <v>795</v>
      </c>
      <c r="AG487" t="s">
        <v>795</v>
      </c>
      <c r="AH487" t="s">
        <v>795</v>
      </c>
      <c r="AI487" t="s">
        <v>795</v>
      </c>
      <c r="AJ487" t="s">
        <v>796</v>
      </c>
      <c r="AK487" t="s">
        <v>796</v>
      </c>
      <c r="AL487" t="s">
        <v>796</v>
      </c>
      <c r="AM487" t="s">
        <v>796</v>
      </c>
      <c r="AN487" t="s">
        <v>797</v>
      </c>
      <c r="AO487" t="s">
        <v>797</v>
      </c>
      <c r="AP487" t="s">
        <v>797</v>
      </c>
      <c r="AQ487" t="s">
        <v>797</v>
      </c>
      <c r="AR487" t="s">
        <v>798</v>
      </c>
      <c r="AS487" t="s">
        <v>798</v>
      </c>
      <c r="AT487" t="s">
        <v>798</v>
      </c>
      <c r="AU487" t="s">
        <v>798</v>
      </c>
      <c r="AV487" s="188"/>
      <c r="AW487" s="188"/>
      <c r="AX487" s="16"/>
      <c r="AY487" s="8"/>
      <c r="AZ487" s="8"/>
      <c r="BA487" s="8"/>
    </row>
    <row r="488" spans="1:53" ht="14.5" outlineLevel="1" x14ac:dyDescent="0.35">
      <c r="A488" s="6"/>
      <c r="B488" s="7"/>
      <c r="C488" s="17"/>
      <c r="D488" s="17"/>
      <c r="E488" s="17"/>
      <c r="F488" s="26"/>
      <c r="G488" s="26" t="s">
        <v>60</v>
      </c>
      <c r="H488" t="s">
        <v>767</v>
      </c>
      <c r="I488" t="s">
        <v>1205</v>
      </c>
      <c r="J488" t="s">
        <v>1206</v>
      </c>
      <c r="K488" t="s">
        <v>769</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4.5" outlineLevel="1" x14ac:dyDescent="0.35">
      <c r="A489" s="6"/>
      <c r="B489" s="7"/>
      <c r="C489" s="17"/>
      <c r="D489" s="17"/>
      <c r="E489" s="17"/>
      <c r="F489" s="26"/>
      <c r="G489" s="26" t="str">
        <f t="shared" ref="G489:G525" si="12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2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2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2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2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2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2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2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2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2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2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2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2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2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25"/>
        <v>YYWLWz</v>
      </c>
      <c r="H503" s="224">
        <v>0</v>
      </c>
      <c r="I503" s="224">
        <v>31.69736842105263</v>
      </c>
      <c r="J503" s="923">
        <v>17.706521739130437</v>
      </c>
      <c r="K503" s="923">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25"/>
        <v>YYWLWzd</v>
      </c>
      <c r="H504" s="224">
        <v>0</v>
      </c>
      <c r="I504" s="224">
        <v>31.69736842105263</v>
      </c>
      <c r="J504" s="923">
        <v>17.706521739130437</v>
      </c>
      <c r="K504" s="923">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2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2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2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2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2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2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2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2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2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2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2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2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2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2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2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2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2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2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2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2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2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 t="shared" si="126"/>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27"/>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27"/>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27"/>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27"/>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27"/>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27"/>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27"/>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27"/>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27"/>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27"/>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27"/>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27"/>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27"/>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27"/>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27"/>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27"/>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27"/>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27"/>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27"/>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27"/>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27"/>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27"/>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27"/>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27"/>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27"/>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27"/>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27"/>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27"/>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27"/>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27"/>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27"/>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27"/>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27"/>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27"/>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27"/>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27"/>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27"/>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27"/>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27"/>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27"/>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27"/>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27"/>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27"/>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802</v>
      </c>
      <c r="J574" s="759" t="s">
        <v>393</v>
      </c>
      <c r="K574" s="759" t="s">
        <v>791</v>
      </c>
      <c r="L574" s="759" t="s">
        <v>792</v>
      </c>
      <c r="M574" s="759" t="s">
        <v>793</v>
      </c>
      <c r="N574" s="759" t="s">
        <v>794</v>
      </c>
      <c r="O574" s="759" t="s">
        <v>795</v>
      </c>
      <c r="P574" s="759" t="s">
        <v>796</v>
      </c>
      <c r="Q574" s="759" t="s">
        <v>797</v>
      </c>
      <c r="R574" s="759" t="s">
        <v>798</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1083</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804</v>
      </c>
      <c r="H577" t="s">
        <v>820</v>
      </c>
      <c r="I577" t="s">
        <v>820</v>
      </c>
      <c r="J577" t="s">
        <v>820</v>
      </c>
      <c r="K577" t="s">
        <v>820</v>
      </c>
      <c r="L577" t="s">
        <v>393</v>
      </c>
      <c r="M577" t="s">
        <v>393</v>
      </c>
      <c r="N577" t="s">
        <v>393</v>
      </c>
      <c r="O577" t="s">
        <v>393</v>
      </c>
      <c r="P577" t="s">
        <v>791</v>
      </c>
      <c r="Q577" t="s">
        <v>791</v>
      </c>
      <c r="R577" t="s">
        <v>791</v>
      </c>
      <c r="S577" t="s">
        <v>791</v>
      </c>
      <c r="T577" t="s">
        <v>792</v>
      </c>
      <c r="U577" t="s">
        <v>792</v>
      </c>
      <c r="V577" t="s">
        <v>792</v>
      </c>
      <c r="W577" t="s">
        <v>792</v>
      </c>
      <c r="X577" t="s">
        <v>793</v>
      </c>
      <c r="Y577" t="s">
        <v>793</v>
      </c>
      <c r="Z577" t="s">
        <v>793</v>
      </c>
      <c r="AA577" t="s">
        <v>793</v>
      </c>
      <c r="AB577" t="s">
        <v>794</v>
      </c>
      <c r="AC577" t="s">
        <v>794</v>
      </c>
      <c r="AD577" t="s">
        <v>794</v>
      </c>
      <c r="AE577" t="s">
        <v>794</v>
      </c>
      <c r="AF577" t="s">
        <v>795</v>
      </c>
      <c r="AG577" t="s">
        <v>795</v>
      </c>
      <c r="AH577" t="s">
        <v>795</v>
      </c>
      <c r="AI577" t="s">
        <v>795</v>
      </c>
      <c r="AJ577" t="s">
        <v>796</v>
      </c>
      <c r="AK577" t="s">
        <v>796</v>
      </c>
      <c r="AL577" t="s">
        <v>796</v>
      </c>
      <c r="AM577" t="s">
        <v>796</v>
      </c>
      <c r="AN577" t="s">
        <v>797</v>
      </c>
      <c r="AO577" t="s">
        <v>797</v>
      </c>
      <c r="AP577" t="s">
        <v>797</v>
      </c>
      <c r="AQ577" t="s">
        <v>797</v>
      </c>
      <c r="AR577" t="s">
        <v>798</v>
      </c>
      <c r="AS577" t="s">
        <v>798</v>
      </c>
      <c r="AT577" t="s">
        <v>798</v>
      </c>
      <c r="AU577" t="s">
        <v>798</v>
      </c>
      <c r="AV577" s="188"/>
      <c r="AW577" s="188"/>
      <c r="AX577" s="16"/>
      <c r="AY577" s="8"/>
      <c r="AZ577" s="8"/>
      <c r="BA577" s="8"/>
    </row>
    <row r="578" spans="1:53" ht="14.5" outlineLevel="1" x14ac:dyDescent="0.35">
      <c r="A578" s="6"/>
      <c r="B578" s="7"/>
      <c r="C578" s="17"/>
      <c r="D578" s="17"/>
      <c r="E578" s="17"/>
      <c r="F578" s="26"/>
      <c r="G578" s="26" t="s">
        <v>805</v>
      </c>
      <c r="H578" t="s">
        <v>767</v>
      </c>
      <c r="I578" t="s">
        <v>1205</v>
      </c>
      <c r="J578" t="s">
        <v>1206</v>
      </c>
      <c r="K578" t="s">
        <v>769</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4.5" outlineLevel="1" x14ac:dyDescent="0.3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25</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1217</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379</v>
      </c>
      <c r="K676" s="23" t="s">
        <v>56</v>
      </c>
      <c r="L676" s="23" t="s">
        <v>57</v>
      </c>
      <c r="M676" s="23" t="s">
        <v>58</v>
      </c>
      <c r="N676" s="23" t="s">
        <v>59</v>
      </c>
      <c r="O676" s="23" t="s">
        <v>881</v>
      </c>
      <c r="P676" s="23" t="s">
        <v>882</v>
      </c>
      <c r="Q676" s="23" t="s">
        <v>883</v>
      </c>
      <c r="R676" s="23" t="s">
        <v>1155</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6" t="str">
        <f>General!G17</f>
        <v>b</v>
      </c>
      <c r="J677" s="230">
        <v>0.41</v>
      </c>
      <c r="K677" s="230">
        <v>0.73</v>
      </c>
      <c r="L677" s="230">
        <v>1</v>
      </c>
      <c r="M677" s="230">
        <v>0.87</v>
      </c>
      <c r="N677" s="230">
        <v>0.87</v>
      </c>
      <c r="O677" s="229">
        <v>0.96</v>
      </c>
      <c r="P677" s="229">
        <v>0.89</v>
      </c>
      <c r="Q677" s="229">
        <v>0.88</v>
      </c>
      <c r="R677" s="229">
        <v>0.7</v>
      </c>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6" t="str">
        <f>General!G18</f>
        <v>bd</v>
      </c>
      <c r="J678" s="230">
        <v>0.41</v>
      </c>
      <c r="K678" s="230">
        <v>0.73</v>
      </c>
      <c r="L678" s="230">
        <v>1</v>
      </c>
      <c r="M678" s="230">
        <v>0.87</v>
      </c>
      <c r="N678" s="230">
        <v>0.87</v>
      </c>
      <c r="O678" s="229">
        <v>0.96</v>
      </c>
      <c r="P678" s="229">
        <v>0.89</v>
      </c>
      <c r="Q678" s="229">
        <v>0.88</v>
      </c>
      <c r="R678" s="229">
        <v>0.7</v>
      </c>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6" t="str">
        <f>General!G19</f>
        <v>f</v>
      </c>
      <c r="J679" s="230">
        <v>0.41</v>
      </c>
      <c r="K679" s="230">
        <v>0.73</v>
      </c>
      <c r="L679" s="230">
        <v>1</v>
      </c>
      <c r="M679" s="230">
        <v>0.87</v>
      </c>
      <c r="N679" s="230">
        <v>0.87</v>
      </c>
      <c r="O679" s="229">
        <v>0.96</v>
      </c>
      <c r="P679" s="229">
        <v>0.89</v>
      </c>
      <c r="Q679" s="229">
        <v>0.88</v>
      </c>
      <c r="R679" s="229">
        <v>0.7</v>
      </c>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6" t="str">
        <f>General!G20</f>
        <v>h</v>
      </c>
      <c r="J680" s="230">
        <v>0.41</v>
      </c>
      <c r="K680" s="230">
        <v>0.73</v>
      </c>
      <c r="L680" s="230">
        <v>1</v>
      </c>
      <c r="M680" s="230">
        <v>0.87</v>
      </c>
      <c r="N680" s="230">
        <v>0.87</v>
      </c>
      <c r="O680" s="229">
        <v>0.96</v>
      </c>
      <c r="P680" s="229">
        <v>0.89</v>
      </c>
      <c r="Q680" s="229">
        <v>0.88</v>
      </c>
      <c r="R680" s="229">
        <v>0.7</v>
      </c>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6" t="str">
        <f>General!G21</f>
        <v>i</v>
      </c>
      <c r="J681" s="230">
        <v>0.41</v>
      </c>
      <c r="K681" s="230">
        <v>0.73</v>
      </c>
      <c r="L681" s="230">
        <v>1</v>
      </c>
      <c r="M681" s="230">
        <v>0.87</v>
      </c>
      <c r="N681" s="230">
        <v>0.87</v>
      </c>
      <c r="O681" s="229">
        <v>0.96</v>
      </c>
      <c r="P681" s="229">
        <v>0.89</v>
      </c>
      <c r="Q681" s="229">
        <v>0.88</v>
      </c>
      <c r="R681" s="229">
        <v>0.7</v>
      </c>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6" t="str">
        <f>General!G22</f>
        <v>k</v>
      </c>
      <c r="J682" s="230">
        <v>0.41</v>
      </c>
      <c r="K682" s="230">
        <v>0.73</v>
      </c>
      <c r="L682" s="230">
        <v>1</v>
      </c>
      <c r="M682" s="230">
        <v>0.87</v>
      </c>
      <c r="N682" s="230">
        <v>0.87</v>
      </c>
      <c r="O682" s="229">
        <v>0.96</v>
      </c>
      <c r="P682" s="229">
        <v>0.89</v>
      </c>
      <c r="Q682" s="229">
        <v>0.88</v>
      </c>
      <c r="R682" s="229">
        <v>0.7</v>
      </c>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6" t="str">
        <f>General!G23</f>
        <v>l</v>
      </c>
      <c r="J683" s="230">
        <v>0.41</v>
      </c>
      <c r="K683" s="229">
        <v>0.93</v>
      </c>
      <c r="L683" s="229">
        <v>1</v>
      </c>
      <c r="M683" s="229">
        <v>0.64</v>
      </c>
      <c r="N683" s="229">
        <v>0.79</v>
      </c>
      <c r="O683" s="229">
        <v>0.96</v>
      </c>
      <c r="P683" s="229">
        <v>0.89</v>
      </c>
      <c r="Q683" s="229">
        <v>0.88</v>
      </c>
      <c r="R683" s="229">
        <v>0.7</v>
      </c>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6" t="str">
        <f>General!G24</f>
        <v>o</v>
      </c>
      <c r="J684" s="230">
        <v>0.41</v>
      </c>
      <c r="K684" s="230">
        <v>0.73</v>
      </c>
      <c r="L684" s="230">
        <v>1</v>
      </c>
      <c r="M684" s="230">
        <v>0.87</v>
      </c>
      <c r="N684" s="230">
        <v>0.87</v>
      </c>
      <c r="O684" s="229">
        <v>0.96</v>
      </c>
      <c r="P684" s="229">
        <v>0.89</v>
      </c>
      <c r="Q684" s="229">
        <v>0.88</v>
      </c>
      <c r="R684" s="229">
        <v>0.7</v>
      </c>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6" t="str">
        <f>General!G25</f>
        <v>od</v>
      </c>
      <c r="J685" s="230">
        <v>0.41</v>
      </c>
      <c r="K685" s="230">
        <v>0.73</v>
      </c>
      <c r="L685" s="230">
        <v>1</v>
      </c>
      <c r="M685" s="230">
        <v>0.87</v>
      </c>
      <c r="N685" s="230">
        <v>0.87</v>
      </c>
      <c r="O685" s="229">
        <v>0.96</v>
      </c>
      <c r="P685" s="229">
        <v>0.89</v>
      </c>
      <c r="Q685" s="229">
        <v>0.88</v>
      </c>
      <c r="R685" s="229">
        <v>0.7</v>
      </c>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6" t="str">
        <f>General!G26</f>
        <v>of</v>
      </c>
      <c r="J686" s="230">
        <v>0.41</v>
      </c>
      <c r="K686" s="230">
        <v>0.73</v>
      </c>
      <c r="L686" s="230">
        <v>1</v>
      </c>
      <c r="M686" s="230">
        <v>0.87</v>
      </c>
      <c r="N686" s="230">
        <v>0.87</v>
      </c>
      <c r="O686" s="229">
        <v>0.96</v>
      </c>
      <c r="P686" s="229">
        <v>0.89</v>
      </c>
      <c r="Q686" s="229">
        <v>0.88</v>
      </c>
      <c r="R686" s="229">
        <v>0.7</v>
      </c>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6" t="str">
        <f>General!G27</f>
        <v>r</v>
      </c>
      <c r="J687" s="229">
        <v>0.3</v>
      </c>
      <c r="K687" s="229">
        <v>0.67</v>
      </c>
      <c r="L687" s="229">
        <v>1</v>
      </c>
      <c r="M687" s="229">
        <v>0.78</v>
      </c>
      <c r="N687" s="229">
        <v>0.87</v>
      </c>
      <c r="O687" s="229">
        <v>0.85</v>
      </c>
      <c r="P687" s="229">
        <v>0.76</v>
      </c>
      <c r="Q687" s="229">
        <v>0.86</v>
      </c>
      <c r="R687" s="229">
        <v>0.7</v>
      </c>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6" t="str">
        <f>General!G28</f>
        <v>rd</v>
      </c>
      <c r="J688" s="229">
        <v>0.3</v>
      </c>
      <c r="K688" s="229">
        <v>0.67</v>
      </c>
      <c r="L688" s="229">
        <v>1</v>
      </c>
      <c r="M688" s="229">
        <v>0.78</v>
      </c>
      <c r="N688" s="229">
        <v>0.87</v>
      </c>
      <c r="O688" s="229">
        <v>0.85</v>
      </c>
      <c r="P688" s="229">
        <v>0.76</v>
      </c>
      <c r="Q688" s="229">
        <v>0.86</v>
      </c>
      <c r="R688" s="229">
        <v>0.7</v>
      </c>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84" ht="12" customHeight="1" outlineLevel="1" x14ac:dyDescent="0.35">
      <c r="A689" s="6"/>
      <c r="B689" s="7"/>
      <c r="C689" s="17"/>
      <c r="D689" s="17"/>
      <c r="E689" s="17"/>
      <c r="F689" s="33"/>
      <c r="H689" s="27"/>
      <c r="I689" s="696" t="str">
        <f>General!G29</f>
        <v>v</v>
      </c>
      <c r="J689" s="230">
        <v>0.41</v>
      </c>
      <c r="K689" s="230">
        <v>0.73</v>
      </c>
      <c r="L689" s="230">
        <v>1</v>
      </c>
      <c r="M689" s="230">
        <v>0.87</v>
      </c>
      <c r="N689" s="230">
        <v>0.87</v>
      </c>
      <c r="O689" s="229">
        <v>0.96</v>
      </c>
      <c r="P689" s="229">
        <v>0.89</v>
      </c>
      <c r="Q689" s="229">
        <v>0.88</v>
      </c>
      <c r="R689" s="229">
        <v>0.7</v>
      </c>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84" ht="12" customHeight="1" outlineLevel="1" x14ac:dyDescent="0.35">
      <c r="A690" s="6"/>
      <c r="B690" s="7"/>
      <c r="C690" s="17"/>
      <c r="D690" s="17"/>
      <c r="E690" s="17"/>
      <c r="F690" s="33"/>
      <c r="H690" s="27"/>
      <c r="I690" s="696" t="str">
        <f>General!G30</f>
        <v>w</v>
      </c>
      <c r="J690" s="230">
        <v>0.41</v>
      </c>
      <c r="K690" s="230">
        <v>0.73</v>
      </c>
      <c r="L690" s="230">
        <v>1</v>
      </c>
      <c r="M690" s="230">
        <v>0.87</v>
      </c>
      <c r="N690" s="230">
        <v>0.87</v>
      </c>
      <c r="O690" s="229">
        <v>0.96</v>
      </c>
      <c r="P690" s="229">
        <v>0.89</v>
      </c>
      <c r="Q690" s="229">
        <v>0.88</v>
      </c>
      <c r="R690" s="229">
        <v>0.7</v>
      </c>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84" ht="12" customHeight="1" outlineLevel="1" x14ac:dyDescent="0.35">
      <c r="A691" s="6"/>
      <c r="B691" s="7"/>
      <c r="C691" s="17"/>
      <c r="D691" s="17"/>
      <c r="E691" s="17"/>
      <c r="F691" s="33"/>
      <c r="H691" s="26"/>
      <c r="I691" s="696" t="str">
        <f>General!G31</f>
        <v>wd</v>
      </c>
      <c r="J691" s="230">
        <v>0.41</v>
      </c>
      <c r="K691" s="230">
        <v>0.73</v>
      </c>
      <c r="L691" s="230">
        <v>1</v>
      </c>
      <c r="M691" s="230">
        <v>0.87</v>
      </c>
      <c r="N691" s="230">
        <v>0.87</v>
      </c>
      <c r="O691" s="229">
        <v>0.96</v>
      </c>
      <c r="P691" s="229">
        <v>0.89</v>
      </c>
      <c r="Q691" s="229">
        <v>0.88</v>
      </c>
      <c r="R691" s="229">
        <v>0.7</v>
      </c>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84" ht="12" customHeight="1" outlineLevel="1" x14ac:dyDescent="0.35">
      <c r="A692" s="6"/>
      <c r="B692" s="7"/>
      <c r="C692" s="17"/>
      <c r="D692" s="17"/>
      <c r="E692" s="17"/>
      <c r="F692" s="33"/>
      <c r="H692" s="26"/>
      <c r="I692" s="696" t="str">
        <f>General!G32</f>
        <v>z</v>
      </c>
      <c r="J692" s="229">
        <v>0.3</v>
      </c>
      <c r="K692" s="229">
        <v>0.67</v>
      </c>
      <c r="L692" s="229">
        <v>1</v>
      </c>
      <c r="M692" s="229">
        <v>0.78</v>
      </c>
      <c r="N692" s="229">
        <v>0.87</v>
      </c>
      <c r="O692" s="229">
        <v>0.85</v>
      </c>
      <c r="P692" s="229">
        <v>0.76</v>
      </c>
      <c r="Q692" s="229">
        <v>0.86</v>
      </c>
      <c r="R692" s="229">
        <v>0.7</v>
      </c>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84" ht="12" customHeight="1" outlineLevel="1" x14ac:dyDescent="0.35">
      <c r="A693" s="6"/>
      <c r="B693" s="7"/>
      <c r="C693" s="17"/>
      <c r="D693" s="17"/>
      <c r="E693" s="17"/>
      <c r="F693" s="33"/>
      <c r="H693" s="26"/>
      <c r="I693" s="696" t="str">
        <f>General!G33</f>
        <v>zd</v>
      </c>
      <c r="J693" s="229">
        <v>0.3</v>
      </c>
      <c r="K693" s="229">
        <v>0.67</v>
      </c>
      <c r="L693" s="229">
        <v>1</v>
      </c>
      <c r="M693" s="229">
        <v>0.78</v>
      </c>
      <c r="N693" s="229">
        <v>0.87</v>
      </c>
      <c r="O693" s="229">
        <v>0.85</v>
      </c>
      <c r="P693" s="229">
        <v>0.76</v>
      </c>
      <c r="Q693" s="229">
        <v>0.86</v>
      </c>
      <c r="R693" s="229">
        <v>0.7</v>
      </c>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84"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84"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84"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84"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24</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84"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84" ht="12" customHeight="1" outlineLevel="1" x14ac:dyDescent="0.35">
      <c r="A699" s="6"/>
      <c r="B699" s="7"/>
      <c r="C699" s="7"/>
      <c r="D699" s="7"/>
      <c r="E699" s="7"/>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row>
    <row r="700" spans="1:84"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84"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84" ht="12" customHeight="1" outlineLevel="1" x14ac:dyDescent="0.35">
      <c r="A702" s="6"/>
      <c r="B702" s="7"/>
      <c r="C702" s="12"/>
      <c r="D702" s="12"/>
      <c r="E702" s="12" t="s">
        <v>1</v>
      </c>
      <c r="F702" s="13"/>
      <c r="G702" s="14" t="s">
        <v>1299</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84" ht="12" customHeight="1" outlineLevel="1" x14ac:dyDescent="0.35">
      <c r="A703" s="6"/>
      <c r="B703" s="7"/>
      <c r="C703" s="12"/>
      <c r="D703" s="12"/>
      <c r="E703" s="17"/>
      <c r="F703" s="13"/>
      <c r="G703" s="18"/>
      <c r="H703" s="13"/>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7"/>
      <c r="D704" s="12"/>
      <c r="E704" s="17"/>
      <c r="F704" s="13"/>
      <c r="G704" s="13" t="s">
        <v>1300</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3"/>
      <c r="K708" s="23"/>
      <c r="L708" s="23"/>
      <c r="M708" s="23"/>
      <c r="N708" s="23"/>
      <c r="O708" s="23"/>
      <c r="P708" s="23"/>
      <c r="Q708" s="23"/>
      <c r="R708" s="23"/>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3" t="s">
        <v>379</v>
      </c>
      <c r="K709" s="23" t="s">
        <v>56</v>
      </c>
      <c r="L709" s="23" t="s">
        <v>57</v>
      </c>
      <c r="M709" s="23" t="s">
        <v>58</v>
      </c>
      <c r="N709" s="23" t="s">
        <v>59</v>
      </c>
      <c r="O709" s="23" t="s">
        <v>881</v>
      </c>
      <c r="P709" s="23" t="s">
        <v>882</v>
      </c>
      <c r="Q709" s="23" t="s">
        <v>883</v>
      </c>
      <c r="R709" s="23" t="s">
        <v>1155</v>
      </c>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H710" s="27"/>
      <c r="I710" s="505" t="s">
        <v>820</v>
      </c>
      <c r="J710" s="230">
        <v>1</v>
      </c>
      <c r="K710" s="230">
        <v>1</v>
      </c>
      <c r="L710" s="230">
        <v>1</v>
      </c>
      <c r="M710" s="230">
        <v>1</v>
      </c>
      <c r="N710" s="230">
        <v>1</v>
      </c>
      <c r="O710" s="230">
        <v>1</v>
      </c>
      <c r="P710" s="230">
        <v>1</v>
      </c>
      <c r="Q710" s="230">
        <v>1</v>
      </c>
      <c r="R710" s="230">
        <v>1</v>
      </c>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H711" s="27"/>
      <c r="I711" s="506" t="s">
        <v>393</v>
      </c>
      <c r="J711" s="230">
        <v>0.98044009779951102</v>
      </c>
      <c r="K711" s="230">
        <v>0.98044009779951102</v>
      </c>
      <c r="L711" s="230">
        <v>0.98044009779951102</v>
      </c>
      <c r="M711" s="230">
        <v>0.98044009779951102</v>
      </c>
      <c r="N711" s="229">
        <v>1.0195599022004891</v>
      </c>
      <c r="O711" s="229">
        <v>1.0195599022004891</v>
      </c>
      <c r="P711" s="230">
        <v>0.98044009779951102</v>
      </c>
      <c r="Q711" s="230">
        <v>0.98044009779951102</v>
      </c>
      <c r="R711" s="230">
        <v>0.98044009779951102</v>
      </c>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506" t="s">
        <v>791</v>
      </c>
      <c r="J712" s="230">
        <v>0.98044009779951102</v>
      </c>
      <c r="K712" s="230">
        <v>0.98044009779951102</v>
      </c>
      <c r="L712" s="230">
        <v>0.98044009779951102</v>
      </c>
      <c r="M712" s="230">
        <v>0.98044009779951102</v>
      </c>
      <c r="N712" s="229">
        <v>1.0195599022004891</v>
      </c>
      <c r="O712" s="229">
        <v>1.0195599022004891</v>
      </c>
      <c r="P712" s="230">
        <v>0.98044009779951102</v>
      </c>
      <c r="Q712" s="230">
        <v>0.98044009779951102</v>
      </c>
      <c r="R712" s="230">
        <v>0.98044009779951102</v>
      </c>
      <c r="S712" s="61"/>
      <c r="T712" s="58"/>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506" t="s">
        <v>792</v>
      </c>
      <c r="J713" s="230">
        <v>0.94352159468438546</v>
      </c>
      <c r="K713" s="230">
        <v>0.94352159468438546</v>
      </c>
      <c r="L713" s="230">
        <v>0.94352159468438546</v>
      </c>
      <c r="M713" s="230">
        <v>0.94352159468438546</v>
      </c>
      <c r="N713" s="229">
        <v>1.0564784053156147</v>
      </c>
      <c r="O713" s="229">
        <v>1.0564784053156147</v>
      </c>
      <c r="P713" s="230">
        <v>0.94352159468438546</v>
      </c>
      <c r="Q713" s="230">
        <v>0.94352159468438546</v>
      </c>
      <c r="R713" s="230">
        <v>0.94352159468438546</v>
      </c>
      <c r="S713" s="61"/>
      <c r="T713" s="58"/>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H714" s="27"/>
      <c r="I714" s="506" t="s">
        <v>793</v>
      </c>
      <c r="J714" s="230">
        <v>0.94352159468438546</v>
      </c>
      <c r="K714" s="230">
        <v>0.94352159468438546</v>
      </c>
      <c r="L714" s="230">
        <v>0.94352159468438546</v>
      </c>
      <c r="M714" s="230">
        <v>0.94352159468438546</v>
      </c>
      <c r="N714" s="229">
        <v>1.0564784053156147</v>
      </c>
      <c r="O714" s="229">
        <v>1.0564784053156147</v>
      </c>
      <c r="P714" s="230">
        <v>0.94352159468438546</v>
      </c>
      <c r="Q714" s="230">
        <v>0.94352159468438546</v>
      </c>
      <c r="R714" s="230">
        <v>0.94352159468438546</v>
      </c>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H715" s="27"/>
      <c r="I715" s="506" t="s">
        <v>794</v>
      </c>
      <c r="J715" s="230">
        <v>1.0304789550072568</v>
      </c>
      <c r="K715" s="230">
        <v>1.0304789550072568</v>
      </c>
      <c r="L715" s="230">
        <v>1.0304789550072568</v>
      </c>
      <c r="M715" s="230">
        <v>1.0304789550072568</v>
      </c>
      <c r="N715" s="229">
        <v>0.96952104499274316</v>
      </c>
      <c r="O715" s="229">
        <v>0.96952104499274316</v>
      </c>
      <c r="P715" s="230">
        <v>1.0304789550072568</v>
      </c>
      <c r="Q715" s="230">
        <v>1.0304789550072568</v>
      </c>
      <c r="R715" s="230">
        <v>1.0304789550072568</v>
      </c>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H716" s="27"/>
      <c r="I716" s="506" t="s">
        <v>795</v>
      </c>
      <c r="J716" s="230">
        <v>1.0815709969788521</v>
      </c>
      <c r="K716" s="230">
        <v>1.0815709969788521</v>
      </c>
      <c r="L716" s="230">
        <v>1.0815709969788521</v>
      </c>
      <c r="M716" s="230">
        <v>1.0815709969788521</v>
      </c>
      <c r="N716" s="229">
        <v>0.91842900302114805</v>
      </c>
      <c r="O716" s="229">
        <v>0.91842900302114805</v>
      </c>
      <c r="P716" s="230">
        <v>1.0815709969788521</v>
      </c>
      <c r="Q716" s="230">
        <v>1.0815709969788521</v>
      </c>
      <c r="R716" s="230">
        <v>1.0815709969788521</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H717" s="27"/>
      <c r="I717" s="506" t="s">
        <v>796</v>
      </c>
      <c r="J717" s="230">
        <v>1.0971428571428572</v>
      </c>
      <c r="K717" s="230">
        <v>1.0971428571428572</v>
      </c>
      <c r="L717" s="230">
        <v>1.0971428571428572</v>
      </c>
      <c r="M717" s="230">
        <v>1.0971428571428572</v>
      </c>
      <c r="N717" s="229">
        <v>0.90285714285714291</v>
      </c>
      <c r="O717" s="229">
        <v>0.90285714285714291</v>
      </c>
      <c r="P717" s="230">
        <v>1.0971428571428572</v>
      </c>
      <c r="Q717" s="230">
        <v>1.0971428571428572</v>
      </c>
      <c r="R717" s="230">
        <v>1.0971428571428572</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506" t="s">
        <v>797</v>
      </c>
      <c r="J718" s="230">
        <v>1.125248508946322</v>
      </c>
      <c r="K718" s="230">
        <v>1.125248508946322</v>
      </c>
      <c r="L718" s="230">
        <v>1.125248508946322</v>
      </c>
      <c r="M718" s="230">
        <v>1.125248508946322</v>
      </c>
      <c r="N718" s="229">
        <v>0.874751491053678</v>
      </c>
      <c r="O718" s="229">
        <v>0.874751491053678</v>
      </c>
      <c r="P718" s="230">
        <v>1.125248508946322</v>
      </c>
      <c r="Q718" s="230">
        <v>1.125248508946322</v>
      </c>
      <c r="R718" s="230">
        <v>1.125248508946322</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507" t="s">
        <v>798</v>
      </c>
      <c r="J719" s="230">
        <v>1</v>
      </c>
      <c r="K719" s="230">
        <v>1</v>
      </c>
      <c r="L719" s="230">
        <v>1</v>
      </c>
      <c r="M719" s="230">
        <v>1</v>
      </c>
      <c r="N719" s="230">
        <v>1</v>
      </c>
      <c r="O719" s="230">
        <v>1</v>
      </c>
      <c r="P719" s="230">
        <v>1</v>
      </c>
      <c r="Q719" s="230">
        <v>1</v>
      </c>
      <c r="R719" s="230">
        <v>1</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G721" s="34"/>
      <c r="H721" s="34"/>
      <c r="I721" s="34"/>
      <c r="J721" s="62"/>
      <c r="K721" s="62"/>
      <c r="L721" s="62"/>
      <c r="M721" s="62"/>
      <c r="N721" s="62"/>
      <c r="O721" s="62"/>
      <c r="P721" s="62"/>
      <c r="Q721" s="62"/>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6"/>
      <c r="B722" s="7"/>
      <c r="C722" s="17"/>
      <c r="D722" s="17"/>
      <c r="E722" s="17"/>
      <c r="F722" s="36"/>
      <c r="G722" s="37"/>
      <c r="H722" s="37"/>
      <c r="I722" s="37"/>
      <c r="J722" s="38"/>
      <c r="K722" s="38"/>
      <c r="L722" s="38"/>
      <c r="M722" s="38"/>
      <c r="N722" s="38"/>
      <c r="O722" s="38"/>
      <c r="P722" s="38"/>
      <c r="Q722" s="38"/>
      <c r="R722" s="38"/>
      <c r="S722" s="38"/>
      <c r="T722" s="38"/>
      <c r="U722" s="38"/>
      <c r="V722" s="30"/>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25.4" customHeight="1" outlineLevel="1" x14ac:dyDescent="0.35">
      <c r="A723" s="6"/>
      <c r="B723" s="7"/>
      <c r="C723" s="39"/>
      <c r="D723" s="39"/>
      <c r="E723" s="39"/>
      <c r="F723" s="39"/>
      <c r="G723" s="40" t="str">
        <f>G702</f>
        <v>Yield scalar for Soil in different weather years</v>
      </c>
      <c r="H723" s="39"/>
      <c r="I723" s="39"/>
      <c r="J723" s="39"/>
      <c r="K723" s="39"/>
      <c r="L723" s="39"/>
      <c r="M723" s="39"/>
      <c r="N723" s="39"/>
      <c r="O723" s="39"/>
      <c r="P723" s="39"/>
      <c r="Q723" s="39"/>
      <c r="R723" s="39"/>
      <c r="S723" s="39"/>
      <c r="T723" s="39"/>
      <c r="U723" s="39"/>
      <c r="V723" s="39"/>
      <c r="W723" s="41" t="s">
        <v>24</v>
      </c>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7"/>
      <c r="D724" s="7"/>
      <c r="E724" s="7"/>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15" customHeight="1" outlineLevel="1" thickBot="1" x14ac:dyDescent="0.4">
      <c r="A726" s="6"/>
      <c r="B726" s="7"/>
      <c r="C726" s="7"/>
      <c r="D726" s="7"/>
      <c r="E726" s="7"/>
      <c r="F726" s="7"/>
      <c r="G726" s="7"/>
      <c r="H726" s="8"/>
      <c r="I726" s="8"/>
      <c r="J726" s="8"/>
      <c r="K726" s="8"/>
      <c r="L726" s="8"/>
      <c r="M726" s="8"/>
      <c r="N726" s="8"/>
      <c r="O726" s="8"/>
      <c r="P726" s="8"/>
      <c r="Q726" s="8"/>
      <c r="R726" s="8"/>
      <c r="S726" s="8"/>
      <c r="T726" s="8"/>
      <c r="U726" s="8"/>
      <c r="V726" s="8"/>
      <c r="W726" s="8"/>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row>
    <row r="727" spans="1:68" ht="5.15" customHeight="1" outlineLevel="1" x14ac:dyDescent="0.35">
      <c r="A727" s="6"/>
      <c r="B727" s="7"/>
      <c r="C727" s="9" t="s">
        <v>0</v>
      </c>
      <c r="D727" s="9"/>
      <c r="E727" s="9"/>
      <c r="F727" s="9"/>
      <c r="G727" s="9"/>
      <c r="H727" s="9"/>
      <c r="I727" s="9"/>
      <c r="J727" s="9"/>
      <c r="K727" s="10"/>
      <c r="L727" s="10"/>
      <c r="M727" s="10"/>
      <c r="N727" s="10"/>
      <c r="O727" s="10"/>
      <c r="P727" s="10"/>
      <c r="Q727" s="10"/>
      <c r="R727" s="10"/>
      <c r="S727" s="10"/>
      <c r="T727" s="10"/>
      <c r="U727" s="10"/>
      <c r="V727" s="10"/>
      <c r="W727" s="11"/>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2"/>
      <c r="D728" s="12"/>
      <c r="E728" s="12" t="s">
        <v>1</v>
      </c>
      <c r="F728" s="13"/>
      <c r="G728" s="14" t="s">
        <v>355</v>
      </c>
      <c r="H728" s="13"/>
      <c r="I728" s="13"/>
      <c r="J728" s="13"/>
      <c r="K728" s="13"/>
      <c r="L728" s="13"/>
      <c r="M728" s="13"/>
      <c r="N728" s="13"/>
      <c r="O728" s="13"/>
      <c r="P728" s="13"/>
      <c r="Q728" s="13"/>
      <c r="R728" s="13"/>
      <c r="S728" s="15"/>
      <c r="T728" s="13"/>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2"/>
      <c r="D729" s="12"/>
      <c r="E729" s="17"/>
      <c r="F729" s="13"/>
      <c r="G729" s="18"/>
      <c r="H729" s="13" t="s">
        <v>26</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2"/>
      <c r="E730" s="17"/>
      <c r="F730" s="13"/>
      <c r="G730" s="13" t="s">
        <v>2</v>
      </c>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20">
        <v>0</v>
      </c>
      <c r="D731" s="12"/>
      <c r="E731" s="17"/>
      <c r="F731" s="13"/>
      <c r="G731" s="21"/>
      <c r="H731" s="13"/>
      <c r="I731" s="13"/>
      <c r="J731" s="13"/>
      <c r="K731" s="13"/>
      <c r="L731" s="13"/>
      <c r="M731" s="13"/>
      <c r="N731" s="13"/>
      <c r="O731" s="13"/>
      <c r="P731" s="13"/>
      <c r="Q731" s="13"/>
      <c r="R731" s="13"/>
      <c r="S731" s="15"/>
      <c r="T731" s="19"/>
      <c r="U731" s="15"/>
      <c r="V731" s="15"/>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7"/>
      <c r="D732" s="17"/>
      <c r="E732" s="17"/>
      <c r="F732" s="17"/>
      <c r="G732" s="17"/>
      <c r="H732" s="17"/>
      <c r="I732" s="17"/>
      <c r="J732" s="22"/>
      <c r="K732" s="22"/>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7"/>
      <c r="D733" s="17"/>
      <c r="E733" s="17"/>
      <c r="F733" s="17"/>
      <c r="G733" s="17"/>
      <c r="H733" s="17"/>
      <c r="I733" s="17"/>
      <c r="J733" s="17"/>
      <c r="K733" s="17"/>
      <c r="L733" s="22"/>
      <c r="M733" s="22"/>
      <c r="N733" s="22"/>
      <c r="O733" s="22"/>
      <c r="P733" s="22"/>
      <c r="Q733" s="22"/>
      <c r="R733" s="22"/>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17"/>
      <c r="G734" s="17"/>
      <c r="H734" s="17"/>
      <c r="I734" s="23"/>
      <c r="J734" s="23"/>
      <c r="K734" s="23"/>
      <c r="L734" s="23"/>
      <c r="M734" s="23"/>
      <c r="N734" s="23"/>
      <c r="O734" s="23"/>
      <c r="P734" s="23"/>
      <c r="Q734" s="23"/>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17"/>
      <c r="G735" s="17"/>
      <c r="H735" s="17"/>
      <c r="I735" s="23" t="s">
        <v>379</v>
      </c>
      <c r="J735" s="23" t="s">
        <v>56</v>
      </c>
      <c r="K735" s="23" t="s">
        <v>57</v>
      </c>
      <c r="L735" s="23" t="s">
        <v>58</v>
      </c>
      <c r="M735" s="23" t="s">
        <v>59</v>
      </c>
      <c r="N735" s="23" t="s">
        <v>881</v>
      </c>
      <c r="O735" s="23" t="s">
        <v>882</v>
      </c>
      <c r="P735" s="23" t="s">
        <v>883</v>
      </c>
      <c r="Q735" s="23" t="s">
        <v>1155</v>
      </c>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4.5" outlineLevel="1" x14ac:dyDescent="0.35">
      <c r="A736" s="6"/>
      <c r="B736" s="7"/>
      <c r="C736" s="17"/>
      <c r="D736" s="17"/>
      <c r="E736" s="17"/>
      <c r="F736" s="26"/>
      <c r="G736" s="27"/>
      <c r="H736" s="696" t="str">
        <f>General!G17</f>
        <v>b</v>
      </c>
      <c r="I736" s="226">
        <v>0</v>
      </c>
      <c r="J736" s="226">
        <v>0</v>
      </c>
      <c r="K736" s="226">
        <v>0</v>
      </c>
      <c r="L736" s="226">
        <v>0</v>
      </c>
      <c r="M736" s="226">
        <v>0</v>
      </c>
      <c r="N736" s="226">
        <v>0</v>
      </c>
      <c r="O736" s="226">
        <v>0</v>
      </c>
      <c r="P736" s="226">
        <v>0</v>
      </c>
      <c r="Q736" s="226">
        <v>0</v>
      </c>
      <c r="R736" s="61"/>
      <c r="S736" s="61"/>
      <c r="T736" s="61"/>
      <c r="U736" s="61"/>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4.5" outlineLevel="1" x14ac:dyDescent="0.35">
      <c r="A737" s="6"/>
      <c r="B737" s="7"/>
      <c r="C737" s="17"/>
      <c r="D737" s="17"/>
      <c r="E737" s="17"/>
      <c r="F737" s="26"/>
      <c r="G737" s="27"/>
      <c r="H737" s="696" t="str">
        <f>General!G18</f>
        <v>bd</v>
      </c>
      <c r="I737" s="226">
        <v>0</v>
      </c>
      <c r="J737" s="226">
        <v>0</v>
      </c>
      <c r="K737" s="226">
        <v>0</v>
      </c>
      <c r="L737" s="226">
        <v>0</v>
      </c>
      <c r="M737" s="226">
        <v>0</v>
      </c>
      <c r="N737" s="226">
        <v>0</v>
      </c>
      <c r="O737" s="226">
        <v>0</v>
      </c>
      <c r="P737" s="226">
        <v>0</v>
      </c>
      <c r="Q737" s="226">
        <v>0</v>
      </c>
      <c r="R737" s="61"/>
      <c r="S737" s="61"/>
      <c r="T737" s="61"/>
      <c r="U737" s="61"/>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4.5" outlineLevel="1" x14ac:dyDescent="0.35">
      <c r="A738" s="6"/>
      <c r="B738" s="7"/>
      <c r="C738" s="17"/>
      <c r="D738" s="17"/>
      <c r="E738" s="17"/>
      <c r="F738" s="26"/>
      <c r="G738" s="27"/>
      <c r="H738" s="696" t="str">
        <f>General!G19</f>
        <v>f</v>
      </c>
      <c r="I738" s="226">
        <v>0</v>
      </c>
      <c r="J738" s="226">
        <v>0</v>
      </c>
      <c r="K738" s="226">
        <v>0</v>
      </c>
      <c r="L738" s="226">
        <v>0</v>
      </c>
      <c r="M738" s="226">
        <v>0</v>
      </c>
      <c r="N738" s="226">
        <v>0</v>
      </c>
      <c r="O738" s="226">
        <v>0</v>
      </c>
      <c r="P738" s="226">
        <v>0</v>
      </c>
      <c r="Q738" s="226">
        <v>0</v>
      </c>
      <c r="R738" s="61"/>
      <c r="S738" s="61"/>
      <c r="T738" s="61"/>
      <c r="U738" s="61"/>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4.5" outlineLevel="1" x14ac:dyDescent="0.35">
      <c r="A739" s="6"/>
      <c r="B739" s="7"/>
      <c r="C739" s="17"/>
      <c r="D739" s="17"/>
      <c r="E739" s="17"/>
      <c r="F739" s="26"/>
      <c r="G739" s="27"/>
      <c r="H739" s="696" t="str">
        <f>General!G20</f>
        <v>h</v>
      </c>
      <c r="I739" s="226">
        <v>0</v>
      </c>
      <c r="J739" s="226">
        <v>0</v>
      </c>
      <c r="K739" s="226">
        <v>0</v>
      </c>
      <c r="L739" s="226">
        <v>0</v>
      </c>
      <c r="M739" s="226">
        <v>0</v>
      </c>
      <c r="N739" s="226">
        <v>0</v>
      </c>
      <c r="O739" s="226">
        <v>0</v>
      </c>
      <c r="P739" s="226">
        <v>0</v>
      </c>
      <c r="Q739" s="226">
        <v>0</v>
      </c>
      <c r="R739" s="61"/>
      <c r="S739" s="61"/>
      <c r="T739" s="61"/>
      <c r="U739" s="61"/>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26"/>
      <c r="G740" s="27"/>
      <c r="H740" s="696" t="str">
        <f>General!G21</f>
        <v>i</v>
      </c>
      <c r="I740" s="226">
        <v>0</v>
      </c>
      <c r="J740" s="226">
        <v>0</v>
      </c>
      <c r="K740" s="226">
        <v>0</v>
      </c>
      <c r="L740" s="226">
        <v>0</v>
      </c>
      <c r="M740" s="226">
        <v>0</v>
      </c>
      <c r="N740" s="226">
        <v>0</v>
      </c>
      <c r="O740" s="226">
        <v>0</v>
      </c>
      <c r="P740" s="226">
        <v>0</v>
      </c>
      <c r="Q740" s="226">
        <v>0</v>
      </c>
      <c r="R740" s="58"/>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26"/>
      <c r="G741" s="27"/>
      <c r="H741" s="696" t="str">
        <f>General!G22</f>
        <v>k</v>
      </c>
      <c r="I741" s="226">
        <v>0</v>
      </c>
      <c r="J741" s="226">
        <v>0</v>
      </c>
      <c r="K741" s="226">
        <v>0</v>
      </c>
      <c r="L741" s="226">
        <v>0</v>
      </c>
      <c r="M741" s="226">
        <v>0</v>
      </c>
      <c r="N741" s="226">
        <v>0</v>
      </c>
      <c r="O741" s="226">
        <v>0</v>
      </c>
      <c r="P741" s="226">
        <v>0</v>
      </c>
      <c r="Q741" s="226">
        <v>0</v>
      </c>
      <c r="R741" s="58"/>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27"/>
      <c r="H742" s="696" t="str">
        <f>General!G23</f>
        <v>l</v>
      </c>
      <c r="I742" s="226">
        <v>0</v>
      </c>
      <c r="J742" s="226">
        <v>0</v>
      </c>
      <c r="K742" s="226">
        <v>0</v>
      </c>
      <c r="L742" s="226">
        <v>0</v>
      </c>
      <c r="M742" s="226">
        <v>0</v>
      </c>
      <c r="N742" s="226">
        <v>0</v>
      </c>
      <c r="O742" s="226">
        <v>0</v>
      </c>
      <c r="P742" s="226">
        <v>0</v>
      </c>
      <c r="Q742" s="226">
        <v>0</v>
      </c>
      <c r="R742" s="58"/>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27"/>
      <c r="H743" s="696" t="str">
        <f>General!G24</f>
        <v>o</v>
      </c>
      <c r="I743" s="226">
        <v>0</v>
      </c>
      <c r="J743" s="226">
        <v>0</v>
      </c>
      <c r="K743" s="226">
        <v>0</v>
      </c>
      <c r="L743" s="226">
        <v>0</v>
      </c>
      <c r="M743" s="226">
        <v>0</v>
      </c>
      <c r="N743" s="226">
        <v>0</v>
      </c>
      <c r="O743" s="226">
        <v>0</v>
      </c>
      <c r="P743" s="226">
        <v>0</v>
      </c>
      <c r="Q743" s="226">
        <v>0</v>
      </c>
      <c r="R743" s="58"/>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27"/>
      <c r="H744" s="696" t="str">
        <f>General!G25</f>
        <v>od</v>
      </c>
      <c r="I744" s="226">
        <v>0</v>
      </c>
      <c r="J744" s="226">
        <v>0</v>
      </c>
      <c r="K744" s="226">
        <v>0</v>
      </c>
      <c r="L744" s="226">
        <v>0</v>
      </c>
      <c r="M744" s="226">
        <v>0</v>
      </c>
      <c r="N744" s="226">
        <v>0</v>
      </c>
      <c r="O744" s="226">
        <v>0</v>
      </c>
      <c r="P744" s="226">
        <v>0</v>
      </c>
      <c r="Q744" s="226">
        <v>0</v>
      </c>
      <c r="R744" s="58"/>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G745" s="27"/>
      <c r="H745" s="696" t="str">
        <f>General!G26</f>
        <v>of</v>
      </c>
      <c r="I745" s="226">
        <v>0</v>
      </c>
      <c r="J745" s="226">
        <v>0</v>
      </c>
      <c r="K745" s="226">
        <v>0</v>
      </c>
      <c r="L745" s="226">
        <v>0</v>
      </c>
      <c r="M745" s="226">
        <v>0</v>
      </c>
      <c r="N745" s="226">
        <v>0</v>
      </c>
      <c r="O745" s="226">
        <v>0</v>
      </c>
      <c r="P745" s="226">
        <v>0</v>
      </c>
      <c r="Q745" s="226">
        <v>0</v>
      </c>
      <c r="R745" s="58"/>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G746" s="27"/>
      <c r="H746" s="696" t="str">
        <f>General!G27</f>
        <v>r</v>
      </c>
      <c r="I746" s="226">
        <v>0</v>
      </c>
      <c r="J746" s="226">
        <v>0</v>
      </c>
      <c r="K746" s="226">
        <v>0</v>
      </c>
      <c r="L746" s="226">
        <v>0</v>
      </c>
      <c r="M746" s="226">
        <v>0</v>
      </c>
      <c r="N746" s="226">
        <v>0</v>
      </c>
      <c r="O746" s="226">
        <v>0</v>
      </c>
      <c r="P746" s="226">
        <v>0</v>
      </c>
      <c r="Q746" s="226">
        <v>0</v>
      </c>
      <c r="R746" s="58"/>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G747" s="27"/>
      <c r="H747" s="696" t="str">
        <f>General!G28</f>
        <v>rd</v>
      </c>
      <c r="I747" s="226">
        <v>0</v>
      </c>
      <c r="J747" s="226">
        <v>0</v>
      </c>
      <c r="K747" s="226">
        <v>0</v>
      </c>
      <c r="L747" s="226">
        <v>0</v>
      </c>
      <c r="M747" s="226">
        <v>0</v>
      </c>
      <c r="N747" s="226">
        <v>0</v>
      </c>
      <c r="O747" s="226">
        <v>0</v>
      </c>
      <c r="P747" s="226">
        <v>0</v>
      </c>
      <c r="Q747" s="226">
        <v>0</v>
      </c>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33"/>
      <c r="G748" s="27"/>
      <c r="H748" s="696" t="str">
        <f>General!G29</f>
        <v>v</v>
      </c>
      <c r="I748" s="226">
        <v>0</v>
      </c>
      <c r="J748" s="226">
        <v>0</v>
      </c>
      <c r="K748" s="226">
        <v>0</v>
      </c>
      <c r="L748" s="226">
        <v>0</v>
      </c>
      <c r="M748" s="226">
        <v>0</v>
      </c>
      <c r="N748" s="226">
        <v>0</v>
      </c>
      <c r="O748" s="226">
        <v>0</v>
      </c>
      <c r="P748" s="226">
        <v>0</v>
      </c>
      <c r="Q748" s="226">
        <v>0</v>
      </c>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27"/>
      <c r="H749" s="696" t="str">
        <f>General!G30</f>
        <v>w</v>
      </c>
      <c r="I749" s="226">
        <v>0</v>
      </c>
      <c r="J749" s="226">
        <v>0</v>
      </c>
      <c r="K749" s="226">
        <v>0</v>
      </c>
      <c r="L749" s="226">
        <v>0</v>
      </c>
      <c r="M749" s="226">
        <v>0</v>
      </c>
      <c r="N749" s="226">
        <v>0</v>
      </c>
      <c r="O749" s="226">
        <v>0</v>
      </c>
      <c r="P749" s="226">
        <v>0</v>
      </c>
      <c r="Q749" s="226">
        <v>0</v>
      </c>
      <c r="R749" s="58"/>
      <c r="S749" s="58"/>
      <c r="T749" s="58"/>
      <c r="U749" s="58"/>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27"/>
      <c r="H750" s="696" t="str">
        <f>General!G31</f>
        <v>wd</v>
      </c>
      <c r="I750" s="226">
        <v>0</v>
      </c>
      <c r="J750" s="226">
        <v>0</v>
      </c>
      <c r="K750" s="226">
        <v>0</v>
      </c>
      <c r="L750" s="226">
        <v>0</v>
      </c>
      <c r="M750" s="226">
        <v>0</v>
      </c>
      <c r="N750" s="226">
        <v>0</v>
      </c>
      <c r="O750" s="226">
        <v>0</v>
      </c>
      <c r="P750" s="226">
        <v>0</v>
      </c>
      <c r="Q750" s="226">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27"/>
      <c r="H751" s="696" t="str">
        <f>General!G32</f>
        <v>z</v>
      </c>
      <c r="I751" s="226">
        <v>0</v>
      </c>
      <c r="J751" s="226">
        <v>0</v>
      </c>
      <c r="K751" s="226">
        <v>0</v>
      </c>
      <c r="L751" s="226">
        <v>0</v>
      </c>
      <c r="M751" s="226">
        <v>0</v>
      </c>
      <c r="N751" s="226">
        <v>0</v>
      </c>
      <c r="O751" s="226">
        <v>0</v>
      </c>
      <c r="P751" s="226">
        <v>0</v>
      </c>
      <c r="Q751" s="226">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6" t="str">
        <f>General!G33</f>
        <v>zd</v>
      </c>
      <c r="I752" s="226">
        <v>0</v>
      </c>
      <c r="J752" s="226">
        <v>0</v>
      </c>
      <c r="K752" s="226">
        <v>0</v>
      </c>
      <c r="L752" s="226">
        <v>0</v>
      </c>
      <c r="M752" s="226">
        <v>0</v>
      </c>
      <c r="N752" s="226">
        <v>0</v>
      </c>
      <c r="O752" s="226">
        <v>0</v>
      </c>
      <c r="P752" s="226">
        <v>0</v>
      </c>
      <c r="Q752" s="226">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34"/>
      <c r="H753" s="34"/>
      <c r="I753" s="62"/>
      <c r="J753" s="62"/>
      <c r="K753" s="62"/>
      <c r="L753" s="62"/>
      <c r="M753" s="62"/>
      <c r="N753" s="62"/>
      <c r="O753" s="62"/>
      <c r="P753" s="62"/>
      <c r="Q753" s="58"/>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5.15" customHeight="1" outlineLevel="1" x14ac:dyDescent="0.35">
      <c r="A754" s="6"/>
      <c r="B754" s="7"/>
      <c r="C754" s="17"/>
      <c r="D754" s="17"/>
      <c r="E754" s="17"/>
      <c r="F754" s="36"/>
      <c r="G754" s="37"/>
      <c r="H754" s="37"/>
      <c r="I754" s="37"/>
      <c r="J754" s="38"/>
      <c r="K754" s="38"/>
      <c r="L754" s="38"/>
      <c r="M754" s="38"/>
      <c r="N754" s="38"/>
      <c r="O754" s="38"/>
      <c r="P754" s="38"/>
      <c r="Q754" s="38"/>
      <c r="R754" s="38"/>
      <c r="S754" s="38"/>
      <c r="T754" s="38"/>
      <c r="U754" s="38"/>
      <c r="V754" s="30"/>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25.4" customHeight="1" outlineLevel="1" x14ac:dyDescent="0.35">
      <c r="A755" s="6"/>
      <c r="B755" s="7"/>
      <c r="C755" s="39"/>
      <c r="D755" s="39"/>
      <c r="E755" s="39"/>
      <c r="F755" s="39"/>
      <c r="G755" s="40" t="str">
        <f>G728</f>
        <v>Yield reduction - Frost</v>
      </c>
      <c r="H755" s="39"/>
      <c r="I755" s="39"/>
      <c r="J755" s="39"/>
      <c r="K755" s="39"/>
      <c r="L755" s="39"/>
      <c r="M755" s="39"/>
      <c r="N755" s="39"/>
      <c r="O755" s="39"/>
      <c r="P755" s="39"/>
      <c r="Q755" s="39"/>
      <c r="R755" s="39"/>
      <c r="S755" s="39"/>
      <c r="T755" s="39"/>
      <c r="U755" s="39"/>
      <c r="V755" s="39"/>
      <c r="W755" s="41" t="s">
        <v>24</v>
      </c>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7"/>
      <c r="D756" s="7"/>
      <c r="E756" s="7"/>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row>
    <row r="757" spans="1:84" ht="12" customHeight="1" outlineLevel="1" x14ac:dyDescent="0.35">
      <c r="A757" s="6"/>
      <c r="B757" s="7"/>
      <c r="C757" s="7"/>
      <c r="D757" s="7"/>
      <c r="E757" s="7"/>
      <c r="F757" s="7"/>
      <c r="G757" s="7"/>
      <c r="H757" s="8"/>
      <c r="I757" s="8"/>
      <c r="J757" s="8"/>
      <c r="K757" s="8"/>
      <c r="L757" s="8"/>
      <c r="M757" s="8"/>
      <c r="N757" s="8"/>
      <c r="O757" s="8"/>
      <c r="P757" s="8"/>
      <c r="Q757" s="8"/>
      <c r="R757" s="8"/>
      <c r="S757" s="8"/>
      <c r="T757" s="8"/>
      <c r="U757" s="8"/>
      <c r="V757" s="8"/>
      <c r="W757" s="8"/>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row>
    <row r="758" spans="1:84" ht="5.15" customHeight="1" outlineLevel="1" thickBot="1" x14ac:dyDescent="0.4">
      <c r="A758" s="6"/>
      <c r="B758" s="7"/>
      <c r="C758" s="7"/>
      <c r="D758" s="7"/>
      <c r="E758" s="7"/>
      <c r="F758" s="7"/>
      <c r="G758" s="7"/>
      <c r="H758" s="8"/>
      <c r="I758" s="8"/>
      <c r="J758" s="8"/>
      <c r="K758" s="8"/>
      <c r="L758" s="8"/>
      <c r="M758" s="8"/>
      <c r="N758" s="8"/>
      <c r="O758" s="8"/>
      <c r="P758" s="8"/>
      <c r="Q758" s="8"/>
      <c r="R758" s="8"/>
      <c r="S758" s="8"/>
      <c r="T758" s="8"/>
      <c r="U758" s="8"/>
      <c r="V758" s="8"/>
      <c r="W758" s="8"/>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row>
    <row r="759" spans="1:84" ht="5.15" customHeight="1" outlineLevel="1" x14ac:dyDescent="0.35">
      <c r="A759" s="6"/>
      <c r="B759" s="7"/>
      <c r="C759" s="9" t="s">
        <v>0</v>
      </c>
      <c r="D759" s="9"/>
      <c r="E759" s="9"/>
      <c r="F759" s="9"/>
      <c r="G759" s="9"/>
      <c r="H759" s="9"/>
      <c r="I759" s="9"/>
      <c r="J759" s="9"/>
      <c r="K759" s="189"/>
      <c r="L759" s="10"/>
      <c r="M759" s="10"/>
      <c r="N759" s="10"/>
      <c r="O759" s="10"/>
      <c r="P759" s="10"/>
      <c r="Q759" s="10"/>
      <c r="R759" s="10"/>
      <c r="S759" s="10"/>
      <c r="T759" s="10"/>
      <c r="U759" s="10"/>
      <c r="V759" s="10"/>
      <c r="W759" s="11"/>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2"/>
      <c r="D760" s="12"/>
      <c r="E760" s="12" t="s">
        <v>1</v>
      </c>
      <c r="F760" s="13"/>
      <c r="G760" s="14" t="s">
        <v>327</v>
      </c>
      <c r="H760" s="13"/>
      <c r="I760" s="13" t="s">
        <v>1240</v>
      </c>
      <c r="J760" s="13"/>
      <c r="K760" s="13"/>
      <c r="L760" s="13"/>
      <c r="M760" s="13"/>
      <c r="N760" s="13"/>
      <c r="O760" s="13"/>
      <c r="P760" s="13"/>
      <c r="Q760" s="13"/>
      <c r="R760" s="13"/>
      <c r="S760" s="15"/>
      <c r="T760" s="13"/>
      <c r="U760" s="15"/>
      <c r="V760" s="15"/>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2"/>
      <c r="D761" s="12"/>
      <c r="E761" s="17"/>
      <c r="F761" s="13"/>
      <c r="G761" s="18"/>
      <c r="H761" s="13"/>
      <c r="I761" s="13"/>
      <c r="J761" s="13"/>
      <c r="K761" s="13"/>
      <c r="L761" s="13"/>
      <c r="M761" s="13"/>
      <c r="N761" s="13"/>
      <c r="O761" s="13"/>
      <c r="P761" s="13"/>
      <c r="Q761" s="13"/>
      <c r="R761" s="13"/>
      <c r="S761" s="15"/>
      <c r="T761" s="19"/>
      <c r="U761" s="15"/>
      <c r="V761" s="15"/>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2"/>
      <c r="E762" s="17"/>
      <c r="F762" s="13"/>
      <c r="G762" s="13"/>
      <c r="H762" s="13"/>
      <c r="I762" s="13"/>
      <c r="J762" s="13"/>
      <c r="K762" s="13"/>
      <c r="L762" s="13"/>
      <c r="M762" s="13"/>
      <c r="N762" s="13"/>
      <c r="O762" s="13"/>
      <c r="P762" s="13"/>
      <c r="Q762" s="13"/>
      <c r="R762" s="13"/>
      <c r="S762" s="15"/>
      <c r="T762" s="19"/>
      <c r="U762" s="15"/>
      <c r="V762" s="15"/>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17"/>
      <c r="G763" s="17"/>
      <c r="H763" s="17"/>
      <c r="I763" s="17" t="s">
        <v>346</v>
      </c>
      <c r="J763" s="17"/>
      <c r="K763" s="17"/>
      <c r="L763" s="17"/>
      <c r="M763" s="17"/>
      <c r="N763" s="17"/>
      <c r="O763" s="17"/>
      <c r="P763" s="17"/>
      <c r="Q763" s="22"/>
      <c r="R763" s="22"/>
      <c r="S763" s="22"/>
      <c r="T763" s="22"/>
      <c r="U763" s="22"/>
      <c r="V763" s="2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12" customHeight="1" outlineLevel="1" x14ac:dyDescent="0.35">
      <c r="A764" s="6"/>
      <c r="B764" s="7"/>
      <c r="C764" s="17"/>
      <c r="D764" s="17"/>
      <c r="E764" s="17"/>
      <c r="F764" s="17"/>
      <c r="G764" s="17"/>
      <c r="H764" s="17"/>
      <c r="I764" s="17"/>
      <c r="J764" s="17"/>
      <c r="K764" s="17"/>
      <c r="L764" s="17"/>
      <c r="M764" s="17"/>
      <c r="N764" s="17"/>
      <c r="O764" s="17"/>
      <c r="P764" s="17"/>
      <c r="Q764" s="24"/>
      <c r="R764" s="24"/>
      <c r="S764" s="22"/>
      <c r="T764" s="22"/>
      <c r="U764" s="22"/>
      <c r="V764" s="2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12" customHeight="1" outlineLevel="1" x14ac:dyDescent="0.35">
      <c r="A765" s="6"/>
      <c r="B765" s="7"/>
      <c r="C765" s="17"/>
      <c r="D765" s="17"/>
      <c r="E765" s="17"/>
      <c r="F765" s="17"/>
      <c r="G765" s="17" t="s">
        <v>1204</v>
      </c>
      <c r="H765" s="17" t="s">
        <v>1241</v>
      </c>
      <c r="I765" s="17" t="s">
        <v>104</v>
      </c>
      <c r="J765" s="17" t="s">
        <v>105</v>
      </c>
      <c r="K765" s="17" t="s">
        <v>1242</v>
      </c>
      <c r="L765" s="17" t="s">
        <v>106</v>
      </c>
      <c r="M765" s="17" t="s">
        <v>107</v>
      </c>
      <c r="N765" s="17" t="s">
        <v>106</v>
      </c>
      <c r="O765" s="23"/>
      <c r="P765" s="24"/>
      <c r="Q765" s="24"/>
      <c r="R765" s="24"/>
      <c r="S765" s="22"/>
      <c r="T765" s="22"/>
      <c r="U765" s="22"/>
      <c r="V765" s="2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17"/>
      <c r="D766" s="17"/>
      <c r="E766" s="17"/>
      <c r="F766" s="33"/>
      <c r="G766" s="154" t="s">
        <v>62</v>
      </c>
      <c r="H766" s="154" t="s">
        <v>62</v>
      </c>
      <c r="I766" s="227">
        <v>1</v>
      </c>
      <c r="J766" s="227">
        <v>1.3</v>
      </c>
      <c r="K766" s="227">
        <v>250</v>
      </c>
      <c r="L766" s="763">
        <f>MIN(364,INT((N766 - DATE(YEAR(N766),1,1))))</f>
        <v>90</v>
      </c>
      <c r="M766" s="227">
        <v>5</v>
      </c>
      <c r="N766" s="786">
        <v>43556</v>
      </c>
      <c r="O766" s="63"/>
      <c r="P766" s="6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84" ht="12" customHeight="1" outlineLevel="1" x14ac:dyDescent="0.35">
      <c r="A767" s="6"/>
      <c r="B767" s="7"/>
      <c r="C767" s="17"/>
      <c r="D767" s="17"/>
      <c r="E767" s="17"/>
      <c r="F767" s="33"/>
      <c r="G767" s="154" t="s">
        <v>61</v>
      </c>
      <c r="H767" s="154" t="s">
        <v>767</v>
      </c>
      <c r="I767" s="227">
        <v>1</v>
      </c>
      <c r="J767" s="227">
        <v>1.1000000000000001</v>
      </c>
      <c r="K767" s="227">
        <v>100</v>
      </c>
      <c r="L767" s="763">
        <f t="shared" ref="L767" si="249">MIN(364,INT((N767 - DATE(YEAR(N767),1,1))))</f>
        <v>45</v>
      </c>
      <c r="M767" s="227">
        <v>90</v>
      </c>
      <c r="N767" s="786">
        <v>43511</v>
      </c>
      <c r="O767" s="63"/>
      <c r="P767" s="63"/>
      <c r="Q767" s="60"/>
      <c r="R767" s="60"/>
      <c r="S767" s="60"/>
      <c r="T767" s="60"/>
      <c r="U767" s="60"/>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84" ht="12" customHeight="1" outlineLevel="1" x14ac:dyDescent="0.35">
      <c r="A768" s="6"/>
      <c r="B768" s="7"/>
      <c r="C768" s="17"/>
      <c r="D768" s="17"/>
      <c r="E768" s="17"/>
      <c r="F768" s="33"/>
      <c r="G768" s="195" t="s">
        <v>345</v>
      </c>
      <c r="H768" s="195" t="s">
        <v>1205</v>
      </c>
      <c r="I768" s="227">
        <v>0</v>
      </c>
      <c r="J768" s="227">
        <v>0.97</v>
      </c>
      <c r="K768" s="227">
        <v>100</v>
      </c>
      <c r="L768" s="763">
        <f>MIN(364,INT((N768 - DATE(YEAR(N768),1,1))))</f>
        <v>134</v>
      </c>
      <c r="M768" s="227">
        <v>5</v>
      </c>
      <c r="N768" s="786">
        <v>43600</v>
      </c>
      <c r="O768" s="63"/>
      <c r="P768" s="63"/>
      <c r="Q768" s="60"/>
      <c r="R768" s="60"/>
      <c r="S768" s="60"/>
      <c r="T768" s="60"/>
      <c r="U768" s="60"/>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33"/>
      <c r="G769" s="196" t="s">
        <v>1243</v>
      </c>
      <c r="H769" s="196" t="s">
        <v>1206</v>
      </c>
      <c r="I769" s="227">
        <v>1</v>
      </c>
      <c r="J769" s="227">
        <v>0.7</v>
      </c>
      <c r="K769" s="227">
        <v>115</v>
      </c>
      <c r="L769" s="763">
        <f t="shared" ref="L769:L770" si="250">MIN(364,INT((N769 - DATE(YEAR(N769),1,1))))</f>
        <v>151</v>
      </c>
      <c r="M769" s="227">
        <v>5</v>
      </c>
      <c r="N769" s="786">
        <v>43617</v>
      </c>
      <c r="O769" s="63"/>
      <c r="P769" s="63"/>
      <c r="Q769" s="60"/>
      <c r="R769" s="60"/>
      <c r="S769" s="60"/>
      <c r="T769" s="60"/>
      <c r="U769" s="60"/>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96" t="s">
        <v>1080</v>
      </c>
      <c r="H770" s="196" t="s">
        <v>769</v>
      </c>
      <c r="I770" s="227">
        <v>1</v>
      </c>
      <c r="J770" s="227">
        <v>1.3</v>
      </c>
      <c r="K770" s="227">
        <v>100</v>
      </c>
      <c r="L770" s="763">
        <f t="shared" si="250"/>
        <v>187</v>
      </c>
      <c r="M770" s="227">
        <v>5</v>
      </c>
      <c r="N770" s="786">
        <v>43653</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5.15" customHeight="1" outlineLevel="1" x14ac:dyDescent="0.35">
      <c r="A772" s="6"/>
      <c r="B772" s="7"/>
      <c r="C772" s="17"/>
      <c r="D772" s="17"/>
      <c r="E772" s="17"/>
      <c r="F772" s="36"/>
      <c r="G772" s="37"/>
      <c r="H772" s="37"/>
      <c r="I772" s="37"/>
      <c r="J772" s="38"/>
      <c r="K772" s="38"/>
      <c r="L772" s="38"/>
      <c r="M772" s="38"/>
      <c r="N772" s="38"/>
      <c r="O772" s="38"/>
      <c r="P772" s="38"/>
      <c r="Q772" s="38"/>
      <c r="R772" s="38"/>
      <c r="S772" s="38"/>
      <c r="T772" s="38"/>
      <c r="U772" s="38"/>
      <c r="V772" s="30"/>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25.4" customHeight="1" outlineLevel="1" x14ac:dyDescent="0.35">
      <c r="A773" s="6"/>
      <c r="B773" s="7"/>
      <c r="C773" s="39"/>
      <c r="D773" s="39"/>
      <c r="E773" s="39"/>
      <c r="F773" s="39"/>
      <c r="G773" s="40" t="str">
        <f>G760</f>
        <v>Fert info</v>
      </c>
      <c r="H773" s="39"/>
      <c r="I773" s="39"/>
      <c r="J773" s="39"/>
      <c r="K773" s="39"/>
      <c r="L773" s="39"/>
      <c r="M773" s="39"/>
      <c r="N773" s="39"/>
      <c r="O773" s="39"/>
      <c r="P773" s="39"/>
      <c r="Q773" s="39"/>
      <c r="R773" s="39"/>
      <c r="S773" s="39"/>
      <c r="T773" s="39"/>
      <c r="U773" s="39"/>
      <c r="V773" s="39"/>
      <c r="W773" s="41" t="s">
        <v>24</v>
      </c>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row>
    <row r="776" spans="1:68" ht="5.15" customHeight="1" outlineLevel="1" thickBot="1" x14ac:dyDescent="0.4">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row>
    <row r="777" spans="1:68" ht="5.15" customHeight="1" outlineLevel="1" x14ac:dyDescent="0.35">
      <c r="A777" s="6"/>
      <c r="B777" s="7"/>
      <c r="C777" s="9" t="s">
        <v>0</v>
      </c>
      <c r="D777" s="9"/>
      <c r="E777" s="9"/>
      <c r="F777" s="9"/>
      <c r="G777" s="9"/>
      <c r="H777" s="9"/>
      <c r="I777" s="9"/>
      <c r="J777" s="9"/>
      <c r="K777" s="10"/>
      <c r="L777" s="10"/>
      <c r="M777" s="10"/>
      <c r="N777" s="10"/>
      <c r="O777" s="10"/>
      <c r="P777" s="10"/>
      <c r="Q777" s="10"/>
      <c r="R777" s="10"/>
      <c r="S777" s="10"/>
      <c r="T777" s="10"/>
      <c r="U777" s="10"/>
      <c r="V777" s="10"/>
      <c r="W777" s="11"/>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2"/>
      <c r="D778" s="12"/>
      <c r="E778" s="12" t="s">
        <v>1</v>
      </c>
      <c r="F778" s="13"/>
      <c r="G778" s="14" t="s">
        <v>33</v>
      </c>
      <c r="H778" s="13"/>
      <c r="I778" s="13"/>
      <c r="J778" s="13"/>
      <c r="K778" s="13"/>
      <c r="L778" s="13"/>
      <c r="M778" s="13"/>
      <c r="N778" s="13"/>
      <c r="O778" s="13"/>
      <c r="P778" s="13"/>
      <c r="Q778" s="13"/>
      <c r="R778" s="13"/>
      <c r="S778" s="15"/>
      <c r="T778" s="13"/>
      <c r="U778" s="15"/>
      <c r="V778" s="15"/>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2"/>
      <c r="D779" s="12"/>
      <c r="E779" s="17"/>
      <c r="F779" s="13"/>
      <c r="G779" s="18"/>
      <c r="H779" s="13" t="s">
        <v>26</v>
      </c>
      <c r="I779" s="13"/>
      <c r="J779" s="13"/>
      <c r="K779" s="13"/>
      <c r="L779" s="13"/>
      <c r="M779" s="13"/>
      <c r="N779" s="13"/>
      <c r="O779" s="13"/>
      <c r="P779" s="13"/>
      <c r="Q779" s="13"/>
      <c r="R779" s="13"/>
      <c r="S779" s="15"/>
      <c r="T779" s="19"/>
      <c r="U779" s="15"/>
      <c r="V779" s="15"/>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2"/>
      <c r="E780" s="17"/>
      <c r="F780" s="13"/>
      <c r="G780" s="13" t="s">
        <v>2</v>
      </c>
      <c r="H780" s="43" t="s">
        <v>34</v>
      </c>
      <c r="I780" s="13"/>
      <c r="J780" s="13"/>
      <c r="K780" s="13"/>
      <c r="L780" s="13"/>
      <c r="M780" s="13"/>
      <c r="N780" s="13"/>
      <c r="O780" s="13"/>
      <c r="P780" s="13"/>
      <c r="Q780" s="13"/>
      <c r="R780" s="13"/>
      <c r="S780" s="15"/>
      <c r="T780" s="19"/>
      <c r="U780" s="15"/>
      <c r="V780" s="15"/>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20">
        <v>0</v>
      </c>
      <c r="D781" s="12"/>
      <c r="E781" s="17"/>
      <c r="F781" s="13"/>
      <c r="G781" s="21"/>
      <c r="H781" s="13"/>
      <c r="I781" s="13"/>
      <c r="J781" s="13"/>
      <c r="K781" s="13"/>
      <c r="L781" s="13"/>
      <c r="M781" s="13"/>
      <c r="N781" s="13"/>
      <c r="O781" s="13"/>
      <c r="P781" s="13"/>
      <c r="Q781" s="13"/>
      <c r="R781" s="13"/>
      <c r="S781" s="15"/>
      <c r="T781" s="19"/>
      <c r="U781" s="15"/>
      <c r="V781" s="15"/>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17"/>
      <c r="G782" s="17"/>
      <c r="H782" s="17"/>
      <c r="I782" s="17"/>
      <c r="J782" s="22"/>
      <c r="K782" s="22"/>
      <c r="L782" s="22"/>
      <c r="M782" s="22"/>
      <c r="N782" s="22"/>
      <c r="O782" s="22"/>
      <c r="P782" s="22"/>
      <c r="Q782" s="22"/>
      <c r="R782" s="22"/>
      <c r="S782" s="22"/>
      <c r="T782" s="22"/>
      <c r="U782" s="22"/>
      <c r="V782" s="2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17"/>
      <c r="G783" s="17"/>
      <c r="H783" s="17"/>
      <c r="I783" s="17"/>
      <c r="J783" s="17"/>
      <c r="K783" s="17"/>
      <c r="L783" s="17"/>
      <c r="M783" s="17"/>
      <c r="N783" s="17"/>
      <c r="O783" s="17"/>
      <c r="P783" s="17"/>
      <c r="Q783" s="22"/>
      <c r="R783" s="22"/>
      <c r="S783" s="22"/>
      <c r="T783" s="22"/>
      <c r="U783" s="22"/>
      <c r="V783" s="2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17"/>
      <c r="G784" s="17"/>
      <c r="H784" s="17"/>
      <c r="I784" s="17"/>
      <c r="J784" s="17"/>
      <c r="K784" s="17"/>
      <c r="L784" s="17"/>
      <c r="M784" s="17"/>
      <c r="N784" s="17"/>
      <c r="O784" s="17"/>
      <c r="P784" s="17"/>
      <c r="Q784" s="24"/>
      <c r="R784" s="24"/>
      <c r="S784" s="22"/>
      <c r="T784" s="22"/>
      <c r="U784" s="22"/>
      <c r="V784" s="2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17"/>
      <c r="D785" s="17"/>
      <c r="E785" s="17"/>
      <c r="F785" s="17"/>
      <c r="G785" s="17"/>
      <c r="H785" s="17"/>
      <c r="I785" s="23" t="s">
        <v>379</v>
      </c>
      <c r="J785" s="23" t="s">
        <v>56</v>
      </c>
      <c r="K785" s="23" t="s">
        <v>57</v>
      </c>
      <c r="L785" s="23" t="s">
        <v>58</v>
      </c>
      <c r="M785" s="23" t="s">
        <v>59</v>
      </c>
      <c r="N785" s="23" t="s">
        <v>881</v>
      </c>
      <c r="O785" s="23" t="s">
        <v>882</v>
      </c>
      <c r="P785" s="23" t="s">
        <v>883</v>
      </c>
      <c r="Q785" s="23" t="s">
        <v>1155</v>
      </c>
      <c r="R785" s="24"/>
      <c r="S785" s="22"/>
      <c r="T785" s="22"/>
      <c r="U785" s="22"/>
      <c r="V785" s="22"/>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33"/>
      <c r="H786" s="195" t="str">
        <f>H766</f>
        <v>lime</v>
      </c>
      <c r="I786" s="228">
        <v>0.5</v>
      </c>
      <c r="J786" s="228">
        <v>1</v>
      </c>
      <c r="K786" s="228">
        <v>1</v>
      </c>
      <c r="L786" s="228">
        <v>1</v>
      </c>
      <c r="M786" s="228">
        <v>0.75</v>
      </c>
      <c r="N786" s="228">
        <v>0.75</v>
      </c>
      <c r="O786" s="228">
        <v>1</v>
      </c>
      <c r="P786" s="228">
        <v>0.75</v>
      </c>
      <c r="Q786" s="228">
        <v>0.75</v>
      </c>
      <c r="R786" s="60"/>
      <c r="S786" s="60"/>
      <c r="T786" s="60"/>
      <c r="U786" s="60"/>
      <c r="V786" s="59"/>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33"/>
      <c r="H787" s="195" t="str">
        <f>H767</f>
        <v>early</v>
      </c>
      <c r="I787" s="228">
        <v>0.5</v>
      </c>
      <c r="J787" s="228">
        <v>1</v>
      </c>
      <c r="K787" s="228">
        <v>1</v>
      </c>
      <c r="L787" s="228">
        <v>1</v>
      </c>
      <c r="M787" s="228">
        <v>0.75</v>
      </c>
      <c r="N787" s="228">
        <v>0.75</v>
      </c>
      <c r="O787" s="228">
        <v>1</v>
      </c>
      <c r="P787" s="228">
        <v>0.75</v>
      </c>
      <c r="Q787" s="228">
        <v>0.75</v>
      </c>
      <c r="R787" s="60"/>
      <c r="S787" s="60"/>
      <c r="T787" s="60"/>
      <c r="U787" s="60"/>
      <c r="V787" s="59"/>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33"/>
      <c r="H788" s="195" t="str">
        <f>H768</f>
        <v>at_seeding</v>
      </c>
      <c r="I788" s="228">
        <v>0.5</v>
      </c>
      <c r="J788" s="228">
        <v>1</v>
      </c>
      <c r="K788" s="228">
        <v>1</v>
      </c>
      <c r="L788" s="228">
        <v>1</v>
      </c>
      <c r="M788" s="228">
        <v>0.75</v>
      </c>
      <c r="N788" s="228">
        <v>0.75</v>
      </c>
      <c r="O788" s="228">
        <v>1</v>
      </c>
      <c r="P788" s="228">
        <v>0.75</v>
      </c>
      <c r="Q788" s="228">
        <v>0.75</v>
      </c>
      <c r="R788" s="60"/>
      <c r="S788" s="60"/>
      <c r="T788" s="60"/>
      <c r="U788" s="60"/>
      <c r="V788" s="59"/>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33"/>
      <c r="H789" s="195" t="str">
        <f>H769</f>
        <v>mid</v>
      </c>
      <c r="I789" s="228">
        <v>0.5</v>
      </c>
      <c r="J789" s="228">
        <v>1</v>
      </c>
      <c r="K789" s="228">
        <v>1</v>
      </c>
      <c r="L789" s="228">
        <v>1</v>
      </c>
      <c r="M789" s="228">
        <v>0.75</v>
      </c>
      <c r="N789" s="228">
        <v>0.75</v>
      </c>
      <c r="O789" s="228">
        <v>1</v>
      </c>
      <c r="P789" s="228">
        <v>0.75</v>
      </c>
      <c r="Q789" s="228">
        <v>0.75</v>
      </c>
      <c r="R789" s="60"/>
      <c r="S789" s="60"/>
      <c r="T789" s="60"/>
      <c r="U789" s="60"/>
      <c r="V789" s="59"/>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5" t="str">
        <f>H770</f>
        <v>late</v>
      </c>
      <c r="I790" s="228">
        <v>0.5</v>
      </c>
      <c r="J790" s="228">
        <v>1</v>
      </c>
      <c r="K790" s="228">
        <v>1</v>
      </c>
      <c r="L790" s="228">
        <v>1</v>
      </c>
      <c r="M790" s="228">
        <v>0.75</v>
      </c>
      <c r="N790" s="228">
        <v>0.75</v>
      </c>
      <c r="O790" s="228">
        <v>1</v>
      </c>
      <c r="P790" s="228">
        <v>0.75</v>
      </c>
      <c r="Q790" s="228">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Q791" s="60"/>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Q792" s="60"/>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5.15" customHeight="1" outlineLevel="1" x14ac:dyDescent="0.35">
      <c r="A793" s="6"/>
      <c r="B793" s="7"/>
      <c r="C793" s="17"/>
      <c r="D793" s="17"/>
      <c r="E793" s="17"/>
      <c r="F793" s="36"/>
      <c r="G793" s="37"/>
      <c r="H793" s="37"/>
      <c r="I793" s="37"/>
      <c r="J793" s="38"/>
      <c r="K793" s="38"/>
      <c r="L793" s="38"/>
      <c r="M793" s="38"/>
      <c r="N793" s="38"/>
      <c r="O793" s="38"/>
      <c r="P793" s="38"/>
      <c r="Q793" s="38"/>
      <c r="R793" s="38"/>
      <c r="S793" s="38"/>
      <c r="T793" s="38"/>
      <c r="U793" s="38"/>
      <c r="V793" s="30"/>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25.4" customHeight="1" outlineLevel="1" x14ac:dyDescent="0.35">
      <c r="A794" s="6"/>
      <c r="B794" s="7"/>
      <c r="C794" s="39"/>
      <c r="D794" s="39"/>
      <c r="E794" s="39"/>
      <c r="F794" s="39"/>
      <c r="G794" s="40" t="str">
        <f>G778</f>
        <v>Fert by Soil</v>
      </c>
      <c r="H794" s="39"/>
      <c r="I794" s="39"/>
      <c r="J794" s="39"/>
      <c r="K794" s="39"/>
      <c r="L794" s="39"/>
      <c r="M794" s="39"/>
      <c r="N794" s="39"/>
      <c r="O794" s="39"/>
      <c r="P794" s="39"/>
      <c r="Q794" s="39"/>
      <c r="R794" s="39"/>
      <c r="S794" s="39"/>
      <c r="T794" s="39"/>
      <c r="U794" s="39"/>
      <c r="V794" s="39"/>
      <c r="W794" s="41" t="s">
        <v>24</v>
      </c>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7"/>
      <c r="D795" s="7"/>
      <c r="E795" s="7"/>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7"/>
      <c r="D796" s="7"/>
      <c r="E796" s="7"/>
      <c r="F796" s="7"/>
      <c r="G796" s="7"/>
      <c r="H796" s="8"/>
      <c r="I796" s="8"/>
      <c r="J796" s="8"/>
      <c r="K796" s="8"/>
      <c r="L796" s="8"/>
      <c r="M796" s="8"/>
      <c r="N796" s="8"/>
      <c r="O796" s="8"/>
      <c r="P796" s="8"/>
      <c r="Q796" s="8"/>
      <c r="R796" s="8"/>
      <c r="S796" s="8"/>
      <c r="T796" s="8"/>
      <c r="U796" s="8"/>
      <c r="V796" s="8"/>
      <c r="W796" s="8"/>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row>
    <row r="797" spans="1:68" ht="5.15" customHeight="1" outlineLevel="1" thickBot="1" x14ac:dyDescent="0.4">
      <c r="A797" s="6"/>
      <c r="B797" s="7"/>
      <c r="C797" s="7"/>
      <c r="D797" s="7"/>
      <c r="E797" s="7"/>
      <c r="F797" s="7"/>
      <c r="G797" s="7"/>
      <c r="H797" s="8"/>
      <c r="I797" s="8"/>
      <c r="J797" s="8"/>
      <c r="K797" s="8"/>
      <c r="L797" s="8"/>
      <c r="M797" s="8"/>
      <c r="N797" s="8"/>
      <c r="O797" s="8"/>
      <c r="P797" s="8"/>
      <c r="Q797" s="8"/>
      <c r="R797" s="8"/>
      <c r="S797" s="8"/>
      <c r="T797" s="8"/>
      <c r="U797" s="8"/>
      <c r="V797" s="8"/>
      <c r="W797" s="8"/>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row>
    <row r="798" spans="1:68" ht="5.15" customHeight="1" outlineLevel="1" x14ac:dyDescent="0.35">
      <c r="A798" s="6"/>
      <c r="B798" s="7"/>
      <c r="C798" s="9" t="s">
        <v>0</v>
      </c>
      <c r="D798" s="9"/>
      <c r="E798" s="9"/>
      <c r="F798" s="9"/>
      <c r="G798" s="9"/>
      <c r="H798" s="9"/>
      <c r="I798" s="9"/>
      <c r="J798" s="9"/>
      <c r="K798" s="10"/>
      <c r="L798" s="10"/>
      <c r="M798" s="10"/>
      <c r="N798" s="10"/>
      <c r="O798" s="10"/>
      <c r="P798" s="10"/>
      <c r="Q798" s="10"/>
      <c r="R798" s="10"/>
      <c r="S798" s="10"/>
      <c r="T798" s="10"/>
      <c r="U798" s="10"/>
      <c r="V798" s="10"/>
      <c r="W798" s="11"/>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2"/>
      <c r="D799" s="12"/>
      <c r="E799" s="12" t="s">
        <v>1</v>
      </c>
      <c r="F799" s="13"/>
      <c r="G799" s="14" t="s">
        <v>35</v>
      </c>
      <c r="H799" s="13"/>
      <c r="I799" s="13"/>
      <c r="J799" s="13"/>
      <c r="K799" s="13"/>
      <c r="L799" s="13"/>
      <c r="M799" s="13"/>
      <c r="N799" s="13"/>
      <c r="O799" s="13"/>
      <c r="P799" s="13"/>
      <c r="Q799" s="13"/>
      <c r="R799" s="13"/>
      <c r="S799" s="15"/>
      <c r="T799" s="13"/>
      <c r="U799" s="15"/>
      <c r="V799" s="15"/>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2"/>
      <c r="D800" s="12"/>
      <c r="E800" s="17"/>
      <c r="F800" s="13"/>
      <c r="G800" s="18"/>
      <c r="H800" s="13" t="s">
        <v>26</v>
      </c>
      <c r="I800" s="13"/>
      <c r="J800" s="13"/>
      <c r="K800" s="13"/>
      <c r="L800" s="13"/>
      <c r="M800" s="13"/>
      <c r="N800" s="13"/>
      <c r="O800" s="13"/>
      <c r="P800" s="13"/>
      <c r="Q800" s="13"/>
      <c r="R800" s="13"/>
      <c r="S800" s="15"/>
      <c r="T800" s="19"/>
      <c r="U800" s="15"/>
      <c r="V800" s="15"/>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2"/>
      <c r="E801" s="17"/>
      <c r="F801" s="13"/>
      <c r="G801" s="13" t="s">
        <v>2</v>
      </c>
      <c r="H801" s="43" t="s">
        <v>34</v>
      </c>
      <c r="I801" s="13"/>
      <c r="J801" s="13"/>
      <c r="K801" s="13"/>
      <c r="L801" s="13"/>
      <c r="M801" s="13"/>
      <c r="N801" s="13"/>
      <c r="O801" s="13"/>
      <c r="P801" s="13"/>
      <c r="Q801" s="13"/>
      <c r="R801" s="13"/>
      <c r="S801" s="15"/>
      <c r="T801" s="19"/>
      <c r="U801" s="15"/>
      <c r="V801" s="15"/>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20">
        <v>0</v>
      </c>
      <c r="D802" s="12"/>
      <c r="E802" s="17"/>
      <c r="F802" s="13"/>
      <c r="G802" s="21"/>
      <c r="H802" s="13"/>
      <c r="I802" s="13"/>
      <c r="J802" s="13"/>
      <c r="K802" s="13"/>
      <c r="L802" s="13"/>
      <c r="M802" s="13"/>
      <c r="N802" s="13"/>
      <c r="O802" s="13"/>
      <c r="P802" s="13"/>
      <c r="Q802" s="13"/>
      <c r="R802" s="13"/>
      <c r="S802" s="15"/>
      <c r="T802" s="19"/>
      <c r="U802" s="15"/>
      <c r="V802" s="15"/>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17"/>
      <c r="G803" s="17"/>
      <c r="H803" s="17"/>
      <c r="I803" s="17"/>
      <c r="J803" s="22"/>
      <c r="K803" s="22"/>
      <c r="L803" s="22"/>
      <c r="M803" s="22"/>
      <c r="N803" s="22"/>
      <c r="O803" s="22"/>
      <c r="P803" s="22"/>
      <c r="Q803" s="22"/>
      <c r="R803" s="22"/>
      <c r="S803" s="22"/>
      <c r="T803" s="22"/>
      <c r="U803" s="22"/>
      <c r="V803" s="22"/>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17"/>
      <c r="G804" s="17"/>
      <c r="H804" s="17"/>
      <c r="I804" s="17"/>
      <c r="J804" s="17"/>
      <c r="K804" s="17"/>
      <c r="L804" s="22"/>
      <c r="M804" s="22"/>
      <c r="N804" s="22"/>
      <c r="O804" s="22"/>
      <c r="P804" s="22"/>
      <c r="Q804" s="22"/>
      <c r="R804" s="22"/>
      <c r="S804" s="22"/>
      <c r="T804" s="22"/>
      <c r="U804" s="22"/>
      <c r="V804" s="22"/>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17"/>
      <c r="G805" s="17"/>
      <c r="H805" s="17"/>
      <c r="I805" s="17"/>
      <c r="J805" s="23"/>
      <c r="K805" s="23"/>
      <c r="L805" s="23"/>
      <c r="M805" s="23"/>
      <c r="N805" s="23"/>
      <c r="O805" s="23"/>
      <c r="P805" s="23"/>
      <c r="Q805" s="24"/>
      <c r="R805" s="24"/>
      <c r="S805" s="22"/>
      <c r="T805" s="22"/>
      <c r="U805" s="22"/>
      <c r="V805" s="22"/>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17"/>
      <c r="G806" s="17"/>
      <c r="H806" s="17"/>
      <c r="I806" s="23" t="s">
        <v>379</v>
      </c>
      <c r="J806" s="23" t="s">
        <v>56</v>
      </c>
      <c r="K806" s="23" t="s">
        <v>57</v>
      </c>
      <c r="L806" s="23" t="s">
        <v>58</v>
      </c>
      <c r="M806" s="23" t="s">
        <v>59</v>
      </c>
      <c r="N806" s="23" t="s">
        <v>881</v>
      </c>
      <c r="O806" s="23" t="s">
        <v>882</v>
      </c>
      <c r="P806" s="23" t="s">
        <v>883</v>
      </c>
      <c r="Q806" s="23" t="s">
        <v>1155</v>
      </c>
      <c r="R806" s="24"/>
      <c r="S806" s="22"/>
      <c r="T806" s="22"/>
      <c r="U806" s="22"/>
      <c r="V806" s="22"/>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4.5" outlineLevel="1" x14ac:dyDescent="0.35">
      <c r="A807" s="6"/>
      <c r="B807" s="7"/>
      <c r="C807" s="17"/>
      <c r="D807" s="17"/>
      <c r="E807" s="17"/>
      <c r="F807" s="26"/>
      <c r="G807" s="27"/>
      <c r="H807" s="34" t="s">
        <v>1064</v>
      </c>
      <c r="I807" s="228">
        <v>1</v>
      </c>
      <c r="J807" s="228">
        <v>1</v>
      </c>
      <c r="K807" s="228">
        <v>1</v>
      </c>
      <c r="L807" s="228">
        <v>1</v>
      </c>
      <c r="M807" s="228">
        <v>1</v>
      </c>
      <c r="N807" s="228">
        <v>1</v>
      </c>
      <c r="O807" s="228">
        <v>1</v>
      </c>
      <c r="P807" s="228">
        <v>1</v>
      </c>
      <c r="Q807" s="228">
        <v>1</v>
      </c>
      <c r="R807" s="152"/>
      <c r="S807" s="152"/>
      <c r="T807" s="152"/>
      <c r="U807" s="152"/>
      <c r="V807" s="4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33"/>
      <c r="G808" s="34"/>
      <c r="H808" s="34"/>
      <c r="I808" s="34"/>
      <c r="J808" s="34"/>
      <c r="K808" s="34"/>
      <c r="L808" s="34"/>
      <c r="M808" s="34"/>
      <c r="N808" s="34"/>
      <c r="O808" s="34"/>
      <c r="P808" s="34"/>
      <c r="Q808" s="153"/>
      <c r="R808" s="153"/>
      <c r="S808" s="153"/>
      <c r="T808" s="153"/>
      <c r="U808" s="153"/>
      <c r="V808" s="4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15" customHeight="1" outlineLevel="1" x14ac:dyDescent="0.35">
      <c r="A809" s="6"/>
      <c r="B809" s="7"/>
      <c r="C809" s="17"/>
      <c r="D809" s="17"/>
      <c r="E809" s="17"/>
      <c r="F809" s="36"/>
      <c r="G809" s="37"/>
      <c r="H809" s="37"/>
      <c r="I809" s="37"/>
      <c r="J809" s="38"/>
      <c r="K809" s="38"/>
      <c r="L809" s="38"/>
      <c r="M809" s="38"/>
      <c r="N809" s="38"/>
      <c r="O809" s="38"/>
      <c r="P809" s="38"/>
      <c r="Q809" s="38"/>
      <c r="R809" s="38"/>
      <c r="S809" s="38"/>
      <c r="T809" s="38"/>
      <c r="U809" s="38"/>
      <c r="V809" s="30"/>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25.4" customHeight="1" outlineLevel="1" x14ac:dyDescent="0.35">
      <c r="A810" s="6"/>
      <c r="B810" s="7"/>
      <c r="C810" s="39"/>
      <c r="D810" s="39"/>
      <c r="E810" s="39"/>
      <c r="F810" s="39"/>
      <c r="G810" s="40" t="str">
        <f>G799</f>
        <v>Chemical by Soil</v>
      </c>
      <c r="H810" s="39"/>
      <c r="I810" s="39"/>
      <c r="J810" s="39"/>
      <c r="K810" s="39"/>
      <c r="L810" s="39"/>
      <c r="M810" s="39"/>
      <c r="N810" s="39"/>
      <c r="O810" s="39"/>
      <c r="P810" s="39"/>
      <c r="Q810" s="39"/>
      <c r="R810" s="39"/>
      <c r="S810" s="39"/>
      <c r="T810" s="39"/>
      <c r="U810" s="39"/>
      <c r="V810" s="39"/>
      <c r="W810" s="41" t="s">
        <v>24</v>
      </c>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7"/>
      <c r="D811" s="7"/>
      <c r="E811" s="7"/>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7"/>
      <c r="D812" s="7"/>
      <c r="E812" s="7"/>
      <c r="F812" s="7"/>
      <c r="G812" s="7"/>
      <c r="H812" s="8"/>
      <c r="I812" s="8"/>
      <c r="J812" s="8"/>
      <c r="K812" s="8"/>
      <c r="L812" s="8"/>
      <c r="M812" s="8"/>
      <c r="N812" s="8"/>
      <c r="O812" s="8"/>
      <c r="P812" s="8"/>
      <c r="Q812" s="8"/>
      <c r="R812" s="8"/>
      <c r="S812" s="8"/>
      <c r="T812" s="8"/>
      <c r="U812" s="8"/>
      <c r="V812" s="8"/>
      <c r="W812" s="8"/>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row>
    <row r="813" spans="1:68" ht="5.15" customHeight="1" outlineLevel="1" thickBot="1" x14ac:dyDescent="0.4">
      <c r="A813" s="6"/>
      <c r="B813" s="7"/>
      <c r="C813" s="7"/>
      <c r="D813" s="7"/>
      <c r="E813" s="7"/>
      <c r="F813" s="7"/>
      <c r="G813" s="7"/>
      <c r="H813" s="8"/>
      <c r="I813" s="8"/>
      <c r="J813" s="8"/>
      <c r="K813" s="8"/>
      <c r="L813" s="8"/>
      <c r="M813" s="8"/>
      <c r="N813" s="8"/>
      <c r="O813" s="8"/>
      <c r="P813" s="8"/>
      <c r="Q813" s="8"/>
      <c r="R813" s="8"/>
      <c r="S813" s="8"/>
      <c r="T813" s="8"/>
      <c r="U813" s="8"/>
      <c r="V813" s="8"/>
      <c r="W813" s="8"/>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row>
    <row r="814" spans="1:68" ht="5.15" customHeight="1" outlineLevel="1" x14ac:dyDescent="0.35">
      <c r="A814" s="6"/>
      <c r="B814" s="7"/>
      <c r="C814" s="9" t="s">
        <v>0</v>
      </c>
      <c r="D814" s="9"/>
      <c r="E814" s="9"/>
      <c r="F814" s="9"/>
      <c r="G814" s="9"/>
      <c r="H814" s="9"/>
      <c r="I814" s="9"/>
      <c r="J814" s="9"/>
      <c r="K814" s="10"/>
      <c r="L814" s="10"/>
      <c r="M814" s="10"/>
      <c r="N814" s="10"/>
      <c r="O814" s="10"/>
      <c r="P814" s="10"/>
      <c r="Q814" s="10"/>
      <c r="R814" s="10"/>
      <c r="S814" s="10"/>
      <c r="T814" s="10"/>
      <c r="U814" s="10"/>
      <c r="V814" s="10"/>
      <c r="W814" s="11"/>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2"/>
      <c r="D815" s="12"/>
      <c r="E815" s="12" t="s">
        <v>1</v>
      </c>
      <c r="F815" s="13"/>
      <c r="G815" s="14" t="s">
        <v>227</v>
      </c>
      <c r="H815" s="13"/>
      <c r="I815" s="13"/>
      <c r="J815" s="13"/>
      <c r="K815" s="13"/>
      <c r="L815" s="13"/>
      <c r="M815" s="13"/>
      <c r="N815" s="13"/>
      <c r="O815" s="13"/>
      <c r="P815" s="13"/>
      <c r="Q815" s="13"/>
      <c r="R815" s="13"/>
      <c r="S815" s="15"/>
      <c r="T815" s="13"/>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2"/>
      <c r="D816" s="12"/>
      <c r="E816" s="17"/>
      <c r="F816" s="13"/>
      <c r="G816" s="18"/>
      <c r="H816" s="13" t="s">
        <v>228</v>
      </c>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2"/>
      <c r="E817" s="17"/>
      <c r="F817" s="13"/>
      <c r="G817" s="13"/>
      <c r="H817" s="13"/>
      <c r="I817" s="13"/>
      <c r="J817" s="13"/>
      <c r="K817" s="13"/>
      <c r="L817" s="13"/>
      <c r="M817" s="13"/>
      <c r="N817" s="13"/>
      <c r="O817" s="13"/>
      <c r="P817" s="13"/>
      <c r="Q817" s="13"/>
      <c r="R817" s="13"/>
      <c r="S817" s="15"/>
      <c r="T817" s="19"/>
      <c r="U817" s="15"/>
      <c r="V817" s="15"/>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20">
        <v>0</v>
      </c>
      <c r="D818" s="12"/>
      <c r="E818" s="17"/>
      <c r="F818" s="13"/>
      <c r="G818" s="21"/>
      <c r="H818" s="13"/>
      <c r="I818" s="13"/>
      <c r="J818" s="13"/>
      <c r="K818" s="13"/>
      <c r="L818" s="13"/>
      <c r="M818" s="13"/>
      <c r="N818" s="13"/>
      <c r="O818" s="13"/>
      <c r="P818" s="13"/>
      <c r="Q818" s="13"/>
      <c r="R818" s="13"/>
      <c r="S818" s="15"/>
      <c r="T818" s="19"/>
      <c r="U818" s="15"/>
      <c r="V818" s="15"/>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2"/>
      <c r="K819" s="22"/>
      <c r="L819" s="22"/>
      <c r="M819" s="22"/>
      <c r="N819" s="22"/>
      <c r="O819" s="22"/>
      <c r="P819" s="22"/>
      <c r="Q819" s="22"/>
      <c r="R819" s="22"/>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17"/>
      <c r="J820" s="17"/>
      <c r="K820" s="17"/>
      <c r="L820" s="22"/>
      <c r="M820" s="22"/>
      <c r="N820" s="22"/>
      <c r="O820" s="22"/>
      <c r="P820" s="22"/>
      <c r="Q820" s="22"/>
      <c r="R820" s="22"/>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17"/>
      <c r="G821" s="17"/>
      <c r="H821" s="17"/>
      <c r="I821" s="17"/>
      <c r="J821" s="23"/>
      <c r="K821" s="23"/>
      <c r="L821" s="23"/>
      <c r="M821" s="23"/>
      <c r="N821" s="23"/>
      <c r="O821" s="23"/>
      <c r="P821" s="23"/>
      <c r="Q821" s="24"/>
      <c r="R821" s="24"/>
      <c r="S821" s="22"/>
      <c r="T821" s="22"/>
      <c r="U821" s="22"/>
      <c r="V821" s="2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17"/>
      <c r="G822" s="17"/>
      <c r="H822" s="17"/>
      <c r="I822" s="17"/>
      <c r="J822" s="23" t="s">
        <v>106</v>
      </c>
      <c r="K822" s="23" t="s">
        <v>107</v>
      </c>
      <c r="L822" s="23" t="s">
        <v>1063</v>
      </c>
      <c r="M822" s="23" t="s">
        <v>106</v>
      </c>
      <c r="N822" s="23"/>
      <c r="O822" s="23"/>
      <c r="P822" s="24"/>
      <c r="Q822" s="24"/>
      <c r="R822" s="24"/>
      <c r="S822" s="22"/>
      <c r="T822" s="22"/>
      <c r="U822" s="22"/>
      <c r="V822" s="2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4.5" outlineLevel="1" x14ac:dyDescent="0.35">
      <c r="A823" s="6"/>
      <c r="B823" s="7"/>
      <c r="C823" s="17"/>
      <c r="D823" s="17"/>
      <c r="E823" s="17"/>
      <c r="F823" s="26"/>
      <c r="G823" s="27"/>
      <c r="H823" s="27"/>
      <c r="I823" s="27" t="str" cm="1">
        <f t="array" ref="I823:I826">TRANSPOSE(H398:K398)</f>
        <v>knock</v>
      </c>
      <c r="J823" s="763">
        <f>MIN(364,INT((M823 - DATE(YEAR(M823),1,1))))</f>
        <v>104</v>
      </c>
      <c r="K823" s="231">
        <v>35</v>
      </c>
      <c r="L823" s="228">
        <v>0.25</v>
      </c>
      <c r="M823" s="768">
        <v>43570</v>
      </c>
      <c r="N823" s="151"/>
      <c r="O823" s="151"/>
      <c r="P823" s="151"/>
      <c r="Q823" s="152"/>
      <c r="R823" s="152"/>
      <c r="S823" s="152"/>
      <c r="T823" s="152"/>
      <c r="U823" s="152"/>
      <c r="V823" s="4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4.5" outlineLevel="1" x14ac:dyDescent="0.35">
      <c r="A824" s="6"/>
      <c r="B824" s="7"/>
      <c r="C824" s="17"/>
      <c r="D824" s="17"/>
      <c r="E824" s="17"/>
      <c r="F824" s="26"/>
      <c r="G824" s="27"/>
      <c r="H824" s="27"/>
      <c r="I824" s="27" t="str">
        <v>pre-em</v>
      </c>
      <c r="J824" s="763">
        <f t="shared" ref="J824:J826" si="251">MIN(364,INT((M824 - DATE(YEAR(M824),1,1))))</f>
        <v>134</v>
      </c>
      <c r="K824" s="231">
        <v>15</v>
      </c>
      <c r="L824" s="228">
        <v>0.25</v>
      </c>
      <c r="M824" s="768">
        <v>43600</v>
      </c>
      <c r="N824" s="151"/>
      <c r="O824" s="151"/>
      <c r="P824" s="151"/>
      <c r="Q824" s="152"/>
      <c r="R824" s="152"/>
      <c r="S824" s="152"/>
      <c r="T824" s="152"/>
      <c r="U824" s="152"/>
      <c r="V824" s="4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4.5" outlineLevel="1" x14ac:dyDescent="0.35">
      <c r="A825" s="6"/>
      <c r="B825" s="7"/>
      <c r="C825" s="17"/>
      <c r="D825" s="17"/>
      <c r="E825" s="17"/>
      <c r="F825" s="26"/>
      <c r="G825" s="27"/>
      <c r="H825" s="27"/>
      <c r="I825" s="27" t="str">
        <v>selective_and_spraytop</v>
      </c>
      <c r="J825" s="763">
        <f t="shared" si="251"/>
        <v>151</v>
      </c>
      <c r="K825" s="231">
        <v>90</v>
      </c>
      <c r="L825" s="228">
        <v>0.25</v>
      </c>
      <c r="M825" s="768">
        <v>43617</v>
      </c>
      <c r="N825" s="151"/>
      <c r="O825" s="151"/>
      <c r="P825" s="151"/>
      <c r="Q825" s="152"/>
      <c r="R825" s="152"/>
      <c r="S825" s="152"/>
      <c r="T825" s="152"/>
      <c r="U825" s="152"/>
      <c r="V825" s="4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4.5" outlineLevel="1" x14ac:dyDescent="0.35">
      <c r="A826" s="6"/>
      <c r="B826" s="7"/>
      <c r="C826" s="17"/>
      <c r="D826" s="17"/>
      <c r="E826" s="17"/>
      <c r="F826" s="26"/>
      <c r="G826" s="27"/>
      <c r="H826" s="27"/>
      <c r="I826" s="27" t="str">
        <v>fungicide</v>
      </c>
      <c r="J826" s="763">
        <f t="shared" si="251"/>
        <v>195</v>
      </c>
      <c r="K826" s="231">
        <v>35</v>
      </c>
      <c r="L826" s="228">
        <v>0.25</v>
      </c>
      <c r="M826" s="768">
        <v>43661</v>
      </c>
      <c r="N826" s="151"/>
      <c r="O826" s="151"/>
      <c r="P826" s="151"/>
      <c r="Q826" s="152"/>
      <c r="R826" s="152"/>
      <c r="S826" s="152"/>
      <c r="T826" s="152"/>
      <c r="U826" s="152"/>
      <c r="V826" s="4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34"/>
      <c r="J827" s="34"/>
      <c r="K827" s="34"/>
      <c r="L827" s="34"/>
      <c r="M827" s="34"/>
      <c r="N827" s="34"/>
      <c r="O827" s="151"/>
      <c r="P827" s="151"/>
      <c r="Q827" s="153"/>
      <c r="R827" s="153"/>
      <c r="S827" s="153"/>
      <c r="T827" s="153"/>
      <c r="U827" s="153"/>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5.15" customHeight="1" outlineLevel="1" x14ac:dyDescent="0.35">
      <c r="A828" s="6"/>
      <c r="B828" s="7"/>
      <c r="C828" s="17"/>
      <c r="D828" s="17"/>
      <c r="E828" s="17"/>
      <c r="F828" s="36"/>
      <c r="G828" s="37"/>
      <c r="H828" s="37"/>
      <c r="I828" s="37"/>
      <c r="J828" s="38"/>
      <c r="K828" s="38"/>
      <c r="L828" s="38"/>
      <c r="M828" s="38"/>
      <c r="N828" s="38"/>
      <c r="O828" s="38"/>
      <c r="P828" s="38"/>
      <c r="Q828" s="38"/>
      <c r="R828" s="38"/>
      <c r="S828" s="38"/>
      <c r="T828" s="38"/>
      <c r="U828" s="38"/>
      <c r="V828" s="30"/>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25.4" customHeight="1" outlineLevel="1" x14ac:dyDescent="0.35">
      <c r="A829" s="6"/>
      <c r="B829" s="7"/>
      <c r="C829" s="39"/>
      <c r="D829" s="39"/>
      <c r="E829" s="39"/>
      <c r="F829" s="39"/>
      <c r="G829" s="40" t="str">
        <f>G815</f>
        <v>Chemical info</v>
      </c>
      <c r="H829" s="39"/>
      <c r="I829" s="39"/>
      <c r="J829" s="39"/>
      <c r="K829" s="39"/>
      <c r="L829" s="39"/>
      <c r="M829" s="39"/>
      <c r="N829" s="39"/>
      <c r="O829" s="39"/>
      <c r="P829" s="39"/>
      <c r="Q829" s="39"/>
      <c r="R829" s="39"/>
      <c r="S829" s="39"/>
      <c r="T829" s="39"/>
      <c r="U829" s="39"/>
      <c r="V829" s="39"/>
      <c r="W829" s="41" t="s">
        <v>24</v>
      </c>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7"/>
      <c r="D830" s="7"/>
      <c r="E830" s="7"/>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7"/>
      <c r="D831" s="7"/>
      <c r="E831" s="7"/>
      <c r="F831" s="7"/>
      <c r="G831" s="7"/>
      <c r="H831" s="8"/>
      <c r="I831" s="8"/>
      <c r="J831" s="8"/>
      <c r="K831" s="8"/>
      <c r="L831" s="8"/>
      <c r="M831" s="8"/>
      <c r="N831" s="8"/>
      <c r="O831" s="8"/>
      <c r="P831" s="8"/>
      <c r="Q831" s="8"/>
      <c r="R831" s="8"/>
      <c r="S831" s="8"/>
      <c r="T831" s="8"/>
      <c r="U831" s="8"/>
      <c r="V831" s="8"/>
      <c r="W831" s="8"/>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row>
    <row r="832" spans="1:68" ht="5.15" customHeight="1" outlineLevel="1" thickBot="1" x14ac:dyDescent="0.4">
      <c r="A832" s="6"/>
      <c r="B832" s="7"/>
      <c r="C832" s="7"/>
      <c r="D832" s="7"/>
      <c r="E832" s="7"/>
      <c r="F832" s="7"/>
      <c r="G832" s="7"/>
      <c r="H832" s="8"/>
      <c r="I832" s="8"/>
      <c r="J832" s="8"/>
      <c r="K832" s="8"/>
      <c r="L832" s="8"/>
      <c r="M832" s="8"/>
      <c r="N832" s="8"/>
      <c r="O832" s="8"/>
      <c r="P832" s="8"/>
      <c r="Q832" s="8"/>
      <c r="R832" s="8"/>
      <c r="S832" s="8"/>
      <c r="T832" s="8"/>
      <c r="U832" s="8"/>
      <c r="V832" s="8"/>
      <c r="W832" s="8"/>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row>
    <row r="833" spans="1:68" ht="5.15" customHeight="1" outlineLevel="1" x14ac:dyDescent="0.35">
      <c r="A833" s="6"/>
      <c r="B833" s="7"/>
      <c r="C833" s="9" t="s">
        <v>0</v>
      </c>
      <c r="D833" s="9"/>
      <c r="E833" s="9"/>
      <c r="F833" s="9"/>
      <c r="G833" s="9"/>
      <c r="H833" s="9"/>
      <c r="I833" s="9"/>
      <c r="J833" s="9"/>
      <c r="K833" s="10"/>
      <c r="L833" s="10"/>
      <c r="M833" s="10"/>
      <c r="N833" s="10"/>
      <c r="O833" s="10"/>
      <c r="P833" s="10"/>
      <c r="Q833" s="10"/>
      <c r="R833" s="10"/>
      <c r="S833" s="10"/>
      <c r="T833" s="10"/>
      <c r="U833" s="10"/>
      <c r="V833" s="10"/>
      <c r="W833" s="11"/>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2"/>
      <c r="D834" s="12"/>
      <c r="E834" s="12" t="s">
        <v>1</v>
      </c>
      <c r="F834" s="13"/>
      <c r="G834" s="14" t="s">
        <v>36</v>
      </c>
      <c r="H834" s="13"/>
      <c r="I834" s="13"/>
      <c r="J834" s="13"/>
      <c r="K834" s="13"/>
      <c r="L834" s="13"/>
      <c r="M834" s="13"/>
      <c r="N834" s="13"/>
      <c r="O834" s="13"/>
      <c r="P834" s="13"/>
      <c r="Q834" s="13"/>
      <c r="R834" s="13"/>
      <c r="S834" s="13"/>
      <c r="T834" s="13"/>
      <c r="U834" s="15"/>
      <c r="V834" s="15"/>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2"/>
      <c r="D835" s="12"/>
      <c r="E835" s="17"/>
      <c r="F835" s="13"/>
      <c r="G835" s="13" t="s">
        <v>37</v>
      </c>
      <c r="H835" s="13"/>
      <c r="I835" s="13"/>
      <c r="J835" s="13"/>
      <c r="K835" s="13"/>
      <c r="L835" s="13"/>
      <c r="M835" s="13"/>
      <c r="N835" s="13"/>
      <c r="O835" s="13"/>
      <c r="P835" s="13"/>
      <c r="Q835" s="13"/>
      <c r="R835" s="13"/>
      <c r="S835" s="13"/>
      <c r="T835" s="19"/>
      <c r="U835" s="15"/>
      <c r="V835" s="15"/>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2"/>
      <c r="E836" s="17"/>
      <c r="F836" s="13"/>
      <c r="G836" s="45">
        <v>43689.728703703702</v>
      </c>
      <c r="H836" s="13"/>
      <c r="I836" s="13"/>
      <c r="J836" s="13"/>
      <c r="K836" s="13"/>
      <c r="L836" s="13"/>
      <c r="M836" s="13"/>
      <c r="N836" s="13"/>
      <c r="O836" s="13"/>
      <c r="P836" s="13"/>
      <c r="Q836" s="13"/>
      <c r="R836" s="13"/>
      <c r="S836" s="13"/>
      <c r="T836" s="19"/>
      <c r="U836" s="15"/>
      <c r="V836" s="15"/>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20">
        <v>0</v>
      </c>
      <c r="D837" s="12"/>
      <c r="E837" s="17"/>
      <c r="F837" s="13"/>
      <c r="G837" s="21"/>
      <c r="H837" s="13"/>
      <c r="I837" s="13"/>
      <c r="J837" s="13"/>
      <c r="K837" s="13"/>
      <c r="L837" s="13"/>
      <c r="M837" s="13"/>
      <c r="N837" s="13"/>
      <c r="O837" s="13"/>
      <c r="P837" s="13"/>
      <c r="Q837" s="13"/>
      <c r="R837" s="13"/>
      <c r="S837" s="13"/>
      <c r="T837" s="19"/>
      <c r="U837" s="15"/>
      <c r="V837" s="15"/>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17"/>
      <c r="G838" s="17"/>
      <c r="H838" s="17"/>
      <c r="I838" s="17"/>
      <c r="J838" s="22"/>
      <c r="K838" s="22"/>
      <c r="L838" s="22"/>
      <c r="M838" s="22"/>
      <c r="N838" s="22"/>
      <c r="O838" s="22"/>
      <c r="P838" s="22"/>
      <c r="Q838" s="22"/>
      <c r="R838" s="22"/>
      <c r="S838" s="22"/>
      <c r="T838" s="22"/>
      <c r="U838" s="22"/>
      <c r="V838" s="2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17"/>
      <c r="G839" s="17"/>
      <c r="H839" s="946"/>
      <c r="I839" s="17"/>
      <c r="J839" s="17"/>
      <c r="K839" s="22"/>
      <c r="L839" s="22"/>
      <c r="M839" s="22"/>
      <c r="N839" s="22"/>
      <c r="O839" s="22"/>
      <c r="P839" s="22"/>
      <c r="Q839" s="22"/>
      <c r="R839" s="22"/>
      <c r="S839" s="22"/>
      <c r="T839" s="22"/>
      <c r="U839" s="22"/>
      <c r="V839" s="2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17"/>
      <c r="G840" s="17"/>
      <c r="H840" s="946"/>
      <c r="I840" s="17"/>
      <c r="J840" s="947" t="s">
        <v>1043</v>
      </c>
      <c r="K840" s="945"/>
      <c r="L840" s="945"/>
      <c r="M840" s="945"/>
      <c r="N840" s="945"/>
      <c r="O840" s="945"/>
      <c r="P840" s="945"/>
      <c r="Q840" s="945"/>
      <c r="R840" s="24"/>
      <c r="S840" s="24"/>
      <c r="T840" s="22"/>
      <c r="U840" s="22"/>
      <c r="V840" s="2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17"/>
      <c r="G841" s="17" t="s">
        <v>39</v>
      </c>
      <c r="H841" s="946"/>
      <c r="I841" s="17"/>
      <c r="J841" s="23" t="s">
        <v>379</v>
      </c>
      <c r="K841" s="23" t="s">
        <v>56</v>
      </c>
      <c r="L841" s="23" t="s">
        <v>57</v>
      </c>
      <c r="M841" s="23" t="s">
        <v>58</v>
      </c>
      <c r="N841" s="23" t="s">
        <v>59</v>
      </c>
      <c r="O841" s="23" t="s">
        <v>881</v>
      </c>
      <c r="P841" s="23" t="s">
        <v>882</v>
      </c>
      <c r="Q841" s="23" t="s">
        <v>883</v>
      </c>
      <c r="R841" s="23" t="s">
        <v>1155</v>
      </c>
      <c r="S841" s="23"/>
      <c r="T841" s="22"/>
      <c r="U841" s="22"/>
      <c r="V841" s="2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49"/>
      <c r="H842" s="31"/>
      <c r="I842" s="696" t="str">
        <f>General!O17</f>
        <v>a</v>
      </c>
      <c r="J842" s="232">
        <v>10</v>
      </c>
      <c r="K842" s="232">
        <v>10</v>
      </c>
      <c r="L842" s="232">
        <v>10</v>
      </c>
      <c r="M842" s="232">
        <v>10</v>
      </c>
      <c r="N842" s="232">
        <v>10</v>
      </c>
      <c r="O842" s="232">
        <v>10</v>
      </c>
      <c r="P842" s="232">
        <v>10</v>
      </c>
      <c r="Q842" s="232">
        <v>10</v>
      </c>
      <c r="R842" s="232">
        <v>10</v>
      </c>
      <c r="S842" s="27"/>
      <c r="T842" s="58"/>
      <c r="U842" s="58"/>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49"/>
      <c r="H843" s="31"/>
      <c r="I843" s="696" t="str">
        <f>General!O18</f>
        <v>a2</v>
      </c>
      <c r="J843" s="232">
        <v>0</v>
      </c>
      <c r="K843" s="232">
        <v>0</v>
      </c>
      <c r="L843" s="232">
        <v>0</v>
      </c>
      <c r="M843" s="232">
        <v>0</v>
      </c>
      <c r="N843" s="232">
        <v>0</v>
      </c>
      <c r="O843" s="232">
        <v>0</v>
      </c>
      <c r="P843" s="232">
        <v>0</v>
      </c>
      <c r="Q843" s="232">
        <v>0</v>
      </c>
      <c r="R843" s="232">
        <v>0</v>
      </c>
      <c r="S843" s="27"/>
      <c r="T843" s="58"/>
      <c r="U843" s="58"/>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49"/>
      <c r="H844" s="31"/>
      <c r="I844" s="696" t="str">
        <f>General!O19</f>
        <v>b</v>
      </c>
      <c r="J844" s="232">
        <v>100</v>
      </c>
      <c r="K844" s="232">
        <v>100</v>
      </c>
      <c r="L844" s="232">
        <v>100</v>
      </c>
      <c r="M844" s="232">
        <v>100</v>
      </c>
      <c r="N844" s="232">
        <v>100</v>
      </c>
      <c r="O844" s="232">
        <v>100</v>
      </c>
      <c r="P844" s="232">
        <v>100</v>
      </c>
      <c r="Q844" s="232">
        <v>100</v>
      </c>
      <c r="R844" s="232">
        <v>100</v>
      </c>
      <c r="S844" s="27"/>
      <c r="T844" s="58"/>
      <c r="U844" s="58"/>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49"/>
      <c r="H845" s="31"/>
      <c r="I845" s="696" t="str">
        <f>General!O20</f>
        <v>bd</v>
      </c>
      <c r="J845" s="232">
        <v>100</v>
      </c>
      <c r="K845" s="232">
        <v>100</v>
      </c>
      <c r="L845" s="232">
        <v>100</v>
      </c>
      <c r="M845" s="232">
        <v>100</v>
      </c>
      <c r="N845" s="232">
        <v>100</v>
      </c>
      <c r="O845" s="232">
        <v>100</v>
      </c>
      <c r="P845" s="232">
        <v>100</v>
      </c>
      <c r="Q845" s="232">
        <v>100</v>
      </c>
      <c r="R845" s="232">
        <v>100</v>
      </c>
      <c r="S845" s="27"/>
      <c r="T845" s="58"/>
      <c r="U845" s="58"/>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96" t="str">
        <f>General!O21</f>
        <v>f</v>
      </c>
      <c r="J846" s="233">
        <v>120</v>
      </c>
      <c r="K846" s="233">
        <v>120</v>
      </c>
      <c r="L846" s="233">
        <v>120</v>
      </c>
      <c r="M846" s="233">
        <v>120</v>
      </c>
      <c r="N846" s="233">
        <v>120</v>
      </c>
      <c r="O846" s="233">
        <v>120</v>
      </c>
      <c r="P846" s="233">
        <v>120</v>
      </c>
      <c r="Q846" s="233">
        <v>120</v>
      </c>
      <c r="R846" s="233">
        <v>120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96" t="str">
        <f>General!O22</f>
        <v>h</v>
      </c>
      <c r="J847" s="233">
        <v>140</v>
      </c>
      <c r="K847" s="233">
        <v>140</v>
      </c>
      <c r="L847" s="233">
        <v>140</v>
      </c>
      <c r="M847" s="233">
        <v>140</v>
      </c>
      <c r="N847" s="233">
        <v>140</v>
      </c>
      <c r="O847" s="233">
        <v>140</v>
      </c>
      <c r="P847" s="233">
        <v>140</v>
      </c>
      <c r="Q847" s="233">
        <v>140</v>
      </c>
      <c r="R847" s="233">
        <v>140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96" t="str">
        <f>General!O23</f>
        <v>i</v>
      </c>
      <c r="J848" s="233">
        <v>90</v>
      </c>
      <c r="K848" s="233">
        <v>90</v>
      </c>
      <c r="L848" s="233">
        <v>90</v>
      </c>
      <c r="M848" s="233">
        <v>90</v>
      </c>
      <c r="N848" s="233">
        <v>90</v>
      </c>
      <c r="O848" s="233">
        <v>90</v>
      </c>
      <c r="P848" s="233">
        <v>90</v>
      </c>
      <c r="Q848" s="233">
        <v>90</v>
      </c>
      <c r="R848" s="233">
        <v>90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36"/>
      <c r="G849" s="49"/>
      <c r="H849" s="31"/>
      <c r="I849" s="696" t="str">
        <f>General!O24</f>
        <v>j</v>
      </c>
      <c r="J849" s="232">
        <v>10</v>
      </c>
      <c r="K849" s="232">
        <v>10</v>
      </c>
      <c r="L849" s="232">
        <v>10</v>
      </c>
      <c r="M849" s="232">
        <v>10</v>
      </c>
      <c r="N849" s="232">
        <v>10</v>
      </c>
      <c r="O849" s="232">
        <v>10</v>
      </c>
      <c r="P849" s="232">
        <v>10</v>
      </c>
      <c r="Q849" s="232">
        <v>10</v>
      </c>
      <c r="R849" s="232">
        <v>10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36"/>
      <c r="G850" s="49"/>
      <c r="H850" s="31"/>
      <c r="I850" s="696" t="str">
        <f>General!O25</f>
        <v>jc</v>
      </c>
      <c r="J850" s="232">
        <v>10</v>
      </c>
      <c r="K850" s="232">
        <v>10</v>
      </c>
      <c r="L850" s="232">
        <v>10</v>
      </c>
      <c r="M850" s="232">
        <v>10</v>
      </c>
      <c r="N850" s="232">
        <v>10</v>
      </c>
      <c r="O850" s="232">
        <v>10</v>
      </c>
      <c r="P850" s="232">
        <v>10</v>
      </c>
      <c r="Q850" s="232">
        <v>10</v>
      </c>
      <c r="R850" s="232">
        <v>10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33"/>
      <c r="G851" s="34"/>
      <c r="H851" s="34"/>
      <c r="I851" s="696" t="str">
        <f>General!O26</f>
        <v>k</v>
      </c>
      <c r="J851" s="233">
        <v>90</v>
      </c>
      <c r="K851" s="233">
        <v>90</v>
      </c>
      <c r="L851" s="233">
        <v>90</v>
      </c>
      <c r="M851" s="233">
        <v>90</v>
      </c>
      <c r="N851" s="233">
        <v>90</v>
      </c>
      <c r="O851" s="233">
        <v>90</v>
      </c>
      <c r="P851" s="233">
        <v>90</v>
      </c>
      <c r="Q851" s="233">
        <v>90</v>
      </c>
      <c r="R851" s="233">
        <v>90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33"/>
      <c r="G852" s="34"/>
      <c r="H852" s="34"/>
      <c r="I852" s="696" t="str">
        <f>General!O27</f>
        <v>l</v>
      </c>
      <c r="J852" s="233">
        <v>120</v>
      </c>
      <c r="K852" s="233">
        <v>120</v>
      </c>
      <c r="L852" s="233">
        <v>120</v>
      </c>
      <c r="M852" s="233">
        <v>120</v>
      </c>
      <c r="N852" s="233">
        <v>120</v>
      </c>
      <c r="O852" s="233">
        <v>120</v>
      </c>
      <c r="P852" s="233">
        <v>120</v>
      </c>
      <c r="Q852" s="233">
        <v>120</v>
      </c>
      <c r="R852" s="233">
        <v>120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3"/>
      <c r="G853" s="34"/>
      <c r="H853" s="34"/>
      <c r="I853" s="696" t="str">
        <f>General!O28</f>
        <v>m</v>
      </c>
      <c r="J853" s="232">
        <v>10</v>
      </c>
      <c r="K853" s="232">
        <v>10</v>
      </c>
      <c r="L853" s="232">
        <v>10</v>
      </c>
      <c r="M853" s="232">
        <v>10</v>
      </c>
      <c r="N853" s="232">
        <v>10</v>
      </c>
      <c r="O853" s="232">
        <v>10</v>
      </c>
      <c r="P853" s="232">
        <v>10</v>
      </c>
      <c r="Q853" s="232">
        <v>10</v>
      </c>
      <c r="R853" s="232">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26"/>
      <c r="G854" s="49"/>
      <c r="H854" s="31"/>
      <c r="I854" s="696" t="str">
        <f>General!O29</f>
        <v>o</v>
      </c>
      <c r="J854" s="232">
        <v>120</v>
      </c>
      <c r="K854" s="232">
        <v>120</v>
      </c>
      <c r="L854" s="232">
        <v>120</v>
      </c>
      <c r="M854" s="232">
        <v>120</v>
      </c>
      <c r="N854" s="232">
        <v>120</v>
      </c>
      <c r="O854" s="232">
        <v>120</v>
      </c>
      <c r="P854" s="232">
        <v>120</v>
      </c>
      <c r="Q854" s="232">
        <v>120</v>
      </c>
      <c r="R854" s="232">
        <v>120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26"/>
      <c r="G855" s="49"/>
      <c r="H855" s="31"/>
      <c r="I855" s="696" t="str">
        <f>General!O30</f>
        <v>od</v>
      </c>
      <c r="J855" s="234">
        <v>120</v>
      </c>
      <c r="K855" s="234">
        <v>120</v>
      </c>
      <c r="L855" s="234">
        <v>120</v>
      </c>
      <c r="M855" s="234">
        <v>120</v>
      </c>
      <c r="N855" s="234">
        <v>120</v>
      </c>
      <c r="O855" s="234">
        <v>120</v>
      </c>
      <c r="P855" s="234">
        <v>120</v>
      </c>
      <c r="Q855" s="234">
        <v>120</v>
      </c>
      <c r="R855" s="234">
        <v>120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50"/>
      <c r="H856" s="51"/>
      <c r="I856" s="696" t="str">
        <f>General!O31</f>
        <v>of</v>
      </c>
      <c r="J856" s="234">
        <v>100</v>
      </c>
      <c r="K856" s="234">
        <v>100</v>
      </c>
      <c r="L856" s="234">
        <v>100</v>
      </c>
      <c r="M856" s="234">
        <v>100</v>
      </c>
      <c r="N856" s="234">
        <v>100</v>
      </c>
      <c r="O856" s="234">
        <v>100</v>
      </c>
      <c r="P856" s="234">
        <v>100</v>
      </c>
      <c r="Q856" s="234">
        <v>100</v>
      </c>
      <c r="R856" s="234">
        <v>100</v>
      </c>
      <c r="S856" s="26"/>
      <c r="T856" s="60"/>
      <c r="U856" s="60"/>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50"/>
      <c r="H857" s="51"/>
      <c r="I857" s="696" t="str">
        <f>General!O32</f>
        <v>r</v>
      </c>
      <c r="J857" s="234">
        <v>2</v>
      </c>
      <c r="K857" s="234">
        <v>2</v>
      </c>
      <c r="L857" s="234">
        <v>2</v>
      </c>
      <c r="M857" s="234">
        <v>2</v>
      </c>
      <c r="N857" s="234">
        <v>2</v>
      </c>
      <c r="O857" s="234">
        <v>2</v>
      </c>
      <c r="P857" s="234">
        <v>2</v>
      </c>
      <c r="Q857" s="234">
        <v>2</v>
      </c>
      <c r="R857" s="234">
        <v>2</v>
      </c>
      <c r="S857" s="26"/>
      <c r="T857" s="60"/>
      <c r="U857" s="60"/>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50"/>
      <c r="H858" s="51"/>
      <c r="I858" s="696" t="str">
        <f>General!O33</f>
        <v>rd</v>
      </c>
      <c r="J858" s="234">
        <v>2</v>
      </c>
      <c r="K858" s="234">
        <v>2</v>
      </c>
      <c r="L858" s="234">
        <v>2</v>
      </c>
      <c r="M858" s="234">
        <v>2</v>
      </c>
      <c r="N858" s="234">
        <v>2</v>
      </c>
      <c r="O858" s="234">
        <v>2</v>
      </c>
      <c r="P858" s="234">
        <v>2</v>
      </c>
      <c r="Q858" s="234">
        <v>2</v>
      </c>
      <c r="R858" s="234">
        <v>2</v>
      </c>
      <c r="S858" s="26"/>
      <c r="T858" s="60"/>
      <c r="U858" s="60"/>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50"/>
      <c r="H859" s="51"/>
      <c r="I859" s="696" t="str">
        <f>General!O34</f>
        <v>s</v>
      </c>
      <c r="J859" s="232">
        <v>10</v>
      </c>
      <c r="K859" s="232">
        <v>10</v>
      </c>
      <c r="L859" s="232">
        <v>10</v>
      </c>
      <c r="M859" s="232">
        <v>10</v>
      </c>
      <c r="N859" s="232">
        <v>10</v>
      </c>
      <c r="O859" s="232">
        <v>10</v>
      </c>
      <c r="P859" s="232">
        <v>10</v>
      </c>
      <c r="Q859" s="232">
        <v>10</v>
      </c>
      <c r="R859" s="232">
        <v>10</v>
      </c>
      <c r="S859" s="48"/>
      <c r="T859" s="60"/>
      <c r="U859" s="60"/>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50"/>
      <c r="H860" s="51"/>
      <c r="I860" s="696" t="str">
        <f>General!O35</f>
        <v>sp</v>
      </c>
      <c r="J860" s="232">
        <v>10</v>
      </c>
      <c r="K860" s="232">
        <v>10</v>
      </c>
      <c r="L860" s="232">
        <v>10</v>
      </c>
      <c r="M860" s="232">
        <v>10</v>
      </c>
      <c r="N860" s="232">
        <v>10</v>
      </c>
      <c r="O860" s="232">
        <v>10</v>
      </c>
      <c r="P860" s="232">
        <v>10</v>
      </c>
      <c r="Q860" s="232">
        <v>10</v>
      </c>
      <c r="R860" s="232">
        <v>10</v>
      </c>
      <c r="S860" s="48"/>
      <c r="T860" s="60"/>
      <c r="U860" s="60"/>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96" t="str">
        <f>General!O36</f>
        <v>t</v>
      </c>
      <c r="J861" s="232">
        <v>10</v>
      </c>
      <c r="K861" s="232">
        <v>10</v>
      </c>
      <c r="L861" s="232">
        <v>10</v>
      </c>
      <c r="M861" s="232">
        <v>10</v>
      </c>
      <c r="N861" s="232">
        <v>10</v>
      </c>
      <c r="O861" s="232">
        <v>10</v>
      </c>
      <c r="P861" s="232">
        <v>10</v>
      </c>
      <c r="Q861" s="232">
        <v>10</v>
      </c>
      <c r="R861" s="232">
        <v>10</v>
      </c>
      <c r="S861" s="48"/>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96" t="str">
        <f>General!O37</f>
        <v>tc</v>
      </c>
      <c r="J862" s="232">
        <v>10</v>
      </c>
      <c r="K862" s="232">
        <v>10</v>
      </c>
      <c r="L862" s="232">
        <v>10</v>
      </c>
      <c r="M862" s="232">
        <v>10</v>
      </c>
      <c r="N862" s="232">
        <v>10</v>
      </c>
      <c r="O862" s="232">
        <v>10</v>
      </c>
      <c r="P862" s="232">
        <v>10</v>
      </c>
      <c r="Q862" s="232">
        <v>10</v>
      </c>
      <c r="R862" s="232">
        <v>10</v>
      </c>
      <c r="S862" s="48"/>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96" t="str">
        <f>General!O38</f>
        <v>u</v>
      </c>
      <c r="J863" s="232">
        <v>10</v>
      </c>
      <c r="K863" s="232">
        <v>10</v>
      </c>
      <c r="L863" s="232">
        <v>10</v>
      </c>
      <c r="M863" s="232">
        <v>10</v>
      </c>
      <c r="N863" s="232">
        <v>10</v>
      </c>
      <c r="O863" s="232">
        <v>10</v>
      </c>
      <c r="P863" s="232">
        <v>10</v>
      </c>
      <c r="Q863" s="232">
        <v>10</v>
      </c>
      <c r="R863" s="232">
        <v>10</v>
      </c>
      <c r="S863" s="48"/>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96" t="str">
        <f>General!O39</f>
        <v>uc</v>
      </c>
      <c r="J864" s="232">
        <v>10</v>
      </c>
      <c r="K864" s="232">
        <v>10</v>
      </c>
      <c r="L864" s="232">
        <v>10</v>
      </c>
      <c r="M864" s="232">
        <v>10</v>
      </c>
      <c r="N864" s="232">
        <v>10</v>
      </c>
      <c r="O864" s="232">
        <v>10</v>
      </c>
      <c r="P864" s="232">
        <v>10</v>
      </c>
      <c r="Q864" s="232">
        <v>10</v>
      </c>
      <c r="R864" s="232">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96" t="str">
        <f>General!O40</f>
        <v>v</v>
      </c>
      <c r="J865" s="234">
        <v>90</v>
      </c>
      <c r="K865" s="234">
        <v>90</v>
      </c>
      <c r="L865" s="234">
        <v>90</v>
      </c>
      <c r="M865" s="234">
        <v>90</v>
      </c>
      <c r="N865" s="234">
        <v>90</v>
      </c>
      <c r="O865" s="234">
        <v>90</v>
      </c>
      <c r="P865" s="234">
        <v>90</v>
      </c>
      <c r="Q865" s="234">
        <v>90</v>
      </c>
      <c r="R865" s="234">
        <v>90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96" t="str">
        <f>General!O41</f>
        <v>w</v>
      </c>
      <c r="J866" s="234">
        <v>120</v>
      </c>
      <c r="K866" s="234">
        <v>120</v>
      </c>
      <c r="L866" s="234">
        <v>120</v>
      </c>
      <c r="M866" s="234">
        <v>120</v>
      </c>
      <c r="N866" s="234">
        <v>120</v>
      </c>
      <c r="O866" s="234">
        <v>120</v>
      </c>
      <c r="P866" s="234">
        <v>120</v>
      </c>
      <c r="Q866" s="234">
        <v>120</v>
      </c>
      <c r="R866" s="234">
        <v>120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96" t="str">
        <f>General!O42</f>
        <v>wd</v>
      </c>
      <c r="J867" s="234">
        <v>120</v>
      </c>
      <c r="K867" s="234">
        <v>120</v>
      </c>
      <c r="L867" s="234">
        <v>120</v>
      </c>
      <c r="M867" s="234">
        <v>120</v>
      </c>
      <c r="N867" s="234">
        <v>120</v>
      </c>
      <c r="O867" s="234">
        <v>120</v>
      </c>
      <c r="P867" s="234">
        <v>120</v>
      </c>
      <c r="Q867" s="234">
        <v>120</v>
      </c>
      <c r="R867" s="234">
        <v>120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96" t="str">
        <f>General!O43</f>
        <v>x</v>
      </c>
      <c r="J868" s="232">
        <v>10</v>
      </c>
      <c r="K868" s="232">
        <v>10</v>
      </c>
      <c r="L868" s="232">
        <v>10</v>
      </c>
      <c r="M868" s="232">
        <v>10</v>
      </c>
      <c r="N868" s="232">
        <v>10</v>
      </c>
      <c r="O868" s="232">
        <v>10</v>
      </c>
      <c r="P868" s="232">
        <v>10</v>
      </c>
      <c r="Q868" s="232">
        <v>10</v>
      </c>
      <c r="R868" s="232">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96" t="str">
        <f>General!O44</f>
        <v>xc</v>
      </c>
      <c r="J869" s="232">
        <v>10</v>
      </c>
      <c r="K869" s="232">
        <v>10</v>
      </c>
      <c r="L869" s="232">
        <v>10</v>
      </c>
      <c r="M869" s="232">
        <v>10</v>
      </c>
      <c r="N869" s="232">
        <v>10</v>
      </c>
      <c r="O869" s="232">
        <v>10</v>
      </c>
      <c r="P869" s="232">
        <v>10</v>
      </c>
      <c r="Q869" s="232">
        <v>10</v>
      </c>
      <c r="R869" s="232">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96" t="str">
        <f>General!O45</f>
        <v>z</v>
      </c>
      <c r="J870" s="234">
        <v>2</v>
      </c>
      <c r="K870" s="234">
        <v>2</v>
      </c>
      <c r="L870" s="234">
        <v>2</v>
      </c>
      <c r="M870" s="234">
        <v>2</v>
      </c>
      <c r="N870" s="234">
        <v>2</v>
      </c>
      <c r="O870" s="234">
        <v>2</v>
      </c>
      <c r="P870" s="234">
        <v>2</v>
      </c>
      <c r="Q870" s="234">
        <v>2</v>
      </c>
      <c r="R870" s="234">
        <v>2</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96" t="str">
        <f>General!O46</f>
        <v>zd</v>
      </c>
      <c r="J871" s="234">
        <v>2</v>
      </c>
      <c r="K871" s="234">
        <v>2</v>
      </c>
      <c r="L871" s="234">
        <v>2</v>
      </c>
      <c r="M871" s="234">
        <v>2</v>
      </c>
      <c r="N871" s="234">
        <v>2</v>
      </c>
      <c r="O871" s="234">
        <v>2</v>
      </c>
      <c r="P871" s="234">
        <v>2</v>
      </c>
      <c r="Q871" s="234">
        <v>2</v>
      </c>
      <c r="R871" s="234">
        <v>2</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51"/>
      <c r="J872" s="51"/>
      <c r="K872" s="51"/>
      <c r="L872" s="51"/>
      <c r="M872" s="51"/>
      <c r="N872" s="51"/>
      <c r="O872" s="51"/>
      <c r="P872" s="51"/>
      <c r="Q872" s="51"/>
      <c r="R872" s="51"/>
      <c r="S872" s="51"/>
      <c r="T872" s="51"/>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5.15" customHeight="1" outlineLevel="1" x14ac:dyDescent="0.35">
      <c r="A873" s="6"/>
      <c r="B873" s="7"/>
      <c r="C873" s="17"/>
      <c r="D873" s="17"/>
      <c r="E873" s="17"/>
      <c r="F873" s="36"/>
      <c r="G873" s="37"/>
      <c r="H873" s="37"/>
      <c r="I873" s="37"/>
      <c r="J873" s="38"/>
      <c r="K873" s="38"/>
      <c r="L873" s="38"/>
      <c r="M873" s="38"/>
      <c r="N873" s="38"/>
      <c r="O873" s="38"/>
      <c r="P873" s="38"/>
      <c r="Q873" s="38"/>
      <c r="R873" s="38"/>
      <c r="S873" s="38"/>
      <c r="T873" s="38"/>
      <c r="U873" s="38"/>
      <c r="V873" s="30"/>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25.4" customHeight="1" outlineLevel="1" x14ac:dyDescent="0.35">
      <c r="A874" s="6"/>
      <c r="B874" s="7"/>
      <c r="C874" s="39"/>
      <c r="D874" s="39"/>
      <c r="E874" s="39"/>
      <c r="F874" s="39"/>
      <c r="G874" s="40" t="str">
        <f>G834</f>
        <v>SEEDING RATES</v>
      </c>
      <c r="H874" s="39"/>
      <c r="I874" s="39"/>
      <c r="J874" s="39"/>
      <c r="K874" s="39"/>
      <c r="L874" s="39"/>
      <c r="M874" s="39"/>
      <c r="N874" s="39"/>
      <c r="O874" s="39"/>
      <c r="P874" s="39"/>
      <c r="Q874" s="39"/>
      <c r="R874" s="39"/>
      <c r="S874" s="39"/>
      <c r="T874" s="39"/>
      <c r="U874" s="39"/>
      <c r="V874" s="39"/>
      <c r="W874" s="41" t="s">
        <v>24</v>
      </c>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7"/>
      <c r="D875" s="7"/>
      <c r="E875" s="7"/>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row>
    <row r="877" spans="1:68" ht="5.15" customHeight="1" thickBot="1" x14ac:dyDescent="0.4">
      <c r="A877" s="6"/>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row>
    <row r="878" spans="1:68" ht="5.15" customHeight="1" x14ac:dyDescent="0.35">
      <c r="A878" s="6"/>
      <c r="B878" s="7"/>
      <c r="C878" s="9" t="s">
        <v>0</v>
      </c>
      <c r="D878" s="9"/>
      <c r="E878" s="9"/>
      <c r="F878" s="9"/>
      <c r="G878" s="9"/>
      <c r="H878" s="9"/>
      <c r="I878" s="9"/>
      <c r="J878" s="9"/>
      <c r="K878" s="9"/>
      <c r="L878" s="9"/>
      <c r="M878" s="9"/>
      <c r="N878" s="9"/>
      <c r="O878" s="9"/>
      <c r="P878" s="9"/>
      <c r="Q878" s="10"/>
      <c r="R878" s="9"/>
      <c r="S878" s="9"/>
      <c r="T878" s="9"/>
      <c r="U878" s="10"/>
      <c r="V878" s="10"/>
      <c r="W878" s="11"/>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2"/>
      <c r="D879" s="12"/>
      <c r="E879" s="12" t="s">
        <v>1</v>
      </c>
      <c r="F879" s="13"/>
      <c r="G879" s="14" t="s">
        <v>40</v>
      </c>
      <c r="H879" s="14"/>
      <c r="I879" s="13"/>
      <c r="J879" s="13"/>
      <c r="K879" s="13"/>
      <c r="L879" s="13"/>
      <c r="M879" s="13"/>
      <c r="N879" s="13"/>
      <c r="O879" s="13"/>
      <c r="P879" s="13"/>
      <c r="Q879" s="13"/>
      <c r="R879" s="13"/>
      <c r="S879" s="13"/>
      <c r="T879" s="13"/>
      <c r="U879" s="13"/>
      <c r="V879" s="13"/>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2"/>
      <c r="D880" s="12"/>
      <c r="E880" s="17"/>
      <c r="F880" s="13"/>
      <c r="G880" s="13" t="s">
        <v>41</v>
      </c>
      <c r="H880" s="13"/>
      <c r="J880" s="13"/>
      <c r="K880" s="13"/>
      <c r="L880" s="13"/>
      <c r="M880" s="13"/>
      <c r="N880" s="52" t="s">
        <v>1231</v>
      </c>
      <c r="O880" s="13"/>
      <c r="P880" s="13"/>
      <c r="Q880" s="13"/>
      <c r="R880" s="13"/>
      <c r="S880" s="13"/>
      <c r="T880" s="13"/>
      <c r="U880" s="13"/>
      <c r="V880" s="13"/>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2"/>
      <c r="E881" s="17"/>
      <c r="F881" s="13"/>
      <c r="G881" s="701">
        <v>2019</v>
      </c>
      <c r="H881" s="45"/>
      <c r="J881" s="13"/>
      <c r="K881" s="13"/>
      <c r="L881" s="13"/>
      <c r="M881" s="13"/>
      <c r="N881" s="13"/>
      <c r="O881" s="13"/>
      <c r="P881" s="13"/>
      <c r="Q881" s="13"/>
      <c r="R881" s="13"/>
      <c r="S881" s="13"/>
      <c r="T881" s="13"/>
      <c r="U881" s="13"/>
      <c r="V881" s="13"/>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20">
        <v>0</v>
      </c>
      <c r="D882" s="12"/>
      <c r="E882" s="17"/>
      <c r="F882" s="13"/>
      <c r="G882" s="21"/>
      <c r="H882" s="21"/>
      <c r="J882" s="13"/>
      <c r="N882" s="13"/>
      <c r="Q882" s="13"/>
      <c r="U882" s="13"/>
      <c r="V882" s="13"/>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17"/>
      <c r="G883" s="17"/>
      <c r="H883" s="17"/>
      <c r="I883" s="17"/>
      <c r="J883" s="17"/>
      <c r="K883" s="22"/>
      <c r="L883" s="22"/>
      <c r="M883" s="22"/>
      <c r="N883" s="22"/>
      <c r="O883" s="22"/>
      <c r="P883" s="22"/>
      <c r="Q883" s="22"/>
      <c r="R883" s="22"/>
      <c r="S883" s="22"/>
      <c r="T883" s="22"/>
      <c r="U883" s="22"/>
      <c r="V883" s="22"/>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17"/>
      <c r="G884" s="53"/>
      <c r="H884" s="53"/>
      <c r="I884" s="53"/>
      <c r="J884" s="53"/>
      <c r="K884" s="53"/>
      <c r="L884" s="25"/>
      <c r="M884" s="25"/>
      <c r="N884" s="53"/>
      <c r="O884" s="25"/>
      <c r="P884" s="25"/>
      <c r="Q884" s="46"/>
      <c r="R884" s="53"/>
      <c r="S884" s="53"/>
      <c r="T884" s="53"/>
      <c r="U884" s="22"/>
      <c r="V884" s="46"/>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17"/>
      <c r="G885" s="53"/>
      <c r="H885" s="53" t="s">
        <v>45</v>
      </c>
      <c r="I885" s="53" t="s">
        <v>45</v>
      </c>
      <c r="J885" s="53"/>
      <c r="K885" s="53"/>
      <c r="L885" s="25" t="s">
        <v>46</v>
      </c>
      <c r="M885" s="25" t="s">
        <v>47</v>
      </c>
      <c r="N885" s="25"/>
      <c r="O885" s="25" t="s">
        <v>46</v>
      </c>
      <c r="P885" s="25" t="s">
        <v>47</v>
      </c>
      <c r="Q885" s="47"/>
      <c r="R885" s="53"/>
      <c r="S885" s="53"/>
      <c r="T885" s="53"/>
      <c r="U885" s="22"/>
      <c r="V885" s="22"/>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17"/>
      <c r="G886" s="46" t="s">
        <v>392</v>
      </c>
      <c r="H886" s="53" t="s">
        <v>231</v>
      </c>
      <c r="I886" s="53" t="s">
        <v>42</v>
      </c>
      <c r="J886" s="53" t="s">
        <v>232</v>
      </c>
      <c r="K886" s="25" t="s">
        <v>43</v>
      </c>
      <c r="L886" s="25" t="s">
        <v>233</v>
      </c>
      <c r="M886" s="25" t="s">
        <v>234</v>
      </c>
      <c r="N886" s="25" t="s">
        <v>44</v>
      </c>
      <c r="O886" s="25" t="s">
        <v>236</v>
      </c>
      <c r="P886" s="25" t="s">
        <v>237</v>
      </c>
      <c r="Q886" s="155" t="s">
        <v>235</v>
      </c>
      <c r="R886" s="53"/>
      <c r="S886" s="53"/>
      <c r="T886" s="53"/>
      <c r="U886" s="22"/>
      <c r="V886" s="22"/>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26"/>
      <c r="G887" s="702" t="str">
        <f>General!O17</f>
        <v>a</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26"/>
      <c r="G888" s="702" t="str">
        <f>General!O18</f>
        <v>a2</v>
      </c>
      <c r="H888" s="703">
        <v>0</v>
      </c>
      <c r="I888" s="703">
        <v>0</v>
      </c>
      <c r="J888" s="703">
        <v>0</v>
      </c>
      <c r="K888" s="704"/>
      <c r="L888" s="703">
        <v>0</v>
      </c>
      <c r="M888" s="703">
        <v>0</v>
      </c>
      <c r="N888" s="705"/>
      <c r="O888" s="703">
        <v>0</v>
      </c>
      <c r="P888" s="703">
        <v>0</v>
      </c>
      <c r="Q888" s="707">
        <v>0</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26"/>
      <c r="G889" s="702" t="str">
        <f>General!O19</f>
        <v>b</v>
      </c>
      <c r="H889" s="703">
        <v>295</v>
      </c>
      <c r="I889" s="703">
        <v>27.5</v>
      </c>
      <c r="J889" s="703">
        <v>1</v>
      </c>
      <c r="K889" s="704" t="s">
        <v>48</v>
      </c>
      <c r="L889" s="703">
        <v>40</v>
      </c>
      <c r="M889" s="703">
        <v>240</v>
      </c>
      <c r="N889" s="705"/>
      <c r="O889" s="703">
        <v>0</v>
      </c>
      <c r="P889" s="703">
        <v>0</v>
      </c>
      <c r="Q889" s="707">
        <v>1</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26"/>
      <c r="G890" s="702" t="str">
        <f>General!O20</f>
        <v>bd</v>
      </c>
      <c r="H890" s="703">
        <v>295</v>
      </c>
      <c r="I890" s="703">
        <v>27.5</v>
      </c>
      <c r="J890" s="703">
        <v>1</v>
      </c>
      <c r="K890" s="704" t="s">
        <v>48</v>
      </c>
      <c r="L890" s="703">
        <v>40</v>
      </c>
      <c r="M890" s="703">
        <v>240</v>
      </c>
      <c r="N890" s="705"/>
      <c r="O890" s="703">
        <v>0</v>
      </c>
      <c r="P890" s="703">
        <v>0</v>
      </c>
      <c r="Q890" s="707">
        <v>1</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26"/>
      <c r="G891" s="702" t="str">
        <f>General!O21</f>
        <v>f</v>
      </c>
      <c r="H891" s="703">
        <v>350</v>
      </c>
      <c r="I891" s="703">
        <v>27.5</v>
      </c>
      <c r="J891" s="703">
        <v>1</v>
      </c>
      <c r="K891" s="705" t="s">
        <v>51</v>
      </c>
      <c r="L891" s="703">
        <v>48</v>
      </c>
      <c r="M891" s="703">
        <v>200</v>
      </c>
      <c r="N891" s="705"/>
      <c r="O891" s="703">
        <v>0</v>
      </c>
      <c r="P891" s="703">
        <v>0</v>
      </c>
      <c r="Q891" s="707">
        <v>1</v>
      </c>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702" t="str">
        <f>General!O22</f>
        <v>h</v>
      </c>
      <c r="H892" s="703">
        <v>235</v>
      </c>
      <c r="I892" s="703">
        <v>27.5</v>
      </c>
      <c r="J892" s="703">
        <v>1</v>
      </c>
      <c r="K892" s="705" t="s">
        <v>49</v>
      </c>
      <c r="L892" s="703">
        <v>27.7</v>
      </c>
      <c r="M892" s="703">
        <v>100</v>
      </c>
      <c r="N892" s="705"/>
      <c r="O892" s="703">
        <v>0</v>
      </c>
      <c r="P892" s="703">
        <v>0</v>
      </c>
      <c r="Q892" s="707">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702" t="str">
        <f>General!O23</f>
        <v>i</v>
      </c>
      <c r="H893" s="703">
        <v>350</v>
      </c>
      <c r="I893" s="703">
        <v>27.5</v>
      </c>
      <c r="J893" s="703">
        <v>1</v>
      </c>
      <c r="K893" s="705"/>
      <c r="L893" s="703">
        <v>0</v>
      </c>
      <c r="M893" s="703">
        <v>0</v>
      </c>
      <c r="N893" s="705"/>
      <c r="O893" s="703">
        <v>0</v>
      </c>
      <c r="P893" s="703">
        <v>0</v>
      </c>
      <c r="Q893" s="707">
        <v>1</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36"/>
      <c r="G894" s="702" t="str">
        <f>General!O24</f>
        <v>j</v>
      </c>
      <c r="H894" s="703">
        <v>3000</v>
      </c>
      <c r="I894" s="703">
        <v>27.5</v>
      </c>
      <c r="J894" s="703">
        <v>1</v>
      </c>
      <c r="K894" s="704"/>
      <c r="L894" s="703">
        <v>0</v>
      </c>
      <c r="M894" s="703">
        <v>0</v>
      </c>
      <c r="N894" s="705"/>
      <c r="O894" s="703">
        <v>0</v>
      </c>
      <c r="P894" s="703">
        <v>0</v>
      </c>
      <c r="Q894" s="707">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36"/>
      <c r="G895" s="702" t="str">
        <f>General!O25</f>
        <v>jc</v>
      </c>
      <c r="H895" s="703">
        <v>3000</v>
      </c>
      <c r="I895" s="703">
        <v>27.5</v>
      </c>
      <c r="J895" s="703">
        <v>1</v>
      </c>
      <c r="K895" s="704"/>
      <c r="L895" s="703">
        <v>0</v>
      </c>
      <c r="M895" s="703">
        <v>0</v>
      </c>
      <c r="N895" s="705"/>
      <c r="O895" s="703">
        <v>0</v>
      </c>
      <c r="P895" s="703">
        <v>0</v>
      </c>
      <c r="Q895" s="707">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33"/>
      <c r="G896" s="702" t="str">
        <f>General!O26</f>
        <v>k</v>
      </c>
      <c r="H896" s="703">
        <v>350</v>
      </c>
      <c r="I896" s="703">
        <v>27.5</v>
      </c>
      <c r="J896" s="703">
        <v>1</v>
      </c>
      <c r="K896" s="705"/>
      <c r="L896" s="703">
        <v>0</v>
      </c>
      <c r="M896" s="703">
        <v>0</v>
      </c>
      <c r="N896" s="705"/>
      <c r="O896" s="703">
        <v>0</v>
      </c>
      <c r="P896" s="703">
        <v>0</v>
      </c>
      <c r="Q896" s="707">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33"/>
      <c r="G897" s="702" t="str">
        <f>General!O27</f>
        <v>l</v>
      </c>
      <c r="H897" s="703">
        <v>400</v>
      </c>
      <c r="I897" s="703">
        <v>27.5</v>
      </c>
      <c r="J897" s="703">
        <v>1</v>
      </c>
      <c r="K897" s="705" t="s">
        <v>50</v>
      </c>
      <c r="L897" s="703">
        <v>37</v>
      </c>
      <c r="M897" s="703">
        <v>200</v>
      </c>
      <c r="N897" s="705"/>
      <c r="O897" s="703">
        <v>0</v>
      </c>
      <c r="P897" s="703">
        <v>0</v>
      </c>
      <c r="Q897" s="707">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33"/>
      <c r="G898" s="702" t="str">
        <f>General!O28</f>
        <v>m</v>
      </c>
      <c r="H898" s="703">
        <v>3000</v>
      </c>
      <c r="I898" s="703">
        <v>27.5</v>
      </c>
      <c r="J898" s="703">
        <v>1</v>
      </c>
      <c r="K898" s="704"/>
      <c r="L898" s="703">
        <v>0</v>
      </c>
      <c r="M898" s="703">
        <v>0</v>
      </c>
      <c r="N898" s="705"/>
      <c r="O898" s="703">
        <v>0</v>
      </c>
      <c r="P898" s="703">
        <v>0</v>
      </c>
      <c r="Q898" s="707">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3"/>
      <c r="G899" s="702" t="str">
        <f>General!O29</f>
        <v>o</v>
      </c>
      <c r="H899" s="703">
        <v>235</v>
      </c>
      <c r="I899" s="703">
        <v>27.5</v>
      </c>
      <c r="J899" s="703">
        <v>1</v>
      </c>
      <c r="K899" s="705"/>
      <c r="L899" s="706">
        <v>0</v>
      </c>
      <c r="M899" s="706">
        <v>0</v>
      </c>
      <c r="N899" s="705"/>
      <c r="O899" s="703">
        <v>0</v>
      </c>
      <c r="P899" s="703">
        <v>0</v>
      </c>
      <c r="Q899" s="707">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3"/>
      <c r="G900" s="702" t="str">
        <f>General!O30</f>
        <v>od</v>
      </c>
      <c r="H900" s="703">
        <v>235</v>
      </c>
      <c r="I900" s="703">
        <v>27.5</v>
      </c>
      <c r="J900" s="703">
        <v>1</v>
      </c>
      <c r="K900" s="705"/>
      <c r="L900" s="706">
        <v>0</v>
      </c>
      <c r="M900" s="706">
        <v>0</v>
      </c>
      <c r="N900" s="705"/>
      <c r="O900" s="703">
        <v>0</v>
      </c>
      <c r="P900" s="703">
        <v>0</v>
      </c>
      <c r="Q900" s="707">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702" t="str">
        <f>General!O31</f>
        <v>of</v>
      </c>
      <c r="H901" s="703">
        <v>350</v>
      </c>
      <c r="I901" s="703">
        <v>27.5</v>
      </c>
      <c r="J901" s="703">
        <v>1</v>
      </c>
      <c r="K901" s="705" t="s">
        <v>49</v>
      </c>
      <c r="L901" s="703">
        <v>27.7</v>
      </c>
      <c r="M901" s="703">
        <v>100</v>
      </c>
      <c r="N901" s="705"/>
      <c r="O901" s="703">
        <v>0</v>
      </c>
      <c r="P901" s="703">
        <v>0</v>
      </c>
      <c r="Q901" s="707">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702" t="str">
        <f>General!O32</f>
        <v>r</v>
      </c>
      <c r="H902" s="703">
        <v>30000</v>
      </c>
      <c r="I902" s="703">
        <v>27.5</v>
      </c>
      <c r="J902" s="703">
        <v>1</v>
      </c>
      <c r="K902" s="705" t="s">
        <v>52</v>
      </c>
      <c r="L902" s="703">
        <v>431</v>
      </c>
      <c r="M902" s="703">
        <v>100</v>
      </c>
      <c r="N902" s="705" t="s">
        <v>53</v>
      </c>
      <c r="O902" s="703">
        <v>125</v>
      </c>
      <c r="P902" s="703">
        <v>1000</v>
      </c>
      <c r="Q902" s="707">
        <v>0.5</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702" t="str">
        <f>General!O33</f>
        <v>rd</v>
      </c>
      <c r="H903" s="703">
        <v>30000</v>
      </c>
      <c r="I903" s="703">
        <v>27.5</v>
      </c>
      <c r="J903" s="703">
        <v>1</v>
      </c>
      <c r="K903" s="705" t="s">
        <v>52</v>
      </c>
      <c r="L903" s="703">
        <v>431</v>
      </c>
      <c r="M903" s="703">
        <v>100</v>
      </c>
      <c r="N903" s="705" t="s">
        <v>53</v>
      </c>
      <c r="O903" s="703">
        <v>125</v>
      </c>
      <c r="P903" s="703">
        <v>1000</v>
      </c>
      <c r="Q903" s="707">
        <v>0.5</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702" t="str">
        <f>General!O34</f>
        <v>s</v>
      </c>
      <c r="H904" s="703">
        <v>3000</v>
      </c>
      <c r="I904" s="703">
        <v>27.5</v>
      </c>
      <c r="J904" s="703">
        <v>1</v>
      </c>
      <c r="K904" s="704"/>
      <c r="L904" s="703">
        <v>0</v>
      </c>
      <c r="M904" s="703">
        <v>0</v>
      </c>
      <c r="N904" s="705"/>
      <c r="O904" s="703">
        <v>0</v>
      </c>
      <c r="P904" s="703">
        <v>0</v>
      </c>
      <c r="Q904" s="707">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702" t="str">
        <f>General!O35</f>
        <v>sp</v>
      </c>
      <c r="H905" s="703">
        <v>3000</v>
      </c>
      <c r="I905" s="703">
        <v>27.5</v>
      </c>
      <c r="J905" s="703">
        <v>1</v>
      </c>
      <c r="K905" s="704"/>
      <c r="L905" s="703">
        <v>0</v>
      </c>
      <c r="M905" s="703">
        <v>0</v>
      </c>
      <c r="N905" s="705"/>
      <c r="O905" s="703">
        <v>0</v>
      </c>
      <c r="P905" s="703">
        <v>0</v>
      </c>
      <c r="Q905" s="707">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702" t="str">
        <f>General!O36</f>
        <v>t</v>
      </c>
      <c r="H906" s="703">
        <v>3000</v>
      </c>
      <c r="I906" s="703">
        <v>27.5</v>
      </c>
      <c r="J906" s="703">
        <v>1</v>
      </c>
      <c r="K906" s="704"/>
      <c r="L906" s="703">
        <v>0</v>
      </c>
      <c r="M906" s="703">
        <v>0</v>
      </c>
      <c r="N906" s="705"/>
      <c r="O906" s="703">
        <v>0</v>
      </c>
      <c r="P906" s="703">
        <v>0</v>
      </c>
      <c r="Q906" s="707">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702" t="str">
        <f>General!O37</f>
        <v>tc</v>
      </c>
      <c r="H907" s="703">
        <v>3000</v>
      </c>
      <c r="I907" s="703">
        <v>27.5</v>
      </c>
      <c r="J907" s="703">
        <v>1</v>
      </c>
      <c r="K907" s="704"/>
      <c r="L907" s="703">
        <v>0</v>
      </c>
      <c r="M907" s="703">
        <v>0</v>
      </c>
      <c r="N907" s="705"/>
      <c r="O907" s="703">
        <v>0</v>
      </c>
      <c r="P907" s="703">
        <v>0</v>
      </c>
      <c r="Q907" s="707">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702" t="str">
        <f>General!O38</f>
        <v>u</v>
      </c>
      <c r="H908" s="703">
        <v>3000</v>
      </c>
      <c r="I908" s="703">
        <v>27.5</v>
      </c>
      <c r="J908" s="703">
        <v>1</v>
      </c>
      <c r="K908" s="704"/>
      <c r="L908" s="703">
        <v>0</v>
      </c>
      <c r="M908" s="703">
        <v>0</v>
      </c>
      <c r="N908" s="705"/>
      <c r="O908" s="703">
        <v>0</v>
      </c>
      <c r="P908" s="703">
        <v>0</v>
      </c>
      <c r="Q908" s="707">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702" t="str">
        <f>General!O39</f>
        <v>uc</v>
      </c>
      <c r="H909" s="703">
        <v>3000</v>
      </c>
      <c r="I909" s="703">
        <v>27.5</v>
      </c>
      <c r="J909" s="703">
        <v>1</v>
      </c>
      <c r="K909" s="704"/>
      <c r="L909" s="703">
        <v>0</v>
      </c>
      <c r="M909" s="703">
        <v>0</v>
      </c>
      <c r="N909" s="705"/>
      <c r="O909" s="703">
        <v>0</v>
      </c>
      <c r="P909" s="703">
        <v>0</v>
      </c>
      <c r="Q909" s="707">
        <v>1</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702" t="str">
        <f>General!O40</f>
        <v>v</v>
      </c>
      <c r="H910" s="703">
        <v>350</v>
      </c>
      <c r="I910" s="703">
        <v>27.5</v>
      </c>
      <c r="J910" s="703">
        <v>1</v>
      </c>
      <c r="K910" s="705"/>
      <c r="L910" s="703">
        <v>0</v>
      </c>
      <c r="M910" s="703">
        <v>0</v>
      </c>
      <c r="N910" s="705"/>
      <c r="O910" s="703">
        <v>0</v>
      </c>
      <c r="P910" s="703">
        <v>0</v>
      </c>
      <c r="Q910" s="707">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702" t="str">
        <f>General!O41</f>
        <v>w</v>
      </c>
      <c r="H911" s="703">
        <v>295</v>
      </c>
      <c r="I911" s="703">
        <v>27.5</v>
      </c>
      <c r="J911" s="703">
        <v>1</v>
      </c>
      <c r="K911" s="705"/>
      <c r="L911" s="703">
        <v>0</v>
      </c>
      <c r="M911" s="703">
        <v>0</v>
      </c>
      <c r="N911" s="705"/>
      <c r="O911" s="703">
        <v>0</v>
      </c>
      <c r="P911" s="703">
        <v>0</v>
      </c>
      <c r="Q911" s="707">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702" t="str">
        <f>General!O42</f>
        <v>wd</v>
      </c>
      <c r="H912" s="703">
        <v>295</v>
      </c>
      <c r="I912" s="703">
        <v>27.5</v>
      </c>
      <c r="J912" s="703">
        <v>1</v>
      </c>
      <c r="K912" s="705"/>
      <c r="L912" s="703">
        <v>0</v>
      </c>
      <c r="M912" s="703">
        <v>0</v>
      </c>
      <c r="N912" s="705"/>
      <c r="O912" s="703">
        <v>0</v>
      </c>
      <c r="P912" s="703">
        <v>0</v>
      </c>
      <c r="Q912" s="707">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702" t="str">
        <f>General!O43</f>
        <v>x</v>
      </c>
      <c r="H913" s="703">
        <v>3000</v>
      </c>
      <c r="I913" s="703">
        <v>27.5</v>
      </c>
      <c r="J913" s="703">
        <v>1</v>
      </c>
      <c r="K913" s="704"/>
      <c r="L913" s="703">
        <v>0</v>
      </c>
      <c r="M913" s="703">
        <v>0</v>
      </c>
      <c r="N913" s="705"/>
      <c r="O913" s="703">
        <v>0</v>
      </c>
      <c r="P913" s="703">
        <v>0</v>
      </c>
      <c r="Q913" s="707">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702" t="str">
        <f>General!O44</f>
        <v>xc</v>
      </c>
      <c r="H914" s="703">
        <v>3000</v>
      </c>
      <c r="I914" s="703">
        <v>27.5</v>
      </c>
      <c r="J914" s="703">
        <v>1</v>
      </c>
      <c r="K914" s="704"/>
      <c r="L914" s="703">
        <v>0</v>
      </c>
      <c r="M914" s="703">
        <v>0</v>
      </c>
      <c r="N914" s="705"/>
      <c r="O914" s="703">
        <v>0</v>
      </c>
      <c r="P914" s="703">
        <v>0</v>
      </c>
      <c r="Q914" s="707">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702" t="str">
        <f>General!O45</f>
        <v>z</v>
      </c>
      <c r="H915" s="703">
        <v>30000</v>
      </c>
      <c r="I915" s="703">
        <v>27.5</v>
      </c>
      <c r="J915" s="703">
        <v>1</v>
      </c>
      <c r="K915" s="705" t="s">
        <v>52</v>
      </c>
      <c r="L915" s="703">
        <v>431</v>
      </c>
      <c r="M915" s="703">
        <v>100</v>
      </c>
      <c r="N915" s="705" t="s">
        <v>53</v>
      </c>
      <c r="O915" s="703">
        <v>125</v>
      </c>
      <c r="P915" s="703">
        <v>1000</v>
      </c>
      <c r="Q915" s="707">
        <v>0.5</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702" t="str">
        <f>General!O46</f>
        <v>zd</v>
      </c>
      <c r="H916" s="703">
        <v>30000</v>
      </c>
      <c r="I916" s="703">
        <v>27.5</v>
      </c>
      <c r="J916" s="703">
        <v>1</v>
      </c>
      <c r="K916" s="705" t="s">
        <v>52</v>
      </c>
      <c r="L916" s="703">
        <v>431</v>
      </c>
      <c r="M916" s="703">
        <v>100</v>
      </c>
      <c r="N916" s="705" t="s">
        <v>53</v>
      </c>
      <c r="O916" s="703">
        <v>125</v>
      </c>
      <c r="P916" s="703">
        <v>1000</v>
      </c>
      <c r="Q916" s="707">
        <v>0.5</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48"/>
      <c r="H917" s="48"/>
      <c r="I917" s="48"/>
      <c r="J917" s="48"/>
      <c r="K917" s="48"/>
      <c r="L917" s="48"/>
      <c r="M917" s="48"/>
      <c r="N917" s="48"/>
      <c r="O917" s="48"/>
      <c r="P917" s="48"/>
      <c r="Q917" s="48"/>
      <c r="R917" s="48"/>
      <c r="S917" s="48"/>
      <c r="T917" s="48"/>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5.15" customHeight="1" x14ac:dyDescent="0.35">
      <c r="A918" s="6"/>
      <c r="B918" s="7"/>
      <c r="C918" s="17"/>
      <c r="D918" s="17"/>
      <c r="E918" s="17"/>
      <c r="F918" s="36"/>
      <c r="G918" s="37"/>
      <c r="H918" s="37"/>
      <c r="I918" s="37"/>
      <c r="J918" s="37"/>
      <c r="K918" s="38"/>
      <c r="L918" s="38"/>
      <c r="M918" s="38"/>
      <c r="N918" s="38"/>
      <c r="O918" s="38"/>
      <c r="P918" s="38"/>
      <c r="Q918" s="38"/>
      <c r="R918" s="38"/>
      <c r="S918" s="38"/>
      <c r="T918" s="38"/>
      <c r="U918" s="38"/>
      <c r="V918" s="38"/>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25.4" customHeight="1" x14ac:dyDescent="0.35">
      <c r="A919" s="6"/>
      <c r="B919" s="7"/>
      <c r="C919" s="39"/>
      <c r="D919" s="39"/>
      <c r="E919" s="39"/>
      <c r="F919" s="39"/>
      <c r="G919" s="40" t="str">
        <f>G879</f>
        <v>MISC COSTS - SEED GRADING &amp; CLEANING</v>
      </c>
      <c r="H919" s="39"/>
      <c r="I919" s="39"/>
      <c r="J919" s="39"/>
      <c r="K919" s="39"/>
      <c r="L919" s="39"/>
      <c r="M919" s="39"/>
      <c r="N919" s="39"/>
      <c r="O919" s="39"/>
      <c r="P919" s="39"/>
      <c r="Q919" s="39"/>
      <c r="R919" s="39"/>
      <c r="S919" s="39"/>
      <c r="T919" s="39"/>
      <c r="U919" s="39"/>
      <c r="V919" s="39"/>
      <c r="W919" s="41" t="s">
        <v>24</v>
      </c>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7"/>
      <c r="D920" s="7"/>
      <c r="E920" s="7"/>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7"/>
      <c r="G921" s="7"/>
      <c r="H921" s="8"/>
      <c r="I921" s="8"/>
      <c r="J921" s="8"/>
      <c r="K921" s="8"/>
      <c r="L921" s="8"/>
      <c r="M921" s="8"/>
      <c r="N921" s="8"/>
      <c r="O921" s="8"/>
      <c r="P921" s="8"/>
      <c r="Q921" s="8"/>
      <c r="R921" s="8"/>
      <c r="S921" s="8"/>
      <c r="T921" s="8"/>
      <c r="U921" s="8"/>
      <c r="V921" s="8"/>
      <c r="W921" s="8"/>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row>
    <row r="922" spans="1:68" ht="5.15" customHeight="1" outlineLevel="1" thickBot="1" x14ac:dyDescent="0.4">
      <c r="A922" s="6"/>
      <c r="B922" s="7"/>
      <c r="C922" s="7"/>
      <c r="D922" s="7"/>
      <c r="E922" s="7"/>
      <c r="F922" s="7"/>
      <c r="G922" s="7"/>
      <c r="H922" s="8"/>
      <c r="I922" s="8"/>
      <c r="J922" s="8"/>
      <c r="K922" s="8"/>
      <c r="L922" s="8"/>
      <c r="M922" s="8"/>
      <c r="N922" s="8"/>
      <c r="O922" s="8"/>
      <c r="P922" s="8"/>
      <c r="Q922" s="8"/>
      <c r="R922" s="8"/>
      <c r="S922" s="8"/>
      <c r="T922" s="8"/>
      <c r="U922" s="8"/>
      <c r="V922" s="8"/>
      <c r="W922" s="8"/>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row>
    <row r="923" spans="1:68" ht="5.15" customHeight="1" outlineLevel="1" x14ac:dyDescent="0.35">
      <c r="A923" s="6"/>
      <c r="B923" s="7"/>
      <c r="C923" s="9" t="s">
        <v>0</v>
      </c>
      <c r="D923" s="9"/>
      <c r="E923" s="9"/>
      <c r="F923" s="9"/>
      <c r="G923" s="9"/>
      <c r="H923" s="9"/>
      <c r="I923" s="9"/>
      <c r="J923" s="9"/>
      <c r="K923" s="10"/>
      <c r="L923" s="10"/>
      <c r="M923" s="10"/>
      <c r="N923" s="10"/>
      <c r="O923" s="10"/>
      <c r="P923" s="10"/>
      <c r="Q923" s="10"/>
      <c r="R923" s="10"/>
      <c r="S923" s="10"/>
      <c r="T923" s="10"/>
      <c r="U923" s="10"/>
      <c r="V923" s="10"/>
      <c r="W923" s="11"/>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outlineLevel="1" x14ac:dyDescent="0.35">
      <c r="A924" s="6"/>
      <c r="B924" s="7"/>
      <c r="C924" s="12"/>
      <c r="D924" s="12"/>
      <c r="E924" s="12" t="s">
        <v>1</v>
      </c>
      <c r="F924" s="13"/>
      <c r="G924" s="14" t="s">
        <v>54</v>
      </c>
      <c r="H924" s="13"/>
      <c r="I924" s="13"/>
      <c r="J924" s="13"/>
      <c r="K924" s="13"/>
      <c r="L924" s="13"/>
      <c r="M924" s="13"/>
      <c r="N924" s="13"/>
      <c r="O924" s="13"/>
      <c r="P924" s="13"/>
      <c r="Q924" s="13"/>
      <c r="R924" s="13"/>
      <c r="S924" s="15"/>
      <c r="T924" s="13"/>
      <c r="U924" s="15"/>
      <c r="V924" s="15"/>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outlineLevel="1" x14ac:dyDescent="0.35">
      <c r="A925" s="6"/>
      <c r="B925" s="7"/>
      <c r="C925" s="12"/>
      <c r="D925" s="12"/>
      <c r="E925" s="17"/>
      <c r="F925" s="13"/>
      <c r="G925" s="18"/>
      <c r="I925" s="13"/>
      <c r="J925" s="13"/>
      <c r="K925" s="13"/>
      <c r="L925" s="13"/>
      <c r="M925" s="13"/>
      <c r="N925" s="13"/>
      <c r="O925" s="13"/>
      <c r="P925" s="13"/>
      <c r="Q925" s="13"/>
      <c r="R925" s="13"/>
      <c r="S925" s="15"/>
      <c r="T925" s="19"/>
      <c r="U925" s="15"/>
      <c r="V925" s="15"/>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outlineLevel="1" x14ac:dyDescent="0.35">
      <c r="A926" s="6"/>
      <c r="B926" s="7"/>
      <c r="C926" s="17"/>
      <c r="D926" s="12"/>
      <c r="E926" s="17"/>
      <c r="F926" s="13"/>
      <c r="H926" s="13" t="s">
        <v>27</v>
      </c>
      <c r="I926" s="13"/>
      <c r="J926" s="13"/>
      <c r="K926" s="13"/>
      <c r="L926" s="13"/>
      <c r="M926" s="13"/>
      <c r="N926" s="13"/>
      <c r="O926" s="13"/>
      <c r="P926" s="13"/>
      <c r="Q926" s="13"/>
      <c r="R926" s="13"/>
      <c r="S926" s="15"/>
      <c r="T926" s="19"/>
      <c r="U926" s="15"/>
      <c r="V926" s="15"/>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20">
        <v>0</v>
      </c>
      <c r="D927" s="12"/>
      <c r="E927" s="17"/>
      <c r="F927" s="13"/>
      <c r="G927" s="21"/>
      <c r="H927" s="13"/>
      <c r="I927" s="13"/>
      <c r="J927" s="13"/>
      <c r="K927" s="13"/>
      <c r="L927" s="13"/>
      <c r="M927" s="13"/>
      <c r="N927" s="13"/>
      <c r="O927" s="13"/>
      <c r="P927" s="13"/>
      <c r="Q927" s="13"/>
      <c r="R927" s="13"/>
      <c r="S927" s="15"/>
      <c r="T927" s="19"/>
      <c r="U927" s="15"/>
      <c r="V927" s="15"/>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outlineLevel="1" x14ac:dyDescent="0.35">
      <c r="A928" s="6"/>
      <c r="B928" s="7"/>
      <c r="C928" s="17"/>
      <c r="D928" s="17"/>
      <c r="E928" s="17"/>
      <c r="F928" s="17"/>
      <c r="G928" s="17"/>
      <c r="H928" s="17"/>
      <c r="I928" s="17"/>
      <c r="J928" s="22"/>
      <c r="K928" s="22"/>
      <c r="L928" s="22"/>
      <c r="M928" s="22"/>
      <c r="N928" s="22"/>
      <c r="O928" s="22"/>
      <c r="P928" s="22"/>
      <c r="Q928" s="22"/>
      <c r="R928" s="22"/>
      <c r="S928" s="22"/>
      <c r="T928" s="22"/>
      <c r="U928" s="22"/>
      <c r="V928" s="22"/>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outlineLevel="1" x14ac:dyDescent="0.35">
      <c r="A929" s="6"/>
      <c r="B929" s="7"/>
      <c r="C929" s="17"/>
      <c r="D929" s="17"/>
      <c r="E929" s="17"/>
      <c r="F929" s="17"/>
      <c r="G929" s="17"/>
      <c r="H929" s="17"/>
      <c r="I929" s="17"/>
      <c r="J929" s="17"/>
      <c r="K929" s="17"/>
      <c r="L929" s="22"/>
      <c r="M929" s="22"/>
      <c r="N929" s="22"/>
      <c r="O929" s="22"/>
      <c r="P929" s="22"/>
      <c r="Q929" s="22"/>
      <c r="R929" s="22"/>
      <c r="S929" s="22"/>
      <c r="T929" s="22"/>
      <c r="U929" s="22"/>
      <c r="V929" s="22"/>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7"/>
      <c r="D930" s="17"/>
      <c r="E930" s="17"/>
      <c r="F930" s="17"/>
      <c r="G930" s="13" t="s">
        <v>2</v>
      </c>
      <c r="H930" s="17"/>
      <c r="I930" s="23" t="s">
        <v>28</v>
      </c>
      <c r="J930" s="23" t="s">
        <v>29</v>
      </c>
      <c r="K930" s="23" t="s">
        <v>30</v>
      </c>
      <c r="L930" s="23" t="s">
        <v>31</v>
      </c>
      <c r="M930" s="23" t="s">
        <v>32</v>
      </c>
      <c r="N930" s="23"/>
      <c r="O930" s="23"/>
      <c r="P930" s="24"/>
      <c r="Q930" s="24"/>
      <c r="R930" s="24"/>
      <c r="S930" s="22"/>
      <c r="T930" s="22"/>
      <c r="U930" s="22"/>
      <c r="V930" s="22"/>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7"/>
      <c r="D931" s="17"/>
      <c r="E931" s="17"/>
      <c r="F931" s="17"/>
      <c r="G931" s="17"/>
      <c r="H931" s="17"/>
      <c r="I931" s="23"/>
      <c r="J931" s="23"/>
      <c r="K931" s="23"/>
      <c r="L931" s="23"/>
      <c r="M931" s="23"/>
      <c r="N931" s="23"/>
      <c r="O931" s="23"/>
      <c r="P931" s="24"/>
      <c r="Q931" s="24"/>
      <c r="R931" s="24"/>
      <c r="S931" s="22"/>
      <c r="T931" s="22"/>
      <c r="U931" s="22"/>
      <c r="V931" s="22"/>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5.15" customHeight="1" outlineLevel="1" x14ac:dyDescent="0.35">
      <c r="A932" s="6"/>
      <c r="B932" s="7"/>
      <c r="C932" s="17"/>
      <c r="D932" s="17"/>
      <c r="E932" s="17"/>
      <c r="F932" s="17"/>
      <c r="G932" s="17"/>
      <c r="H932" s="17"/>
      <c r="I932" s="23"/>
      <c r="J932" s="23"/>
      <c r="K932" s="23"/>
      <c r="L932" s="23"/>
      <c r="M932" s="23"/>
      <c r="N932" s="23"/>
      <c r="O932" s="23"/>
      <c r="P932" s="24"/>
      <c r="Q932" s="24"/>
      <c r="R932" s="24"/>
      <c r="S932" s="22"/>
      <c r="T932" s="22"/>
      <c r="U932" s="22"/>
      <c r="V932" s="22"/>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5.15" customHeight="1" outlineLevel="1" x14ac:dyDescent="0.35">
      <c r="A933" s="6"/>
      <c r="B933" s="7"/>
      <c r="C933" s="17"/>
      <c r="D933" s="17"/>
      <c r="E933" s="17"/>
      <c r="F933" s="26"/>
      <c r="G933" s="27"/>
      <c r="H933" s="27"/>
      <c r="I933" s="28"/>
      <c r="J933" s="28"/>
      <c r="K933" s="28"/>
      <c r="L933" s="28"/>
      <c r="M933" s="28"/>
      <c r="N933" s="28"/>
      <c r="O933" s="28"/>
      <c r="P933" s="29"/>
      <c r="Q933" s="29"/>
      <c r="R933" s="29"/>
      <c r="S933" s="29"/>
      <c r="T933" s="29"/>
      <c r="U933" s="29"/>
      <c r="V933" s="30"/>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4.5" outlineLevel="1" x14ac:dyDescent="0.35">
      <c r="A934" s="6"/>
      <c r="B934" s="7"/>
      <c r="C934" s="17"/>
      <c r="D934" s="17"/>
      <c r="E934" s="17"/>
      <c r="F934" s="26"/>
      <c r="G934" s="27" t="s">
        <v>3</v>
      </c>
      <c r="H934" s="27" t="s">
        <v>4</v>
      </c>
      <c r="I934" s="235"/>
      <c r="J934" s="235"/>
      <c r="K934" s="235"/>
      <c r="L934" s="235"/>
      <c r="M934" s="235"/>
      <c r="N934" s="228"/>
      <c r="O934" s="228"/>
      <c r="P934" s="236"/>
      <c r="Q934" s="236"/>
      <c r="R934" s="236"/>
      <c r="S934" s="236"/>
      <c r="T934" s="236"/>
      <c r="U934" s="236"/>
      <c r="V934" s="4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4.5" outlineLevel="1" x14ac:dyDescent="0.35">
      <c r="A935" s="6"/>
      <c r="B935" s="7"/>
      <c r="C935" s="17"/>
      <c r="D935" s="17"/>
      <c r="E935" s="17"/>
      <c r="F935" s="26"/>
      <c r="G935" s="27" t="s">
        <v>5</v>
      </c>
      <c r="H935" s="27" t="s">
        <v>6</v>
      </c>
      <c r="I935" s="235"/>
      <c r="J935" s="235"/>
      <c r="K935" s="235"/>
      <c r="L935" s="235"/>
      <c r="M935" s="235"/>
      <c r="N935" s="228"/>
      <c r="O935" s="228"/>
      <c r="P935" s="236"/>
      <c r="Q935" s="236"/>
      <c r="R935" s="236"/>
      <c r="S935" s="236"/>
      <c r="T935" s="236"/>
      <c r="U935" s="236"/>
      <c r="V935" s="4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26"/>
      <c r="G936" s="31" t="s">
        <v>7</v>
      </c>
      <c r="H936" s="31" t="s">
        <v>8</v>
      </c>
      <c r="I936" s="235"/>
      <c r="J936" s="235"/>
      <c r="K936" s="235"/>
      <c r="L936" s="235"/>
      <c r="M936" s="235"/>
      <c r="N936" s="228"/>
      <c r="O936" s="228"/>
      <c r="P936" s="201"/>
      <c r="Q936" s="201"/>
      <c r="R936" s="201"/>
      <c r="S936" s="201"/>
      <c r="T936" s="201"/>
      <c r="U936" s="201"/>
      <c r="V936" s="4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33"/>
      <c r="G937" s="34" t="s">
        <v>9</v>
      </c>
      <c r="H937" s="34" t="s">
        <v>10</v>
      </c>
      <c r="I937" s="235"/>
      <c r="J937" s="235"/>
      <c r="K937" s="235"/>
      <c r="L937" s="235"/>
      <c r="M937" s="235"/>
      <c r="N937" s="228"/>
      <c r="O937" s="228"/>
      <c r="P937" s="201"/>
      <c r="Q937" s="201"/>
      <c r="R937" s="201"/>
      <c r="S937" s="201"/>
      <c r="T937" s="201"/>
      <c r="U937" s="201"/>
      <c r="V937" s="4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outlineLevel="1" x14ac:dyDescent="0.35">
      <c r="A938" s="6"/>
      <c r="B938" s="7"/>
      <c r="C938" s="17"/>
      <c r="D938" s="17"/>
      <c r="E938" s="17"/>
      <c r="F938" s="33"/>
      <c r="G938" s="34" t="s">
        <v>11</v>
      </c>
      <c r="H938" s="34" t="s">
        <v>12</v>
      </c>
      <c r="I938" s="235"/>
      <c r="J938" s="235"/>
      <c r="K938" s="235"/>
      <c r="L938" s="235"/>
      <c r="M938" s="235"/>
      <c r="N938" s="228"/>
      <c r="O938" s="228"/>
      <c r="P938" s="201"/>
      <c r="Q938" s="201"/>
      <c r="R938" s="201"/>
      <c r="S938" s="201"/>
      <c r="T938" s="201"/>
      <c r="U938" s="201"/>
      <c r="V938" s="4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outlineLevel="1" x14ac:dyDescent="0.35">
      <c r="A939" s="6"/>
      <c r="B939" s="7"/>
      <c r="C939" s="17"/>
      <c r="D939" s="17"/>
      <c r="E939" s="17"/>
      <c r="F939" s="33"/>
      <c r="G939" s="34" t="s">
        <v>13</v>
      </c>
      <c r="H939" s="34" t="s">
        <v>14</v>
      </c>
      <c r="I939" s="235"/>
      <c r="J939" s="235"/>
      <c r="K939" s="235"/>
      <c r="L939" s="235"/>
      <c r="M939" s="235"/>
      <c r="N939" s="228"/>
      <c r="O939" s="228"/>
      <c r="P939" s="201"/>
      <c r="Q939" s="201"/>
      <c r="R939" s="201"/>
      <c r="S939" s="201"/>
      <c r="T939" s="201"/>
      <c r="U939" s="201"/>
      <c r="V939" s="42"/>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outlineLevel="1" x14ac:dyDescent="0.35">
      <c r="A940" s="6"/>
      <c r="B940" s="7"/>
      <c r="C940" s="17"/>
      <c r="D940" s="17"/>
      <c r="E940" s="17"/>
      <c r="F940" s="33"/>
      <c r="G940" s="34" t="s">
        <v>15</v>
      </c>
      <c r="H940" s="34" t="s">
        <v>16</v>
      </c>
      <c r="I940" s="235"/>
      <c r="J940" s="235"/>
      <c r="K940" s="235"/>
      <c r="L940" s="235"/>
      <c r="M940" s="235"/>
      <c r="N940" s="228"/>
      <c r="O940" s="228"/>
      <c r="P940" s="201"/>
      <c r="Q940" s="201"/>
      <c r="R940" s="201"/>
      <c r="S940" s="201"/>
      <c r="T940" s="201"/>
      <c r="U940" s="201"/>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outlineLevel="1" x14ac:dyDescent="0.35">
      <c r="A941" s="6"/>
      <c r="B941" s="7"/>
      <c r="C941" s="17"/>
      <c r="D941" s="17"/>
      <c r="E941" s="17"/>
      <c r="F941" s="33"/>
      <c r="G941" s="34" t="s">
        <v>19</v>
      </c>
      <c r="H941" s="34" t="s">
        <v>20</v>
      </c>
      <c r="I941" s="235"/>
      <c r="J941" s="235"/>
      <c r="K941" s="235"/>
      <c r="L941" s="235"/>
      <c r="M941" s="235"/>
      <c r="N941" s="228"/>
      <c r="O941" s="228"/>
      <c r="P941" s="201"/>
      <c r="Q941" s="201"/>
      <c r="R941" s="201"/>
      <c r="S941" s="201"/>
      <c r="T941" s="201"/>
      <c r="U941" s="201"/>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33"/>
      <c r="G942" s="34" t="s">
        <v>17</v>
      </c>
      <c r="H942" s="34" t="s">
        <v>18</v>
      </c>
      <c r="I942" s="235"/>
      <c r="J942" s="235"/>
      <c r="K942" s="235"/>
      <c r="L942" s="235"/>
      <c r="M942" s="235"/>
      <c r="N942" s="228"/>
      <c r="O942" s="228"/>
      <c r="P942" s="201"/>
      <c r="Q942" s="201"/>
      <c r="R942" s="201"/>
      <c r="S942" s="201"/>
      <c r="T942" s="201"/>
      <c r="U942" s="201"/>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22</v>
      </c>
      <c r="H943" s="34" t="s">
        <v>21</v>
      </c>
      <c r="I943" s="235"/>
      <c r="J943" s="235"/>
      <c r="K943" s="235"/>
      <c r="L943" s="235"/>
      <c r="M943" s="235"/>
      <c r="N943" s="228"/>
      <c r="O943" s="228"/>
      <c r="P943" s="201"/>
      <c r="Q943" s="201"/>
      <c r="R943" s="201"/>
      <c r="S943" s="201"/>
      <c r="T943" s="201"/>
      <c r="U943" s="201"/>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22</v>
      </c>
      <c r="H944" s="34" t="s">
        <v>23</v>
      </c>
      <c r="I944" s="235"/>
      <c r="J944" s="235"/>
      <c r="K944" s="235"/>
      <c r="L944" s="235"/>
      <c r="M944" s="235"/>
      <c r="N944" s="228"/>
      <c r="O944" s="228"/>
      <c r="P944" s="201"/>
      <c r="Q944" s="201"/>
      <c r="R944" s="201"/>
      <c r="S944" s="201"/>
      <c r="T944" s="201"/>
      <c r="U944" s="201"/>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5.15" customHeight="1" outlineLevel="1" x14ac:dyDescent="0.35">
      <c r="A945" s="6"/>
      <c r="B945" s="7"/>
      <c r="C945" s="17"/>
      <c r="D945" s="17"/>
      <c r="E945" s="17"/>
      <c r="F945" s="36"/>
      <c r="G945" s="37"/>
      <c r="H945" s="37"/>
      <c r="I945" s="37"/>
      <c r="J945" s="38"/>
      <c r="K945" s="38"/>
      <c r="L945" s="38"/>
      <c r="M945" s="38"/>
      <c r="N945" s="38"/>
      <c r="O945" s="38"/>
      <c r="P945" s="38"/>
      <c r="Q945" s="38"/>
      <c r="R945" s="38"/>
      <c r="S945" s="38"/>
      <c r="T945" s="38"/>
      <c r="U945" s="38"/>
      <c r="V945" s="30"/>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25.4" customHeight="1" outlineLevel="1" x14ac:dyDescent="0.35">
      <c r="A946" s="6"/>
      <c r="B946" s="7"/>
      <c r="C946" s="39"/>
      <c r="D946" s="39"/>
      <c r="E946" s="39"/>
      <c r="F946" s="39"/>
      <c r="G946" s="40" t="str">
        <f>G924</f>
        <v>Deepflow</v>
      </c>
      <c r="H946" s="39"/>
      <c r="I946" s="39"/>
      <c r="J946" s="39"/>
      <c r="K946" s="39"/>
      <c r="L946" s="39"/>
      <c r="M946" s="39"/>
      <c r="N946" s="39"/>
      <c r="O946" s="39"/>
      <c r="P946" s="39"/>
      <c r="Q946" s="39"/>
      <c r="R946" s="39"/>
      <c r="S946" s="39"/>
      <c r="T946" s="39"/>
      <c r="U946" s="39"/>
      <c r="V946" s="39"/>
      <c r="W946" s="41" t="s">
        <v>24</v>
      </c>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sheetData>
  <mergeCells count="2">
    <mergeCell ref="H839:H841"/>
    <mergeCell ref="J840:Q84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1262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1263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1264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1265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1283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1284</v>
      </c>
      <c r="I27" s="13"/>
      <c r="J27" s="13"/>
      <c r="K27" s="13"/>
      <c r="L27" s="13"/>
      <c r="M27" s="13" t="s">
        <v>1285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6">
        <f>MIN(364,INT((I28 - DATE(YEAR(I28),1,1))))</f>
        <v>59</v>
      </c>
      <c r="I28" s="768">
        <v>43525</v>
      </c>
      <c r="J28" s="13"/>
      <c r="K28" s="13"/>
      <c r="L28" s="13" t="s">
        <v>67</v>
      </c>
      <c r="M28" s="93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948</v>
      </c>
      <c r="M29" s="93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65</v>
      </c>
      <c r="M30" s="93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69</v>
      </c>
      <c r="M31" s="93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72</v>
      </c>
      <c r="M32" s="93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73</v>
      </c>
      <c r="M33" s="93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68</v>
      </c>
      <c r="M34" s="93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66</v>
      </c>
      <c r="M35" s="93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949</v>
      </c>
      <c r="M36" s="93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221</v>
      </c>
      <c r="M37" s="93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63</v>
      </c>
      <c r="M38" s="93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951</v>
      </c>
      <c r="M39" s="93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74</v>
      </c>
      <c r="M40" s="93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64</v>
      </c>
      <c r="M41" s="93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947</v>
      </c>
      <c r="M42" s="93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71</v>
      </c>
      <c r="M43" s="93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950</v>
      </c>
      <c r="M44" s="93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1" t="s">
        <v>1266</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2" t="s">
        <v>1267</v>
      </c>
      <c r="I56" s="933" t="s">
        <v>1268</v>
      </c>
      <c r="J56" s="933" t="s">
        <v>1269</v>
      </c>
      <c r="O56" t="s">
        <v>1279</v>
      </c>
      <c r="P56" t="s">
        <v>1280</v>
      </c>
      <c r="Q56" t="s">
        <v>1243</v>
      </c>
      <c r="R56" t="s">
        <v>1281</v>
      </c>
      <c r="W56" s="16"/>
      <c r="X56" s="8"/>
      <c r="Y56" s="8"/>
      <c r="Z56" s="8"/>
    </row>
    <row r="57" spans="1:36" ht="12" customHeight="1" outlineLevel="1" x14ac:dyDescent="0.35">
      <c r="A57" s="6"/>
      <c r="B57" s="7"/>
      <c r="C57" s="17"/>
      <c r="D57" s="17"/>
      <c r="E57" s="17"/>
      <c r="F57" s="26"/>
      <c r="G57" s="502" t="s">
        <v>70</v>
      </c>
      <c r="H57" s="236">
        <v>0</v>
      </c>
      <c r="I57" s="236">
        <f>VLOOKUP(H57,$S$60:$T$63,2,FALSE)</f>
        <v>0</v>
      </c>
      <c r="J57" s="236">
        <v>250</v>
      </c>
      <c r="N57" t="s">
        <v>1278</v>
      </c>
      <c r="O57" s="934">
        <v>0.106</v>
      </c>
      <c r="P57" s="934">
        <v>0.27600000000000002</v>
      </c>
      <c r="Q57" s="935">
        <v>0.46</v>
      </c>
      <c r="R57" s="934">
        <v>0.16300000000000001</v>
      </c>
      <c r="W57" s="16"/>
      <c r="X57" s="8"/>
      <c r="Y57" s="8"/>
      <c r="Z57" s="8"/>
    </row>
    <row r="58" spans="1:36" ht="12" customHeight="1" outlineLevel="1" x14ac:dyDescent="0.35">
      <c r="A58" s="6"/>
      <c r="B58" s="7"/>
      <c r="C58" s="17"/>
      <c r="D58" s="17"/>
      <c r="E58" s="17"/>
      <c r="F58" s="26"/>
      <c r="G58" s="503" t="s">
        <v>822</v>
      </c>
      <c r="H58" s="236">
        <v>0</v>
      </c>
      <c r="I58" s="236">
        <f t="shared" ref="I58:I86" si="0">VLOOKUP(H58,$S$60:$T$63,2,FALSE)</f>
        <v>0</v>
      </c>
      <c r="J58" s="236">
        <v>250</v>
      </c>
      <c r="N58" t="s">
        <v>1282</v>
      </c>
      <c r="O58">
        <v>0</v>
      </c>
      <c r="P58">
        <v>1</v>
      </c>
      <c r="Q58">
        <v>1</v>
      </c>
      <c r="R58">
        <f>0.46/(0.21+0.46)</f>
        <v>0.68656716417910446</v>
      </c>
      <c r="W58" s="16"/>
      <c r="X58" s="8"/>
      <c r="Y58" s="8"/>
      <c r="Z58" s="8"/>
    </row>
    <row r="59" spans="1:36" ht="12" customHeight="1" outlineLevel="1" x14ac:dyDescent="0.35">
      <c r="A59" s="6"/>
      <c r="B59" s="7"/>
      <c r="C59" s="17"/>
      <c r="D59" s="17"/>
      <c r="E59" s="17"/>
      <c r="F59" s="26"/>
      <c r="G59" s="503" t="s">
        <v>67</v>
      </c>
      <c r="H59" s="236">
        <f>$S$60</f>
        <v>30.4434</v>
      </c>
      <c r="I59" s="236">
        <f t="shared" si="0"/>
        <v>0.7252803563333925</v>
      </c>
      <c r="J59" s="236">
        <v>250</v>
      </c>
      <c r="O59" t="s">
        <v>1275</v>
      </c>
      <c r="P59" t="s">
        <v>1206</v>
      </c>
      <c r="Q59" t="s">
        <v>1276</v>
      </c>
      <c r="R59" t="s">
        <v>1277</v>
      </c>
      <c r="S59" t="s">
        <v>75</v>
      </c>
      <c r="T59" t="s">
        <v>1270</v>
      </c>
      <c r="W59" s="16"/>
      <c r="X59" s="8"/>
      <c r="Y59" s="8"/>
      <c r="Z59" s="8"/>
    </row>
    <row r="60" spans="1:36" ht="12" customHeight="1" outlineLevel="1" x14ac:dyDescent="0.35">
      <c r="A60" s="6"/>
      <c r="B60" s="7"/>
      <c r="C60" s="17"/>
      <c r="D60" s="17"/>
      <c r="E60" s="17"/>
      <c r="F60" s="26"/>
      <c r="G60" s="503" t="s">
        <v>948</v>
      </c>
      <c r="H60" s="236">
        <f>$S$60</f>
        <v>30.4434</v>
      </c>
      <c r="I60" s="236">
        <f t="shared" si="0"/>
        <v>0.7252803563333925</v>
      </c>
      <c r="J60" s="236">
        <v>250</v>
      </c>
      <c r="N60" t="s">
        <v>1271</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65</v>
      </c>
      <c r="H61" s="236">
        <f>$S$62</f>
        <v>0</v>
      </c>
      <c r="I61" s="236">
        <f t="shared" si="0"/>
        <v>0</v>
      </c>
      <c r="J61" s="236">
        <v>250</v>
      </c>
      <c r="N61" t="s">
        <v>1272</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3" t="s">
        <v>69</v>
      </c>
      <c r="H62" s="236">
        <f>$S$60</f>
        <v>30.4434</v>
      </c>
      <c r="I62" s="236">
        <f t="shared" si="0"/>
        <v>0.7252803563333925</v>
      </c>
      <c r="J62" s="236">
        <v>250</v>
      </c>
      <c r="N62" t="s">
        <v>1273</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3" t="s">
        <v>72</v>
      </c>
      <c r="H63" s="236">
        <f>$S$62</f>
        <v>0</v>
      </c>
      <c r="I63" s="236">
        <f t="shared" si="0"/>
        <v>0</v>
      </c>
      <c r="J63" s="236">
        <v>250</v>
      </c>
      <c r="N63" t="s">
        <v>1274</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3" t="s">
        <v>340</v>
      </c>
      <c r="H64" s="236">
        <v>0</v>
      </c>
      <c r="I64" s="236">
        <f t="shared" si="0"/>
        <v>0</v>
      </c>
      <c r="J64" s="236">
        <v>250</v>
      </c>
      <c r="W64" s="16"/>
      <c r="X64" s="8"/>
      <c r="Y64" s="8"/>
      <c r="Z64" s="8"/>
    </row>
    <row r="65" spans="1:26" ht="12" customHeight="1" outlineLevel="1" x14ac:dyDescent="0.35">
      <c r="A65" s="6"/>
      <c r="B65" s="7"/>
      <c r="C65" s="17"/>
      <c r="D65" s="17"/>
      <c r="E65" s="17"/>
      <c r="F65" s="26"/>
      <c r="G65" s="503" t="s">
        <v>1020</v>
      </c>
      <c r="H65" s="236">
        <v>0</v>
      </c>
      <c r="I65" s="236">
        <f t="shared" si="0"/>
        <v>0</v>
      </c>
      <c r="J65" s="236">
        <v>250</v>
      </c>
      <c r="W65" s="16"/>
      <c r="X65" s="8"/>
      <c r="Y65" s="8"/>
      <c r="Z65" s="8"/>
    </row>
    <row r="66" spans="1:26" ht="12" customHeight="1" outlineLevel="1" x14ac:dyDescent="0.35">
      <c r="A66" s="6"/>
      <c r="B66" s="7"/>
      <c r="C66" s="17"/>
      <c r="D66" s="17"/>
      <c r="E66" s="17"/>
      <c r="F66" s="26"/>
      <c r="G66" s="503" t="s">
        <v>73</v>
      </c>
      <c r="H66" s="236">
        <f t="shared" ref="H66:H67" si="3">$S$62</f>
        <v>0</v>
      </c>
      <c r="I66" s="236">
        <f t="shared" si="0"/>
        <v>0</v>
      </c>
      <c r="J66" s="236">
        <v>250</v>
      </c>
      <c r="W66" s="16"/>
      <c r="X66" s="8"/>
      <c r="Y66" s="8"/>
      <c r="Z66" s="8"/>
    </row>
    <row r="67" spans="1:26" ht="12" customHeight="1" outlineLevel="1" x14ac:dyDescent="0.35">
      <c r="A67" s="6"/>
      <c r="B67" s="7"/>
      <c r="C67" s="17"/>
      <c r="D67" s="17"/>
      <c r="E67" s="17"/>
      <c r="F67" s="26"/>
      <c r="G67" s="503" t="s">
        <v>68</v>
      </c>
      <c r="H67" s="236">
        <f t="shared" si="3"/>
        <v>0</v>
      </c>
      <c r="I67" s="236">
        <f t="shared" si="0"/>
        <v>0</v>
      </c>
      <c r="J67" s="236">
        <v>250</v>
      </c>
      <c r="W67" s="16"/>
      <c r="X67" s="8"/>
      <c r="Y67" s="8"/>
      <c r="Z67" s="8"/>
    </row>
    <row r="68" spans="1:26" ht="12" customHeight="1" outlineLevel="1" x14ac:dyDescent="0.35">
      <c r="A68" s="6"/>
      <c r="B68" s="7"/>
      <c r="C68" s="17"/>
      <c r="D68" s="17"/>
      <c r="E68" s="17"/>
      <c r="F68" s="26"/>
      <c r="G68" s="503" t="s">
        <v>339</v>
      </c>
      <c r="H68" s="236">
        <v>0</v>
      </c>
      <c r="I68" s="236">
        <f t="shared" si="0"/>
        <v>0</v>
      </c>
      <c r="J68" s="236">
        <v>250</v>
      </c>
      <c r="W68" s="16"/>
      <c r="X68" s="8"/>
      <c r="Y68" s="8"/>
      <c r="Z68" s="8"/>
    </row>
    <row r="69" spans="1:26" ht="12" customHeight="1" outlineLevel="1" x14ac:dyDescent="0.35">
      <c r="A69" s="6"/>
      <c r="B69" s="7"/>
      <c r="C69" s="17"/>
      <c r="D69" s="17"/>
      <c r="E69" s="17"/>
      <c r="F69" s="26"/>
      <c r="G69" s="503" t="s">
        <v>66</v>
      </c>
      <c r="H69" s="236">
        <f t="shared" ref="H69:H71" si="4">$S$60</f>
        <v>30.4434</v>
      </c>
      <c r="I69" s="236">
        <f t="shared" si="0"/>
        <v>0.7252803563333925</v>
      </c>
      <c r="J69" s="236">
        <v>250</v>
      </c>
      <c r="W69" s="16"/>
      <c r="X69" s="8"/>
      <c r="Y69" s="8"/>
      <c r="Z69" s="8"/>
    </row>
    <row r="70" spans="1:26" ht="12" customHeight="1" outlineLevel="1" x14ac:dyDescent="0.35">
      <c r="A70" s="6"/>
      <c r="B70" s="7"/>
      <c r="C70" s="17"/>
      <c r="D70" s="17"/>
      <c r="E70" s="17"/>
      <c r="F70" s="26"/>
      <c r="G70" s="503" t="s">
        <v>949</v>
      </c>
      <c r="H70" s="236">
        <f t="shared" si="4"/>
        <v>30.4434</v>
      </c>
      <c r="I70" s="236">
        <f t="shared" si="0"/>
        <v>0.7252803563333925</v>
      </c>
      <c r="J70" s="236">
        <v>250</v>
      </c>
      <c r="W70" s="16"/>
      <c r="X70" s="8"/>
      <c r="Y70" s="8"/>
      <c r="Z70" s="8"/>
    </row>
    <row r="71" spans="1:26" ht="12" customHeight="1" outlineLevel="1" x14ac:dyDescent="0.35">
      <c r="A71" s="6"/>
      <c r="B71" s="7"/>
      <c r="C71" s="17"/>
      <c r="D71" s="17"/>
      <c r="E71" s="17"/>
      <c r="F71" s="26"/>
      <c r="G71" s="503" t="s">
        <v>221</v>
      </c>
      <c r="H71" s="236">
        <f t="shared" si="4"/>
        <v>30.4434</v>
      </c>
      <c r="I71" s="236">
        <f t="shared" si="0"/>
        <v>0.7252803563333925</v>
      </c>
      <c r="J71" s="236">
        <v>250</v>
      </c>
      <c r="W71" s="16"/>
      <c r="X71" s="8"/>
      <c r="Y71" s="8"/>
      <c r="Z71" s="8"/>
    </row>
    <row r="72" spans="1:26" ht="12" customHeight="1" outlineLevel="1" x14ac:dyDescent="0.35">
      <c r="A72" s="6"/>
      <c r="B72" s="7"/>
      <c r="C72" s="17"/>
      <c r="D72" s="17"/>
      <c r="E72" s="17"/>
      <c r="F72" s="26"/>
      <c r="G72" s="503" t="s">
        <v>63</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951</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341</v>
      </c>
      <c r="H74" s="236">
        <v>0</v>
      </c>
      <c r="I74" s="236">
        <f t="shared" si="0"/>
        <v>0</v>
      </c>
      <c r="J74" s="236">
        <v>250</v>
      </c>
      <c r="W74" s="16"/>
      <c r="X74" s="8"/>
      <c r="Y74" s="8"/>
      <c r="Z74" s="8"/>
    </row>
    <row r="75" spans="1:26" ht="12" customHeight="1" outlineLevel="1" x14ac:dyDescent="0.35">
      <c r="A75" s="6"/>
      <c r="B75" s="7"/>
      <c r="C75" s="17"/>
      <c r="D75" s="17"/>
      <c r="E75" s="17"/>
      <c r="F75" s="26"/>
      <c r="G75" s="503" t="s">
        <v>1151</v>
      </c>
      <c r="H75" s="236">
        <v>0</v>
      </c>
      <c r="I75" s="236">
        <f t="shared" si="0"/>
        <v>0</v>
      </c>
      <c r="J75" s="236">
        <v>250</v>
      </c>
      <c r="W75" s="16"/>
      <c r="X75" s="8"/>
      <c r="Y75" s="8"/>
      <c r="Z75" s="8"/>
    </row>
    <row r="76" spans="1:26" ht="12" customHeight="1" outlineLevel="1" x14ac:dyDescent="0.35">
      <c r="A76" s="6"/>
      <c r="B76" s="7"/>
      <c r="C76" s="17"/>
      <c r="D76" s="17"/>
      <c r="E76" s="17"/>
      <c r="F76" s="26"/>
      <c r="G76" s="503" t="s">
        <v>342</v>
      </c>
      <c r="H76" s="236">
        <v>0</v>
      </c>
      <c r="I76" s="236">
        <f t="shared" si="0"/>
        <v>0</v>
      </c>
      <c r="J76" s="236">
        <v>250</v>
      </c>
      <c r="W76" s="16"/>
      <c r="X76" s="8"/>
      <c r="Y76" s="8"/>
      <c r="Z76" s="8"/>
    </row>
    <row r="77" spans="1:26" ht="12" customHeight="1" outlineLevel="1" x14ac:dyDescent="0.35">
      <c r="A77" s="6"/>
      <c r="B77" s="7"/>
      <c r="C77" s="17"/>
      <c r="D77" s="17"/>
      <c r="E77" s="17"/>
      <c r="F77" s="26"/>
      <c r="G77" s="503" t="s">
        <v>1021</v>
      </c>
      <c r="H77" s="236">
        <v>0</v>
      </c>
      <c r="I77" s="236">
        <f t="shared" si="0"/>
        <v>0</v>
      </c>
      <c r="J77" s="236">
        <v>250</v>
      </c>
      <c r="W77" s="16"/>
      <c r="X77" s="8"/>
      <c r="Y77" s="8"/>
      <c r="Z77" s="8"/>
    </row>
    <row r="78" spans="1:26" ht="12" customHeight="1" outlineLevel="1" x14ac:dyDescent="0.35">
      <c r="A78" s="6"/>
      <c r="B78" s="7"/>
      <c r="C78" s="17"/>
      <c r="D78" s="17"/>
      <c r="E78" s="17"/>
      <c r="F78" s="26"/>
      <c r="G78" s="503" t="s">
        <v>343</v>
      </c>
      <c r="H78" s="236">
        <v>0</v>
      </c>
      <c r="I78" s="236">
        <f t="shared" si="0"/>
        <v>0</v>
      </c>
      <c r="J78" s="236">
        <v>250</v>
      </c>
      <c r="W78" s="16"/>
      <c r="X78" s="8"/>
      <c r="Y78" s="8"/>
      <c r="Z78" s="8"/>
    </row>
    <row r="79" spans="1:26" ht="12" customHeight="1" outlineLevel="1" x14ac:dyDescent="0.35">
      <c r="A79" s="6"/>
      <c r="B79" s="7"/>
      <c r="C79" s="17"/>
      <c r="D79" s="17"/>
      <c r="E79" s="17"/>
      <c r="F79" s="26"/>
      <c r="G79" s="503" t="s">
        <v>1022</v>
      </c>
      <c r="H79" s="236">
        <v>0</v>
      </c>
      <c r="I79" s="236">
        <f t="shared" si="0"/>
        <v>0</v>
      </c>
      <c r="J79" s="236">
        <v>250</v>
      </c>
      <c r="W79" s="16"/>
      <c r="X79" s="8"/>
      <c r="Y79" s="8"/>
      <c r="Z79" s="8"/>
    </row>
    <row r="80" spans="1:26" ht="12" customHeight="1" outlineLevel="1" x14ac:dyDescent="0.35">
      <c r="A80" s="6"/>
      <c r="B80" s="7"/>
      <c r="C80" s="17"/>
      <c r="D80" s="17"/>
      <c r="E80" s="17"/>
      <c r="F80" s="26"/>
      <c r="G80" s="503" t="s">
        <v>74</v>
      </c>
      <c r="H80" s="236">
        <f>$S$62</f>
        <v>0</v>
      </c>
      <c r="I80" s="236">
        <f t="shared" si="0"/>
        <v>0</v>
      </c>
      <c r="J80" s="236">
        <v>250</v>
      </c>
      <c r="W80" s="16"/>
      <c r="X80" s="8"/>
      <c r="Y80" s="8"/>
      <c r="Z80" s="8"/>
    </row>
    <row r="81" spans="1:26" ht="12" customHeight="1" outlineLevel="1" x14ac:dyDescent="0.35">
      <c r="A81" s="6"/>
      <c r="B81" s="7"/>
      <c r="C81" s="17"/>
      <c r="D81" s="17"/>
      <c r="E81" s="17"/>
      <c r="F81" s="26"/>
      <c r="G81" s="503" t="s">
        <v>64</v>
      </c>
      <c r="H81" s="236">
        <f t="shared" ref="H81:H82" si="5">$S$60</f>
        <v>30.4434</v>
      </c>
      <c r="I81" s="236">
        <f t="shared" si="0"/>
        <v>0.7252803563333925</v>
      </c>
      <c r="J81" s="236">
        <v>250</v>
      </c>
      <c r="W81" s="16"/>
      <c r="X81" s="8"/>
      <c r="Y81" s="8"/>
      <c r="Z81" s="8"/>
    </row>
    <row r="82" spans="1:26" ht="12" customHeight="1" outlineLevel="1" x14ac:dyDescent="0.35">
      <c r="A82" s="6"/>
      <c r="B82" s="7"/>
      <c r="C82" s="17"/>
      <c r="D82" s="17"/>
      <c r="E82" s="17"/>
      <c r="F82" s="26"/>
      <c r="G82" s="503" t="s">
        <v>947</v>
      </c>
      <c r="H82" s="236">
        <f t="shared" si="5"/>
        <v>30.4434</v>
      </c>
      <c r="I82" s="236">
        <f t="shared" si="0"/>
        <v>0.7252803563333925</v>
      </c>
      <c r="J82" s="236">
        <v>250</v>
      </c>
      <c r="W82" s="16"/>
      <c r="X82" s="8"/>
      <c r="Y82" s="8"/>
      <c r="Z82" s="8"/>
    </row>
    <row r="83" spans="1:26" ht="12" customHeight="1" outlineLevel="1" x14ac:dyDescent="0.35">
      <c r="A83" s="6"/>
      <c r="B83" s="7"/>
      <c r="C83" s="17"/>
      <c r="D83" s="17"/>
      <c r="E83" s="17"/>
      <c r="F83" s="26"/>
      <c r="G83" s="503" t="s">
        <v>344</v>
      </c>
      <c r="H83" s="236">
        <v>0</v>
      </c>
      <c r="I83" s="236">
        <f t="shared" si="0"/>
        <v>0</v>
      </c>
      <c r="J83" s="236">
        <v>250</v>
      </c>
      <c r="W83" s="16"/>
      <c r="X83" s="8"/>
      <c r="Y83" s="8"/>
      <c r="Z83" s="8"/>
    </row>
    <row r="84" spans="1:26" ht="12" customHeight="1" outlineLevel="1" x14ac:dyDescent="0.35">
      <c r="A84" s="6"/>
      <c r="B84" s="7"/>
      <c r="C84" s="17"/>
      <c r="D84" s="17"/>
      <c r="E84" s="17"/>
      <c r="F84" s="26"/>
      <c r="G84" s="503" t="s">
        <v>1023</v>
      </c>
      <c r="H84" s="236">
        <v>0</v>
      </c>
      <c r="I84" s="236">
        <f t="shared" si="0"/>
        <v>0</v>
      </c>
      <c r="J84" s="236">
        <v>250</v>
      </c>
      <c r="W84" s="16"/>
      <c r="X84" s="8"/>
      <c r="Y84" s="8"/>
      <c r="Z84" s="8"/>
    </row>
    <row r="85" spans="1:26" ht="12" customHeight="1" outlineLevel="1" x14ac:dyDescent="0.35">
      <c r="A85" s="6"/>
      <c r="B85" s="7"/>
      <c r="C85" s="17"/>
      <c r="D85" s="17"/>
      <c r="E85" s="17"/>
      <c r="F85" s="26"/>
      <c r="G85" s="503" t="s">
        <v>71</v>
      </c>
      <c r="H85" s="236">
        <f t="shared" ref="H85:H86" si="6">$S$61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950</v>
      </c>
      <c r="H86" s="236">
        <f t="shared" si="6"/>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59"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930</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1298</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[4]Crop!G864</f>
        <v>landuse</v>
      </c>
      <c r="H20" s="25" t="s">
        <v>379</v>
      </c>
      <c r="I20" s="25" t="s">
        <v>56</v>
      </c>
      <c r="J20" s="25" t="s">
        <v>57</v>
      </c>
      <c r="K20" s="25" t="s">
        <v>58</v>
      </c>
      <c r="L20" s="25" t="s">
        <v>59</v>
      </c>
      <c r="M20" s="25" t="s">
        <v>881</v>
      </c>
      <c r="N20" s="25" t="s">
        <v>882</v>
      </c>
      <c r="O20" s="25" t="s">
        <v>883</v>
      </c>
      <c r="P20" s="25" t="s">
        <v>1155</v>
      </c>
      <c r="Q20" s="24"/>
      <c r="R20" s="24"/>
      <c r="S20" s="22"/>
      <c r="T20" s="22"/>
      <c r="U20" s="22"/>
      <c r="V20" s="22"/>
      <c r="W20" s="16"/>
      <c r="X20" s="8"/>
    </row>
    <row r="21" spans="1:24" x14ac:dyDescent="0.35">
      <c r="A21" s="6"/>
      <c r="B21" s="7"/>
      <c r="C21" s="17"/>
      <c r="D21" s="17"/>
      <c r="E21" s="17"/>
      <c r="F21" s="26"/>
      <c r="G21" s="695" t="str">
        <f>[4]General!G17</f>
        <v>b</v>
      </c>
      <c r="H21" s="941">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5" t="str">
        <f>[4]General!G18</f>
        <v>bd</v>
      </c>
      <c r="H22" s="941">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5" t="str">
        <f>[4]General!G19</f>
        <v>f</v>
      </c>
      <c r="H23" s="941">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5" t="str">
        <f>[4]General!G20</f>
        <v>h</v>
      </c>
      <c r="H24" s="941">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5" t="str">
        <f>[4]General!G21</f>
        <v>i</v>
      </c>
      <c r="H25" s="941">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5" t="str">
        <f>[4]General!G22</f>
        <v>k</v>
      </c>
      <c r="H26" s="941">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5" t="str">
        <f>[4]General!G23</f>
        <v>l</v>
      </c>
      <c r="H27" s="941">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5" t="str">
        <f>[4]General!G24</f>
        <v>o</v>
      </c>
      <c r="H28" s="941">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5" t="str">
        <f>[4]General!G25</f>
        <v>od</v>
      </c>
      <c r="H29" s="941">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5" t="str">
        <f>[4]General!G26</f>
        <v>of</v>
      </c>
      <c r="H30" s="941">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5" t="str">
        <f>[4]General!G27</f>
        <v>r</v>
      </c>
      <c r="H31" s="941">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5" t="str">
        <f>[4]General!G28</f>
        <v>rd</v>
      </c>
      <c r="H32" s="941">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5" t="str">
        <f>[4]General!G29</f>
        <v>v</v>
      </c>
      <c r="H33" s="941">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5" t="str">
        <f>[4]General!G30</f>
        <v>w</v>
      </c>
      <c r="H34" s="941">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5" t="str">
        <f>[4]General!G31</f>
        <v>wd</v>
      </c>
      <c r="H35" s="941">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5" t="str">
        <f>[4]General!G32</f>
        <v>z</v>
      </c>
      <c r="H36" s="941">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5" t="str">
        <f>[4]General!G33</f>
        <v>zd</v>
      </c>
      <c r="H37" s="941">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1694.9376590508637</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940</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944</v>
      </c>
      <c r="J48" s="13"/>
      <c r="K48" s="245">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22" t="s">
        <v>938</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939</v>
      </c>
      <c r="K51" s="625">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22" t="s">
        <v>931</v>
      </c>
      <c r="H54" s="17"/>
      <c r="I54" s="17"/>
      <c r="J54" s="22"/>
      <c r="K54" s="23" t="s">
        <v>378</v>
      </c>
      <c r="L54" s="23" t="s">
        <v>133</v>
      </c>
      <c r="M54" s="23" t="s">
        <v>134</v>
      </c>
      <c r="N54" s="23" t="s">
        <v>135</v>
      </c>
      <c r="O54" s="23" t="s">
        <v>136</v>
      </c>
      <c r="P54" s="23" t="s">
        <v>137</v>
      </c>
      <c r="Q54" s="23" t="s">
        <v>138</v>
      </c>
      <c r="R54" s="23" t="s">
        <v>139</v>
      </c>
      <c r="S54" s="23" t="s">
        <v>140</v>
      </c>
      <c r="T54" s="23" t="s">
        <v>141</v>
      </c>
      <c r="U54" s="22"/>
      <c r="V54" s="22"/>
      <c r="W54" s="16"/>
      <c r="X54" s="8"/>
    </row>
    <row r="55" spans="1:24" x14ac:dyDescent="0.35">
      <c r="A55" s="164"/>
      <c r="B55" s="7"/>
      <c r="C55" s="12"/>
      <c r="D55" s="12">
        <v>80</v>
      </c>
      <c r="E55" s="12" t="s">
        <v>1</v>
      </c>
      <c r="F55" s="13"/>
      <c r="G55" s="14"/>
      <c r="H55" s="13"/>
      <c r="I55" s="13"/>
      <c r="J55" s="13" t="s">
        <v>820</v>
      </c>
      <c r="K55" s="240">
        <v>0.21</v>
      </c>
      <c r="L55" s="240">
        <v>0.21</v>
      </c>
      <c r="M55" s="240">
        <v>0.21</v>
      </c>
      <c r="N55" s="240">
        <v>0</v>
      </c>
      <c r="O55" s="240">
        <v>0</v>
      </c>
      <c r="P55" s="240">
        <v>0</v>
      </c>
      <c r="Q55" s="240">
        <v>0</v>
      </c>
      <c r="R55" s="240">
        <v>0</v>
      </c>
      <c r="S55" s="240">
        <v>0</v>
      </c>
      <c r="T55" s="240">
        <v>0</v>
      </c>
      <c r="U55" s="107"/>
      <c r="V55" s="107"/>
      <c r="W55" s="16"/>
      <c r="X55" s="8"/>
    </row>
    <row r="56" spans="1:24" x14ac:dyDescent="0.35">
      <c r="A56" s="164"/>
      <c r="B56" s="7"/>
      <c r="C56" s="12"/>
      <c r="D56" s="12"/>
      <c r="E56" s="12"/>
      <c r="F56" s="13"/>
      <c r="G56" s="14"/>
      <c r="H56" s="13"/>
      <c r="I56" s="13"/>
      <c r="J56" s="13" t="s">
        <v>393</v>
      </c>
      <c r="K56" s="240">
        <v>0.21</v>
      </c>
      <c r="L56" s="240">
        <v>0.21</v>
      </c>
      <c r="M56" s="240">
        <v>0.21</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791</v>
      </c>
      <c r="K57" s="240">
        <v>0.21</v>
      </c>
      <c r="L57" s="240">
        <v>0.21</v>
      </c>
      <c r="M57" s="240">
        <v>0.21</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792</v>
      </c>
      <c r="K58" s="240">
        <v>0.21</v>
      </c>
      <c r="L58" s="240">
        <v>0.21</v>
      </c>
      <c r="M58" s="240">
        <v>0.21</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793</v>
      </c>
      <c r="K59" s="240">
        <v>0.21</v>
      </c>
      <c r="L59" s="240">
        <v>0.21</v>
      </c>
      <c r="M59" s="240">
        <v>0.21</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794</v>
      </c>
      <c r="K60" s="240">
        <v>0.21</v>
      </c>
      <c r="L60" s="240">
        <v>0.21</v>
      </c>
      <c r="M60" s="240">
        <v>0.21</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795</v>
      </c>
      <c r="K61" s="240">
        <v>0.21</v>
      </c>
      <c r="L61" s="240">
        <v>0.21</v>
      </c>
      <c r="M61" s="240">
        <v>0.21</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796</v>
      </c>
      <c r="K62" s="240">
        <v>0.21</v>
      </c>
      <c r="L62" s="240">
        <v>0.21</v>
      </c>
      <c r="M62" s="240">
        <v>0.21</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797</v>
      </c>
      <c r="K63" s="240">
        <v>0.21</v>
      </c>
      <c r="L63" s="240">
        <v>0.21</v>
      </c>
      <c r="M63" s="240">
        <v>0.21</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798</v>
      </c>
      <c r="K64" s="240">
        <v>0.21</v>
      </c>
      <c r="L64" s="240">
        <v>0.21</v>
      </c>
      <c r="M64" s="240">
        <v>0.21</v>
      </c>
      <c r="N64" s="240">
        <v>0</v>
      </c>
      <c r="O64" s="240">
        <v>0</v>
      </c>
      <c r="P64" s="240">
        <v>0</v>
      </c>
      <c r="Q64" s="240">
        <v>0</v>
      </c>
      <c r="R64" s="240">
        <v>0</v>
      </c>
      <c r="S64" s="240">
        <v>0</v>
      </c>
      <c r="T64" s="240">
        <v>0</v>
      </c>
      <c r="U64" s="107"/>
      <c r="V64" s="107"/>
      <c r="W64" s="16"/>
      <c r="X64" s="8"/>
    </row>
    <row r="65" spans="1:24" x14ac:dyDescent="0.35">
      <c r="A65" s="164"/>
      <c r="B65" s="7"/>
      <c r="C65" s="12"/>
      <c r="D65" s="12" t="b">
        <f>OR(ISNA(VLOOKUP(G55,Index_Table_Names,1,FALSE)),G55="")</f>
        <v>1</v>
      </c>
      <c r="E65" s="17"/>
      <c r="F65" s="13"/>
      <c r="G65" s="13"/>
      <c r="H65" s="75"/>
      <c r="I65" s="13"/>
      <c r="J65" s="13"/>
      <c r="K65" s="13" t="s">
        <v>935</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932</v>
      </c>
      <c r="H68" s="17"/>
      <c r="I68" s="17"/>
      <c r="J68" s="23" t="s">
        <v>752</v>
      </c>
      <c r="K68" s="23" t="s">
        <v>378</v>
      </c>
      <c r="L68" s="23" t="s">
        <v>133</v>
      </c>
      <c r="M68" s="23" t="s">
        <v>134</v>
      </c>
      <c r="N68" s="23" t="s">
        <v>135</v>
      </c>
      <c r="O68" s="23" t="s">
        <v>136</v>
      </c>
      <c r="P68" s="23" t="s">
        <v>137</v>
      </c>
      <c r="Q68" s="23" t="s">
        <v>138</v>
      </c>
      <c r="R68" s="23" t="s">
        <v>139</v>
      </c>
      <c r="S68" s="23" t="s">
        <v>140</v>
      </c>
      <c r="T68" s="23" t="s">
        <v>141</v>
      </c>
      <c r="U68" s="23"/>
      <c r="V68" s="22"/>
      <c r="W68" s="16"/>
      <c r="X68" s="8"/>
    </row>
    <row r="69" spans="1:24" x14ac:dyDescent="0.35">
      <c r="A69" s="164"/>
      <c r="B69" s="7"/>
      <c r="C69" s="17"/>
      <c r="D69" s="17"/>
      <c r="E69" s="17"/>
      <c r="F69" s="17"/>
      <c r="G69" s="22"/>
      <c r="H69" s="17"/>
      <c r="I69" s="17"/>
      <c r="J69" s="23"/>
      <c r="K69" s="23" t="s">
        <v>934</v>
      </c>
      <c r="L69" s="23" t="s">
        <v>934</v>
      </c>
      <c r="M69" s="23" t="s">
        <v>934</v>
      </c>
      <c r="N69" s="23" t="s">
        <v>934</v>
      </c>
      <c r="O69" s="23" t="s">
        <v>934</v>
      </c>
      <c r="P69" s="23" t="s">
        <v>934</v>
      </c>
      <c r="Q69" s="23" t="s">
        <v>934</v>
      </c>
      <c r="R69" s="23" t="s">
        <v>934</v>
      </c>
      <c r="S69" s="23" t="s">
        <v>934</v>
      </c>
      <c r="T69" s="23" t="s">
        <v>934</v>
      </c>
      <c r="U69" s="23"/>
      <c r="V69" s="22"/>
      <c r="W69" s="16"/>
      <c r="X69" s="8"/>
    </row>
    <row r="70" spans="1:24" x14ac:dyDescent="0.35">
      <c r="A70" s="164"/>
      <c r="B70" s="7"/>
      <c r="C70" s="17"/>
      <c r="D70" s="17"/>
      <c r="E70" s="17"/>
      <c r="F70" s="26"/>
      <c r="G70" s="696" t="str">
        <f t="shared" ref="G70:G86" si="0">G21</f>
        <v>b</v>
      </c>
      <c r="H70" s="240">
        <v>1</v>
      </c>
      <c r="J70" s="13" t="s">
        <v>820</v>
      </c>
      <c r="K70" s="942">
        <v>6.7304129956117515</v>
      </c>
      <c r="L70" s="942">
        <v>18.621160034415535</v>
      </c>
      <c r="M70" s="942">
        <v>40.874865090265118</v>
      </c>
      <c r="N70" s="942">
        <v>66.708513761285133</v>
      </c>
      <c r="O70" s="942">
        <v>22.431814023508618</v>
      </c>
      <c r="P70" s="621">
        <v>0</v>
      </c>
      <c r="Q70" s="621">
        <v>0</v>
      </c>
      <c r="R70" s="621">
        <v>0</v>
      </c>
      <c r="S70" s="621">
        <v>0</v>
      </c>
      <c r="T70" s="621">
        <v>0</v>
      </c>
      <c r="U70" s="28"/>
      <c r="V70" s="30"/>
      <c r="W70" s="16"/>
      <c r="X70" s="8"/>
    </row>
    <row r="71" spans="1:24" x14ac:dyDescent="0.35">
      <c r="A71" s="164"/>
      <c r="B71" s="7"/>
      <c r="C71" s="17"/>
      <c r="D71" s="17"/>
      <c r="E71" s="17"/>
      <c r="F71" s="26"/>
      <c r="G71" s="696" t="str">
        <f t="shared" si="0"/>
        <v>bd</v>
      </c>
      <c r="H71" s="240">
        <v>1</v>
      </c>
      <c r="J71" s="13" t="s">
        <v>393</v>
      </c>
      <c r="K71" s="942">
        <v>6.7304129956117515</v>
      </c>
      <c r="L71" s="942">
        <v>18.621160034415535</v>
      </c>
      <c r="M71" s="942">
        <v>40.874865090265118</v>
      </c>
      <c r="N71" s="942">
        <v>66.708513761285133</v>
      </c>
      <c r="O71" s="942">
        <v>22.431814023508618</v>
      </c>
      <c r="P71" s="621">
        <v>0</v>
      </c>
      <c r="Q71" s="621">
        <v>0</v>
      </c>
      <c r="R71" s="621">
        <v>0</v>
      </c>
      <c r="S71" s="621">
        <v>0</v>
      </c>
      <c r="T71" s="621">
        <v>0</v>
      </c>
      <c r="U71" s="28"/>
      <c r="V71" s="30"/>
      <c r="W71" s="16"/>
      <c r="X71" s="8"/>
    </row>
    <row r="72" spans="1:24" x14ac:dyDescent="0.35">
      <c r="A72" s="164"/>
      <c r="B72" s="7"/>
      <c r="C72" s="17"/>
      <c r="D72" s="17"/>
      <c r="E72" s="17"/>
      <c r="F72" s="26"/>
      <c r="G72" s="696" t="str">
        <f t="shared" si="0"/>
        <v>f</v>
      </c>
      <c r="H72" s="240">
        <v>1</v>
      </c>
      <c r="J72" s="13" t="s">
        <v>791</v>
      </c>
      <c r="K72" s="942">
        <v>6.7304129956117515</v>
      </c>
      <c r="L72" s="942">
        <v>18.621160034415535</v>
      </c>
      <c r="M72" s="942">
        <v>40.874865090265118</v>
      </c>
      <c r="N72" s="942">
        <v>66.708513761285133</v>
      </c>
      <c r="O72" s="942">
        <v>22.431814023508618</v>
      </c>
      <c r="P72" s="621">
        <v>0</v>
      </c>
      <c r="Q72" s="621">
        <v>0</v>
      </c>
      <c r="R72" s="621">
        <v>0</v>
      </c>
      <c r="S72" s="621">
        <v>0</v>
      </c>
      <c r="T72" s="621">
        <v>0</v>
      </c>
      <c r="U72" s="89"/>
      <c r="V72" s="30"/>
      <c r="W72" s="16"/>
      <c r="X72" s="8"/>
    </row>
    <row r="73" spans="1:24" x14ac:dyDescent="0.35">
      <c r="A73" s="164"/>
      <c r="B73" s="7"/>
      <c r="C73" s="17"/>
      <c r="D73" s="17"/>
      <c r="E73" s="17"/>
      <c r="F73" s="26"/>
      <c r="G73" s="696" t="str">
        <f t="shared" si="0"/>
        <v>h</v>
      </c>
      <c r="H73" s="240">
        <v>1</v>
      </c>
      <c r="J73" s="13" t="s">
        <v>792</v>
      </c>
      <c r="K73" s="942">
        <v>6.7304129956117515</v>
      </c>
      <c r="L73" s="942">
        <v>18.621160034415535</v>
      </c>
      <c r="M73" s="942">
        <v>40.874865090265118</v>
      </c>
      <c r="N73" s="942">
        <v>66.708513761285133</v>
      </c>
      <c r="O73" s="942">
        <v>22.431814023508618</v>
      </c>
      <c r="P73" s="621">
        <v>0</v>
      </c>
      <c r="Q73" s="621">
        <v>0</v>
      </c>
      <c r="R73" s="621">
        <v>0</v>
      </c>
      <c r="S73" s="621">
        <v>0</v>
      </c>
      <c r="T73" s="621">
        <v>0</v>
      </c>
      <c r="U73" s="89"/>
      <c r="V73" s="30"/>
      <c r="W73" s="16"/>
      <c r="X73" s="8"/>
    </row>
    <row r="74" spans="1:24" x14ac:dyDescent="0.35">
      <c r="A74" s="164"/>
      <c r="B74" s="7"/>
      <c r="C74" s="17"/>
      <c r="D74" s="17"/>
      <c r="E74" s="17"/>
      <c r="F74" s="26"/>
      <c r="G74" s="696" t="str">
        <f t="shared" si="0"/>
        <v>i</v>
      </c>
      <c r="H74" s="240">
        <v>1</v>
      </c>
      <c r="J74" s="13" t="s">
        <v>793</v>
      </c>
      <c r="K74" s="942">
        <v>6.7304129956117515</v>
      </c>
      <c r="L74" s="942">
        <v>18.621160034415535</v>
      </c>
      <c r="M74" s="942">
        <v>40.874865090265118</v>
      </c>
      <c r="N74" s="942">
        <v>66.708513761285133</v>
      </c>
      <c r="O74" s="942">
        <v>22.431814023508618</v>
      </c>
      <c r="P74" s="621">
        <v>0</v>
      </c>
      <c r="Q74" s="621">
        <v>0</v>
      </c>
      <c r="R74" s="621">
        <v>0</v>
      </c>
      <c r="S74" s="621">
        <v>0</v>
      </c>
      <c r="T74" s="621">
        <v>0</v>
      </c>
      <c r="U74" s="89"/>
      <c r="V74" s="30"/>
      <c r="W74" s="16"/>
      <c r="X74" s="8"/>
    </row>
    <row r="75" spans="1:24" x14ac:dyDescent="0.35">
      <c r="A75" s="164"/>
      <c r="B75" s="7"/>
      <c r="C75" s="17"/>
      <c r="D75" s="17"/>
      <c r="E75" s="17"/>
      <c r="F75" s="26"/>
      <c r="G75" s="696" t="str">
        <f t="shared" si="0"/>
        <v>k</v>
      </c>
      <c r="H75" s="240">
        <v>1</v>
      </c>
      <c r="J75" s="13" t="s">
        <v>794</v>
      </c>
      <c r="K75" s="942">
        <v>6.7304129956117515</v>
      </c>
      <c r="L75" s="942">
        <v>18.621160034415535</v>
      </c>
      <c r="M75" s="942">
        <v>40.874865090265118</v>
      </c>
      <c r="N75" s="942">
        <v>66.708513761285133</v>
      </c>
      <c r="O75" s="942">
        <v>22.431814023508618</v>
      </c>
      <c r="P75" s="621">
        <v>0</v>
      </c>
      <c r="Q75" s="621">
        <v>0</v>
      </c>
      <c r="R75" s="621">
        <v>0</v>
      </c>
      <c r="S75" s="621">
        <v>0</v>
      </c>
      <c r="T75" s="621">
        <v>0</v>
      </c>
      <c r="U75" s="89"/>
      <c r="V75" s="30"/>
      <c r="W75" s="16"/>
      <c r="X75" s="8"/>
    </row>
    <row r="76" spans="1:24" x14ac:dyDescent="0.35">
      <c r="A76" s="164"/>
      <c r="B76" s="7"/>
      <c r="C76" s="17"/>
      <c r="D76" s="17"/>
      <c r="E76" s="17"/>
      <c r="F76" s="26"/>
      <c r="G76" s="696" t="str">
        <f t="shared" si="0"/>
        <v>l</v>
      </c>
      <c r="H76" s="240">
        <v>1</v>
      </c>
      <c r="J76" s="13" t="s">
        <v>795</v>
      </c>
      <c r="K76" s="942">
        <v>6.7304129956117515</v>
      </c>
      <c r="L76" s="942">
        <v>18.621160034415535</v>
      </c>
      <c r="M76" s="942">
        <v>40.874865090265118</v>
      </c>
      <c r="N76" s="942">
        <v>66.708513761285133</v>
      </c>
      <c r="O76" s="942">
        <v>22.431814023508618</v>
      </c>
      <c r="P76" s="621">
        <v>0</v>
      </c>
      <c r="Q76" s="621">
        <v>0</v>
      </c>
      <c r="R76" s="621">
        <v>0</v>
      </c>
      <c r="S76" s="621">
        <v>0</v>
      </c>
      <c r="T76" s="621">
        <v>0</v>
      </c>
      <c r="U76" s="89"/>
      <c r="V76" s="30"/>
      <c r="W76" s="16"/>
      <c r="X76" s="8"/>
    </row>
    <row r="77" spans="1:24" x14ac:dyDescent="0.35">
      <c r="A77" s="164"/>
      <c r="B77" s="7"/>
      <c r="C77" s="17"/>
      <c r="D77" s="17"/>
      <c r="E77" s="17"/>
      <c r="F77" s="26"/>
      <c r="G77" s="696" t="str">
        <f t="shared" si="0"/>
        <v>o</v>
      </c>
      <c r="H77" s="240">
        <v>1</v>
      </c>
      <c r="J77" s="13" t="s">
        <v>796</v>
      </c>
      <c r="K77" s="942">
        <v>6.7304129956117515</v>
      </c>
      <c r="L77" s="942">
        <v>18.621160034415535</v>
      </c>
      <c r="M77" s="942">
        <v>40.874865090265118</v>
      </c>
      <c r="N77" s="942">
        <v>66.708513761285133</v>
      </c>
      <c r="O77" s="942">
        <v>22.431814023508618</v>
      </c>
      <c r="P77" s="621">
        <v>0</v>
      </c>
      <c r="Q77" s="621">
        <v>0</v>
      </c>
      <c r="R77" s="621">
        <v>0</v>
      </c>
      <c r="S77" s="621">
        <v>0</v>
      </c>
      <c r="T77" s="621">
        <v>0</v>
      </c>
      <c r="U77" s="89"/>
      <c r="V77" s="30"/>
      <c r="W77" s="16"/>
      <c r="X77" s="8"/>
    </row>
    <row r="78" spans="1:24" x14ac:dyDescent="0.35">
      <c r="A78" s="164"/>
      <c r="B78" s="7"/>
      <c r="C78" s="17"/>
      <c r="D78" s="17"/>
      <c r="E78" s="17"/>
      <c r="F78" s="26"/>
      <c r="G78" s="696" t="str">
        <f t="shared" si="0"/>
        <v>od</v>
      </c>
      <c r="H78" s="240">
        <v>1</v>
      </c>
      <c r="J78" s="13" t="s">
        <v>797</v>
      </c>
      <c r="K78" s="942">
        <v>6.7304129956117515</v>
      </c>
      <c r="L78" s="942">
        <v>18.621160034415535</v>
      </c>
      <c r="M78" s="942">
        <v>40.874865090265118</v>
      </c>
      <c r="N78" s="942">
        <v>66.708513761285133</v>
      </c>
      <c r="O78" s="942">
        <v>22.431814023508618</v>
      </c>
      <c r="P78" s="621">
        <v>0</v>
      </c>
      <c r="Q78" s="621">
        <v>0</v>
      </c>
      <c r="R78" s="621">
        <v>0</v>
      </c>
      <c r="S78" s="621">
        <v>0</v>
      </c>
      <c r="T78" s="621">
        <v>0</v>
      </c>
      <c r="U78" s="89"/>
      <c r="V78" s="30"/>
      <c r="W78" s="16"/>
      <c r="X78" s="8"/>
    </row>
    <row r="79" spans="1:24" x14ac:dyDescent="0.35">
      <c r="A79" s="164"/>
      <c r="B79" s="7"/>
      <c r="C79" s="17"/>
      <c r="D79" s="17"/>
      <c r="E79" s="17"/>
      <c r="F79" s="26"/>
      <c r="G79" s="696" t="str">
        <f t="shared" si="0"/>
        <v>of</v>
      </c>
      <c r="H79" s="240">
        <v>1</v>
      </c>
      <c r="J79" s="13" t="s">
        <v>798</v>
      </c>
      <c r="K79" s="942">
        <v>6.7304129956117515</v>
      </c>
      <c r="L79" s="942">
        <v>18.621160034415535</v>
      </c>
      <c r="M79" s="942">
        <v>40.874865090265118</v>
      </c>
      <c r="N79" s="942">
        <v>66.708513761285133</v>
      </c>
      <c r="O79" s="942">
        <v>22.431814023508618</v>
      </c>
      <c r="P79" s="621">
        <v>0</v>
      </c>
      <c r="Q79" s="621">
        <v>0</v>
      </c>
      <c r="R79" s="621">
        <v>0</v>
      </c>
      <c r="S79" s="621">
        <v>0</v>
      </c>
      <c r="T79" s="621">
        <v>0</v>
      </c>
      <c r="U79" s="89"/>
      <c r="V79" s="30"/>
      <c r="W79" s="16"/>
      <c r="X79" s="8"/>
    </row>
    <row r="80" spans="1:24" x14ac:dyDescent="0.35">
      <c r="A80" s="164"/>
      <c r="B80" s="7"/>
      <c r="C80" s="17"/>
      <c r="D80" s="17"/>
      <c r="E80" s="17"/>
      <c r="F80" s="26"/>
      <c r="G80" s="696" t="str">
        <f t="shared" si="0"/>
        <v>r</v>
      </c>
      <c r="H80" s="240">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96" t="str">
        <f t="shared" si="0"/>
        <v>rd</v>
      </c>
      <c r="H81" s="240">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96" t="str">
        <f t="shared" si="0"/>
        <v>v</v>
      </c>
      <c r="H82" s="240">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96" t="str">
        <f t="shared" si="0"/>
        <v>w</v>
      </c>
      <c r="H83" s="240">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96" t="str">
        <f t="shared" si="0"/>
        <v>wd</v>
      </c>
      <c r="H84" s="240">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96" t="str">
        <f t="shared" si="0"/>
        <v>z</v>
      </c>
      <c r="H85" s="240">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96" t="str">
        <f t="shared" si="0"/>
        <v>zd</v>
      </c>
      <c r="H86" s="240">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35">
      <c r="A88" s="164"/>
      <c r="B88" s="7"/>
      <c r="C88" s="17"/>
      <c r="D88" s="17"/>
      <c r="E88" s="17"/>
      <c r="F88" s="17"/>
      <c r="G88" s="137" t="s">
        <v>933</v>
      </c>
      <c r="H88" s="17"/>
      <c r="I88" s="17"/>
      <c r="J88" s="23"/>
      <c r="K88" s="23" t="s">
        <v>370</v>
      </c>
      <c r="L88" s="23" t="s">
        <v>371</v>
      </c>
      <c r="M88" s="23" t="s">
        <v>373</v>
      </c>
      <c r="N88" s="23" t="s">
        <v>374</v>
      </c>
      <c r="O88" s="23" t="s">
        <v>375</v>
      </c>
      <c r="P88" s="23" t="s">
        <v>377</v>
      </c>
      <c r="Q88" s="23" t="s">
        <v>884</v>
      </c>
      <c r="R88" s="23" t="s">
        <v>885</v>
      </c>
      <c r="S88" s="23" t="s">
        <v>1156</v>
      </c>
      <c r="T88" s="23"/>
      <c r="U88" s="23"/>
      <c r="V88" s="22"/>
      <c r="W88" s="16"/>
      <c r="X88" s="8"/>
    </row>
    <row r="89" spans="1:24" x14ac:dyDescent="0.35">
      <c r="A89" s="164"/>
      <c r="B89" s="7"/>
      <c r="C89" s="17"/>
      <c r="D89" s="17"/>
      <c r="E89" s="17"/>
      <c r="F89" s="26"/>
      <c r="G89" s="26"/>
      <c r="H89" s="26"/>
      <c r="I89" s="696" t="str">
        <f t="shared" ref="I89:I105" si="1">G70</f>
        <v>b</v>
      </c>
      <c r="J89" s="614"/>
      <c r="K89" s="230">
        <v>0.41</v>
      </c>
      <c r="L89" s="230">
        <v>0.73</v>
      </c>
      <c r="M89" s="230">
        <v>1</v>
      </c>
      <c r="N89" s="230">
        <v>0.87</v>
      </c>
      <c r="O89" s="230">
        <v>0.87</v>
      </c>
      <c r="P89" s="229">
        <v>0.96</v>
      </c>
      <c r="Q89" s="229">
        <v>0.89</v>
      </c>
      <c r="R89" s="229">
        <v>0.88</v>
      </c>
      <c r="S89" s="229">
        <v>0.7</v>
      </c>
      <c r="T89" s="28"/>
      <c r="U89" s="28"/>
      <c r="V89" s="30"/>
      <c r="W89" s="16"/>
      <c r="X89" s="8"/>
    </row>
    <row r="90" spans="1:24" x14ac:dyDescent="0.35">
      <c r="A90" s="164"/>
      <c r="B90" s="7"/>
      <c r="C90" s="17"/>
      <c r="D90" s="17"/>
      <c r="E90" s="17"/>
      <c r="F90" s="26"/>
      <c r="G90" s="26"/>
      <c r="H90" s="26"/>
      <c r="I90" s="696" t="str">
        <f t="shared" si="1"/>
        <v>bd</v>
      </c>
      <c r="J90" s="614"/>
      <c r="K90" s="230">
        <v>0.41</v>
      </c>
      <c r="L90" s="230">
        <v>0.73</v>
      </c>
      <c r="M90" s="230">
        <v>1</v>
      </c>
      <c r="N90" s="230">
        <v>0.87</v>
      </c>
      <c r="O90" s="230">
        <v>0.87</v>
      </c>
      <c r="P90" s="229">
        <v>0.96</v>
      </c>
      <c r="Q90" s="229">
        <v>0.89</v>
      </c>
      <c r="R90" s="229">
        <v>0.88</v>
      </c>
      <c r="S90" s="229">
        <v>0.7</v>
      </c>
      <c r="T90" s="28"/>
      <c r="U90" s="28"/>
      <c r="V90" s="30"/>
      <c r="W90" s="16"/>
      <c r="X90" s="8"/>
    </row>
    <row r="91" spans="1:24" x14ac:dyDescent="0.35">
      <c r="A91" s="164"/>
      <c r="B91" s="7"/>
      <c r="C91" s="17"/>
      <c r="D91" s="17"/>
      <c r="E91" s="17"/>
      <c r="F91" s="26"/>
      <c r="G91" s="91"/>
      <c r="H91" s="91"/>
      <c r="I91" s="696" t="str">
        <f t="shared" si="1"/>
        <v>f</v>
      </c>
      <c r="J91" s="614"/>
      <c r="K91" s="230">
        <v>0.41</v>
      </c>
      <c r="L91" s="230">
        <v>0.73</v>
      </c>
      <c r="M91" s="230">
        <v>1</v>
      </c>
      <c r="N91" s="230">
        <v>0.87</v>
      </c>
      <c r="O91" s="230">
        <v>0.87</v>
      </c>
      <c r="P91" s="229">
        <v>0.96</v>
      </c>
      <c r="Q91" s="229">
        <v>0.89</v>
      </c>
      <c r="R91" s="229">
        <v>0.88</v>
      </c>
      <c r="S91" s="229">
        <v>0.7</v>
      </c>
      <c r="T91" s="89"/>
      <c r="U91" s="89"/>
      <c r="V91" s="30"/>
      <c r="W91" s="16"/>
      <c r="X91" s="8"/>
    </row>
    <row r="92" spans="1:24" x14ac:dyDescent="0.35">
      <c r="A92" s="164"/>
      <c r="B92" s="7"/>
      <c r="C92" s="17"/>
      <c r="D92" s="17"/>
      <c r="E92" s="17"/>
      <c r="F92" s="26"/>
      <c r="G92" s="91"/>
      <c r="H92" s="91"/>
      <c r="I92" s="696" t="str">
        <f t="shared" si="1"/>
        <v>h</v>
      </c>
      <c r="J92" s="614"/>
      <c r="K92" s="230">
        <v>0.41</v>
      </c>
      <c r="L92" s="230">
        <v>0.73</v>
      </c>
      <c r="M92" s="230">
        <v>1</v>
      </c>
      <c r="N92" s="230">
        <v>0.87</v>
      </c>
      <c r="O92" s="230">
        <v>0.87</v>
      </c>
      <c r="P92" s="229">
        <v>0.96</v>
      </c>
      <c r="Q92" s="229">
        <v>0.89</v>
      </c>
      <c r="R92" s="229">
        <v>0.88</v>
      </c>
      <c r="S92" s="229">
        <v>0.7</v>
      </c>
      <c r="T92" s="89"/>
      <c r="U92" s="89"/>
      <c r="V92" s="30"/>
      <c r="W92" s="16"/>
      <c r="X92" s="8"/>
    </row>
    <row r="93" spans="1:24" x14ac:dyDescent="0.35">
      <c r="A93" s="164"/>
      <c r="B93" s="7"/>
      <c r="C93" s="17"/>
      <c r="D93" s="17"/>
      <c r="E93" s="17"/>
      <c r="F93" s="26"/>
      <c r="G93" s="91"/>
      <c r="H93" s="91"/>
      <c r="I93" s="696" t="str">
        <f t="shared" si="1"/>
        <v>i</v>
      </c>
      <c r="J93" s="616"/>
      <c r="K93" s="230">
        <v>0.41</v>
      </c>
      <c r="L93" s="230">
        <v>0.73</v>
      </c>
      <c r="M93" s="230">
        <v>1</v>
      </c>
      <c r="N93" s="230">
        <v>0.87</v>
      </c>
      <c r="O93" s="230">
        <v>0.87</v>
      </c>
      <c r="P93" s="229">
        <v>0.96</v>
      </c>
      <c r="Q93" s="229">
        <v>0.89</v>
      </c>
      <c r="R93" s="229">
        <v>0.88</v>
      </c>
      <c r="S93" s="229">
        <v>0.7</v>
      </c>
      <c r="T93" s="89"/>
      <c r="U93" s="89"/>
      <c r="V93" s="30"/>
      <c r="W93" s="16"/>
      <c r="X93" s="8"/>
    </row>
    <row r="94" spans="1:24" x14ac:dyDescent="0.35">
      <c r="A94" s="164"/>
      <c r="B94" s="7"/>
      <c r="C94" s="17"/>
      <c r="D94" s="17"/>
      <c r="E94" s="17"/>
      <c r="F94" s="26"/>
      <c r="G94" s="91"/>
      <c r="H94" s="91"/>
      <c r="I94" s="696" t="str">
        <f t="shared" si="1"/>
        <v>k</v>
      </c>
      <c r="J94" s="616"/>
      <c r="K94" s="230">
        <v>0.41</v>
      </c>
      <c r="L94" s="230">
        <v>0.73</v>
      </c>
      <c r="M94" s="230">
        <v>1</v>
      </c>
      <c r="N94" s="230">
        <v>0.87</v>
      </c>
      <c r="O94" s="230">
        <v>0.87</v>
      </c>
      <c r="P94" s="229">
        <v>0.96</v>
      </c>
      <c r="Q94" s="229">
        <v>0.89</v>
      </c>
      <c r="R94" s="229">
        <v>0.88</v>
      </c>
      <c r="S94" s="229">
        <v>0.7</v>
      </c>
      <c r="T94" s="89"/>
      <c r="U94" s="89"/>
      <c r="V94" s="30"/>
      <c r="W94" s="16"/>
      <c r="X94" s="8"/>
    </row>
    <row r="95" spans="1:24" x14ac:dyDescent="0.35">
      <c r="A95" s="164"/>
      <c r="B95" s="7"/>
      <c r="C95" s="17"/>
      <c r="D95" s="17"/>
      <c r="E95" s="17"/>
      <c r="F95" s="26"/>
      <c r="G95" s="91"/>
      <c r="H95" s="91"/>
      <c r="I95" s="696" t="str">
        <f t="shared" si="1"/>
        <v>l</v>
      </c>
      <c r="J95" s="616"/>
      <c r="K95" s="230">
        <v>0.41</v>
      </c>
      <c r="L95" s="230">
        <v>0.73</v>
      </c>
      <c r="M95" s="230">
        <v>1</v>
      </c>
      <c r="N95" s="230">
        <v>0.87</v>
      </c>
      <c r="O95" s="230">
        <v>0.87</v>
      </c>
      <c r="P95" s="229">
        <v>0.96</v>
      </c>
      <c r="Q95" s="229">
        <v>0.89</v>
      </c>
      <c r="R95" s="229">
        <v>0.88</v>
      </c>
      <c r="S95" s="229">
        <v>0.7</v>
      </c>
      <c r="T95" s="89"/>
      <c r="U95" s="89"/>
      <c r="V95" s="30"/>
      <c r="W95" s="16"/>
      <c r="X95" s="8"/>
    </row>
    <row r="96" spans="1:24" x14ac:dyDescent="0.35">
      <c r="A96" s="164"/>
      <c r="B96" s="7"/>
      <c r="C96" s="17"/>
      <c r="D96" s="17"/>
      <c r="E96" s="17"/>
      <c r="F96" s="26"/>
      <c r="G96" s="91"/>
      <c r="H96" s="91"/>
      <c r="I96" s="696" t="str">
        <f t="shared" si="1"/>
        <v>o</v>
      </c>
      <c r="J96" s="616"/>
      <c r="K96" s="230">
        <v>0.41</v>
      </c>
      <c r="L96" s="230">
        <v>0.73</v>
      </c>
      <c r="M96" s="230">
        <v>1</v>
      </c>
      <c r="N96" s="230">
        <v>0.87</v>
      </c>
      <c r="O96" s="230">
        <v>0.87</v>
      </c>
      <c r="P96" s="229">
        <v>0.96</v>
      </c>
      <c r="Q96" s="229">
        <v>0.89</v>
      </c>
      <c r="R96" s="229">
        <v>0.88</v>
      </c>
      <c r="S96" s="229">
        <v>0.7</v>
      </c>
      <c r="T96" s="89"/>
      <c r="U96" s="89"/>
      <c r="V96" s="30"/>
      <c r="W96" s="16"/>
      <c r="X96" s="8"/>
    </row>
    <row r="97" spans="1:24" x14ac:dyDescent="0.35">
      <c r="A97" s="164"/>
      <c r="B97" s="7"/>
      <c r="C97" s="17"/>
      <c r="D97" s="17"/>
      <c r="E97" s="17"/>
      <c r="F97" s="26"/>
      <c r="G97" s="91"/>
      <c r="H97" s="91"/>
      <c r="I97" s="696" t="str">
        <f t="shared" si="1"/>
        <v>od</v>
      </c>
      <c r="J97" s="616"/>
      <c r="K97" s="230">
        <v>0.41</v>
      </c>
      <c r="L97" s="230">
        <v>0.73</v>
      </c>
      <c r="M97" s="230">
        <v>1</v>
      </c>
      <c r="N97" s="230">
        <v>0.87</v>
      </c>
      <c r="O97" s="230">
        <v>0.87</v>
      </c>
      <c r="P97" s="229">
        <v>0.96</v>
      </c>
      <c r="Q97" s="229">
        <v>0.89</v>
      </c>
      <c r="R97" s="229">
        <v>0.88</v>
      </c>
      <c r="S97" s="229">
        <v>0.7</v>
      </c>
      <c r="T97" s="89"/>
      <c r="U97" s="89"/>
      <c r="V97" s="30"/>
      <c r="W97" s="16"/>
      <c r="X97" s="8"/>
    </row>
    <row r="98" spans="1:24" x14ac:dyDescent="0.35">
      <c r="A98" s="164"/>
      <c r="B98" s="7"/>
      <c r="C98" s="17"/>
      <c r="D98" s="17"/>
      <c r="E98" s="17"/>
      <c r="F98" s="26"/>
      <c r="G98" s="91"/>
      <c r="H98" s="91"/>
      <c r="I98" s="696" t="str">
        <f t="shared" si="1"/>
        <v>of</v>
      </c>
      <c r="J98" s="616"/>
      <c r="K98" s="230">
        <v>0.41</v>
      </c>
      <c r="L98" s="230">
        <v>0.73</v>
      </c>
      <c r="M98" s="230">
        <v>1</v>
      </c>
      <c r="N98" s="230">
        <v>0.87</v>
      </c>
      <c r="O98" s="230">
        <v>0.87</v>
      </c>
      <c r="P98" s="229">
        <v>0.96</v>
      </c>
      <c r="Q98" s="229">
        <v>0.89</v>
      </c>
      <c r="R98" s="229">
        <v>0.88</v>
      </c>
      <c r="S98" s="229">
        <v>0.7</v>
      </c>
      <c r="T98" s="89"/>
      <c r="U98" s="89"/>
      <c r="V98" s="30"/>
      <c r="W98" s="16"/>
      <c r="X98" s="8"/>
    </row>
    <row r="99" spans="1:24" x14ac:dyDescent="0.35">
      <c r="A99" s="164"/>
      <c r="B99" s="7"/>
      <c r="C99" s="17"/>
      <c r="D99" s="17"/>
      <c r="E99" s="17"/>
      <c r="F99" s="26"/>
      <c r="G99" s="91"/>
      <c r="H99" s="91"/>
      <c r="I99" s="696" t="str">
        <f t="shared" si="1"/>
        <v>r</v>
      </c>
      <c r="J99" s="616"/>
      <c r="K99" s="230">
        <v>0.41</v>
      </c>
      <c r="L99" s="230">
        <v>0.73</v>
      </c>
      <c r="M99" s="230">
        <v>1</v>
      </c>
      <c r="N99" s="230">
        <v>0.87</v>
      </c>
      <c r="O99" s="230">
        <v>0.87</v>
      </c>
      <c r="P99" s="229">
        <v>0.96</v>
      </c>
      <c r="Q99" s="229">
        <v>0.89</v>
      </c>
      <c r="R99" s="229">
        <v>0.88</v>
      </c>
      <c r="S99" s="229">
        <v>0.7</v>
      </c>
      <c r="T99" s="89"/>
      <c r="U99" s="89"/>
      <c r="V99" s="30"/>
      <c r="W99" s="16"/>
      <c r="X99" s="8"/>
    </row>
    <row r="100" spans="1:24" x14ac:dyDescent="0.35">
      <c r="A100" s="164"/>
      <c r="B100" s="7"/>
      <c r="C100" s="17"/>
      <c r="D100" s="17"/>
      <c r="E100" s="17"/>
      <c r="F100" s="26"/>
      <c r="G100" s="91"/>
      <c r="H100" s="91"/>
      <c r="I100" s="696" t="str">
        <f t="shared" si="1"/>
        <v>rd</v>
      </c>
      <c r="J100" s="616"/>
      <c r="K100" s="230">
        <v>0.41</v>
      </c>
      <c r="L100" s="230">
        <v>0.73</v>
      </c>
      <c r="M100" s="230">
        <v>1</v>
      </c>
      <c r="N100" s="230">
        <v>0.87</v>
      </c>
      <c r="O100" s="230">
        <v>0.87</v>
      </c>
      <c r="P100" s="229">
        <v>0.96</v>
      </c>
      <c r="Q100" s="229">
        <v>0.89</v>
      </c>
      <c r="R100" s="229">
        <v>0.88</v>
      </c>
      <c r="S100" s="229">
        <v>0.7</v>
      </c>
      <c r="T100" s="89"/>
      <c r="U100" s="89"/>
      <c r="V100" s="30"/>
      <c r="W100" s="16"/>
      <c r="X100" s="8"/>
    </row>
    <row r="101" spans="1:24" x14ac:dyDescent="0.35">
      <c r="A101" s="164"/>
      <c r="B101" s="7"/>
      <c r="C101" s="17"/>
      <c r="D101" s="17"/>
      <c r="E101" s="17"/>
      <c r="F101" s="26"/>
      <c r="G101" s="91"/>
      <c r="H101" s="91"/>
      <c r="I101" s="696" t="str">
        <f t="shared" si="1"/>
        <v>v</v>
      </c>
      <c r="J101" s="616"/>
      <c r="K101" s="230">
        <v>0.41</v>
      </c>
      <c r="L101" s="230">
        <v>0.73</v>
      </c>
      <c r="M101" s="230">
        <v>1</v>
      </c>
      <c r="N101" s="230">
        <v>0.87</v>
      </c>
      <c r="O101" s="230">
        <v>0.87</v>
      </c>
      <c r="P101" s="229">
        <v>0.96</v>
      </c>
      <c r="Q101" s="229">
        <v>0.89</v>
      </c>
      <c r="R101" s="229">
        <v>0.88</v>
      </c>
      <c r="S101" s="229">
        <v>0.7</v>
      </c>
      <c r="T101" s="89"/>
      <c r="U101" s="89"/>
      <c r="V101" s="30"/>
      <c r="W101" s="16"/>
      <c r="X101" s="8"/>
    </row>
    <row r="102" spans="1:24" x14ac:dyDescent="0.35">
      <c r="A102" s="164"/>
      <c r="B102" s="7"/>
      <c r="C102" s="17"/>
      <c r="D102" s="17"/>
      <c r="E102" s="17"/>
      <c r="F102" s="26"/>
      <c r="G102" s="91"/>
      <c r="H102" s="91"/>
      <c r="I102" s="696" t="str">
        <f t="shared" si="1"/>
        <v>w</v>
      </c>
      <c r="J102" s="616"/>
      <c r="K102" s="230">
        <v>0.41</v>
      </c>
      <c r="L102" s="230">
        <v>0.73</v>
      </c>
      <c r="M102" s="230">
        <v>1</v>
      </c>
      <c r="N102" s="230">
        <v>0.87</v>
      </c>
      <c r="O102" s="230">
        <v>0.87</v>
      </c>
      <c r="P102" s="229">
        <v>0.96</v>
      </c>
      <c r="Q102" s="229">
        <v>0.89</v>
      </c>
      <c r="R102" s="229">
        <v>0.88</v>
      </c>
      <c r="S102" s="229">
        <v>0.7</v>
      </c>
      <c r="T102" s="89"/>
      <c r="U102" s="89"/>
      <c r="V102" s="30"/>
      <c r="W102" s="16"/>
      <c r="X102" s="8"/>
    </row>
    <row r="103" spans="1:24" x14ac:dyDescent="0.35">
      <c r="A103" s="164"/>
      <c r="B103" s="7"/>
      <c r="C103" s="17"/>
      <c r="D103" s="17"/>
      <c r="E103" s="17"/>
      <c r="F103" s="26"/>
      <c r="G103" s="91"/>
      <c r="H103" s="91"/>
      <c r="I103" s="696" t="str">
        <f t="shared" si="1"/>
        <v>wd</v>
      </c>
      <c r="J103" s="616"/>
      <c r="K103" s="230">
        <v>0.41</v>
      </c>
      <c r="L103" s="230">
        <v>0.73</v>
      </c>
      <c r="M103" s="230">
        <v>1</v>
      </c>
      <c r="N103" s="230">
        <v>0.87</v>
      </c>
      <c r="O103" s="230">
        <v>0.87</v>
      </c>
      <c r="P103" s="229">
        <v>0.96</v>
      </c>
      <c r="Q103" s="229">
        <v>0.89</v>
      </c>
      <c r="R103" s="229">
        <v>0.88</v>
      </c>
      <c r="S103" s="229">
        <v>0.7</v>
      </c>
      <c r="T103" s="89"/>
      <c r="U103" s="89"/>
      <c r="V103" s="30"/>
      <c r="W103" s="16"/>
      <c r="X103" s="8"/>
    </row>
    <row r="104" spans="1:24" x14ac:dyDescent="0.35">
      <c r="A104" s="164"/>
      <c r="B104" s="7"/>
      <c r="C104" s="17"/>
      <c r="D104" s="17"/>
      <c r="E104" s="17"/>
      <c r="F104" s="26"/>
      <c r="G104" s="91"/>
      <c r="H104" s="91"/>
      <c r="I104" s="696" t="str">
        <f t="shared" si="1"/>
        <v>z</v>
      </c>
      <c r="J104" s="616"/>
      <c r="K104" s="230">
        <v>0.41</v>
      </c>
      <c r="L104" s="230">
        <v>0.73</v>
      </c>
      <c r="M104" s="230">
        <v>1</v>
      </c>
      <c r="N104" s="230">
        <v>0.87</v>
      </c>
      <c r="O104" s="230">
        <v>0.87</v>
      </c>
      <c r="P104" s="229">
        <v>0.96</v>
      </c>
      <c r="Q104" s="229">
        <v>0.89</v>
      </c>
      <c r="R104" s="229">
        <v>0.88</v>
      </c>
      <c r="S104" s="229">
        <v>0.7</v>
      </c>
      <c r="T104" s="89"/>
      <c r="U104" s="89"/>
      <c r="V104" s="30"/>
      <c r="W104" s="16"/>
      <c r="X104" s="8"/>
    </row>
    <row r="105" spans="1:24" x14ac:dyDescent="0.35">
      <c r="A105" s="164"/>
      <c r="B105" s="7"/>
      <c r="C105" s="17"/>
      <c r="D105" s="17"/>
      <c r="E105" s="17"/>
      <c r="F105" s="26"/>
      <c r="G105" s="91"/>
      <c r="H105" s="91"/>
      <c r="I105" s="696" t="str">
        <f t="shared" si="1"/>
        <v>zd</v>
      </c>
      <c r="J105" s="616"/>
      <c r="K105" s="230">
        <v>0.41</v>
      </c>
      <c r="L105" s="230">
        <v>0.73</v>
      </c>
      <c r="M105" s="230">
        <v>1</v>
      </c>
      <c r="N105" s="230">
        <v>0.87</v>
      </c>
      <c r="O105" s="230">
        <v>0.87</v>
      </c>
      <c r="P105" s="229">
        <v>0.96</v>
      </c>
      <c r="Q105" s="229">
        <v>0.89</v>
      </c>
      <c r="R105" s="229">
        <v>0.88</v>
      </c>
      <c r="S105" s="229">
        <v>0.7</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117</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928</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752</v>
      </c>
      <c r="K115" s="23" t="s">
        <v>378</v>
      </c>
      <c r="L115" s="23" t="s">
        <v>133</v>
      </c>
      <c r="M115" s="23" t="s">
        <v>134</v>
      </c>
      <c r="N115" s="23" t="s">
        <v>135</v>
      </c>
      <c r="O115" s="23" t="s">
        <v>136</v>
      </c>
      <c r="P115" s="23" t="s">
        <v>137</v>
      </c>
      <c r="Q115" s="23" t="s">
        <v>138</v>
      </c>
      <c r="R115" s="23" t="s">
        <v>139</v>
      </c>
      <c r="S115" s="23" t="s">
        <v>140</v>
      </c>
      <c r="T115" s="23" t="s">
        <v>141</v>
      </c>
      <c r="U115" s="23"/>
      <c r="V115" s="22"/>
      <c r="W115" s="16"/>
      <c r="X115" s="8"/>
    </row>
    <row r="116" spans="1:24" x14ac:dyDescent="0.35">
      <c r="A116" s="164"/>
      <c r="B116" s="7"/>
      <c r="C116" s="17"/>
      <c r="D116" s="17"/>
      <c r="E116" s="17"/>
      <c r="F116" s="17"/>
      <c r="G116" s="46" t="s">
        <v>448</v>
      </c>
      <c r="H116" s="17"/>
      <c r="I116" s="17"/>
      <c r="J116" s="23"/>
      <c r="K116" s="23" t="s">
        <v>448</v>
      </c>
      <c r="L116" s="23" t="s">
        <v>448</v>
      </c>
      <c r="M116" s="23" t="s">
        <v>448</v>
      </c>
      <c r="N116" s="23" t="s">
        <v>448</v>
      </c>
      <c r="O116" s="23" t="s">
        <v>448</v>
      </c>
      <c r="P116" s="23" t="s">
        <v>448</v>
      </c>
      <c r="Q116" s="23" t="s">
        <v>448</v>
      </c>
      <c r="R116" s="23" t="s">
        <v>448</v>
      </c>
      <c r="S116" s="23" t="s">
        <v>448</v>
      </c>
      <c r="T116" s="23" t="s">
        <v>448</v>
      </c>
      <c r="U116" s="23"/>
      <c r="V116" s="22"/>
      <c r="W116" s="16"/>
      <c r="X116" s="8"/>
    </row>
    <row r="117" spans="1:24" x14ac:dyDescent="0.35">
      <c r="A117" s="164"/>
      <c r="B117" s="7"/>
      <c r="C117" s="17"/>
      <c r="D117" s="17"/>
      <c r="E117" s="17"/>
      <c r="F117" s="26"/>
      <c r="G117" s="26"/>
      <c r="H117" s="26"/>
      <c r="I117" s="696"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35">
      <c r="A118" s="164"/>
      <c r="B118" s="7"/>
      <c r="C118" s="17"/>
      <c r="D118" s="17"/>
      <c r="E118" s="17"/>
      <c r="F118" s="26"/>
      <c r="G118" s="91"/>
      <c r="H118" s="91"/>
      <c r="I118" s="696" t="str">
        <f t="shared" ref="I118:I133" si="2">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35">
      <c r="A119" s="164"/>
      <c r="B119" s="7"/>
      <c r="C119" s="17"/>
      <c r="D119" s="17"/>
      <c r="E119" s="17"/>
      <c r="F119" s="26"/>
      <c r="G119" s="91"/>
      <c r="H119" s="91"/>
      <c r="I119" s="696" t="str">
        <f t="shared" si="2"/>
        <v>f</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35">
      <c r="A120" s="164"/>
      <c r="B120" s="7"/>
      <c r="C120" s="17"/>
      <c r="D120" s="17"/>
      <c r="E120" s="17"/>
      <c r="F120" s="26"/>
      <c r="G120" s="91"/>
      <c r="H120" s="91"/>
      <c r="I120" s="696" t="str">
        <f t="shared" si="2"/>
        <v>h</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35">
      <c r="A121" s="164"/>
      <c r="B121" s="7"/>
      <c r="C121" s="17"/>
      <c r="D121" s="17"/>
      <c r="E121" s="17"/>
      <c r="F121" s="26"/>
      <c r="G121" s="91"/>
      <c r="H121" s="91"/>
      <c r="I121" s="696" t="str">
        <f t="shared" si="2"/>
        <v>i</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35">
      <c r="A122" s="164"/>
      <c r="B122" s="7"/>
      <c r="C122" s="17"/>
      <c r="D122" s="17"/>
      <c r="E122" s="17"/>
      <c r="F122" s="26"/>
      <c r="G122" s="91"/>
      <c r="H122" s="91"/>
      <c r="I122" s="696" t="str">
        <f t="shared" si="2"/>
        <v>k</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35">
      <c r="A123" s="164"/>
      <c r="B123" s="7"/>
      <c r="C123" s="17"/>
      <c r="D123" s="17"/>
      <c r="E123" s="17"/>
      <c r="F123" s="26"/>
      <c r="G123" s="91"/>
      <c r="H123" s="91"/>
      <c r="I123" s="696" t="str">
        <f t="shared" si="2"/>
        <v>l</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35">
      <c r="A124" s="164"/>
      <c r="B124" s="7"/>
      <c r="C124" s="17"/>
      <c r="D124" s="17"/>
      <c r="E124" s="17"/>
      <c r="F124" s="26"/>
      <c r="G124" s="91"/>
      <c r="H124" s="91"/>
      <c r="I124" s="696" t="str">
        <f t="shared" si="2"/>
        <v>o</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35">
      <c r="A125" s="164"/>
      <c r="B125" s="7"/>
      <c r="C125" s="17"/>
      <c r="D125" s="17"/>
      <c r="E125" s="17"/>
      <c r="F125" s="26"/>
      <c r="G125" s="91"/>
      <c r="H125" s="91"/>
      <c r="I125" s="696" t="str">
        <f t="shared" si="2"/>
        <v>od</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35">
      <c r="A126" s="164"/>
      <c r="B126" s="7"/>
      <c r="C126" s="17"/>
      <c r="D126" s="17"/>
      <c r="E126" s="17"/>
      <c r="F126" s="26"/>
      <c r="G126" s="91"/>
      <c r="H126" s="91"/>
      <c r="I126" s="696" t="str">
        <f t="shared" si="2"/>
        <v>of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35">
      <c r="A127" s="164"/>
      <c r="B127" s="7"/>
      <c r="C127" s="17"/>
      <c r="D127" s="17"/>
      <c r="E127" s="17"/>
      <c r="F127" s="26"/>
      <c r="G127" s="91"/>
      <c r="H127" s="91"/>
      <c r="I127" s="696" t="str">
        <f t="shared" si="2"/>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35">
      <c r="A128" s="164"/>
      <c r="B128" s="7"/>
      <c r="C128" s="17"/>
      <c r="D128" s="17"/>
      <c r="E128" s="17"/>
      <c r="F128" s="26"/>
      <c r="G128" s="91"/>
      <c r="H128" s="91"/>
      <c r="I128" s="696" t="str">
        <f t="shared" si="2"/>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35">
      <c r="A129" s="164"/>
      <c r="B129" s="7"/>
      <c r="C129" s="17"/>
      <c r="D129" s="17"/>
      <c r="E129" s="17"/>
      <c r="F129" s="26"/>
      <c r="G129" s="91"/>
      <c r="H129" s="91"/>
      <c r="I129" s="696" t="str">
        <f t="shared" si="2"/>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35">
      <c r="A130" s="164"/>
      <c r="B130" s="7"/>
      <c r="C130" s="17"/>
      <c r="D130" s="17"/>
      <c r="E130" s="17"/>
      <c r="F130" s="26"/>
      <c r="G130" s="91"/>
      <c r="H130" s="91"/>
      <c r="I130" s="696" t="str">
        <f t="shared" si="2"/>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35">
      <c r="A131" s="164"/>
      <c r="B131" s="7"/>
      <c r="C131" s="17"/>
      <c r="D131" s="17"/>
      <c r="E131" s="17"/>
      <c r="F131" s="26"/>
      <c r="G131" s="91"/>
      <c r="H131" s="91"/>
      <c r="I131" s="696" t="str">
        <f t="shared" si="2"/>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35">
      <c r="A132" s="164"/>
      <c r="B132" s="7"/>
      <c r="C132" s="17"/>
      <c r="D132" s="17"/>
      <c r="E132" s="17"/>
      <c r="F132" s="26"/>
      <c r="G132" s="91"/>
      <c r="H132" s="91"/>
      <c r="I132" s="696" t="str">
        <f t="shared" si="2"/>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35">
      <c r="A133" s="164"/>
      <c r="B133" s="7"/>
      <c r="C133" s="17"/>
      <c r="D133" s="17"/>
      <c r="E133" s="17"/>
      <c r="F133" s="26"/>
      <c r="G133" s="91"/>
      <c r="H133" s="91"/>
      <c r="I133" s="696" t="str">
        <f t="shared" si="2"/>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24" t="s">
        <v>937</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936</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748</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115</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941</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96" t="str">
        <f>G21</f>
        <v>b</v>
      </c>
      <c r="J142" s="240">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96" t="str">
        <f t="shared" ref="I143:I158" si="3">G22</f>
        <v>bd</v>
      </c>
      <c r="J143" s="240">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96" t="str">
        <f t="shared" si="3"/>
        <v>f</v>
      </c>
      <c r="J144" s="240">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96" t="str">
        <f t="shared" si="3"/>
        <v>h</v>
      </c>
      <c r="J145" s="240">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96" t="str">
        <f t="shared" si="3"/>
        <v>i</v>
      </c>
      <c r="J146" s="240">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96" t="str">
        <f t="shared" si="3"/>
        <v>k</v>
      </c>
      <c r="J147" s="240">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96" t="str">
        <f t="shared" si="3"/>
        <v>l</v>
      </c>
      <c r="J148" s="240">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96" t="str">
        <f t="shared" si="3"/>
        <v>o</v>
      </c>
      <c r="J149" s="240">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96" t="str">
        <f t="shared" si="3"/>
        <v>od</v>
      </c>
      <c r="J150" s="240">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96" t="str">
        <f t="shared" si="3"/>
        <v>of</v>
      </c>
      <c r="J151" s="240">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96" t="str">
        <f t="shared" si="3"/>
        <v>r</v>
      </c>
      <c r="J152" s="240">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96" t="str">
        <f t="shared" si="3"/>
        <v>rd</v>
      </c>
      <c r="J153" s="240">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96" t="str">
        <f t="shared" si="3"/>
        <v>v</v>
      </c>
      <c r="J154" s="240">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96" t="str">
        <f t="shared" si="3"/>
        <v>w</v>
      </c>
      <c r="J155" s="240">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96" t="str">
        <f t="shared" si="3"/>
        <v>wd</v>
      </c>
      <c r="J156" s="240">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96" t="str">
        <f t="shared" si="3"/>
        <v>z</v>
      </c>
      <c r="J157" s="240">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96" t="str">
        <f t="shared" si="3"/>
        <v>zd</v>
      </c>
      <c r="J158" s="240">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117</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929</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927</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35">
      <c r="A169" s="164"/>
      <c r="B169" s="7"/>
      <c r="C169" s="17"/>
      <c r="D169" s="17"/>
      <c r="E169" s="17"/>
      <c r="F169" s="17"/>
      <c r="G169" s="53" t="s">
        <v>945</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378</v>
      </c>
      <c r="L170" s="23" t="s">
        <v>133</v>
      </c>
      <c r="M170" s="23" t="s">
        <v>134</v>
      </c>
      <c r="N170" s="23" t="s">
        <v>135</v>
      </c>
      <c r="O170" s="23" t="s">
        <v>136</v>
      </c>
      <c r="P170" s="23" t="s">
        <v>137</v>
      </c>
      <c r="Q170" s="23" t="s">
        <v>138</v>
      </c>
      <c r="R170" s="23" t="s">
        <v>139</v>
      </c>
      <c r="S170" s="23" t="s">
        <v>140</v>
      </c>
      <c r="T170" s="23" t="s">
        <v>141</v>
      </c>
      <c r="U170" s="22"/>
      <c r="V170" s="22"/>
      <c r="W170" s="16"/>
      <c r="X170" s="8"/>
    </row>
    <row r="171" spans="1:24" x14ac:dyDescent="0.35">
      <c r="A171" s="164"/>
      <c r="B171" s="7"/>
      <c r="C171" s="17"/>
      <c r="D171" s="12"/>
      <c r="E171" s="17"/>
      <c r="F171" s="13"/>
      <c r="G171" s="78"/>
      <c r="H171" s="75"/>
      <c r="I171" s="13"/>
      <c r="J171" s="697"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35">
      <c r="A172" s="164"/>
      <c r="B172" s="7"/>
      <c r="C172" s="17"/>
      <c r="D172" s="12"/>
      <c r="E172" s="17"/>
      <c r="F172" s="13"/>
      <c r="G172" s="78"/>
      <c r="H172" s="75"/>
      <c r="I172" s="13"/>
      <c r="J172" s="697" t="str">
        <f t="shared" ref="J172:J187" si="4">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35">
      <c r="A173" s="164"/>
      <c r="B173" s="7"/>
      <c r="C173" s="17"/>
      <c r="D173" s="12"/>
      <c r="E173" s="17"/>
      <c r="F173" s="13"/>
      <c r="G173" s="78"/>
      <c r="H173" s="75"/>
      <c r="I173" s="13"/>
      <c r="J173" s="697" t="str">
        <f t="shared" si="4"/>
        <v>f</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35">
      <c r="A174" s="164"/>
      <c r="B174" s="7"/>
      <c r="C174" s="17"/>
      <c r="D174" s="12"/>
      <c r="E174" s="17"/>
      <c r="F174" s="13"/>
      <c r="G174" s="78"/>
      <c r="H174" s="75"/>
      <c r="I174" s="13"/>
      <c r="J174" s="697" t="str">
        <f t="shared" si="4"/>
        <v>h</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35">
      <c r="A175" s="164"/>
      <c r="B175" s="7"/>
      <c r="C175" s="17"/>
      <c r="D175" s="12"/>
      <c r="E175" s="17"/>
      <c r="F175" s="13"/>
      <c r="G175" s="78"/>
      <c r="H175" s="75"/>
      <c r="I175" s="13"/>
      <c r="J175" s="697" t="str">
        <f t="shared" si="4"/>
        <v>i</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35">
      <c r="A176" s="164"/>
      <c r="B176" s="7"/>
      <c r="C176" s="17"/>
      <c r="D176" s="12"/>
      <c r="E176" s="17"/>
      <c r="F176" s="13"/>
      <c r="G176" s="78"/>
      <c r="H176" s="75"/>
      <c r="I176" s="13"/>
      <c r="J176" s="697" t="str">
        <f t="shared" si="4"/>
        <v>k</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35">
      <c r="A177" s="164"/>
      <c r="B177" s="7"/>
      <c r="C177" s="17"/>
      <c r="D177" s="12"/>
      <c r="E177" s="17"/>
      <c r="F177" s="13"/>
      <c r="G177" s="78"/>
      <c r="H177" s="75"/>
      <c r="I177" s="13"/>
      <c r="J177" s="697" t="str">
        <f t="shared" si="4"/>
        <v>l</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35">
      <c r="A178" s="164"/>
      <c r="B178" s="7"/>
      <c r="C178" s="17"/>
      <c r="D178" s="12"/>
      <c r="E178" s="17"/>
      <c r="F178" s="13"/>
      <c r="G178" s="78"/>
      <c r="H178" s="75"/>
      <c r="I178" s="13"/>
      <c r="J178" s="697" t="str">
        <f t="shared" si="4"/>
        <v>o</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35">
      <c r="A179" s="164"/>
      <c r="B179" s="7"/>
      <c r="C179" s="17"/>
      <c r="D179" s="12"/>
      <c r="E179" s="17"/>
      <c r="F179" s="13"/>
      <c r="G179" s="78"/>
      <c r="H179" s="75"/>
      <c r="I179" s="13"/>
      <c r="J179" s="697" t="str">
        <f t="shared" si="4"/>
        <v>od</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35">
      <c r="A180" s="164"/>
      <c r="B180" s="7"/>
      <c r="C180" s="17"/>
      <c r="D180" s="12"/>
      <c r="E180" s="17"/>
      <c r="F180" s="13"/>
      <c r="G180" s="78"/>
      <c r="H180" s="75"/>
      <c r="I180" s="13"/>
      <c r="J180" s="697" t="str">
        <f t="shared" si="4"/>
        <v>of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35">
      <c r="A181" s="164"/>
      <c r="B181" s="7"/>
      <c r="C181" s="17"/>
      <c r="D181" s="12"/>
      <c r="E181" s="17"/>
      <c r="F181" s="13"/>
      <c r="G181" s="78"/>
      <c r="H181" s="75"/>
      <c r="I181" s="13"/>
      <c r="J181" s="697" t="str">
        <f t="shared" si="4"/>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35">
      <c r="A182" s="164"/>
      <c r="B182" s="7"/>
      <c r="C182" s="17"/>
      <c r="D182" s="12"/>
      <c r="E182" s="17"/>
      <c r="F182" s="13"/>
      <c r="G182" s="78"/>
      <c r="H182" s="75"/>
      <c r="I182" s="13"/>
      <c r="J182" s="697" t="str">
        <f t="shared" si="4"/>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35">
      <c r="A183" s="164"/>
      <c r="B183" s="7"/>
      <c r="C183" s="17"/>
      <c r="D183" s="12"/>
      <c r="E183" s="17"/>
      <c r="F183" s="13"/>
      <c r="G183" s="78"/>
      <c r="H183" s="75"/>
      <c r="I183" s="13"/>
      <c r="J183" s="697" t="str">
        <f t="shared" si="4"/>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35">
      <c r="A184" s="164"/>
      <c r="B184" s="7"/>
      <c r="C184" s="17"/>
      <c r="D184" s="12"/>
      <c r="E184" s="17"/>
      <c r="F184" s="13"/>
      <c r="G184" s="78"/>
      <c r="H184" s="75"/>
      <c r="I184" s="13"/>
      <c r="J184" s="697" t="str">
        <f t="shared" si="4"/>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35">
      <c r="A185" s="164"/>
      <c r="B185" s="7"/>
      <c r="C185" s="17"/>
      <c r="D185" s="12"/>
      <c r="E185" s="17"/>
      <c r="F185" s="13"/>
      <c r="G185" s="78"/>
      <c r="H185" s="75"/>
      <c r="I185" s="13"/>
      <c r="J185" s="697" t="str">
        <f t="shared" si="4"/>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35">
      <c r="A186" s="164"/>
      <c r="B186" s="7"/>
      <c r="C186" s="17"/>
      <c r="D186" s="12"/>
      <c r="E186" s="17"/>
      <c r="F186" s="13"/>
      <c r="G186" s="78"/>
      <c r="H186" s="75"/>
      <c r="I186" s="13"/>
      <c r="J186" s="697" t="str">
        <f t="shared" si="4"/>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35">
      <c r="A187" s="164"/>
      <c r="B187" s="7"/>
      <c r="C187" s="17"/>
      <c r="D187" s="12"/>
      <c r="E187" s="17"/>
      <c r="F187" s="13"/>
      <c r="G187" s="78"/>
      <c r="H187" s="75"/>
      <c r="I187" s="13"/>
      <c r="J187" s="697" t="str">
        <f t="shared" si="4"/>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3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117</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7" customWidth="1"/>
    <col min="2" max="2" width="1.81640625" style="787" customWidth="1"/>
    <col min="3" max="4" width="0.54296875" style="787" customWidth="1"/>
    <col min="5" max="5" width="2.81640625" style="787" customWidth="1"/>
    <col min="6" max="6" width="1.81640625" style="787" customWidth="1"/>
    <col min="7" max="7" width="13.1796875" style="787" customWidth="1"/>
    <col min="8" max="8" width="12.81640625" style="787" customWidth="1"/>
    <col min="9" max="9" width="11.1796875" style="787" customWidth="1"/>
    <col min="10" max="10" width="13.1796875" style="787" customWidth="1"/>
    <col min="11" max="11" width="12.54296875" style="787" customWidth="1"/>
    <col min="12" max="15" width="13.1796875" style="787" customWidth="1"/>
    <col min="16" max="16" width="13.453125" style="787" customWidth="1"/>
    <col min="17" max="18" width="13.1796875" style="787" customWidth="1"/>
    <col min="19" max="19" width="13.453125" style="787" customWidth="1"/>
    <col min="20" max="20" width="13.1796875" style="787" customWidth="1"/>
    <col min="21" max="21" width="12.81640625" style="787" customWidth="1"/>
    <col min="22" max="22" width="15.54296875" style="787" bestFit="1" customWidth="1"/>
    <col min="23" max="16384" width="13.453125" style="787"/>
  </cols>
  <sheetData>
    <row r="1" spans="1:25" ht="12" customHeight="1" x14ac:dyDescent="0.3">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3">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15" customHeight="1" thickBot="1" x14ac:dyDescent="0.3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15" customHeight="1" x14ac:dyDescent="0.3">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3" customHeight="1" x14ac:dyDescent="0.3">
      <c r="A5" s="792"/>
      <c r="B5" s="798"/>
      <c r="C5" s="829"/>
      <c r="D5" s="829">
        <v>661.25</v>
      </c>
      <c r="E5" s="829" t="s">
        <v>1</v>
      </c>
      <c r="F5" s="837"/>
      <c r="G5" s="836" t="s">
        <v>1132</v>
      </c>
      <c r="H5" s="835"/>
      <c r="I5" s="835"/>
      <c r="J5" s="835"/>
      <c r="K5" s="835"/>
      <c r="L5" s="835"/>
      <c r="M5" s="835"/>
      <c r="N5" s="835"/>
      <c r="O5" s="835"/>
      <c r="P5" s="835"/>
      <c r="Q5" s="835"/>
      <c r="R5" s="835"/>
      <c r="S5" s="835"/>
      <c r="T5" s="834"/>
      <c r="U5" s="833"/>
      <c r="V5" s="832"/>
      <c r="W5" s="831"/>
      <c r="X5" s="799"/>
      <c r="Y5" s="790"/>
    </row>
    <row r="6" spans="1:25" ht="13" customHeight="1" x14ac:dyDescent="0.3">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3" customHeight="1" x14ac:dyDescent="0.3">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3" customHeight="1" x14ac:dyDescent="0.3">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3" customHeight="1" x14ac:dyDescent="0.3">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3" customHeight="1" x14ac:dyDescent="0.3">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3" customHeight="1" x14ac:dyDescent="0.3">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3" customHeight="1" x14ac:dyDescent="0.3">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15" customHeight="1" x14ac:dyDescent="0.3">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15" customHeight="1" x14ac:dyDescent="0.3">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3" customHeight="1" x14ac:dyDescent="0.3">
      <c r="A15" s="792"/>
      <c r="B15" s="798"/>
      <c r="C15" s="804"/>
      <c r="D15" s="804"/>
      <c r="E15" s="804"/>
      <c r="F15" s="807"/>
      <c r="G15" s="802" t="s">
        <v>1131</v>
      </c>
      <c r="H15" s="802"/>
      <c r="I15" s="802"/>
      <c r="J15" s="97">
        <v>0.9</v>
      </c>
      <c r="K15" s="806"/>
      <c r="L15" s="801"/>
      <c r="M15" s="801"/>
      <c r="N15" s="801"/>
      <c r="O15" s="801"/>
      <c r="P15" s="801"/>
      <c r="Q15" s="801"/>
      <c r="R15" s="801"/>
      <c r="S15" s="801"/>
      <c r="T15" s="801"/>
      <c r="U15" s="801"/>
      <c r="V15" s="801"/>
      <c r="W15" s="805"/>
      <c r="X15" s="799"/>
      <c r="Y15" s="790"/>
    </row>
    <row r="16" spans="1:25" ht="13" customHeight="1" x14ac:dyDescent="0.3">
      <c r="A16" s="792"/>
      <c r="B16" s="798"/>
      <c r="C16" s="804"/>
      <c r="D16" s="804"/>
      <c r="E16" s="804"/>
      <c r="F16" s="807"/>
      <c r="G16" s="802" t="s">
        <v>1130</v>
      </c>
      <c r="H16" s="802"/>
      <c r="I16" s="802"/>
      <c r="J16" s="891">
        <v>660</v>
      </c>
      <c r="K16" s="801"/>
      <c r="L16" s="801"/>
      <c r="M16" s="801"/>
      <c r="N16" s="801"/>
      <c r="O16" s="801"/>
      <c r="P16" s="801"/>
      <c r="Q16" s="801"/>
      <c r="R16" s="801"/>
      <c r="S16" s="801"/>
      <c r="T16" s="801"/>
      <c r="U16" s="801"/>
      <c r="V16" s="801"/>
      <c r="W16" s="805"/>
      <c r="X16" s="799"/>
      <c r="Y16" s="790"/>
    </row>
    <row r="17" spans="1:25" ht="13" customHeight="1" x14ac:dyDescent="0.3">
      <c r="A17" s="792"/>
      <c r="B17" s="798"/>
      <c r="C17" s="804"/>
      <c r="D17" s="804"/>
      <c r="E17" s="804"/>
      <c r="F17" s="807"/>
      <c r="G17" s="802" t="s">
        <v>332</v>
      </c>
      <c r="H17" s="802"/>
      <c r="I17" s="802"/>
      <c r="J17" s="891" t="s">
        <v>1151</v>
      </c>
      <c r="K17" s="801"/>
      <c r="L17" s="801"/>
      <c r="M17" s="801"/>
      <c r="N17" s="801"/>
      <c r="O17" s="801"/>
      <c r="P17" s="801"/>
      <c r="Q17" s="801"/>
      <c r="R17" s="801"/>
      <c r="S17" s="801"/>
      <c r="T17" s="801"/>
      <c r="U17" s="801"/>
      <c r="V17" s="801"/>
      <c r="W17" s="805"/>
      <c r="X17" s="799"/>
      <c r="Y17" s="790"/>
    </row>
    <row r="18" spans="1:25" ht="5.15" customHeight="1" x14ac:dyDescent="0.3">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3">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24</v>
      </c>
      <c r="Y19" s="790"/>
    </row>
    <row r="20" spans="1:25" ht="12" customHeight="1" x14ac:dyDescent="0.3">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3">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15" customHeight="1" thickBot="1" x14ac:dyDescent="0.3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15" customHeight="1" x14ac:dyDescent="0.3">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3" customHeight="1" x14ac:dyDescent="0.3">
      <c r="A24" s="792"/>
      <c r="B24" s="798"/>
      <c r="C24" s="829"/>
      <c r="D24" s="829">
        <v>417.58461259214789</v>
      </c>
      <c r="E24" s="829" t="s">
        <v>1</v>
      </c>
      <c r="F24" s="837"/>
      <c r="G24" s="836" t="s">
        <v>1129</v>
      </c>
      <c r="H24" s="835"/>
      <c r="I24" s="835"/>
      <c r="J24" s="835"/>
      <c r="K24" s="835"/>
      <c r="L24" s="835"/>
      <c r="M24" s="835"/>
      <c r="N24" s="835"/>
      <c r="O24" s="835"/>
      <c r="P24" s="835"/>
      <c r="Q24" s="835"/>
      <c r="R24" s="835"/>
      <c r="S24" s="835"/>
      <c r="T24" s="834"/>
      <c r="U24" s="833"/>
      <c r="V24" s="832"/>
      <c r="W24" s="831"/>
      <c r="X24" s="799"/>
      <c r="Y24" s="790"/>
    </row>
    <row r="25" spans="1:25" ht="13" customHeight="1" x14ac:dyDescent="0.3">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3" customHeight="1" x14ac:dyDescent="0.3">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3" customHeight="1" x14ac:dyDescent="0.3">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3" customHeight="1" x14ac:dyDescent="0.3">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3" customHeight="1" x14ac:dyDescent="0.3">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3" customHeight="1" x14ac:dyDescent="0.3">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3" customHeight="1" x14ac:dyDescent="0.3">
      <c r="A31" s="792"/>
      <c r="B31" s="798"/>
      <c r="C31" s="804"/>
      <c r="D31" s="804"/>
      <c r="E31" s="804"/>
      <c r="F31" s="812"/>
      <c r="G31" s="812"/>
      <c r="H31" s="812"/>
      <c r="I31" s="812"/>
      <c r="J31" s="877" t="s">
        <v>1128</v>
      </c>
      <c r="K31" s="877" t="s">
        <v>1127</v>
      </c>
      <c r="L31" s="811"/>
      <c r="M31" s="811"/>
      <c r="N31" s="811"/>
      <c r="O31" s="811"/>
      <c r="P31" s="811"/>
      <c r="Q31" s="811"/>
      <c r="R31" s="811"/>
      <c r="S31" s="811"/>
      <c r="T31" s="810"/>
      <c r="U31" s="810"/>
      <c r="V31" s="810"/>
      <c r="W31" s="810"/>
      <c r="X31" s="799"/>
      <c r="Y31" s="790"/>
    </row>
    <row r="32" spans="1:25" ht="5.15" customHeight="1" x14ac:dyDescent="0.3">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15" customHeight="1" x14ac:dyDescent="0.3">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3" customHeight="1" x14ac:dyDescent="0.3">
      <c r="A34" s="792"/>
      <c r="B34" s="798"/>
      <c r="C34" s="804"/>
      <c r="D34" s="804"/>
      <c r="E34" s="804"/>
      <c r="F34" s="808"/>
      <c r="G34" s="802" t="s">
        <v>1126</v>
      </c>
      <c r="H34" s="802"/>
      <c r="I34" s="889" t="s">
        <v>1125</v>
      </c>
      <c r="J34" s="129">
        <v>453.5</v>
      </c>
      <c r="K34" s="129">
        <v>80</v>
      </c>
      <c r="L34" s="801"/>
      <c r="M34" s="801"/>
      <c r="N34" s="801"/>
      <c r="O34" s="801"/>
      <c r="P34" s="801"/>
      <c r="Q34" s="801"/>
      <c r="R34" s="801"/>
      <c r="S34" s="801"/>
      <c r="T34" s="801"/>
      <c r="U34" s="801"/>
      <c r="V34" s="801"/>
      <c r="W34" s="805"/>
      <c r="X34" s="799"/>
      <c r="Y34" s="790"/>
    </row>
    <row r="35" spans="1:25" ht="13" customHeight="1" x14ac:dyDescent="0.3">
      <c r="A35" s="792"/>
      <c r="B35" s="798"/>
      <c r="C35" s="804"/>
      <c r="D35" s="804"/>
      <c r="E35" s="804"/>
      <c r="F35" s="808"/>
      <c r="G35" s="802" t="s">
        <v>1124</v>
      </c>
      <c r="H35" s="802"/>
      <c r="I35" s="889"/>
      <c r="J35" s="97">
        <v>0.8</v>
      </c>
      <c r="K35" s="97">
        <v>0.8</v>
      </c>
      <c r="L35" s="801"/>
      <c r="M35" s="801"/>
      <c r="N35" s="801"/>
      <c r="O35" s="801"/>
      <c r="P35" s="801"/>
      <c r="Q35" s="801"/>
      <c r="R35" s="801"/>
      <c r="S35" s="801"/>
      <c r="T35" s="801"/>
      <c r="U35" s="801"/>
      <c r="V35" s="801"/>
      <c r="W35" s="805"/>
      <c r="X35" s="799"/>
      <c r="Y35" s="790"/>
    </row>
    <row r="36" spans="1:25" ht="13" customHeight="1" x14ac:dyDescent="0.3">
      <c r="A36" s="792"/>
      <c r="B36" s="798"/>
      <c r="C36" s="804"/>
      <c r="D36" s="804"/>
      <c r="E36" s="804"/>
      <c r="F36" s="808"/>
      <c r="G36" s="802" t="s">
        <v>1123</v>
      </c>
      <c r="H36" s="802"/>
      <c r="I36" s="889" t="s">
        <v>1122</v>
      </c>
      <c r="J36" s="129">
        <v>20</v>
      </c>
      <c r="K36" s="129">
        <v>10</v>
      </c>
      <c r="L36" s="801"/>
      <c r="M36" s="801"/>
      <c r="N36" s="801"/>
      <c r="O36" s="801"/>
      <c r="P36" s="801"/>
      <c r="Q36" s="801"/>
      <c r="R36" s="801"/>
      <c r="S36" s="801"/>
      <c r="T36" s="801"/>
      <c r="U36" s="801"/>
      <c r="V36" s="801"/>
      <c r="W36" s="805"/>
      <c r="X36" s="799"/>
      <c r="Y36" s="790"/>
    </row>
    <row r="37" spans="1:25" ht="13" customHeight="1" x14ac:dyDescent="0.35">
      <c r="A37" s="792"/>
      <c r="B37" s="798"/>
      <c r="C37" s="804"/>
      <c r="D37" s="804"/>
      <c r="E37" s="804"/>
      <c r="F37" s="807"/>
      <c r="G37" s="802" t="s">
        <v>1147</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3" customHeight="1" x14ac:dyDescent="0.3">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3" customHeight="1" x14ac:dyDescent="0.3">
      <c r="A39" s="792"/>
      <c r="B39" s="798"/>
      <c r="C39" s="804"/>
      <c r="D39" s="804"/>
      <c r="E39" s="804"/>
      <c r="F39" s="807"/>
      <c r="G39" s="802"/>
      <c r="H39" s="802"/>
      <c r="I39" s="802" t="s">
        <v>1154</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15" customHeight="1" x14ac:dyDescent="0.3">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3">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24</v>
      </c>
      <c r="Y41" s="790"/>
    </row>
    <row r="42" spans="1:25" ht="12" customHeight="1" x14ac:dyDescent="0.3">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5">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15" customHeight="1" thickBot="1" x14ac:dyDescent="0.3">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15" customHeight="1" x14ac:dyDescent="0.3">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3" customHeight="1" x14ac:dyDescent="0.3">
      <c r="A46" s="792"/>
      <c r="B46" s="842"/>
      <c r="C46" s="865"/>
      <c r="D46" s="865">
        <v>4408.9250000000002</v>
      </c>
      <c r="E46" s="865" t="s">
        <v>1</v>
      </c>
      <c r="F46" s="863"/>
      <c r="G46" s="870" t="s">
        <v>1143</v>
      </c>
      <c r="H46" s="863"/>
      <c r="I46" s="863"/>
      <c r="J46" s="863"/>
      <c r="K46" s="863"/>
      <c r="L46" s="860"/>
      <c r="M46" s="863"/>
      <c r="N46" s="863"/>
      <c r="O46" s="863"/>
      <c r="P46" s="863"/>
      <c r="Q46" s="863"/>
      <c r="R46" s="863"/>
      <c r="S46" s="863"/>
      <c r="T46" s="862"/>
      <c r="U46" s="864"/>
      <c r="V46" s="860"/>
      <c r="W46" s="847"/>
      <c r="X46" s="841"/>
    </row>
    <row r="47" spans="1:25" ht="13" customHeight="1" x14ac:dyDescent="0.3">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3" customHeight="1" x14ac:dyDescent="0.3">
      <c r="A48" s="792"/>
      <c r="B48" s="842"/>
      <c r="C48" s="852"/>
      <c r="D48" s="865"/>
      <c r="E48" s="852"/>
      <c r="F48" s="863"/>
      <c r="G48" s="881">
        <v>38530.672997685186</v>
      </c>
      <c r="H48" s="864"/>
      <c r="I48" s="863"/>
      <c r="J48" s="863" t="s">
        <v>1144</v>
      </c>
      <c r="K48" s="863"/>
      <c r="L48" s="860"/>
      <c r="M48" s="863"/>
      <c r="N48" s="863"/>
      <c r="O48" s="863"/>
      <c r="P48" s="863"/>
      <c r="Q48" s="863"/>
      <c r="R48" s="863"/>
      <c r="S48" s="863"/>
      <c r="T48" s="862"/>
      <c r="U48" s="861"/>
      <c r="V48" s="860"/>
      <c r="W48" s="847"/>
      <c r="X48" s="841"/>
    </row>
    <row r="49" spans="1:24" ht="13" customHeight="1" x14ac:dyDescent="0.3">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3" customHeight="1" x14ac:dyDescent="0.3">
      <c r="A50" s="792"/>
      <c r="B50" s="842"/>
      <c r="C50" s="852"/>
      <c r="D50" s="852"/>
      <c r="E50" s="852"/>
      <c r="F50" s="852"/>
      <c r="G50" s="852"/>
      <c r="H50" s="852"/>
      <c r="I50" s="858"/>
      <c r="J50" s="858" t="s">
        <v>1095</v>
      </c>
      <c r="K50" s="858"/>
      <c r="L50" s="858"/>
      <c r="M50" s="858"/>
      <c r="N50" s="858"/>
      <c r="O50" s="858"/>
      <c r="P50" s="858"/>
      <c r="Q50" s="858"/>
      <c r="R50" s="858"/>
      <c r="S50" s="858"/>
      <c r="T50" s="858"/>
      <c r="U50" s="858"/>
      <c r="V50" s="858"/>
      <c r="W50" s="847"/>
      <c r="X50" s="841"/>
    </row>
    <row r="51" spans="1:24" ht="13" customHeight="1" x14ac:dyDescent="0.3">
      <c r="A51" s="792"/>
      <c r="B51" s="842"/>
      <c r="C51" s="852"/>
      <c r="D51" s="852"/>
      <c r="E51" s="852"/>
      <c r="F51" s="852"/>
      <c r="G51" s="852"/>
      <c r="H51" s="852"/>
      <c r="I51" s="858"/>
      <c r="J51" s="858"/>
      <c r="K51" s="883" t="s">
        <v>1121</v>
      </c>
      <c r="L51" s="852"/>
      <c r="M51" s="852"/>
      <c r="N51" s="852"/>
      <c r="O51" s="852"/>
      <c r="P51" s="852"/>
      <c r="Q51" s="852"/>
      <c r="R51" s="852"/>
      <c r="S51" s="852"/>
      <c r="T51" s="852"/>
      <c r="U51" s="883"/>
      <c r="V51" s="858"/>
      <c r="W51" s="847"/>
      <c r="X51" s="841"/>
    </row>
    <row r="52" spans="1:24" ht="13" customHeight="1" x14ac:dyDescent="0.3">
      <c r="A52" s="792"/>
      <c r="B52" s="842"/>
      <c r="C52" s="852"/>
      <c r="D52" s="852"/>
      <c r="E52" s="852"/>
      <c r="F52" s="852"/>
      <c r="G52" s="852"/>
      <c r="H52" s="852"/>
      <c r="I52" s="885" t="s">
        <v>1120</v>
      </c>
      <c r="J52" s="885" t="s">
        <v>1119</v>
      </c>
      <c r="K52" s="886" t="s">
        <v>1118</v>
      </c>
      <c r="L52" s="877"/>
      <c r="M52" s="852" t="s">
        <v>1107</v>
      </c>
      <c r="N52" s="852"/>
      <c r="O52" s="877"/>
      <c r="P52" s="858" t="s">
        <v>1105</v>
      </c>
      <c r="Q52" s="877"/>
      <c r="R52" s="852" t="s">
        <v>1103</v>
      </c>
      <c r="S52" s="877"/>
      <c r="T52" s="877" t="s">
        <v>1229</v>
      </c>
      <c r="U52" s="858"/>
      <c r="V52" s="858"/>
      <c r="W52" s="847"/>
      <c r="X52" s="841"/>
    </row>
    <row r="53" spans="1:24" ht="13" customHeight="1" x14ac:dyDescent="0.3">
      <c r="A53" s="792"/>
      <c r="B53" s="842"/>
      <c r="C53" s="852"/>
      <c r="D53" s="852"/>
      <c r="E53" s="852"/>
      <c r="F53" s="852"/>
      <c r="G53" s="852"/>
      <c r="H53" s="852"/>
      <c r="I53" s="877" t="s">
        <v>1117</v>
      </c>
      <c r="J53" s="877" t="s">
        <v>1116</v>
      </c>
      <c r="K53" s="877" t="s">
        <v>1115</v>
      </c>
      <c r="L53" s="877"/>
      <c r="M53" s="852" t="s">
        <v>1096</v>
      </c>
      <c r="N53" s="852" t="s">
        <v>1106</v>
      </c>
      <c r="O53" s="877"/>
      <c r="P53" s="858" t="s">
        <v>1104</v>
      </c>
      <c r="Q53" s="877"/>
      <c r="R53" s="852" t="s">
        <v>1102</v>
      </c>
      <c r="S53" s="877"/>
      <c r="T53" s="877" t="s">
        <v>1230</v>
      </c>
      <c r="U53" s="858"/>
      <c r="V53" s="858"/>
      <c r="W53" s="847"/>
      <c r="X53" s="841"/>
    </row>
    <row r="54" spans="1:24" ht="5.15" customHeight="1" x14ac:dyDescent="0.3">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15" customHeight="1" x14ac:dyDescent="0.3">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3" customHeight="1" x14ac:dyDescent="0.3">
      <c r="A56" s="792"/>
      <c r="B56" s="842"/>
      <c r="C56" s="852"/>
      <c r="D56" s="852"/>
      <c r="E56" s="852"/>
      <c r="F56" s="854"/>
      <c r="G56" s="855" t="s">
        <v>1133</v>
      </c>
      <c r="H56" s="888" t="s">
        <v>378</v>
      </c>
      <c r="I56" s="129">
        <v>50</v>
      </c>
      <c r="J56" s="892">
        <v>4.5</v>
      </c>
      <c r="K56" s="733">
        <v>0.01</v>
      </c>
      <c r="L56" s="853"/>
      <c r="M56" s="97">
        <v>0.23699999999999999</v>
      </c>
      <c r="N56" s="97">
        <v>0.64</v>
      </c>
      <c r="O56" s="853"/>
      <c r="P56" s="97">
        <v>0.42</v>
      </c>
      <c r="Q56" s="872"/>
      <c r="R56" s="97">
        <v>1</v>
      </c>
      <c r="S56" s="853"/>
      <c r="T56" s="926">
        <f t="shared" ref="T56:T119" si="0">MAX(12%,MIN(20%,20%-(P56-30%)*0.8))</f>
        <v>0.12</v>
      </c>
      <c r="U56" s="848"/>
      <c r="V56" s="848"/>
      <c r="W56" s="887"/>
      <c r="X56" s="841"/>
    </row>
    <row r="57" spans="1:24" ht="13" customHeight="1" x14ac:dyDescent="0.3">
      <c r="A57" s="792"/>
      <c r="B57" s="842"/>
      <c r="C57" s="852"/>
      <c r="D57" s="852"/>
      <c r="E57" s="852"/>
      <c r="F57" s="854"/>
      <c r="G57" s="855"/>
      <c r="H57" s="888" t="s">
        <v>133</v>
      </c>
      <c r="I57" s="129">
        <v>100</v>
      </c>
      <c r="J57" s="892">
        <v>2.2000000000000002</v>
      </c>
      <c r="K57" s="733">
        <v>0.01</v>
      </c>
      <c r="L57" s="853"/>
      <c r="M57" s="97">
        <v>0.23699999999999999</v>
      </c>
      <c r="N57" s="855"/>
      <c r="O57" s="853"/>
      <c r="P57" s="97">
        <v>0.42</v>
      </c>
      <c r="Q57" s="872"/>
      <c r="R57" s="97">
        <v>1</v>
      </c>
      <c r="S57" s="853"/>
      <c r="T57" s="926">
        <f t="shared" si="0"/>
        <v>0.12</v>
      </c>
      <c r="U57" s="848"/>
      <c r="V57" s="848"/>
      <c r="W57" s="887"/>
      <c r="X57" s="841"/>
    </row>
    <row r="58" spans="1:24" ht="13" customHeight="1" x14ac:dyDescent="0.3">
      <c r="A58" s="792"/>
      <c r="B58" s="842"/>
      <c r="C58" s="852"/>
      <c r="D58" s="852"/>
      <c r="E58" s="852"/>
      <c r="F58" s="854"/>
      <c r="G58" s="855"/>
      <c r="H58" s="888" t="s">
        <v>134</v>
      </c>
      <c r="I58" s="129">
        <v>100</v>
      </c>
      <c r="J58" s="892">
        <v>2.2000000000000002</v>
      </c>
      <c r="K58" s="733">
        <v>0.01</v>
      </c>
      <c r="L58" s="853"/>
      <c r="M58" s="97">
        <v>0.23699999999999999</v>
      </c>
      <c r="N58" s="855"/>
      <c r="O58" s="853"/>
      <c r="P58" s="97">
        <v>0.32</v>
      </c>
      <c r="Q58" s="872"/>
      <c r="R58" s="97">
        <v>1</v>
      </c>
      <c r="S58" s="853"/>
      <c r="T58" s="926">
        <f t="shared" si="0"/>
        <v>0.184</v>
      </c>
      <c r="U58" s="848"/>
      <c r="V58" s="848"/>
      <c r="W58" s="887"/>
      <c r="X58" s="841"/>
    </row>
    <row r="59" spans="1:24" ht="13" customHeight="1" x14ac:dyDescent="0.3">
      <c r="A59" s="792"/>
      <c r="B59" s="842"/>
      <c r="C59" s="852"/>
      <c r="D59" s="852"/>
      <c r="E59" s="852"/>
      <c r="F59" s="854"/>
      <c r="G59" s="855"/>
      <c r="H59" s="888" t="s">
        <v>135</v>
      </c>
      <c r="I59" s="129">
        <v>150</v>
      </c>
      <c r="J59" s="892">
        <v>1.8</v>
      </c>
      <c r="K59" s="733">
        <v>0.01</v>
      </c>
      <c r="L59" s="853"/>
      <c r="M59" s="97">
        <v>0.23699999999999999</v>
      </c>
      <c r="N59" s="855"/>
      <c r="O59" s="853"/>
      <c r="P59" s="97">
        <v>0.14000000000000001</v>
      </c>
      <c r="Q59" s="872"/>
      <c r="R59" s="97">
        <v>1</v>
      </c>
      <c r="S59" s="853"/>
      <c r="T59" s="926">
        <f t="shared" si="0"/>
        <v>0.2</v>
      </c>
      <c r="U59" s="848"/>
      <c r="V59" s="848"/>
      <c r="W59" s="887"/>
      <c r="X59" s="841"/>
    </row>
    <row r="60" spans="1:24" ht="13" customHeight="1" x14ac:dyDescent="0.3">
      <c r="A60" s="792"/>
      <c r="B60" s="842"/>
      <c r="C60" s="852"/>
      <c r="D60" s="852"/>
      <c r="E60" s="852"/>
      <c r="F60" s="851"/>
      <c r="G60" s="855"/>
      <c r="H60" s="888" t="s">
        <v>136</v>
      </c>
      <c r="I60" s="129">
        <v>300</v>
      </c>
      <c r="J60" s="892">
        <v>0.75</v>
      </c>
      <c r="K60" s="733">
        <v>0.01</v>
      </c>
      <c r="L60" s="853"/>
      <c r="M60" s="97">
        <v>0.23699999999999999</v>
      </c>
      <c r="N60" s="855"/>
      <c r="O60" s="853"/>
      <c r="P60" s="97">
        <v>0.12</v>
      </c>
      <c r="Q60" s="872"/>
      <c r="R60" s="97">
        <v>1</v>
      </c>
      <c r="S60" s="853"/>
      <c r="T60" s="926">
        <f t="shared" si="0"/>
        <v>0.2</v>
      </c>
      <c r="U60" s="848"/>
      <c r="V60" s="848"/>
      <c r="W60" s="887"/>
      <c r="X60" s="841"/>
    </row>
    <row r="61" spans="1:24" ht="13" customHeight="1" x14ac:dyDescent="0.3">
      <c r="A61" s="792"/>
      <c r="B61" s="842"/>
      <c r="C61" s="852"/>
      <c r="D61" s="852"/>
      <c r="E61" s="852"/>
      <c r="F61" s="873"/>
      <c r="G61" s="855"/>
      <c r="H61" s="888" t="s">
        <v>137</v>
      </c>
      <c r="I61" s="129">
        <v>300</v>
      </c>
      <c r="J61" s="892">
        <v>0.75</v>
      </c>
      <c r="K61" s="733">
        <v>0.01</v>
      </c>
      <c r="L61" s="853"/>
      <c r="M61" s="97">
        <v>0.23699999999999999</v>
      </c>
      <c r="N61" s="855"/>
      <c r="O61" s="853"/>
      <c r="P61" s="97">
        <v>0.23</v>
      </c>
      <c r="Q61" s="872"/>
      <c r="R61" s="97">
        <v>1</v>
      </c>
      <c r="S61" s="853"/>
      <c r="T61" s="926">
        <f>MAX(12%,MIN(20%,20%-(P61-30%)*0.8))</f>
        <v>0.2</v>
      </c>
      <c r="U61" s="848"/>
      <c r="V61" s="848"/>
      <c r="W61" s="887"/>
      <c r="X61" s="841"/>
    </row>
    <row r="62" spans="1:24" ht="13" customHeight="1" x14ac:dyDescent="0.3">
      <c r="A62" s="792"/>
      <c r="B62" s="842"/>
      <c r="C62" s="852"/>
      <c r="D62" s="852"/>
      <c r="E62" s="852"/>
      <c r="F62" s="873"/>
      <c r="G62" s="855"/>
      <c r="H62" s="888" t="s">
        <v>138</v>
      </c>
      <c r="I62" s="129">
        <v>325</v>
      </c>
      <c r="J62" s="892">
        <v>1</v>
      </c>
      <c r="K62" s="733">
        <v>0.01</v>
      </c>
      <c r="L62" s="853"/>
      <c r="M62" s="97">
        <v>0.23699999999999999</v>
      </c>
      <c r="N62" s="855"/>
      <c r="O62" s="853"/>
      <c r="P62" s="97">
        <v>0.32</v>
      </c>
      <c r="Q62" s="872"/>
      <c r="R62" s="97">
        <v>1</v>
      </c>
      <c r="S62" s="853"/>
      <c r="T62" s="926">
        <f t="shared" si="0"/>
        <v>0.184</v>
      </c>
      <c r="U62" s="848"/>
      <c r="V62" s="848"/>
      <c r="W62" s="887"/>
      <c r="X62" s="841"/>
    </row>
    <row r="63" spans="1:24" ht="13" customHeight="1" x14ac:dyDescent="0.3">
      <c r="A63" s="792"/>
      <c r="B63" s="842"/>
      <c r="C63" s="852"/>
      <c r="D63" s="852"/>
      <c r="E63" s="852"/>
      <c r="F63" s="873"/>
      <c r="G63" s="855"/>
      <c r="H63" s="888" t="s">
        <v>139</v>
      </c>
      <c r="I63" s="129">
        <v>350</v>
      </c>
      <c r="J63" s="892">
        <v>1.5</v>
      </c>
      <c r="K63" s="733">
        <v>0.01</v>
      </c>
      <c r="L63" s="853"/>
      <c r="M63" s="97">
        <v>0.23699999999999999</v>
      </c>
      <c r="N63" s="855"/>
      <c r="O63" s="853"/>
      <c r="P63" s="97">
        <v>0.42</v>
      </c>
      <c r="Q63" s="872"/>
      <c r="R63" s="97">
        <v>1</v>
      </c>
      <c r="S63" s="853"/>
      <c r="T63" s="926">
        <f t="shared" si="0"/>
        <v>0.12</v>
      </c>
      <c r="U63" s="848"/>
      <c r="V63" s="848"/>
      <c r="W63" s="887"/>
      <c r="X63" s="841"/>
    </row>
    <row r="64" spans="1:24" ht="13" customHeight="1" x14ac:dyDescent="0.3">
      <c r="A64" s="792"/>
      <c r="B64" s="842"/>
      <c r="C64" s="852"/>
      <c r="D64" s="852"/>
      <c r="E64" s="852"/>
      <c r="F64" s="873"/>
      <c r="G64" s="855"/>
      <c r="H64" s="888" t="s">
        <v>140</v>
      </c>
      <c r="I64" s="129">
        <v>50</v>
      </c>
      <c r="J64" s="892">
        <v>4.5</v>
      </c>
      <c r="K64" s="733">
        <v>0.01</v>
      </c>
      <c r="L64" s="853"/>
      <c r="M64" s="97">
        <v>0.23699999999999999</v>
      </c>
      <c r="N64" s="855"/>
      <c r="O64" s="853"/>
      <c r="P64" s="97">
        <v>0.51</v>
      </c>
      <c r="Q64" s="872"/>
      <c r="R64" s="97">
        <v>1</v>
      </c>
      <c r="S64" s="853"/>
      <c r="T64" s="926">
        <f t="shared" si="0"/>
        <v>0.12</v>
      </c>
      <c r="U64" s="848"/>
      <c r="V64" s="848"/>
      <c r="W64" s="887"/>
      <c r="X64" s="841"/>
    </row>
    <row r="65" spans="1:24" ht="13" customHeight="1" x14ac:dyDescent="0.3">
      <c r="A65" s="792"/>
      <c r="B65" s="842"/>
      <c r="C65" s="852"/>
      <c r="D65" s="852"/>
      <c r="E65" s="852"/>
      <c r="F65" s="873"/>
      <c r="G65" s="855"/>
      <c r="H65" s="888" t="s">
        <v>141</v>
      </c>
      <c r="I65" s="129">
        <v>50</v>
      </c>
      <c r="J65" s="892">
        <v>4.5</v>
      </c>
      <c r="K65" s="733">
        <v>0.01</v>
      </c>
      <c r="L65" s="853"/>
      <c r="M65" s="97">
        <v>0.23699999999999999</v>
      </c>
      <c r="N65" s="855"/>
      <c r="O65" s="853"/>
      <c r="P65" s="97">
        <v>0.6</v>
      </c>
      <c r="Q65" s="872"/>
      <c r="R65" s="97">
        <v>1</v>
      </c>
      <c r="S65" s="853"/>
      <c r="T65" s="926">
        <f>MAX(12%,MIN(20%,20%-(P65-30%)*0.8))</f>
        <v>0.12</v>
      </c>
      <c r="U65" s="848"/>
      <c r="V65" s="848"/>
      <c r="W65" s="887"/>
      <c r="X65" s="841"/>
    </row>
    <row r="66" spans="1:24" ht="13" customHeight="1" x14ac:dyDescent="0.3">
      <c r="A66" s="792"/>
      <c r="B66" s="842"/>
      <c r="C66" s="852"/>
      <c r="D66" s="852"/>
      <c r="E66" s="852"/>
      <c r="F66" s="854"/>
      <c r="G66" s="855" t="s">
        <v>1134</v>
      </c>
      <c r="H66" s="888" t="s">
        <v>378</v>
      </c>
      <c r="I66" s="129">
        <v>50</v>
      </c>
      <c r="J66" s="892">
        <v>4.5</v>
      </c>
      <c r="K66" s="733">
        <v>0.01</v>
      </c>
      <c r="L66" s="853"/>
      <c r="M66" s="893">
        <f>M65</f>
        <v>0.23699999999999999</v>
      </c>
      <c r="N66" s="855"/>
      <c r="O66" s="853"/>
      <c r="P66" s="97">
        <v>0.42</v>
      </c>
      <c r="Q66" s="872"/>
      <c r="R66" s="97">
        <v>1</v>
      </c>
      <c r="S66" s="853"/>
      <c r="T66" s="926">
        <f t="shared" si="0"/>
        <v>0.12</v>
      </c>
      <c r="U66" s="848"/>
      <c r="V66" s="848"/>
      <c r="W66" s="887"/>
      <c r="X66" s="841"/>
    </row>
    <row r="67" spans="1:24" ht="13" customHeight="1" outlineLevel="1" x14ac:dyDescent="0.3">
      <c r="A67" s="792"/>
      <c r="B67" s="842"/>
      <c r="C67" s="852"/>
      <c r="D67" s="852"/>
      <c r="E67" s="852"/>
      <c r="F67" s="854"/>
      <c r="G67" s="855"/>
      <c r="H67" s="888" t="s">
        <v>133</v>
      </c>
      <c r="I67" s="129">
        <v>100</v>
      </c>
      <c r="J67" s="892">
        <v>2.2000000000000002</v>
      </c>
      <c r="K67" s="733">
        <v>0.01</v>
      </c>
      <c r="L67" s="853"/>
      <c r="M67" s="893">
        <f t="shared" ref="M67:M130" si="1">M66</f>
        <v>0.23699999999999999</v>
      </c>
      <c r="N67" s="855"/>
      <c r="O67" s="853"/>
      <c r="P67" s="97">
        <v>0.42</v>
      </c>
      <c r="Q67" s="872"/>
      <c r="R67" s="97">
        <v>1</v>
      </c>
      <c r="S67" s="853"/>
      <c r="T67" s="926">
        <f t="shared" si="0"/>
        <v>0.12</v>
      </c>
      <c r="U67" s="848"/>
      <c r="V67" s="848"/>
      <c r="W67" s="887"/>
      <c r="X67" s="841"/>
    </row>
    <row r="68" spans="1:24" ht="13" customHeight="1" outlineLevel="1" x14ac:dyDescent="0.3">
      <c r="A68" s="792"/>
      <c r="B68" s="842"/>
      <c r="C68" s="852"/>
      <c r="D68" s="852"/>
      <c r="E68" s="852"/>
      <c r="F68" s="854"/>
      <c r="G68" s="855"/>
      <c r="H68" s="888" t="s">
        <v>134</v>
      </c>
      <c r="I68" s="129">
        <v>100</v>
      </c>
      <c r="J68" s="892">
        <v>2.2000000000000002</v>
      </c>
      <c r="K68" s="733">
        <v>0.01</v>
      </c>
      <c r="L68" s="853"/>
      <c r="M68" s="893">
        <f t="shared" si="1"/>
        <v>0.23699999999999999</v>
      </c>
      <c r="N68" s="855"/>
      <c r="O68" s="853"/>
      <c r="P68" s="97">
        <v>0.32</v>
      </c>
      <c r="Q68" s="872"/>
      <c r="R68" s="97">
        <v>1</v>
      </c>
      <c r="S68" s="853"/>
      <c r="T68" s="926">
        <f t="shared" si="0"/>
        <v>0.184</v>
      </c>
      <c r="U68" s="848"/>
      <c r="V68" s="848"/>
      <c r="W68" s="887"/>
      <c r="X68" s="841"/>
    </row>
    <row r="69" spans="1:24" ht="13" customHeight="1" outlineLevel="1" x14ac:dyDescent="0.3">
      <c r="A69" s="792"/>
      <c r="B69" s="842"/>
      <c r="C69" s="852"/>
      <c r="D69" s="852"/>
      <c r="E69" s="852"/>
      <c r="F69" s="854"/>
      <c r="G69" s="855"/>
      <c r="H69" s="888" t="s">
        <v>135</v>
      </c>
      <c r="I69" s="129">
        <v>150</v>
      </c>
      <c r="J69" s="892">
        <v>1.8</v>
      </c>
      <c r="K69" s="733">
        <v>0.01</v>
      </c>
      <c r="L69" s="853"/>
      <c r="M69" s="893">
        <f t="shared" si="1"/>
        <v>0.23699999999999999</v>
      </c>
      <c r="N69" s="855"/>
      <c r="O69" s="853"/>
      <c r="P69" s="97">
        <v>0.14000000000000001</v>
      </c>
      <c r="Q69" s="872"/>
      <c r="R69" s="97">
        <v>1</v>
      </c>
      <c r="S69" s="853"/>
      <c r="T69" s="926">
        <f t="shared" si="0"/>
        <v>0.2</v>
      </c>
      <c r="U69" s="848"/>
      <c r="V69" s="848"/>
      <c r="W69" s="887"/>
      <c r="X69" s="841"/>
    </row>
    <row r="70" spans="1:24" ht="13" customHeight="1" outlineLevel="1" x14ac:dyDescent="0.3">
      <c r="A70" s="792"/>
      <c r="B70" s="842"/>
      <c r="C70" s="852"/>
      <c r="D70" s="852"/>
      <c r="E70" s="852"/>
      <c r="F70" s="851"/>
      <c r="G70" s="855"/>
      <c r="H70" s="888" t="s">
        <v>136</v>
      </c>
      <c r="I70" s="129">
        <v>300</v>
      </c>
      <c r="J70" s="892">
        <v>0.75</v>
      </c>
      <c r="K70" s="733">
        <v>0.01</v>
      </c>
      <c r="L70" s="853"/>
      <c r="M70" s="893">
        <f t="shared" si="1"/>
        <v>0.23699999999999999</v>
      </c>
      <c r="N70" s="855"/>
      <c r="O70" s="853"/>
      <c r="P70" s="97">
        <v>0.12</v>
      </c>
      <c r="Q70" s="872"/>
      <c r="R70" s="97">
        <v>1</v>
      </c>
      <c r="S70" s="853"/>
      <c r="T70" s="926">
        <f t="shared" si="0"/>
        <v>0.2</v>
      </c>
      <c r="U70" s="848"/>
      <c r="V70" s="848"/>
      <c r="W70" s="887"/>
      <c r="X70" s="841"/>
    </row>
    <row r="71" spans="1:24" ht="13" customHeight="1" outlineLevel="1" x14ac:dyDescent="0.3">
      <c r="A71" s="792"/>
      <c r="B71" s="842"/>
      <c r="C71" s="852"/>
      <c r="D71" s="852"/>
      <c r="E71" s="852"/>
      <c r="F71" s="873"/>
      <c r="G71" s="855"/>
      <c r="H71" s="888" t="s">
        <v>137</v>
      </c>
      <c r="I71" s="129">
        <v>300</v>
      </c>
      <c r="J71" s="892">
        <v>0.75</v>
      </c>
      <c r="K71" s="733">
        <v>0.01</v>
      </c>
      <c r="L71" s="853"/>
      <c r="M71" s="893">
        <f t="shared" si="1"/>
        <v>0.23699999999999999</v>
      </c>
      <c r="N71" s="855"/>
      <c r="O71" s="853"/>
      <c r="P71" s="97">
        <v>0.23</v>
      </c>
      <c r="Q71" s="872"/>
      <c r="R71" s="97">
        <v>1</v>
      </c>
      <c r="S71" s="853"/>
      <c r="T71" s="926">
        <f t="shared" si="0"/>
        <v>0.2</v>
      </c>
      <c r="U71" s="848"/>
      <c r="V71" s="848"/>
      <c r="W71" s="887"/>
      <c r="X71" s="841"/>
    </row>
    <row r="72" spans="1:24" ht="13" customHeight="1" outlineLevel="1" x14ac:dyDescent="0.3">
      <c r="A72" s="792"/>
      <c r="B72" s="842"/>
      <c r="C72" s="852"/>
      <c r="D72" s="852"/>
      <c r="E72" s="852"/>
      <c r="F72" s="873"/>
      <c r="G72" s="855"/>
      <c r="H72" s="888" t="s">
        <v>138</v>
      </c>
      <c r="I72" s="129">
        <v>325</v>
      </c>
      <c r="J72" s="892">
        <v>1</v>
      </c>
      <c r="K72" s="733">
        <v>0.01</v>
      </c>
      <c r="L72" s="853"/>
      <c r="M72" s="893">
        <f t="shared" si="1"/>
        <v>0.23699999999999999</v>
      </c>
      <c r="N72" s="855"/>
      <c r="O72" s="853"/>
      <c r="P72" s="97">
        <v>0.32</v>
      </c>
      <c r="Q72" s="872"/>
      <c r="R72" s="97">
        <v>1</v>
      </c>
      <c r="S72" s="853"/>
      <c r="T72" s="926">
        <f t="shared" si="0"/>
        <v>0.184</v>
      </c>
      <c r="U72" s="848"/>
      <c r="V72" s="848"/>
      <c r="W72" s="887"/>
      <c r="X72" s="841"/>
    </row>
    <row r="73" spans="1:24" ht="13" customHeight="1" outlineLevel="1" x14ac:dyDescent="0.3">
      <c r="A73" s="792"/>
      <c r="B73" s="842"/>
      <c r="C73" s="852"/>
      <c r="D73" s="852"/>
      <c r="E73" s="852"/>
      <c r="F73" s="873"/>
      <c r="G73" s="855"/>
      <c r="H73" s="888" t="s">
        <v>139</v>
      </c>
      <c r="I73" s="129">
        <v>350</v>
      </c>
      <c r="J73" s="892">
        <v>1.5</v>
      </c>
      <c r="K73" s="733">
        <v>0.01</v>
      </c>
      <c r="L73" s="853"/>
      <c r="M73" s="893">
        <f t="shared" si="1"/>
        <v>0.23699999999999999</v>
      </c>
      <c r="N73" s="855"/>
      <c r="O73" s="853"/>
      <c r="P73" s="97">
        <v>0.42</v>
      </c>
      <c r="Q73" s="872"/>
      <c r="R73" s="97">
        <v>1</v>
      </c>
      <c r="S73" s="853"/>
      <c r="T73" s="926">
        <f t="shared" si="0"/>
        <v>0.12</v>
      </c>
      <c r="U73" s="848"/>
      <c r="V73" s="848"/>
      <c r="W73" s="887"/>
      <c r="X73" s="841"/>
    </row>
    <row r="74" spans="1:24" ht="13" customHeight="1" outlineLevel="1" x14ac:dyDescent="0.3">
      <c r="A74" s="792"/>
      <c r="B74" s="842"/>
      <c r="C74" s="852"/>
      <c r="D74" s="852"/>
      <c r="E74" s="852"/>
      <c r="F74" s="873"/>
      <c r="G74" s="855"/>
      <c r="H74" s="888" t="s">
        <v>140</v>
      </c>
      <c r="I74" s="129">
        <v>50</v>
      </c>
      <c r="J74" s="892">
        <v>4.5</v>
      </c>
      <c r="K74" s="733">
        <v>0.01</v>
      </c>
      <c r="L74" s="853"/>
      <c r="M74" s="893">
        <f t="shared" si="1"/>
        <v>0.23699999999999999</v>
      </c>
      <c r="N74" s="855"/>
      <c r="O74" s="853"/>
      <c r="P74" s="97">
        <v>0.51</v>
      </c>
      <c r="Q74" s="872"/>
      <c r="R74" s="97">
        <v>1</v>
      </c>
      <c r="S74" s="853"/>
      <c r="T74" s="926">
        <f t="shared" si="0"/>
        <v>0.12</v>
      </c>
      <c r="U74" s="848"/>
      <c r="V74" s="848"/>
      <c r="W74" s="887"/>
      <c r="X74" s="841"/>
    </row>
    <row r="75" spans="1:24" ht="13" customHeight="1" outlineLevel="1" x14ac:dyDescent="0.3">
      <c r="A75" s="792"/>
      <c r="B75" s="842"/>
      <c r="C75" s="852"/>
      <c r="D75" s="852"/>
      <c r="E75" s="852"/>
      <c r="F75" s="873"/>
      <c r="G75" s="855"/>
      <c r="H75" s="888" t="s">
        <v>141</v>
      </c>
      <c r="I75" s="129">
        <v>50</v>
      </c>
      <c r="J75" s="892">
        <v>4.5</v>
      </c>
      <c r="K75" s="733">
        <v>0.01</v>
      </c>
      <c r="L75" s="853"/>
      <c r="M75" s="893">
        <f t="shared" si="1"/>
        <v>0.23699999999999999</v>
      </c>
      <c r="N75" s="855"/>
      <c r="O75" s="853"/>
      <c r="P75" s="97">
        <v>0.6</v>
      </c>
      <c r="Q75" s="872"/>
      <c r="R75" s="97">
        <v>1</v>
      </c>
      <c r="S75" s="853"/>
      <c r="T75" s="926">
        <f t="shared" si="0"/>
        <v>0.12</v>
      </c>
      <c r="U75" s="848"/>
      <c r="V75" s="848"/>
      <c r="W75" s="887"/>
      <c r="X75" s="841"/>
    </row>
    <row r="76" spans="1:24" ht="13" customHeight="1" outlineLevel="1" x14ac:dyDescent="0.3">
      <c r="A76" s="792"/>
      <c r="B76" s="842"/>
      <c r="C76" s="852"/>
      <c r="D76" s="852"/>
      <c r="E76" s="852"/>
      <c r="F76" s="854"/>
      <c r="G76" s="855" t="s">
        <v>1135</v>
      </c>
      <c r="H76" s="888" t="s">
        <v>378</v>
      </c>
      <c r="I76" s="129">
        <v>50</v>
      </c>
      <c r="J76" s="892">
        <v>4.5</v>
      </c>
      <c r="K76" s="733">
        <v>0.01</v>
      </c>
      <c r="L76" s="853"/>
      <c r="M76" s="893">
        <f t="shared" si="1"/>
        <v>0.23699999999999999</v>
      </c>
      <c r="N76" s="855"/>
      <c r="O76" s="853"/>
      <c r="P76" s="97">
        <v>0.42</v>
      </c>
      <c r="Q76" s="872"/>
      <c r="R76" s="97">
        <v>1</v>
      </c>
      <c r="S76" s="853"/>
      <c r="T76" s="926">
        <f t="shared" si="0"/>
        <v>0.12</v>
      </c>
      <c r="U76" s="848"/>
      <c r="V76" s="848"/>
      <c r="W76" s="887"/>
      <c r="X76" s="841"/>
    </row>
    <row r="77" spans="1:24" ht="13" customHeight="1" outlineLevel="1" x14ac:dyDescent="0.3">
      <c r="A77" s="792"/>
      <c r="B77" s="842"/>
      <c r="C77" s="852"/>
      <c r="D77" s="852"/>
      <c r="E77" s="852"/>
      <c r="F77" s="854"/>
      <c r="G77" s="855"/>
      <c r="H77" s="888" t="s">
        <v>133</v>
      </c>
      <c r="I77" s="129">
        <v>100</v>
      </c>
      <c r="J77" s="892">
        <v>2.2000000000000002</v>
      </c>
      <c r="K77" s="733">
        <v>0.01</v>
      </c>
      <c r="L77" s="853"/>
      <c r="M77" s="893">
        <f t="shared" si="1"/>
        <v>0.23699999999999999</v>
      </c>
      <c r="N77" s="855"/>
      <c r="O77" s="853"/>
      <c r="P77" s="97">
        <v>0.42</v>
      </c>
      <c r="Q77" s="872"/>
      <c r="R77" s="97">
        <v>1</v>
      </c>
      <c r="S77" s="853"/>
      <c r="T77" s="926">
        <f t="shared" si="0"/>
        <v>0.12</v>
      </c>
      <c r="U77" s="848"/>
      <c r="V77" s="848"/>
      <c r="W77" s="887"/>
      <c r="X77" s="841"/>
    </row>
    <row r="78" spans="1:24" ht="13" customHeight="1" outlineLevel="1" x14ac:dyDescent="0.3">
      <c r="A78" s="792"/>
      <c r="B78" s="842"/>
      <c r="C78" s="852"/>
      <c r="D78" s="852"/>
      <c r="E78" s="852"/>
      <c r="F78" s="854"/>
      <c r="G78" s="855"/>
      <c r="H78" s="888" t="s">
        <v>134</v>
      </c>
      <c r="I78" s="129">
        <v>100</v>
      </c>
      <c r="J78" s="892">
        <v>2.2000000000000002</v>
      </c>
      <c r="K78" s="733">
        <v>0.01</v>
      </c>
      <c r="L78" s="853"/>
      <c r="M78" s="893">
        <f t="shared" si="1"/>
        <v>0.23699999999999999</v>
      </c>
      <c r="N78" s="855"/>
      <c r="O78" s="853"/>
      <c r="P78" s="97">
        <v>0.32</v>
      </c>
      <c r="Q78" s="872"/>
      <c r="R78" s="97">
        <v>1</v>
      </c>
      <c r="S78" s="853"/>
      <c r="T78" s="926">
        <f t="shared" si="0"/>
        <v>0.184</v>
      </c>
      <c r="U78" s="848"/>
      <c r="V78" s="848"/>
      <c r="W78" s="887"/>
      <c r="X78" s="841"/>
    </row>
    <row r="79" spans="1:24" ht="13" customHeight="1" outlineLevel="1" x14ac:dyDescent="0.3">
      <c r="A79" s="792"/>
      <c r="B79" s="842"/>
      <c r="C79" s="852"/>
      <c r="D79" s="852"/>
      <c r="E79" s="852"/>
      <c r="F79" s="854"/>
      <c r="G79" s="855"/>
      <c r="H79" s="888" t="s">
        <v>135</v>
      </c>
      <c r="I79" s="129">
        <v>150</v>
      </c>
      <c r="J79" s="892">
        <v>1.8</v>
      </c>
      <c r="K79" s="733">
        <v>0.01</v>
      </c>
      <c r="L79" s="853"/>
      <c r="M79" s="893">
        <f t="shared" si="1"/>
        <v>0.23699999999999999</v>
      </c>
      <c r="N79" s="855"/>
      <c r="O79" s="853"/>
      <c r="P79" s="97">
        <v>0.14000000000000001</v>
      </c>
      <c r="Q79" s="872"/>
      <c r="R79" s="97">
        <v>1</v>
      </c>
      <c r="S79" s="853"/>
      <c r="T79" s="926">
        <f t="shared" si="0"/>
        <v>0.2</v>
      </c>
      <c r="U79" s="848"/>
      <c r="V79" s="848"/>
      <c r="W79" s="887"/>
      <c r="X79" s="841"/>
    </row>
    <row r="80" spans="1:24" ht="13" customHeight="1" outlineLevel="1" x14ac:dyDescent="0.3">
      <c r="A80" s="792"/>
      <c r="B80" s="842"/>
      <c r="C80" s="852"/>
      <c r="D80" s="852"/>
      <c r="E80" s="852"/>
      <c r="F80" s="851"/>
      <c r="G80" s="855"/>
      <c r="H80" s="888" t="s">
        <v>136</v>
      </c>
      <c r="I80" s="129">
        <v>300</v>
      </c>
      <c r="J80" s="892">
        <v>0.75</v>
      </c>
      <c r="K80" s="733">
        <v>0.01</v>
      </c>
      <c r="L80" s="853"/>
      <c r="M80" s="893">
        <f t="shared" si="1"/>
        <v>0.23699999999999999</v>
      </c>
      <c r="N80" s="855"/>
      <c r="O80" s="853"/>
      <c r="P80" s="97">
        <v>0.12</v>
      </c>
      <c r="Q80" s="872"/>
      <c r="R80" s="97">
        <v>1</v>
      </c>
      <c r="S80" s="853"/>
      <c r="T80" s="926">
        <f t="shared" si="0"/>
        <v>0.2</v>
      </c>
      <c r="U80" s="848"/>
      <c r="V80" s="848"/>
      <c r="W80" s="887"/>
      <c r="X80" s="841"/>
    </row>
    <row r="81" spans="1:24" ht="13" customHeight="1" outlineLevel="1" x14ac:dyDescent="0.3">
      <c r="A81" s="792"/>
      <c r="B81" s="842"/>
      <c r="C81" s="852"/>
      <c r="D81" s="852"/>
      <c r="E81" s="852"/>
      <c r="F81" s="873"/>
      <c r="G81" s="855"/>
      <c r="H81" s="888" t="s">
        <v>137</v>
      </c>
      <c r="I81" s="129">
        <v>300</v>
      </c>
      <c r="J81" s="892">
        <v>0.75</v>
      </c>
      <c r="K81" s="733">
        <v>0.01</v>
      </c>
      <c r="L81" s="853"/>
      <c r="M81" s="893">
        <f t="shared" si="1"/>
        <v>0.23699999999999999</v>
      </c>
      <c r="N81" s="855"/>
      <c r="O81" s="853"/>
      <c r="P81" s="97">
        <v>0.23</v>
      </c>
      <c r="Q81" s="872"/>
      <c r="R81" s="97">
        <v>1</v>
      </c>
      <c r="S81" s="853"/>
      <c r="T81" s="926">
        <f t="shared" si="0"/>
        <v>0.2</v>
      </c>
      <c r="U81" s="848"/>
      <c r="V81" s="848"/>
      <c r="W81" s="887"/>
      <c r="X81" s="841"/>
    </row>
    <row r="82" spans="1:24" ht="13" customHeight="1" outlineLevel="1" x14ac:dyDescent="0.3">
      <c r="A82" s="792"/>
      <c r="B82" s="842"/>
      <c r="C82" s="852"/>
      <c r="D82" s="852"/>
      <c r="E82" s="852"/>
      <c r="F82" s="873"/>
      <c r="G82" s="855"/>
      <c r="H82" s="888" t="s">
        <v>138</v>
      </c>
      <c r="I82" s="129">
        <v>325</v>
      </c>
      <c r="J82" s="892">
        <v>1</v>
      </c>
      <c r="K82" s="733">
        <v>0.01</v>
      </c>
      <c r="L82" s="853"/>
      <c r="M82" s="893">
        <f t="shared" si="1"/>
        <v>0.23699999999999999</v>
      </c>
      <c r="N82" s="855"/>
      <c r="O82" s="853"/>
      <c r="P82" s="97">
        <v>0.32</v>
      </c>
      <c r="Q82" s="872"/>
      <c r="R82" s="97">
        <v>1</v>
      </c>
      <c r="S82" s="853"/>
      <c r="T82" s="926">
        <f t="shared" si="0"/>
        <v>0.184</v>
      </c>
      <c r="U82" s="848"/>
      <c r="V82" s="848"/>
      <c r="W82" s="887"/>
      <c r="X82" s="841"/>
    </row>
    <row r="83" spans="1:24" ht="13" customHeight="1" outlineLevel="1" x14ac:dyDescent="0.3">
      <c r="A83" s="792"/>
      <c r="B83" s="842"/>
      <c r="C83" s="852"/>
      <c r="D83" s="852"/>
      <c r="E83" s="852"/>
      <c r="F83" s="873"/>
      <c r="G83" s="855"/>
      <c r="H83" s="888" t="s">
        <v>139</v>
      </c>
      <c r="I83" s="129">
        <v>350</v>
      </c>
      <c r="J83" s="892">
        <v>1.5</v>
      </c>
      <c r="K83" s="733">
        <v>0.01</v>
      </c>
      <c r="L83" s="853"/>
      <c r="M83" s="893">
        <f t="shared" si="1"/>
        <v>0.23699999999999999</v>
      </c>
      <c r="N83" s="855"/>
      <c r="O83" s="853"/>
      <c r="P83" s="97">
        <v>0.42</v>
      </c>
      <c r="Q83" s="872"/>
      <c r="R83" s="97">
        <v>1</v>
      </c>
      <c r="S83" s="853"/>
      <c r="T83" s="926">
        <f t="shared" si="0"/>
        <v>0.12</v>
      </c>
      <c r="U83" s="848"/>
      <c r="V83" s="848"/>
      <c r="W83" s="887"/>
      <c r="X83" s="841"/>
    </row>
    <row r="84" spans="1:24" ht="13" customHeight="1" outlineLevel="1" x14ac:dyDescent="0.3">
      <c r="A84" s="792"/>
      <c r="B84" s="842"/>
      <c r="C84" s="852"/>
      <c r="D84" s="852"/>
      <c r="E84" s="852"/>
      <c r="F84" s="873"/>
      <c r="G84" s="855"/>
      <c r="H84" s="888" t="s">
        <v>140</v>
      </c>
      <c r="I84" s="129">
        <v>50</v>
      </c>
      <c r="J84" s="892">
        <v>4.5</v>
      </c>
      <c r="K84" s="733">
        <v>0.01</v>
      </c>
      <c r="L84" s="853"/>
      <c r="M84" s="893">
        <f t="shared" si="1"/>
        <v>0.23699999999999999</v>
      </c>
      <c r="N84" s="855"/>
      <c r="O84" s="853"/>
      <c r="P84" s="97">
        <v>0.51</v>
      </c>
      <c r="Q84" s="872"/>
      <c r="R84" s="97">
        <v>1</v>
      </c>
      <c r="S84" s="853"/>
      <c r="T84" s="926">
        <f t="shared" si="0"/>
        <v>0.12</v>
      </c>
      <c r="U84" s="848"/>
      <c r="V84" s="848"/>
      <c r="W84" s="887"/>
      <c r="X84" s="841"/>
    </row>
    <row r="85" spans="1:24" ht="13" customHeight="1" outlineLevel="1" x14ac:dyDescent="0.3">
      <c r="A85" s="792"/>
      <c r="B85" s="842"/>
      <c r="C85" s="852"/>
      <c r="D85" s="852"/>
      <c r="E85" s="852"/>
      <c r="F85" s="873"/>
      <c r="G85" s="855"/>
      <c r="H85" s="888" t="s">
        <v>141</v>
      </c>
      <c r="I85" s="129">
        <v>50</v>
      </c>
      <c r="J85" s="892">
        <v>4.5</v>
      </c>
      <c r="K85" s="733">
        <v>0.01</v>
      </c>
      <c r="L85" s="853"/>
      <c r="M85" s="893">
        <f t="shared" si="1"/>
        <v>0.23699999999999999</v>
      </c>
      <c r="N85" s="855"/>
      <c r="O85" s="853"/>
      <c r="P85" s="97">
        <v>0.6</v>
      </c>
      <c r="Q85" s="872"/>
      <c r="R85" s="97">
        <v>1</v>
      </c>
      <c r="S85" s="853"/>
      <c r="T85" s="926">
        <f t="shared" si="0"/>
        <v>0.12</v>
      </c>
      <c r="U85" s="848"/>
      <c r="V85" s="848"/>
      <c r="W85" s="887"/>
      <c r="X85" s="841"/>
    </row>
    <row r="86" spans="1:24" ht="13" customHeight="1" outlineLevel="1" x14ac:dyDescent="0.3">
      <c r="A86" s="792"/>
      <c r="B86" s="842"/>
      <c r="C86" s="852"/>
      <c r="D86" s="852"/>
      <c r="E86" s="852"/>
      <c r="F86" s="854"/>
      <c r="G86" s="855" t="s">
        <v>1136</v>
      </c>
      <c r="H86" s="888" t="s">
        <v>378</v>
      </c>
      <c r="I86" s="129">
        <v>50</v>
      </c>
      <c r="J86" s="892">
        <v>4.5</v>
      </c>
      <c r="K86" s="733">
        <v>0.01</v>
      </c>
      <c r="L86" s="853"/>
      <c r="M86" s="893">
        <f t="shared" si="1"/>
        <v>0.23699999999999999</v>
      </c>
      <c r="N86" s="855"/>
      <c r="O86" s="853"/>
      <c r="P86" s="97">
        <v>0.42</v>
      </c>
      <c r="Q86" s="872"/>
      <c r="R86" s="97">
        <v>1</v>
      </c>
      <c r="S86" s="853"/>
      <c r="T86" s="926">
        <f t="shared" si="0"/>
        <v>0.12</v>
      </c>
      <c r="U86" s="848"/>
      <c r="V86" s="848"/>
      <c r="W86" s="887"/>
      <c r="X86" s="841"/>
    </row>
    <row r="87" spans="1:24" ht="13" customHeight="1" outlineLevel="1" x14ac:dyDescent="0.3">
      <c r="A87" s="792"/>
      <c r="B87" s="842"/>
      <c r="C87" s="852"/>
      <c r="D87" s="852"/>
      <c r="E87" s="852"/>
      <c r="F87" s="854"/>
      <c r="G87" s="855"/>
      <c r="H87" s="888" t="s">
        <v>133</v>
      </c>
      <c r="I87" s="129">
        <v>100</v>
      </c>
      <c r="J87" s="892">
        <v>2.2000000000000002</v>
      </c>
      <c r="K87" s="733">
        <v>0.01</v>
      </c>
      <c r="L87" s="853"/>
      <c r="M87" s="893">
        <f t="shared" si="1"/>
        <v>0.23699999999999999</v>
      </c>
      <c r="N87" s="855"/>
      <c r="O87" s="853"/>
      <c r="P87" s="97">
        <v>0.42</v>
      </c>
      <c r="Q87" s="872"/>
      <c r="R87" s="97">
        <v>1</v>
      </c>
      <c r="S87" s="853"/>
      <c r="T87" s="926">
        <f t="shared" si="0"/>
        <v>0.12</v>
      </c>
      <c r="U87" s="848"/>
      <c r="V87" s="848"/>
      <c r="W87" s="887"/>
      <c r="X87" s="841"/>
    </row>
    <row r="88" spans="1:24" ht="13" customHeight="1" outlineLevel="1" x14ac:dyDescent="0.3">
      <c r="A88" s="792"/>
      <c r="B88" s="842"/>
      <c r="C88" s="852"/>
      <c r="D88" s="852"/>
      <c r="E88" s="852"/>
      <c r="F88" s="854"/>
      <c r="G88" s="855"/>
      <c r="H88" s="888" t="s">
        <v>134</v>
      </c>
      <c r="I88" s="129">
        <v>100</v>
      </c>
      <c r="J88" s="892">
        <v>2.2000000000000002</v>
      </c>
      <c r="K88" s="733">
        <v>0.01</v>
      </c>
      <c r="L88" s="853"/>
      <c r="M88" s="893">
        <f t="shared" si="1"/>
        <v>0.23699999999999999</v>
      </c>
      <c r="N88" s="855"/>
      <c r="O88" s="853"/>
      <c r="P88" s="97">
        <v>0.32</v>
      </c>
      <c r="Q88" s="872"/>
      <c r="R88" s="97">
        <v>1</v>
      </c>
      <c r="S88" s="853"/>
      <c r="T88" s="926">
        <f t="shared" si="0"/>
        <v>0.184</v>
      </c>
      <c r="U88" s="848"/>
      <c r="V88" s="848"/>
      <c r="W88" s="887"/>
      <c r="X88" s="841"/>
    </row>
    <row r="89" spans="1:24" ht="13" customHeight="1" outlineLevel="1" x14ac:dyDescent="0.3">
      <c r="A89" s="792"/>
      <c r="B89" s="842"/>
      <c r="C89" s="852"/>
      <c r="D89" s="852"/>
      <c r="E89" s="852"/>
      <c r="F89" s="854"/>
      <c r="G89" s="855"/>
      <c r="H89" s="888" t="s">
        <v>135</v>
      </c>
      <c r="I89" s="129">
        <v>150</v>
      </c>
      <c r="J89" s="892">
        <v>1.8</v>
      </c>
      <c r="K89" s="733">
        <v>0.01</v>
      </c>
      <c r="L89" s="853"/>
      <c r="M89" s="893">
        <f t="shared" si="1"/>
        <v>0.23699999999999999</v>
      </c>
      <c r="N89" s="855"/>
      <c r="O89" s="853"/>
      <c r="P89" s="97">
        <v>0.14000000000000001</v>
      </c>
      <c r="Q89" s="872"/>
      <c r="R89" s="97">
        <v>1</v>
      </c>
      <c r="S89" s="853"/>
      <c r="T89" s="926">
        <f t="shared" si="0"/>
        <v>0.2</v>
      </c>
      <c r="U89" s="848"/>
      <c r="V89" s="848"/>
      <c r="W89" s="887"/>
      <c r="X89" s="841"/>
    </row>
    <row r="90" spans="1:24" ht="13" customHeight="1" outlineLevel="1" x14ac:dyDescent="0.3">
      <c r="A90" s="792"/>
      <c r="B90" s="842"/>
      <c r="C90" s="852"/>
      <c r="D90" s="852"/>
      <c r="E90" s="852"/>
      <c r="F90" s="851"/>
      <c r="G90" s="855"/>
      <c r="H90" s="888" t="s">
        <v>136</v>
      </c>
      <c r="I90" s="129">
        <v>300</v>
      </c>
      <c r="J90" s="892">
        <v>0.75</v>
      </c>
      <c r="K90" s="733">
        <v>0.01</v>
      </c>
      <c r="L90" s="853"/>
      <c r="M90" s="893">
        <f t="shared" si="1"/>
        <v>0.23699999999999999</v>
      </c>
      <c r="N90" s="855"/>
      <c r="O90" s="853"/>
      <c r="P90" s="97">
        <v>0.12</v>
      </c>
      <c r="Q90" s="872"/>
      <c r="R90" s="97">
        <v>1</v>
      </c>
      <c r="S90" s="853"/>
      <c r="T90" s="926">
        <f t="shared" si="0"/>
        <v>0.2</v>
      </c>
      <c r="U90" s="848"/>
      <c r="V90" s="848"/>
      <c r="W90" s="887"/>
      <c r="X90" s="841"/>
    </row>
    <row r="91" spans="1:24" ht="13" customHeight="1" outlineLevel="1" x14ac:dyDescent="0.3">
      <c r="A91" s="792"/>
      <c r="B91" s="842"/>
      <c r="C91" s="852"/>
      <c r="D91" s="852"/>
      <c r="E91" s="852"/>
      <c r="F91" s="873"/>
      <c r="G91" s="855"/>
      <c r="H91" s="888" t="s">
        <v>137</v>
      </c>
      <c r="I91" s="129">
        <v>300</v>
      </c>
      <c r="J91" s="892">
        <v>0.75</v>
      </c>
      <c r="K91" s="733">
        <v>0.01</v>
      </c>
      <c r="L91" s="853"/>
      <c r="M91" s="893">
        <f t="shared" si="1"/>
        <v>0.23699999999999999</v>
      </c>
      <c r="N91" s="855"/>
      <c r="O91" s="853"/>
      <c r="P91" s="97">
        <v>0.23</v>
      </c>
      <c r="Q91" s="872"/>
      <c r="R91" s="97">
        <v>1</v>
      </c>
      <c r="S91" s="853"/>
      <c r="T91" s="926">
        <f t="shared" si="0"/>
        <v>0.2</v>
      </c>
      <c r="U91" s="848"/>
      <c r="V91" s="848"/>
      <c r="W91" s="887"/>
      <c r="X91" s="841"/>
    </row>
    <row r="92" spans="1:24" ht="13" customHeight="1" outlineLevel="1" x14ac:dyDescent="0.3">
      <c r="A92" s="792"/>
      <c r="B92" s="842"/>
      <c r="C92" s="852"/>
      <c r="D92" s="852"/>
      <c r="E92" s="852"/>
      <c r="F92" s="873"/>
      <c r="G92" s="855"/>
      <c r="H92" s="888" t="s">
        <v>138</v>
      </c>
      <c r="I92" s="129">
        <v>325</v>
      </c>
      <c r="J92" s="892">
        <v>1</v>
      </c>
      <c r="K92" s="733">
        <v>0.01</v>
      </c>
      <c r="L92" s="853"/>
      <c r="M92" s="893">
        <f t="shared" si="1"/>
        <v>0.23699999999999999</v>
      </c>
      <c r="N92" s="855"/>
      <c r="O92" s="853"/>
      <c r="P92" s="97">
        <v>0.32</v>
      </c>
      <c r="Q92" s="872"/>
      <c r="R92" s="97">
        <v>1</v>
      </c>
      <c r="S92" s="853"/>
      <c r="T92" s="926">
        <f t="shared" si="0"/>
        <v>0.184</v>
      </c>
      <c r="U92" s="848"/>
      <c r="V92" s="848"/>
      <c r="W92" s="887"/>
      <c r="X92" s="841"/>
    </row>
    <row r="93" spans="1:24" ht="13" customHeight="1" outlineLevel="1" x14ac:dyDescent="0.3">
      <c r="A93" s="792"/>
      <c r="B93" s="842"/>
      <c r="C93" s="852"/>
      <c r="D93" s="852"/>
      <c r="E93" s="852"/>
      <c r="F93" s="873"/>
      <c r="G93" s="855"/>
      <c r="H93" s="888" t="s">
        <v>139</v>
      </c>
      <c r="I93" s="129">
        <v>350</v>
      </c>
      <c r="J93" s="892">
        <v>1.5</v>
      </c>
      <c r="K93" s="733">
        <v>0.01</v>
      </c>
      <c r="L93" s="853"/>
      <c r="M93" s="893">
        <f t="shared" si="1"/>
        <v>0.23699999999999999</v>
      </c>
      <c r="N93" s="855"/>
      <c r="O93" s="853"/>
      <c r="P93" s="97">
        <v>0.42</v>
      </c>
      <c r="Q93" s="872"/>
      <c r="R93" s="97">
        <v>1</v>
      </c>
      <c r="S93" s="853"/>
      <c r="T93" s="926">
        <f t="shared" si="0"/>
        <v>0.12</v>
      </c>
      <c r="U93" s="848"/>
      <c r="V93" s="848"/>
      <c r="W93" s="887"/>
      <c r="X93" s="841"/>
    </row>
    <row r="94" spans="1:24" ht="13" customHeight="1" outlineLevel="1" x14ac:dyDescent="0.3">
      <c r="A94" s="792"/>
      <c r="B94" s="842"/>
      <c r="C94" s="852"/>
      <c r="D94" s="852"/>
      <c r="E94" s="852"/>
      <c r="F94" s="873"/>
      <c r="G94" s="855"/>
      <c r="H94" s="888" t="s">
        <v>140</v>
      </c>
      <c r="I94" s="129">
        <v>50</v>
      </c>
      <c r="J94" s="892">
        <v>4.5</v>
      </c>
      <c r="K94" s="733">
        <v>0.01</v>
      </c>
      <c r="L94" s="853"/>
      <c r="M94" s="893">
        <f t="shared" si="1"/>
        <v>0.23699999999999999</v>
      </c>
      <c r="N94" s="855"/>
      <c r="O94" s="853"/>
      <c r="P94" s="97">
        <v>0.51</v>
      </c>
      <c r="Q94" s="872"/>
      <c r="R94" s="97">
        <v>1</v>
      </c>
      <c r="S94" s="853"/>
      <c r="T94" s="926">
        <f t="shared" si="0"/>
        <v>0.12</v>
      </c>
      <c r="U94" s="848"/>
      <c r="V94" s="848"/>
      <c r="W94" s="887"/>
      <c r="X94" s="841"/>
    </row>
    <row r="95" spans="1:24" ht="13" customHeight="1" outlineLevel="1" x14ac:dyDescent="0.3">
      <c r="A95" s="792"/>
      <c r="B95" s="842"/>
      <c r="C95" s="852"/>
      <c r="D95" s="852"/>
      <c r="E95" s="852"/>
      <c r="F95" s="873"/>
      <c r="G95" s="855"/>
      <c r="H95" s="888" t="s">
        <v>141</v>
      </c>
      <c r="I95" s="129">
        <v>50</v>
      </c>
      <c r="J95" s="892">
        <v>4.5</v>
      </c>
      <c r="K95" s="733">
        <v>0.01</v>
      </c>
      <c r="L95" s="853"/>
      <c r="M95" s="893">
        <f t="shared" si="1"/>
        <v>0.23699999999999999</v>
      </c>
      <c r="N95" s="855"/>
      <c r="O95" s="853"/>
      <c r="P95" s="97">
        <v>0.6</v>
      </c>
      <c r="Q95" s="872"/>
      <c r="R95" s="97">
        <v>1</v>
      </c>
      <c r="S95" s="853"/>
      <c r="T95" s="926">
        <f t="shared" si="0"/>
        <v>0.12</v>
      </c>
      <c r="U95" s="848"/>
      <c r="V95" s="848"/>
      <c r="W95" s="887"/>
      <c r="X95" s="841"/>
    </row>
    <row r="96" spans="1:24" ht="13" customHeight="1" outlineLevel="1" x14ac:dyDescent="0.3">
      <c r="A96" s="792"/>
      <c r="B96" s="842"/>
      <c r="C96" s="852"/>
      <c r="D96" s="852"/>
      <c r="E96" s="852"/>
      <c r="F96" s="854"/>
      <c r="G96" s="855" t="s">
        <v>1137</v>
      </c>
      <c r="H96" s="888" t="s">
        <v>378</v>
      </c>
      <c r="I96" s="129">
        <v>50</v>
      </c>
      <c r="J96" s="892">
        <v>4.5</v>
      </c>
      <c r="K96" s="733">
        <v>0.01</v>
      </c>
      <c r="L96" s="853"/>
      <c r="M96" s="893">
        <f t="shared" si="1"/>
        <v>0.23699999999999999</v>
      </c>
      <c r="N96" s="855"/>
      <c r="O96" s="853"/>
      <c r="P96" s="97">
        <v>0.42</v>
      </c>
      <c r="Q96" s="872"/>
      <c r="R96" s="97">
        <v>1</v>
      </c>
      <c r="S96" s="853"/>
      <c r="T96" s="926">
        <f t="shared" si="0"/>
        <v>0.12</v>
      </c>
      <c r="U96" s="848"/>
      <c r="V96" s="848"/>
      <c r="W96" s="887"/>
      <c r="X96" s="841"/>
    </row>
    <row r="97" spans="1:24" ht="13" customHeight="1" outlineLevel="1" x14ac:dyDescent="0.3">
      <c r="A97" s="792"/>
      <c r="B97" s="842"/>
      <c r="C97" s="852"/>
      <c r="D97" s="852"/>
      <c r="E97" s="852"/>
      <c r="F97" s="854"/>
      <c r="G97" s="855"/>
      <c r="H97" s="888" t="s">
        <v>133</v>
      </c>
      <c r="I97" s="129">
        <v>100</v>
      </c>
      <c r="J97" s="892">
        <v>2.2000000000000002</v>
      </c>
      <c r="K97" s="733">
        <v>0.01</v>
      </c>
      <c r="L97" s="853"/>
      <c r="M97" s="893">
        <f t="shared" si="1"/>
        <v>0.23699999999999999</v>
      </c>
      <c r="N97" s="855"/>
      <c r="O97" s="853"/>
      <c r="P97" s="97">
        <v>0.42</v>
      </c>
      <c r="Q97" s="872"/>
      <c r="R97" s="97">
        <v>1</v>
      </c>
      <c r="S97" s="853"/>
      <c r="T97" s="926">
        <f t="shared" si="0"/>
        <v>0.12</v>
      </c>
      <c r="U97" s="848"/>
      <c r="V97" s="848"/>
      <c r="W97" s="887"/>
      <c r="X97" s="841"/>
    </row>
    <row r="98" spans="1:24" ht="13" customHeight="1" outlineLevel="1" x14ac:dyDescent="0.3">
      <c r="A98" s="792"/>
      <c r="B98" s="842"/>
      <c r="C98" s="852"/>
      <c r="D98" s="852"/>
      <c r="E98" s="852"/>
      <c r="F98" s="854"/>
      <c r="G98" s="855"/>
      <c r="H98" s="888" t="s">
        <v>134</v>
      </c>
      <c r="I98" s="129">
        <v>100</v>
      </c>
      <c r="J98" s="892">
        <v>2.2000000000000002</v>
      </c>
      <c r="K98" s="733">
        <v>0.01</v>
      </c>
      <c r="L98" s="853"/>
      <c r="M98" s="893">
        <f t="shared" si="1"/>
        <v>0.23699999999999999</v>
      </c>
      <c r="N98" s="855"/>
      <c r="O98" s="853"/>
      <c r="P98" s="97">
        <v>0.32</v>
      </c>
      <c r="Q98" s="872"/>
      <c r="R98" s="97">
        <v>1</v>
      </c>
      <c r="S98" s="853"/>
      <c r="T98" s="926">
        <f t="shared" si="0"/>
        <v>0.184</v>
      </c>
      <c r="U98" s="848"/>
      <c r="V98" s="848"/>
      <c r="W98" s="887"/>
      <c r="X98" s="841"/>
    </row>
    <row r="99" spans="1:24" ht="13" customHeight="1" outlineLevel="1" x14ac:dyDescent="0.3">
      <c r="A99" s="792"/>
      <c r="B99" s="842"/>
      <c r="C99" s="852"/>
      <c r="D99" s="852"/>
      <c r="E99" s="852"/>
      <c r="F99" s="854"/>
      <c r="G99" s="855"/>
      <c r="H99" s="888" t="s">
        <v>135</v>
      </c>
      <c r="I99" s="129">
        <v>150</v>
      </c>
      <c r="J99" s="892">
        <v>1.8</v>
      </c>
      <c r="K99" s="733">
        <v>0.01</v>
      </c>
      <c r="L99" s="853"/>
      <c r="M99" s="893">
        <f t="shared" si="1"/>
        <v>0.23699999999999999</v>
      </c>
      <c r="N99" s="855"/>
      <c r="O99" s="853"/>
      <c r="P99" s="97">
        <v>0.14000000000000001</v>
      </c>
      <c r="Q99" s="872"/>
      <c r="R99" s="97">
        <v>1</v>
      </c>
      <c r="S99" s="853"/>
      <c r="T99" s="926">
        <f t="shared" si="0"/>
        <v>0.2</v>
      </c>
      <c r="U99" s="848"/>
      <c r="V99" s="848"/>
      <c r="W99" s="887"/>
      <c r="X99" s="841"/>
    </row>
    <row r="100" spans="1:24" ht="13" customHeight="1" outlineLevel="1" x14ac:dyDescent="0.3">
      <c r="A100" s="792"/>
      <c r="B100" s="842"/>
      <c r="C100" s="852"/>
      <c r="D100" s="852"/>
      <c r="E100" s="852"/>
      <c r="F100" s="851"/>
      <c r="G100" s="855"/>
      <c r="H100" s="888" t="s">
        <v>136</v>
      </c>
      <c r="I100" s="129">
        <v>300</v>
      </c>
      <c r="J100" s="892">
        <v>0.75</v>
      </c>
      <c r="K100" s="733">
        <v>0.01</v>
      </c>
      <c r="L100" s="853"/>
      <c r="M100" s="893">
        <f t="shared" si="1"/>
        <v>0.23699999999999999</v>
      </c>
      <c r="N100" s="855"/>
      <c r="O100" s="853"/>
      <c r="P100" s="97">
        <v>0.12</v>
      </c>
      <c r="Q100" s="872"/>
      <c r="R100" s="97">
        <v>1</v>
      </c>
      <c r="S100" s="853"/>
      <c r="T100" s="926">
        <f t="shared" si="0"/>
        <v>0.2</v>
      </c>
      <c r="U100" s="848"/>
      <c r="V100" s="848"/>
      <c r="W100" s="887"/>
      <c r="X100" s="841"/>
    </row>
    <row r="101" spans="1:24" ht="13" customHeight="1" outlineLevel="1" x14ac:dyDescent="0.3">
      <c r="A101" s="792"/>
      <c r="B101" s="842"/>
      <c r="C101" s="852"/>
      <c r="D101" s="852"/>
      <c r="E101" s="852"/>
      <c r="F101" s="873"/>
      <c r="G101" s="855"/>
      <c r="H101" s="888" t="s">
        <v>137</v>
      </c>
      <c r="I101" s="129">
        <v>300</v>
      </c>
      <c r="J101" s="892">
        <v>0.75</v>
      </c>
      <c r="K101" s="733">
        <v>0.01</v>
      </c>
      <c r="L101" s="853"/>
      <c r="M101" s="893">
        <f t="shared" si="1"/>
        <v>0.23699999999999999</v>
      </c>
      <c r="N101" s="855"/>
      <c r="O101" s="853"/>
      <c r="P101" s="97">
        <v>0.23</v>
      </c>
      <c r="Q101" s="872"/>
      <c r="R101" s="97">
        <v>1</v>
      </c>
      <c r="S101" s="853"/>
      <c r="T101" s="926">
        <f t="shared" si="0"/>
        <v>0.2</v>
      </c>
      <c r="U101" s="848"/>
      <c r="V101" s="848"/>
      <c r="W101" s="887"/>
      <c r="X101" s="841"/>
    </row>
    <row r="102" spans="1:24" ht="13" customHeight="1" outlineLevel="1" x14ac:dyDescent="0.3">
      <c r="A102" s="792"/>
      <c r="B102" s="842"/>
      <c r="C102" s="852"/>
      <c r="D102" s="852"/>
      <c r="E102" s="852"/>
      <c r="F102" s="873"/>
      <c r="G102" s="855"/>
      <c r="H102" s="888" t="s">
        <v>138</v>
      </c>
      <c r="I102" s="129">
        <v>325</v>
      </c>
      <c r="J102" s="892">
        <v>1</v>
      </c>
      <c r="K102" s="733">
        <v>0.01</v>
      </c>
      <c r="L102" s="853"/>
      <c r="M102" s="893">
        <f t="shared" si="1"/>
        <v>0.23699999999999999</v>
      </c>
      <c r="N102" s="855"/>
      <c r="O102" s="853"/>
      <c r="P102" s="97">
        <v>0.32</v>
      </c>
      <c r="Q102" s="872"/>
      <c r="R102" s="97">
        <v>1</v>
      </c>
      <c r="S102" s="853"/>
      <c r="T102" s="926">
        <f t="shared" si="0"/>
        <v>0.184</v>
      </c>
      <c r="U102" s="848"/>
      <c r="V102" s="848"/>
      <c r="W102" s="887"/>
      <c r="X102" s="841"/>
    </row>
    <row r="103" spans="1:24" ht="13" customHeight="1" outlineLevel="1" x14ac:dyDescent="0.3">
      <c r="A103" s="792"/>
      <c r="B103" s="842"/>
      <c r="C103" s="852"/>
      <c r="D103" s="852"/>
      <c r="E103" s="852"/>
      <c r="F103" s="873"/>
      <c r="G103" s="855"/>
      <c r="H103" s="888" t="s">
        <v>139</v>
      </c>
      <c r="I103" s="129">
        <v>350</v>
      </c>
      <c r="J103" s="892">
        <v>1.5</v>
      </c>
      <c r="K103" s="733">
        <v>0.01</v>
      </c>
      <c r="L103" s="853"/>
      <c r="M103" s="893">
        <f t="shared" si="1"/>
        <v>0.23699999999999999</v>
      </c>
      <c r="N103" s="855"/>
      <c r="O103" s="853"/>
      <c r="P103" s="97">
        <v>0.42</v>
      </c>
      <c r="Q103" s="872"/>
      <c r="R103" s="97">
        <v>1</v>
      </c>
      <c r="S103" s="853"/>
      <c r="T103" s="926">
        <f t="shared" si="0"/>
        <v>0.12</v>
      </c>
      <c r="U103" s="848"/>
      <c r="V103" s="848"/>
      <c r="W103" s="887"/>
      <c r="X103" s="841"/>
    </row>
    <row r="104" spans="1:24" ht="13" customHeight="1" outlineLevel="1" x14ac:dyDescent="0.3">
      <c r="A104" s="792"/>
      <c r="B104" s="842"/>
      <c r="C104" s="852"/>
      <c r="D104" s="852"/>
      <c r="E104" s="852"/>
      <c r="F104" s="873"/>
      <c r="G104" s="855"/>
      <c r="H104" s="888" t="s">
        <v>140</v>
      </c>
      <c r="I104" s="129">
        <v>50</v>
      </c>
      <c r="J104" s="892">
        <v>4.5</v>
      </c>
      <c r="K104" s="733">
        <v>0.01</v>
      </c>
      <c r="L104" s="853"/>
      <c r="M104" s="893">
        <f t="shared" si="1"/>
        <v>0.23699999999999999</v>
      </c>
      <c r="N104" s="855"/>
      <c r="O104" s="853"/>
      <c r="P104" s="97">
        <v>0.51</v>
      </c>
      <c r="Q104" s="872"/>
      <c r="R104" s="97">
        <v>1</v>
      </c>
      <c r="S104" s="853"/>
      <c r="T104" s="926">
        <f t="shared" si="0"/>
        <v>0.12</v>
      </c>
      <c r="U104" s="848"/>
      <c r="V104" s="848"/>
      <c r="W104" s="887"/>
      <c r="X104" s="841"/>
    </row>
    <row r="105" spans="1:24" ht="13" customHeight="1" outlineLevel="1" x14ac:dyDescent="0.3">
      <c r="A105" s="792"/>
      <c r="B105" s="842"/>
      <c r="C105" s="852"/>
      <c r="D105" s="852"/>
      <c r="E105" s="852"/>
      <c r="F105" s="873"/>
      <c r="G105" s="855"/>
      <c r="H105" s="888" t="s">
        <v>141</v>
      </c>
      <c r="I105" s="129">
        <v>50</v>
      </c>
      <c r="J105" s="892">
        <v>4.5</v>
      </c>
      <c r="K105" s="733">
        <v>0.01</v>
      </c>
      <c r="L105" s="853"/>
      <c r="M105" s="893">
        <f t="shared" si="1"/>
        <v>0.23699999999999999</v>
      </c>
      <c r="N105" s="855"/>
      <c r="O105" s="853"/>
      <c r="P105" s="97">
        <v>0.6</v>
      </c>
      <c r="Q105" s="872"/>
      <c r="R105" s="97">
        <v>1</v>
      </c>
      <c r="S105" s="853"/>
      <c r="T105" s="926">
        <f t="shared" si="0"/>
        <v>0.12</v>
      </c>
      <c r="U105" s="848"/>
      <c r="V105" s="848"/>
      <c r="W105" s="887"/>
      <c r="X105" s="841"/>
    </row>
    <row r="106" spans="1:24" ht="13" customHeight="1" outlineLevel="1" x14ac:dyDescent="0.3">
      <c r="A106" s="792"/>
      <c r="B106" s="842"/>
      <c r="C106" s="852"/>
      <c r="D106" s="852"/>
      <c r="E106" s="852"/>
      <c r="F106" s="854"/>
      <c r="G106" s="855" t="s">
        <v>1138</v>
      </c>
      <c r="H106" s="888" t="s">
        <v>378</v>
      </c>
      <c r="I106" s="129">
        <v>50</v>
      </c>
      <c r="J106" s="892">
        <v>4.5</v>
      </c>
      <c r="K106" s="733">
        <v>0.01</v>
      </c>
      <c r="L106" s="853"/>
      <c r="M106" s="893">
        <f t="shared" si="1"/>
        <v>0.23699999999999999</v>
      </c>
      <c r="N106" s="855"/>
      <c r="O106" s="853"/>
      <c r="P106" s="97">
        <v>0.42</v>
      </c>
      <c r="Q106" s="872"/>
      <c r="R106" s="97">
        <v>1</v>
      </c>
      <c r="S106" s="853"/>
      <c r="T106" s="926">
        <f t="shared" si="0"/>
        <v>0.12</v>
      </c>
      <c r="U106" s="848"/>
      <c r="V106" s="848"/>
      <c r="W106" s="887"/>
      <c r="X106" s="841"/>
    </row>
    <row r="107" spans="1:24" ht="13" customHeight="1" outlineLevel="1" x14ac:dyDescent="0.3">
      <c r="A107" s="792"/>
      <c r="B107" s="842"/>
      <c r="C107" s="852"/>
      <c r="D107" s="852"/>
      <c r="E107" s="852"/>
      <c r="F107" s="854"/>
      <c r="G107" s="855"/>
      <c r="H107" s="888" t="s">
        <v>133</v>
      </c>
      <c r="I107" s="129">
        <v>100</v>
      </c>
      <c r="J107" s="892">
        <v>2.2000000000000002</v>
      </c>
      <c r="K107" s="733">
        <v>0.01</v>
      </c>
      <c r="L107" s="853"/>
      <c r="M107" s="893">
        <f t="shared" si="1"/>
        <v>0.23699999999999999</v>
      </c>
      <c r="N107" s="855"/>
      <c r="O107" s="853"/>
      <c r="P107" s="97">
        <v>0.42</v>
      </c>
      <c r="Q107" s="872"/>
      <c r="R107" s="97">
        <v>1</v>
      </c>
      <c r="S107" s="853"/>
      <c r="T107" s="926">
        <f t="shared" si="0"/>
        <v>0.12</v>
      </c>
      <c r="U107" s="848"/>
      <c r="V107" s="848"/>
      <c r="W107" s="887"/>
      <c r="X107" s="841"/>
    </row>
    <row r="108" spans="1:24" ht="13" customHeight="1" outlineLevel="1" x14ac:dyDescent="0.3">
      <c r="A108" s="792"/>
      <c r="B108" s="842"/>
      <c r="C108" s="852"/>
      <c r="D108" s="852"/>
      <c r="E108" s="852"/>
      <c r="F108" s="854"/>
      <c r="G108" s="855"/>
      <c r="H108" s="888" t="s">
        <v>134</v>
      </c>
      <c r="I108" s="129">
        <v>100</v>
      </c>
      <c r="J108" s="892">
        <v>2.2000000000000002</v>
      </c>
      <c r="K108" s="733">
        <v>0.01</v>
      </c>
      <c r="L108" s="853"/>
      <c r="M108" s="893">
        <f t="shared" si="1"/>
        <v>0.23699999999999999</v>
      </c>
      <c r="N108" s="855"/>
      <c r="O108" s="853"/>
      <c r="P108" s="97">
        <v>0.32</v>
      </c>
      <c r="Q108" s="872"/>
      <c r="R108" s="97">
        <v>1</v>
      </c>
      <c r="S108" s="853"/>
      <c r="T108" s="926">
        <f t="shared" si="0"/>
        <v>0.184</v>
      </c>
      <c r="U108" s="848"/>
      <c r="V108" s="848"/>
      <c r="W108" s="887"/>
      <c r="X108" s="841"/>
    </row>
    <row r="109" spans="1:24" ht="13" customHeight="1" outlineLevel="1" x14ac:dyDescent="0.3">
      <c r="A109" s="792"/>
      <c r="B109" s="842"/>
      <c r="C109" s="852"/>
      <c r="D109" s="852"/>
      <c r="E109" s="852"/>
      <c r="F109" s="854"/>
      <c r="G109" s="855"/>
      <c r="H109" s="888" t="s">
        <v>135</v>
      </c>
      <c r="I109" s="129">
        <v>150</v>
      </c>
      <c r="J109" s="892">
        <v>1.8</v>
      </c>
      <c r="K109" s="733">
        <v>0.01</v>
      </c>
      <c r="L109" s="853"/>
      <c r="M109" s="893">
        <f t="shared" si="1"/>
        <v>0.23699999999999999</v>
      </c>
      <c r="N109" s="855"/>
      <c r="O109" s="853"/>
      <c r="P109" s="97">
        <v>0.14000000000000001</v>
      </c>
      <c r="Q109" s="872"/>
      <c r="R109" s="97">
        <v>1</v>
      </c>
      <c r="S109" s="853"/>
      <c r="T109" s="926">
        <f t="shared" si="0"/>
        <v>0.2</v>
      </c>
      <c r="U109" s="848"/>
      <c r="V109" s="848"/>
      <c r="W109" s="887"/>
      <c r="X109" s="841"/>
    </row>
    <row r="110" spans="1:24" ht="13" customHeight="1" outlineLevel="1" x14ac:dyDescent="0.3">
      <c r="A110" s="792"/>
      <c r="B110" s="842"/>
      <c r="C110" s="852"/>
      <c r="D110" s="852"/>
      <c r="E110" s="852"/>
      <c r="F110" s="851"/>
      <c r="G110" s="855"/>
      <c r="H110" s="888" t="s">
        <v>136</v>
      </c>
      <c r="I110" s="129">
        <v>300</v>
      </c>
      <c r="J110" s="892">
        <v>0.75</v>
      </c>
      <c r="K110" s="733">
        <v>0.01</v>
      </c>
      <c r="L110" s="853"/>
      <c r="M110" s="893">
        <f t="shared" si="1"/>
        <v>0.23699999999999999</v>
      </c>
      <c r="N110" s="855"/>
      <c r="O110" s="853"/>
      <c r="P110" s="97">
        <v>0.12</v>
      </c>
      <c r="Q110" s="872"/>
      <c r="R110" s="97">
        <v>1</v>
      </c>
      <c r="S110" s="853"/>
      <c r="T110" s="926">
        <f t="shared" si="0"/>
        <v>0.2</v>
      </c>
      <c r="U110" s="848"/>
      <c r="V110" s="848"/>
      <c r="W110" s="887"/>
      <c r="X110" s="841"/>
    </row>
    <row r="111" spans="1:24" ht="13" customHeight="1" outlineLevel="1" x14ac:dyDescent="0.3">
      <c r="A111" s="792"/>
      <c r="B111" s="842"/>
      <c r="C111" s="852"/>
      <c r="D111" s="852"/>
      <c r="E111" s="852"/>
      <c r="F111" s="873"/>
      <c r="G111" s="855"/>
      <c r="H111" s="888" t="s">
        <v>137</v>
      </c>
      <c r="I111" s="129">
        <v>300</v>
      </c>
      <c r="J111" s="892">
        <v>0.75</v>
      </c>
      <c r="K111" s="733">
        <v>0.01</v>
      </c>
      <c r="L111" s="853"/>
      <c r="M111" s="893">
        <f t="shared" si="1"/>
        <v>0.23699999999999999</v>
      </c>
      <c r="N111" s="855"/>
      <c r="O111" s="853"/>
      <c r="P111" s="97">
        <v>0.23</v>
      </c>
      <c r="Q111" s="872"/>
      <c r="R111" s="97">
        <v>1</v>
      </c>
      <c r="S111" s="853"/>
      <c r="T111" s="926">
        <f t="shared" si="0"/>
        <v>0.2</v>
      </c>
      <c r="U111" s="848"/>
      <c r="V111" s="848"/>
      <c r="W111" s="887"/>
      <c r="X111" s="841"/>
    </row>
    <row r="112" spans="1:24" ht="13" customHeight="1" outlineLevel="1" x14ac:dyDescent="0.3">
      <c r="A112" s="792"/>
      <c r="B112" s="842"/>
      <c r="C112" s="852"/>
      <c r="D112" s="852"/>
      <c r="E112" s="852"/>
      <c r="F112" s="873"/>
      <c r="G112" s="855"/>
      <c r="H112" s="888" t="s">
        <v>138</v>
      </c>
      <c r="I112" s="129">
        <v>325</v>
      </c>
      <c r="J112" s="892">
        <v>1</v>
      </c>
      <c r="K112" s="733">
        <v>0.01</v>
      </c>
      <c r="L112" s="853"/>
      <c r="M112" s="893">
        <f t="shared" si="1"/>
        <v>0.23699999999999999</v>
      </c>
      <c r="N112" s="855"/>
      <c r="O112" s="853"/>
      <c r="P112" s="97">
        <v>0.32</v>
      </c>
      <c r="Q112" s="872"/>
      <c r="R112" s="97">
        <v>1</v>
      </c>
      <c r="S112" s="853"/>
      <c r="T112" s="926">
        <f t="shared" si="0"/>
        <v>0.184</v>
      </c>
      <c r="U112" s="848"/>
      <c r="V112" s="848"/>
      <c r="W112" s="887"/>
      <c r="X112" s="841"/>
    </row>
    <row r="113" spans="1:24" ht="13" customHeight="1" outlineLevel="1" x14ac:dyDescent="0.3">
      <c r="A113" s="792"/>
      <c r="B113" s="842"/>
      <c r="C113" s="852"/>
      <c r="D113" s="852"/>
      <c r="E113" s="852"/>
      <c r="F113" s="873"/>
      <c r="G113" s="855"/>
      <c r="H113" s="888" t="s">
        <v>139</v>
      </c>
      <c r="I113" s="129">
        <v>350</v>
      </c>
      <c r="J113" s="892">
        <v>1.5</v>
      </c>
      <c r="K113" s="733">
        <v>0.01</v>
      </c>
      <c r="L113" s="853"/>
      <c r="M113" s="893">
        <f t="shared" si="1"/>
        <v>0.23699999999999999</v>
      </c>
      <c r="N113" s="855"/>
      <c r="O113" s="853"/>
      <c r="P113" s="97">
        <v>0.42</v>
      </c>
      <c r="Q113" s="872"/>
      <c r="R113" s="97">
        <v>1</v>
      </c>
      <c r="S113" s="853"/>
      <c r="T113" s="926">
        <f t="shared" si="0"/>
        <v>0.12</v>
      </c>
      <c r="U113" s="848"/>
      <c r="V113" s="848"/>
      <c r="W113" s="887"/>
      <c r="X113" s="841"/>
    </row>
    <row r="114" spans="1:24" ht="13" customHeight="1" outlineLevel="1" x14ac:dyDescent="0.3">
      <c r="A114" s="792"/>
      <c r="B114" s="842"/>
      <c r="C114" s="852"/>
      <c r="D114" s="852"/>
      <c r="E114" s="852"/>
      <c r="F114" s="873"/>
      <c r="G114" s="855"/>
      <c r="H114" s="888" t="s">
        <v>140</v>
      </c>
      <c r="I114" s="129">
        <v>50</v>
      </c>
      <c r="J114" s="892">
        <v>4.5</v>
      </c>
      <c r="K114" s="733">
        <v>0.01</v>
      </c>
      <c r="L114" s="853"/>
      <c r="M114" s="893">
        <f t="shared" si="1"/>
        <v>0.23699999999999999</v>
      </c>
      <c r="N114" s="855"/>
      <c r="O114" s="853"/>
      <c r="P114" s="97">
        <v>0.51</v>
      </c>
      <c r="Q114" s="872"/>
      <c r="R114" s="97">
        <v>1</v>
      </c>
      <c r="S114" s="853"/>
      <c r="T114" s="926">
        <f t="shared" si="0"/>
        <v>0.12</v>
      </c>
      <c r="U114" s="848"/>
      <c r="V114" s="848"/>
      <c r="W114" s="887"/>
      <c r="X114" s="841"/>
    </row>
    <row r="115" spans="1:24" ht="13" customHeight="1" outlineLevel="1" x14ac:dyDescent="0.3">
      <c r="A115" s="792"/>
      <c r="B115" s="842"/>
      <c r="C115" s="852"/>
      <c r="D115" s="852"/>
      <c r="E115" s="852"/>
      <c r="F115" s="873"/>
      <c r="G115" s="855"/>
      <c r="H115" s="888" t="s">
        <v>141</v>
      </c>
      <c r="I115" s="129">
        <v>50</v>
      </c>
      <c r="J115" s="892">
        <v>4.5</v>
      </c>
      <c r="K115" s="733">
        <v>0.01</v>
      </c>
      <c r="L115" s="853"/>
      <c r="M115" s="893">
        <f t="shared" si="1"/>
        <v>0.23699999999999999</v>
      </c>
      <c r="N115" s="855"/>
      <c r="O115" s="853"/>
      <c r="P115" s="97">
        <v>0.6</v>
      </c>
      <c r="Q115" s="872"/>
      <c r="R115" s="97">
        <v>1</v>
      </c>
      <c r="S115" s="853"/>
      <c r="T115" s="926">
        <f t="shared" si="0"/>
        <v>0.12</v>
      </c>
      <c r="U115" s="848"/>
      <c r="V115" s="848"/>
      <c r="W115" s="887"/>
      <c r="X115" s="841"/>
    </row>
    <row r="116" spans="1:24" ht="13" customHeight="1" outlineLevel="1" x14ac:dyDescent="0.3">
      <c r="A116" s="792"/>
      <c r="B116" s="842"/>
      <c r="C116" s="852"/>
      <c r="D116" s="852"/>
      <c r="E116" s="852"/>
      <c r="F116" s="854"/>
      <c r="G116" s="855" t="s">
        <v>1139</v>
      </c>
      <c r="H116" s="888" t="s">
        <v>378</v>
      </c>
      <c r="I116" s="129">
        <v>50</v>
      </c>
      <c r="J116" s="892">
        <v>4.5</v>
      </c>
      <c r="K116" s="733">
        <v>0.01</v>
      </c>
      <c r="L116" s="853"/>
      <c r="M116" s="893">
        <f t="shared" si="1"/>
        <v>0.23699999999999999</v>
      </c>
      <c r="N116" s="855"/>
      <c r="O116" s="853"/>
      <c r="P116" s="97">
        <v>0.42</v>
      </c>
      <c r="Q116" s="872"/>
      <c r="R116" s="97">
        <v>1</v>
      </c>
      <c r="S116" s="853"/>
      <c r="T116" s="926">
        <f t="shared" si="0"/>
        <v>0.12</v>
      </c>
      <c r="U116" s="848"/>
      <c r="V116" s="848"/>
      <c r="W116" s="887"/>
      <c r="X116" s="841"/>
    </row>
    <row r="117" spans="1:24" ht="13" customHeight="1" outlineLevel="1" x14ac:dyDescent="0.3">
      <c r="A117" s="792"/>
      <c r="B117" s="842"/>
      <c r="C117" s="852"/>
      <c r="D117" s="852"/>
      <c r="E117" s="852"/>
      <c r="F117" s="854"/>
      <c r="G117" s="855"/>
      <c r="H117" s="888" t="s">
        <v>133</v>
      </c>
      <c r="I117" s="129">
        <v>100</v>
      </c>
      <c r="J117" s="892">
        <v>2.2000000000000002</v>
      </c>
      <c r="K117" s="733">
        <v>0.01</v>
      </c>
      <c r="L117" s="853"/>
      <c r="M117" s="893">
        <f t="shared" si="1"/>
        <v>0.23699999999999999</v>
      </c>
      <c r="N117" s="855"/>
      <c r="O117" s="853"/>
      <c r="P117" s="97">
        <v>0.42</v>
      </c>
      <c r="Q117" s="872"/>
      <c r="R117" s="97">
        <v>1</v>
      </c>
      <c r="S117" s="853"/>
      <c r="T117" s="926">
        <f t="shared" si="0"/>
        <v>0.12</v>
      </c>
      <c r="U117" s="848"/>
      <c r="V117" s="848"/>
      <c r="W117" s="887"/>
      <c r="X117" s="841"/>
    </row>
    <row r="118" spans="1:24" ht="13" customHeight="1" outlineLevel="1" x14ac:dyDescent="0.3">
      <c r="A118" s="792"/>
      <c r="B118" s="842"/>
      <c r="C118" s="852"/>
      <c r="D118" s="852"/>
      <c r="E118" s="852"/>
      <c r="F118" s="854"/>
      <c r="G118" s="855"/>
      <c r="H118" s="888" t="s">
        <v>134</v>
      </c>
      <c r="I118" s="129">
        <v>100</v>
      </c>
      <c r="J118" s="892">
        <v>2.2000000000000002</v>
      </c>
      <c r="K118" s="733">
        <v>0.01</v>
      </c>
      <c r="L118" s="853"/>
      <c r="M118" s="893">
        <f t="shared" si="1"/>
        <v>0.23699999999999999</v>
      </c>
      <c r="N118" s="855"/>
      <c r="O118" s="853"/>
      <c r="P118" s="97">
        <v>0.32</v>
      </c>
      <c r="Q118" s="872"/>
      <c r="R118" s="97">
        <v>1</v>
      </c>
      <c r="S118" s="853"/>
      <c r="T118" s="926">
        <f t="shared" si="0"/>
        <v>0.184</v>
      </c>
      <c r="U118" s="848"/>
      <c r="V118" s="848"/>
      <c r="W118" s="887"/>
      <c r="X118" s="841"/>
    </row>
    <row r="119" spans="1:24" ht="13" customHeight="1" outlineLevel="1" x14ac:dyDescent="0.3">
      <c r="A119" s="792"/>
      <c r="B119" s="842"/>
      <c r="C119" s="852"/>
      <c r="D119" s="852"/>
      <c r="E119" s="852"/>
      <c r="F119" s="854"/>
      <c r="G119" s="855"/>
      <c r="H119" s="888" t="s">
        <v>135</v>
      </c>
      <c r="I119" s="129">
        <v>150</v>
      </c>
      <c r="J119" s="892">
        <v>1.8</v>
      </c>
      <c r="K119" s="733">
        <v>0.01</v>
      </c>
      <c r="L119" s="853"/>
      <c r="M119" s="893">
        <f t="shared" si="1"/>
        <v>0.23699999999999999</v>
      </c>
      <c r="N119" s="855"/>
      <c r="O119" s="853"/>
      <c r="P119" s="97">
        <v>0.14000000000000001</v>
      </c>
      <c r="Q119" s="872"/>
      <c r="R119" s="97">
        <v>1</v>
      </c>
      <c r="S119" s="853"/>
      <c r="T119" s="926">
        <f t="shared" si="0"/>
        <v>0.2</v>
      </c>
      <c r="U119" s="848"/>
      <c r="V119" s="848"/>
      <c r="W119" s="887"/>
      <c r="X119" s="841"/>
    </row>
    <row r="120" spans="1:24" ht="13" customHeight="1" outlineLevel="1" x14ac:dyDescent="0.3">
      <c r="A120" s="792"/>
      <c r="B120" s="842"/>
      <c r="C120" s="852"/>
      <c r="D120" s="852"/>
      <c r="E120" s="852"/>
      <c r="F120" s="851"/>
      <c r="G120" s="855"/>
      <c r="H120" s="888" t="s">
        <v>136</v>
      </c>
      <c r="I120" s="129">
        <v>300</v>
      </c>
      <c r="J120" s="892">
        <v>0.75</v>
      </c>
      <c r="K120" s="733">
        <v>0.01</v>
      </c>
      <c r="L120" s="853"/>
      <c r="M120" s="893">
        <f t="shared" si="1"/>
        <v>0.23699999999999999</v>
      </c>
      <c r="N120" s="855"/>
      <c r="O120" s="853"/>
      <c r="P120" s="97">
        <v>0.12</v>
      </c>
      <c r="Q120" s="872"/>
      <c r="R120" s="97">
        <v>1</v>
      </c>
      <c r="S120" s="853"/>
      <c r="T120" s="926">
        <f t="shared" ref="T120:T155" si="2">MAX(12%,MIN(20%,20%-(P120-30%)*0.8))</f>
        <v>0.2</v>
      </c>
      <c r="U120" s="848"/>
      <c r="V120" s="848"/>
      <c r="W120" s="887"/>
      <c r="X120" s="841"/>
    </row>
    <row r="121" spans="1:24" ht="13" customHeight="1" outlineLevel="1" x14ac:dyDescent="0.3">
      <c r="A121" s="792"/>
      <c r="B121" s="842"/>
      <c r="C121" s="852"/>
      <c r="D121" s="852"/>
      <c r="E121" s="852"/>
      <c r="F121" s="873"/>
      <c r="G121" s="855"/>
      <c r="H121" s="888" t="s">
        <v>137</v>
      </c>
      <c r="I121" s="129">
        <v>300</v>
      </c>
      <c r="J121" s="892">
        <v>0.75</v>
      </c>
      <c r="K121" s="733">
        <v>0.01</v>
      </c>
      <c r="L121" s="853"/>
      <c r="M121" s="893">
        <f t="shared" si="1"/>
        <v>0.23699999999999999</v>
      </c>
      <c r="N121" s="855"/>
      <c r="O121" s="853"/>
      <c r="P121" s="97">
        <v>0.23</v>
      </c>
      <c r="Q121" s="872"/>
      <c r="R121" s="97">
        <v>1</v>
      </c>
      <c r="S121" s="853"/>
      <c r="T121" s="926">
        <f t="shared" si="2"/>
        <v>0.2</v>
      </c>
      <c r="U121" s="848"/>
      <c r="V121" s="848"/>
      <c r="W121" s="887"/>
      <c r="X121" s="841"/>
    </row>
    <row r="122" spans="1:24" ht="13" customHeight="1" outlineLevel="1" x14ac:dyDescent="0.3">
      <c r="A122" s="792"/>
      <c r="B122" s="842"/>
      <c r="C122" s="852"/>
      <c r="D122" s="852"/>
      <c r="E122" s="852"/>
      <c r="F122" s="873"/>
      <c r="G122" s="855"/>
      <c r="H122" s="888" t="s">
        <v>138</v>
      </c>
      <c r="I122" s="129">
        <v>325</v>
      </c>
      <c r="J122" s="892">
        <v>1</v>
      </c>
      <c r="K122" s="733">
        <v>0.01</v>
      </c>
      <c r="L122" s="853"/>
      <c r="M122" s="893">
        <f t="shared" si="1"/>
        <v>0.23699999999999999</v>
      </c>
      <c r="N122" s="855"/>
      <c r="O122" s="853"/>
      <c r="P122" s="97">
        <v>0.32</v>
      </c>
      <c r="Q122" s="872"/>
      <c r="R122" s="97">
        <v>1</v>
      </c>
      <c r="S122" s="853"/>
      <c r="T122" s="926">
        <f t="shared" si="2"/>
        <v>0.184</v>
      </c>
      <c r="U122" s="848"/>
      <c r="V122" s="848"/>
      <c r="W122" s="887"/>
      <c r="X122" s="841"/>
    </row>
    <row r="123" spans="1:24" ht="13" customHeight="1" outlineLevel="1" x14ac:dyDescent="0.3">
      <c r="A123" s="792"/>
      <c r="B123" s="842"/>
      <c r="C123" s="852"/>
      <c r="D123" s="852"/>
      <c r="E123" s="852"/>
      <c r="F123" s="873"/>
      <c r="G123" s="855"/>
      <c r="H123" s="888" t="s">
        <v>139</v>
      </c>
      <c r="I123" s="129">
        <v>350</v>
      </c>
      <c r="J123" s="892">
        <v>1.5</v>
      </c>
      <c r="K123" s="733">
        <v>0.01</v>
      </c>
      <c r="L123" s="853"/>
      <c r="M123" s="893">
        <f t="shared" si="1"/>
        <v>0.23699999999999999</v>
      </c>
      <c r="N123" s="855"/>
      <c r="O123" s="853"/>
      <c r="P123" s="97">
        <v>0.42</v>
      </c>
      <c r="Q123" s="872"/>
      <c r="R123" s="97">
        <v>1</v>
      </c>
      <c r="S123" s="853"/>
      <c r="T123" s="926">
        <f t="shared" si="2"/>
        <v>0.12</v>
      </c>
      <c r="U123" s="848"/>
      <c r="V123" s="848"/>
      <c r="W123" s="887"/>
      <c r="X123" s="841"/>
    </row>
    <row r="124" spans="1:24" ht="13" customHeight="1" outlineLevel="1" x14ac:dyDescent="0.3">
      <c r="A124" s="792"/>
      <c r="B124" s="842"/>
      <c r="C124" s="852"/>
      <c r="D124" s="852"/>
      <c r="E124" s="852"/>
      <c r="F124" s="873"/>
      <c r="G124" s="855"/>
      <c r="H124" s="888" t="s">
        <v>140</v>
      </c>
      <c r="I124" s="129">
        <v>50</v>
      </c>
      <c r="J124" s="892">
        <v>4.5</v>
      </c>
      <c r="K124" s="733">
        <v>0.01</v>
      </c>
      <c r="L124" s="853"/>
      <c r="M124" s="893">
        <f t="shared" si="1"/>
        <v>0.23699999999999999</v>
      </c>
      <c r="N124" s="855"/>
      <c r="O124" s="853"/>
      <c r="P124" s="97">
        <v>0.51</v>
      </c>
      <c r="Q124" s="872"/>
      <c r="R124" s="97">
        <v>1</v>
      </c>
      <c r="S124" s="853"/>
      <c r="T124" s="926">
        <f t="shared" si="2"/>
        <v>0.12</v>
      </c>
      <c r="U124" s="848"/>
      <c r="V124" s="848"/>
      <c r="W124" s="887"/>
      <c r="X124" s="841"/>
    </row>
    <row r="125" spans="1:24" ht="13" customHeight="1" outlineLevel="1" x14ac:dyDescent="0.3">
      <c r="A125" s="792"/>
      <c r="B125" s="842"/>
      <c r="C125" s="852"/>
      <c r="D125" s="852"/>
      <c r="E125" s="852"/>
      <c r="F125" s="873"/>
      <c r="G125" s="855"/>
      <c r="H125" s="888" t="s">
        <v>141</v>
      </c>
      <c r="I125" s="129">
        <v>50</v>
      </c>
      <c r="J125" s="892">
        <v>4.5</v>
      </c>
      <c r="K125" s="733">
        <v>0.01</v>
      </c>
      <c r="L125" s="853"/>
      <c r="M125" s="893">
        <f t="shared" si="1"/>
        <v>0.23699999999999999</v>
      </c>
      <c r="N125" s="855"/>
      <c r="O125" s="853"/>
      <c r="P125" s="97">
        <v>0.6</v>
      </c>
      <c r="Q125" s="872"/>
      <c r="R125" s="97">
        <v>1</v>
      </c>
      <c r="S125" s="853"/>
      <c r="T125" s="926">
        <f t="shared" si="2"/>
        <v>0.12</v>
      </c>
      <c r="U125" s="848"/>
      <c r="V125" s="848"/>
      <c r="W125" s="887"/>
      <c r="X125" s="841"/>
    </row>
    <row r="126" spans="1:24" ht="13" customHeight="1" outlineLevel="1" x14ac:dyDescent="0.3">
      <c r="A126" s="792"/>
      <c r="B126" s="842"/>
      <c r="C126" s="852"/>
      <c r="D126" s="852"/>
      <c r="E126" s="852"/>
      <c r="F126" s="854"/>
      <c r="G126" s="855" t="s">
        <v>1140</v>
      </c>
      <c r="H126" s="888" t="s">
        <v>378</v>
      </c>
      <c r="I126" s="129">
        <v>50</v>
      </c>
      <c r="J126" s="892">
        <v>4.5</v>
      </c>
      <c r="K126" s="733">
        <v>0.01</v>
      </c>
      <c r="L126" s="853"/>
      <c r="M126" s="893">
        <f t="shared" si="1"/>
        <v>0.23699999999999999</v>
      </c>
      <c r="N126" s="855"/>
      <c r="O126" s="853"/>
      <c r="P126" s="97">
        <v>0.42</v>
      </c>
      <c r="Q126" s="872"/>
      <c r="R126" s="97">
        <v>1</v>
      </c>
      <c r="S126" s="853"/>
      <c r="T126" s="926">
        <f t="shared" si="2"/>
        <v>0.12</v>
      </c>
      <c r="U126" s="848"/>
      <c r="V126" s="848"/>
      <c r="W126" s="887"/>
      <c r="X126" s="841"/>
    </row>
    <row r="127" spans="1:24" ht="13" customHeight="1" outlineLevel="1" x14ac:dyDescent="0.3">
      <c r="A127" s="792"/>
      <c r="B127" s="842"/>
      <c r="C127" s="852"/>
      <c r="D127" s="852"/>
      <c r="E127" s="852"/>
      <c r="F127" s="854"/>
      <c r="G127" s="855"/>
      <c r="H127" s="888" t="s">
        <v>133</v>
      </c>
      <c r="I127" s="129">
        <v>100</v>
      </c>
      <c r="J127" s="892">
        <v>2.2000000000000002</v>
      </c>
      <c r="K127" s="733">
        <v>0.01</v>
      </c>
      <c r="L127" s="853"/>
      <c r="M127" s="893">
        <f t="shared" si="1"/>
        <v>0.23699999999999999</v>
      </c>
      <c r="N127" s="855"/>
      <c r="O127" s="853"/>
      <c r="P127" s="97">
        <v>0.42</v>
      </c>
      <c r="Q127" s="872"/>
      <c r="R127" s="97">
        <v>1</v>
      </c>
      <c r="S127" s="853"/>
      <c r="T127" s="926">
        <f t="shared" si="2"/>
        <v>0.12</v>
      </c>
      <c r="U127" s="848"/>
      <c r="V127" s="848"/>
      <c r="W127" s="887"/>
      <c r="X127" s="841"/>
    </row>
    <row r="128" spans="1:24" ht="13" customHeight="1" outlineLevel="1" x14ac:dyDescent="0.3">
      <c r="A128" s="792"/>
      <c r="B128" s="842"/>
      <c r="C128" s="852"/>
      <c r="D128" s="852"/>
      <c r="E128" s="852"/>
      <c r="F128" s="854"/>
      <c r="G128" s="855"/>
      <c r="H128" s="888" t="s">
        <v>134</v>
      </c>
      <c r="I128" s="129">
        <v>100</v>
      </c>
      <c r="J128" s="892">
        <v>2.2000000000000002</v>
      </c>
      <c r="K128" s="733">
        <v>0.01</v>
      </c>
      <c r="L128" s="853"/>
      <c r="M128" s="893">
        <f t="shared" si="1"/>
        <v>0.23699999999999999</v>
      </c>
      <c r="N128" s="855"/>
      <c r="O128" s="853"/>
      <c r="P128" s="97">
        <v>0.32</v>
      </c>
      <c r="Q128" s="872"/>
      <c r="R128" s="97">
        <v>1</v>
      </c>
      <c r="S128" s="853"/>
      <c r="T128" s="926">
        <f t="shared" si="2"/>
        <v>0.184</v>
      </c>
      <c r="U128" s="848"/>
      <c r="V128" s="848"/>
      <c r="W128" s="887"/>
      <c r="X128" s="841"/>
    </row>
    <row r="129" spans="1:24" ht="13" customHeight="1" outlineLevel="1" x14ac:dyDescent="0.3">
      <c r="A129" s="792"/>
      <c r="B129" s="842"/>
      <c r="C129" s="852"/>
      <c r="D129" s="852"/>
      <c r="E129" s="852"/>
      <c r="F129" s="854"/>
      <c r="G129" s="855"/>
      <c r="H129" s="888" t="s">
        <v>135</v>
      </c>
      <c r="I129" s="129">
        <v>150</v>
      </c>
      <c r="J129" s="892">
        <v>1.8</v>
      </c>
      <c r="K129" s="733">
        <v>0.01</v>
      </c>
      <c r="L129" s="853"/>
      <c r="M129" s="893">
        <f t="shared" si="1"/>
        <v>0.23699999999999999</v>
      </c>
      <c r="N129" s="855"/>
      <c r="O129" s="853"/>
      <c r="P129" s="97">
        <v>0.14000000000000001</v>
      </c>
      <c r="Q129" s="872"/>
      <c r="R129" s="97">
        <v>1</v>
      </c>
      <c r="S129" s="853"/>
      <c r="T129" s="926">
        <f t="shared" si="2"/>
        <v>0.2</v>
      </c>
      <c r="U129" s="848"/>
      <c r="V129" s="848"/>
      <c r="W129" s="887"/>
      <c r="X129" s="841"/>
    </row>
    <row r="130" spans="1:24" ht="13" customHeight="1" outlineLevel="1" x14ac:dyDescent="0.3">
      <c r="A130" s="792"/>
      <c r="B130" s="842"/>
      <c r="C130" s="852"/>
      <c r="D130" s="852"/>
      <c r="E130" s="852"/>
      <c r="F130" s="851"/>
      <c r="G130" s="855"/>
      <c r="H130" s="888" t="s">
        <v>136</v>
      </c>
      <c r="I130" s="129">
        <v>300</v>
      </c>
      <c r="J130" s="892">
        <v>0.75</v>
      </c>
      <c r="K130" s="733">
        <v>0.01</v>
      </c>
      <c r="L130" s="853"/>
      <c r="M130" s="893">
        <f t="shared" si="1"/>
        <v>0.23699999999999999</v>
      </c>
      <c r="N130" s="855"/>
      <c r="O130" s="853"/>
      <c r="P130" s="97">
        <v>0.12</v>
      </c>
      <c r="Q130" s="872"/>
      <c r="R130" s="97">
        <v>1</v>
      </c>
      <c r="S130" s="853"/>
      <c r="T130" s="926">
        <f t="shared" si="2"/>
        <v>0.2</v>
      </c>
      <c r="U130" s="848"/>
      <c r="V130" s="848"/>
      <c r="W130" s="887"/>
      <c r="X130" s="841"/>
    </row>
    <row r="131" spans="1:24" ht="13" customHeight="1" outlineLevel="1" x14ac:dyDescent="0.3">
      <c r="A131" s="792"/>
      <c r="B131" s="842"/>
      <c r="C131" s="852"/>
      <c r="D131" s="852"/>
      <c r="E131" s="852"/>
      <c r="F131" s="873"/>
      <c r="G131" s="855"/>
      <c r="H131" s="888" t="s">
        <v>137</v>
      </c>
      <c r="I131" s="129">
        <v>300</v>
      </c>
      <c r="J131" s="892">
        <v>0.75</v>
      </c>
      <c r="K131" s="733">
        <v>0.01</v>
      </c>
      <c r="L131" s="853"/>
      <c r="M131" s="893">
        <f t="shared" ref="M131:M155" si="3">M130</f>
        <v>0.23699999999999999</v>
      </c>
      <c r="N131" s="855"/>
      <c r="O131" s="853"/>
      <c r="P131" s="97">
        <v>0.23</v>
      </c>
      <c r="Q131" s="872"/>
      <c r="R131" s="97">
        <v>1</v>
      </c>
      <c r="S131" s="853"/>
      <c r="T131" s="926">
        <f t="shared" si="2"/>
        <v>0.2</v>
      </c>
      <c r="U131" s="848"/>
      <c r="V131" s="848"/>
      <c r="W131" s="887"/>
      <c r="X131" s="841"/>
    </row>
    <row r="132" spans="1:24" ht="13" customHeight="1" outlineLevel="1" x14ac:dyDescent="0.3">
      <c r="A132" s="792"/>
      <c r="B132" s="842"/>
      <c r="C132" s="852"/>
      <c r="D132" s="852"/>
      <c r="E132" s="852"/>
      <c r="F132" s="873"/>
      <c r="G132" s="855"/>
      <c r="H132" s="888" t="s">
        <v>138</v>
      </c>
      <c r="I132" s="129">
        <v>325</v>
      </c>
      <c r="J132" s="892">
        <v>1</v>
      </c>
      <c r="K132" s="733">
        <v>0.01</v>
      </c>
      <c r="L132" s="853"/>
      <c r="M132" s="893">
        <f t="shared" si="3"/>
        <v>0.23699999999999999</v>
      </c>
      <c r="N132" s="855"/>
      <c r="O132" s="853"/>
      <c r="P132" s="97">
        <v>0.32</v>
      </c>
      <c r="Q132" s="872"/>
      <c r="R132" s="97">
        <v>1</v>
      </c>
      <c r="S132" s="853"/>
      <c r="T132" s="926">
        <f t="shared" si="2"/>
        <v>0.184</v>
      </c>
      <c r="U132" s="848"/>
      <c r="V132" s="848"/>
      <c r="W132" s="887"/>
      <c r="X132" s="841"/>
    </row>
    <row r="133" spans="1:24" ht="13" customHeight="1" outlineLevel="1" x14ac:dyDescent="0.3">
      <c r="A133" s="792"/>
      <c r="B133" s="842"/>
      <c r="C133" s="852"/>
      <c r="D133" s="852"/>
      <c r="E133" s="852"/>
      <c r="F133" s="873"/>
      <c r="G133" s="855"/>
      <c r="H133" s="888" t="s">
        <v>139</v>
      </c>
      <c r="I133" s="129">
        <v>350</v>
      </c>
      <c r="J133" s="892">
        <v>1.5</v>
      </c>
      <c r="K133" s="733">
        <v>0.01</v>
      </c>
      <c r="L133" s="853"/>
      <c r="M133" s="893">
        <f t="shared" si="3"/>
        <v>0.23699999999999999</v>
      </c>
      <c r="N133" s="855"/>
      <c r="O133" s="853"/>
      <c r="P133" s="97">
        <v>0.42</v>
      </c>
      <c r="Q133" s="872"/>
      <c r="R133" s="97">
        <v>1</v>
      </c>
      <c r="S133" s="853"/>
      <c r="T133" s="926">
        <f t="shared" si="2"/>
        <v>0.12</v>
      </c>
      <c r="U133" s="848"/>
      <c r="V133" s="848"/>
      <c r="W133" s="887"/>
      <c r="X133" s="841"/>
    </row>
    <row r="134" spans="1:24" ht="13" customHeight="1" outlineLevel="1" x14ac:dyDescent="0.3">
      <c r="A134" s="792"/>
      <c r="B134" s="842"/>
      <c r="C134" s="852"/>
      <c r="D134" s="852"/>
      <c r="E134" s="852"/>
      <c r="F134" s="873"/>
      <c r="G134" s="855"/>
      <c r="H134" s="888" t="s">
        <v>140</v>
      </c>
      <c r="I134" s="129">
        <v>50</v>
      </c>
      <c r="J134" s="892">
        <v>4.5</v>
      </c>
      <c r="K134" s="733">
        <v>0.01</v>
      </c>
      <c r="L134" s="853"/>
      <c r="M134" s="893">
        <f t="shared" si="3"/>
        <v>0.23699999999999999</v>
      </c>
      <c r="N134" s="855"/>
      <c r="O134" s="853"/>
      <c r="P134" s="97">
        <v>0.51</v>
      </c>
      <c r="Q134" s="872"/>
      <c r="R134" s="97">
        <v>1</v>
      </c>
      <c r="S134" s="853"/>
      <c r="T134" s="926">
        <f t="shared" si="2"/>
        <v>0.12</v>
      </c>
      <c r="U134" s="848"/>
      <c r="V134" s="848"/>
      <c r="W134" s="887"/>
      <c r="X134" s="841"/>
    </row>
    <row r="135" spans="1:24" ht="13" customHeight="1" outlineLevel="1" x14ac:dyDescent="0.3">
      <c r="A135" s="792"/>
      <c r="B135" s="842"/>
      <c r="C135" s="852"/>
      <c r="D135" s="852"/>
      <c r="E135" s="852"/>
      <c r="F135" s="873"/>
      <c r="G135" s="855"/>
      <c r="H135" s="888" t="s">
        <v>141</v>
      </c>
      <c r="I135" s="129">
        <v>50</v>
      </c>
      <c r="J135" s="892">
        <v>4.5</v>
      </c>
      <c r="K135" s="733">
        <v>0.01</v>
      </c>
      <c r="L135" s="853"/>
      <c r="M135" s="893">
        <f t="shared" si="3"/>
        <v>0.23699999999999999</v>
      </c>
      <c r="N135" s="855"/>
      <c r="O135" s="853"/>
      <c r="P135" s="97">
        <v>0.6</v>
      </c>
      <c r="Q135" s="872"/>
      <c r="R135" s="97">
        <v>1</v>
      </c>
      <c r="S135" s="853"/>
      <c r="T135" s="926">
        <f t="shared" si="2"/>
        <v>0.12</v>
      </c>
      <c r="U135" s="848"/>
      <c r="V135" s="848"/>
      <c r="W135" s="887"/>
      <c r="X135" s="841"/>
    </row>
    <row r="136" spans="1:24" ht="13" customHeight="1" outlineLevel="1" x14ac:dyDescent="0.3">
      <c r="A136" s="792"/>
      <c r="B136" s="842"/>
      <c r="C136" s="852"/>
      <c r="D136" s="852"/>
      <c r="E136" s="852"/>
      <c r="F136" s="854"/>
      <c r="G136" s="855" t="s">
        <v>1141</v>
      </c>
      <c r="H136" s="888" t="s">
        <v>378</v>
      </c>
      <c r="I136" s="129">
        <v>50</v>
      </c>
      <c r="J136" s="892">
        <v>4.5</v>
      </c>
      <c r="K136" s="733">
        <v>0.01</v>
      </c>
      <c r="L136" s="853"/>
      <c r="M136" s="893">
        <f t="shared" si="3"/>
        <v>0.23699999999999999</v>
      </c>
      <c r="N136" s="855"/>
      <c r="O136" s="853"/>
      <c r="P136" s="97">
        <v>0.42</v>
      </c>
      <c r="Q136" s="872"/>
      <c r="R136" s="97">
        <v>1</v>
      </c>
      <c r="S136" s="853"/>
      <c r="T136" s="926">
        <f t="shared" si="2"/>
        <v>0.12</v>
      </c>
      <c r="U136" s="848"/>
      <c r="V136" s="848"/>
      <c r="W136" s="887"/>
      <c r="X136" s="841"/>
    </row>
    <row r="137" spans="1:24" ht="13" customHeight="1" outlineLevel="1" x14ac:dyDescent="0.3">
      <c r="A137" s="792"/>
      <c r="B137" s="842"/>
      <c r="C137" s="852"/>
      <c r="D137" s="852"/>
      <c r="E137" s="852"/>
      <c r="F137" s="854"/>
      <c r="G137" s="855"/>
      <c r="H137" s="888" t="s">
        <v>133</v>
      </c>
      <c r="I137" s="129">
        <v>100</v>
      </c>
      <c r="J137" s="892">
        <v>2.2000000000000002</v>
      </c>
      <c r="K137" s="733">
        <v>0.01</v>
      </c>
      <c r="L137" s="853"/>
      <c r="M137" s="893">
        <f t="shared" si="3"/>
        <v>0.23699999999999999</v>
      </c>
      <c r="N137" s="855"/>
      <c r="O137" s="853"/>
      <c r="P137" s="97">
        <v>0.42</v>
      </c>
      <c r="Q137" s="872"/>
      <c r="R137" s="97">
        <v>1</v>
      </c>
      <c r="S137" s="853"/>
      <c r="T137" s="926">
        <f t="shared" si="2"/>
        <v>0.12</v>
      </c>
      <c r="U137" s="848"/>
      <c r="V137" s="848"/>
      <c r="W137" s="887"/>
      <c r="X137" s="841"/>
    </row>
    <row r="138" spans="1:24" ht="13" customHeight="1" outlineLevel="1" x14ac:dyDescent="0.3">
      <c r="A138" s="792"/>
      <c r="B138" s="842"/>
      <c r="C138" s="852"/>
      <c r="D138" s="852"/>
      <c r="E138" s="852"/>
      <c r="F138" s="854"/>
      <c r="G138" s="855"/>
      <c r="H138" s="888" t="s">
        <v>134</v>
      </c>
      <c r="I138" s="129">
        <v>100</v>
      </c>
      <c r="J138" s="892">
        <v>2.2000000000000002</v>
      </c>
      <c r="K138" s="733">
        <v>0.01</v>
      </c>
      <c r="L138" s="853"/>
      <c r="M138" s="893">
        <f t="shared" si="3"/>
        <v>0.23699999999999999</v>
      </c>
      <c r="N138" s="855"/>
      <c r="O138" s="853"/>
      <c r="P138" s="97">
        <v>0.32</v>
      </c>
      <c r="Q138" s="872"/>
      <c r="R138" s="97">
        <v>1</v>
      </c>
      <c r="S138" s="853"/>
      <c r="T138" s="926">
        <f t="shared" si="2"/>
        <v>0.184</v>
      </c>
      <c r="U138" s="848"/>
      <c r="V138" s="848"/>
      <c r="W138" s="887"/>
      <c r="X138" s="841"/>
    </row>
    <row r="139" spans="1:24" ht="13" customHeight="1" outlineLevel="1" x14ac:dyDescent="0.3">
      <c r="A139" s="792"/>
      <c r="B139" s="842"/>
      <c r="C139" s="852"/>
      <c r="D139" s="852"/>
      <c r="E139" s="852"/>
      <c r="F139" s="854"/>
      <c r="G139" s="855"/>
      <c r="H139" s="888" t="s">
        <v>135</v>
      </c>
      <c r="I139" s="129">
        <v>150</v>
      </c>
      <c r="J139" s="892">
        <v>1.8</v>
      </c>
      <c r="K139" s="733">
        <v>0.01</v>
      </c>
      <c r="L139" s="853"/>
      <c r="M139" s="893">
        <f t="shared" si="3"/>
        <v>0.23699999999999999</v>
      </c>
      <c r="N139" s="855"/>
      <c r="O139" s="853"/>
      <c r="P139" s="97">
        <v>0.14000000000000001</v>
      </c>
      <c r="Q139" s="872"/>
      <c r="R139" s="97">
        <v>1</v>
      </c>
      <c r="S139" s="853"/>
      <c r="T139" s="926">
        <f t="shared" si="2"/>
        <v>0.2</v>
      </c>
      <c r="U139" s="848"/>
      <c r="V139" s="848"/>
      <c r="W139" s="887"/>
      <c r="X139" s="841"/>
    </row>
    <row r="140" spans="1:24" ht="13" customHeight="1" outlineLevel="1" x14ac:dyDescent="0.3">
      <c r="A140" s="792"/>
      <c r="B140" s="842"/>
      <c r="C140" s="852"/>
      <c r="D140" s="852"/>
      <c r="E140" s="852"/>
      <c r="F140" s="851"/>
      <c r="G140" s="855"/>
      <c r="H140" s="888" t="s">
        <v>136</v>
      </c>
      <c r="I140" s="129">
        <v>300</v>
      </c>
      <c r="J140" s="892">
        <v>0.75</v>
      </c>
      <c r="K140" s="733">
        <v>0.01</v>
      </c>
      <c r="L140" s="853"/>
      <c r="M140" s="893">
        <f t="shared" si="3"/>
        <v>0.23699999999999999</v>
      </c>
      <c r="N140" s="855"/>
      <c r="O140" s="853"/>
      <c r="P140" s="97">
        <v>0.12</v>
      </c>
      <c r="Q140" s="872"/>
      <c r="R140" s="97">
        <v>1</v>
      </c>
      <c r="S140" s="853"/>
      <c r="T140" s="926">
        <f t="shared" si="2"/>
        <v>0.2</v>
      </c>
      <c r="U140" s="848"/>
      <c r="V140" s="848"/>
      <c r="W140" s="887"/>
      <c r="X140" s="841"/>
    </row>
    <row r="141" spans="1:24" ht="13" customHeight="1" outlineLevel="1" x14ac:dyDescent="0.3">
      <c r="A141" s="792"/>
      <c r="B141" s="842"/>
      <c r="C141" s="852"/>
      <c r="D141" s="852"/>
      <c r="E141" s="852"/>
      <c r="F141" s="873"/>
      <c r="G141" s="855"/>
      <c r="H141" s="888" t="s">
        <v>137</v>
      </c>
      <c r="I141" s="129">
        <v>300</v>
      </c>
      <c r="J141" s="892">
        <v>0.75</v>
      </c>
      <c r="K141" s="733">
        <v>0.01</v>
      </c>
      <c r="L141" s="853"/>
      <c r="M141" s="893">
        <f t="shared" si="3"/>
        <v>0.23699999999999999</v>
      </c>
      <c r="N141" s="855"/>
      <c r="O141" s="853"/>
      <c r="P141" s="97">
        <v>0.23</v>
      </c>
      <c r="Q141" s="872"/>
      <c r="R141" s="97">
        <v>1</v>
      </c>
      <c r="S141" s="853"/>
      <c r="T141" s="926">
        <f t="shared" si="2"/>
        <v>0.2</v>
      </c>
      <c r="U141" s="848"/>
      <c r="V141" s="848"/>
      <c r="W141" s="887"/>
      <c r="X141" s="841"/>
    </row>
    <row r="142" spans="1:24" ht="13" customHeight="1" outlineLevel="1" x14ac:dyDescent="0.3">
      <c r="A142" s="792"/>
      <c r="B142" s="842"/>
      <c r="C142" s="852"/>
      <c r="D142" s="852"/>
      <c r="E142" s="852"/>
      <c r="F142" s="873"/>
      <c r="G142" s="855"/>
      <c r="H142" s="888" t="s">
        <v>138</v>
      </c>
      <c r="I142" s="129">
        <v>325</v>
      </c>
      <c r="J142" s="892">
        <v>1</v>
      </c>
      <c r="K142" s="733">
        <v>0.01</v>
      </c>
      <c r="L142" s="853"/>
      <c r="M142" s="893">
        <f t="shared" si="3"/>
        <v>0.23699999999999999</v>
      </c>
      <c r="N142" s="855"/>
      <c r="O142" s="853"/>
      <c r="P142" s="97">
        <v>0.32</v>
      </c>
      <c r="Q142" s="872"/>
      <c r="R142" s="97">
        <v>1</v>
      </c>
      <c r="S142" s="853"/>
      <c r="T142" s="926">
        <f t="shared" si="2"/>
        <v>0.184</v>
      </c>
      <c r="U142" s="848"/>
      <c r="V142" s="848"/>
      <c r="W142" s="887"/>
      <c r="X142" s="841"/>
    </row>
    <row r="143" spans="1:24" ht="13" customHeight="1" outlineLevel="1" x14ac:dyDescent="0.3">
      <c r="A143" s="792"/>
      <c r="B143" s="842"/>
      <c r="C143" s="852"/>
      <c r="D143" s="852"/>
      <c r="E143" s="852"/>
      <c r="F143" s="873"/>
      <c r="G143" s="855"/>
      <c r="H143" s="888" t="s">
        <v>139</v>
      </c>
      <c r="I143" s="129">
        <v>350</v>
      </c>
      <c r="J143" s="892">
        <v>1.5</v>
      </c>
      <c r="K143" s="733">
        <v>0.01</v>
      </c>
      <c r="L143" s="853"/>
      <c r="M143" s="893">
        <f t="shared" si="3"/>
        <v>0.23699999999999999</v>
      </c>
      <c r="N143" s="855"/>
      <c r="O143" s="853"/>
      <c r="P143" s="97">
        <v>0.42</v>
      </c>
      <c r="Q143" s="872"/>
      <c r="R143" s="97">
        <v>1</v>
      </c>
      <c r="S143" s="853"/>
      <c r="T143" s="926">
        <f t="shared" si="2"/>
        <v>0.12</v>
      </c>
      <c r="U143" s="848"/>
      <c r="V143" s="848"/>
      <c r="W143" s="887"/>
      <c r="X143" s="841"/>
    </row>
    <row r="144" spans="1:24" ht="13" customHeight="1" outlineLevel="1" x14ac:dyDescent="0.3">
      <c r="A144" s="792"/>
      <c r="B144" s="842"/>
      <c r="C144" s="852"/>
      <c r="D144" s="852"/>
      <c r="E144" s="852"/>
      <c r="F144" s="873"/>
      <c r="G144" s="855"/>
      <c r="H144" s="888" t="s">
        <v>140</v>
      </c>
      <c r="I144" s="129">
        <v>50</v>
      </c>
      <c r="J144" s="892">
        <v>4.5</v>
      </c>
      <c r="K144" s="733">
        <v>0.01</v>
      </c>
      <c r="L144" s="853"/>
      <c r="M144" s="893">
        <f t="shared" si="3"/>
        <v>0.23699999999999999</v>
      </c>
      <c r="N144" s="855"/>
      <c r="O144" s="853"/>
      <c r="P144" s="97">
        <v>0.51</v>
      </c>
      <c r="Q144" s="872"/>
      <c r="R144" s="97">
        <v>1</v>
      </c>
      <c r="S144" s="853"/>
      <c r="T144" s="926">
        <f t="shared" si="2"/>
        <v>0.12</v>
      </c>
      <c r="U144" s="848"/>
      <c r="V144" s="848"/>
      <c r="W144" s="887"/>
      <c r="X144" s="841"/>
    </row>
    <row r="145" spans="1:25" ht="13" customHeight="1" outlineLevel="1" x14ac:dyDescent="0.3">
      <c r="A145" s="792"/>
      <c r="B145" s="842"/>
      <c r="C145" s="852"/>
      <c r="D145" s="852"/>
      <c r="E145" s="852"/>
      <c r="F145" s="873"/>
      <c r="G145" s="855"/>
      <c r="H145" s="888" t="s">
        <v>141</v>
      </c>
      <c r="I145" s="129">
        <v>50</v>
      </c>
      <c r="J145" s="892">
        <v>4.5</v>
      </c>
      <c r="K145" s="733">
        <v>0.01</v>
      </c>
      <c r="L145" s="853"/>
      <c r="M145" s="893">
        <f t="shared" si="3"/>
        <v>0.23699999999999999</v>
      </c>
      <c r="N145" s="855"/>
      <c r="O145" s="853"/>
      <c r="P145" s="97">
        <v>0.6</v>
      </c>
      <c r="Q145" s="872"/>
      <c r="R145" s="97">
        <v>1</v>
      </c>
      <c r="S145" s="853"/>
      <c r="T145" s="926">
        <f t="shared" si="2"/>
        <v>0.12</v>
      </c>
      <c r="U145" s="848"/>
      <c r="V145" s="848"/>
      <c r="W145" s="887"/>
      <c r="X145" s="841"/>
    </row>
    <row r="146" spans="1:25" ht="13" customHeight="1" outlineLevel="1" x14ac:dyDescent="0.3">
      <c r="A146" s="792"/>
      <c r="B146" s="842"/>
      <c r="C146" s="852"/>
      <c r="D146" s="852"/>
      <c r="E146" s="852"/>
      <c r="F146" s="854"/>
      <c r="G146" s="855" t="s">
        <v>1142</v>
      </c>
      <c r="H146" s="888" t="s">
        <v>378</v>
      </c>
      <c r="I146" s="129">
        <v>50</v>
      </c>
      <c r="J146" s="892">
        <v>4.5</v>
      </c>
      <c r="K146" s="733">
        <v>0.01</v>
      </c>
      <c r="L146" s="853"/>
      <c r="M146" s="893">
        <f t="shared" si="3"/>
        <v>0.23699999999999999</v>
      </c>
      <c r="N146" s="855"/>
      <c r="O146" s="853"/>
      <c r="P146" s="97">
        <v>0.42</v>
      </c>
      <c r="Q146" s="872"/>
      <c r="R146" s="97">
        <v>1</v>
      </c>
      <c r="S146" s="853"/>
      <c r="T146" s="926">
        <f t="shared" si="2"/>
        <v>0.12</v>
      </c>
      <c r="U146" s="848"/>
      <c r="V146" s="848"/>
      <c r="W146" s="887"/>
      <c r="X146" s="841"/>
    </row>
    <row r="147" spans="1:25" ht="13" customHeight="1" outlineLevel="1" x14ac:dyDescent="0.3">
      <c r="A147" s="792"/>
      <c r="B147" s="842"/>
      <c r="C147" s="852"/>
      <c r="D147" s="852"/>
      <c r="E147" s="852"/>
      <c r="F147" s="854"/>
      <c r="G147" s="855"/>
      <c r="H147" s="888" t="s">
        <v>133</v>
      </c>
      <c r="I147" s="129">
        <v>100</v>
      </c>
      <c r="J147" s="892">
        <v>2.2000000000000002</v>
      </c>
      <c r="K147" s="733">
        <v>0.01</v>
      </c>
      <c r="L147" s="853"/>
      <c r="M147" s="893">
        <f t="shared" si="3"/>
        <v>0.23699999999999999</v>
      </c>
      <c r="N147" s="855"/>
      <c r="O147" s="853"/>
      <c r="P147" s="97">
        <v>0.42</v>
      </c>
      <c r="Q147" s="872"/>
      <c r="R147" s="97">
        <v>1</v>
      </c>
      <c r="S147" s="853"/>
      <c r="T147" s="926">
        <f t="shared" si="2"/>
        <v>0.12</v>
      </c>
      <c r="U147" s="848"/>
      <c r="V147" s="848"/>
      <c r="W147" s="887"/>
      <c r="X147" s="841"/>
    </row>
    <row r="148" spans="1:25" ht="13" customHeight="1" outlineLevel="1" x14ac:dyDescent="0.3">
      <c r="A148" s="792"/>
      <c r="B148" s="842"/>
      <c r="C148" s="852"/>
      <c r="D148" s="852"/>
      <c r="E148" s="852"/>
      <c r="F148" s="854"/>
      <c r="G148" s="855"/>
      <c r="H148" s="888" t="s">
        <v>134</v>
      </c>
      <c r="I148" s="129">
        <v>100</v>
      </c>
      <c r="J148" s="892">
        <v>2.2000000000000002</v>
      </c>
      <c r="K148" s="733">
        <v>0.01</v>
      </c>
      <c r="L148" s="853"/>
      <c r="M148" s="893">
        <f t="shared" si="3"/>
        <v>0.23699999999999999</v>
      </c>
      <c r="N148" s="855"/>
      <c r="O148" s="853"/>
      <c r="P148" s="97">
        <v>0.32</v>
      </c>
      <c r="Q148" s="872"/>
      <c r="R148" s="97">
        <v>1</v>
      </c>
      <c r="S148" s="853"/>
      <c r="T148" s="926">
        <f t="shared" si="2"/>
        <v>0.184</v>
      </c>
      <c r="U148" s="848"/>
      <c r="V148" s="848"/>
      <c r="W148" s="887"/>
      <c r="X148" s="841"/>
    </row>
    <row r="149" spans="1:25" ht="13" customHeight="1" outlineLevel="1" x14ac:dyDescent="0.3">
      <c r="A149" s="792"/>
      <c r="B149" s="842"/>
      <c r="C149" s="852"/>
      <c r="D149" s="852"/>
      <c r="E149" s="852"/>
      <c r="F149" s="854"/>
      <c r="G149" s="855"/>
      <c r="H149" s="888" t="s">
        <v>135</v>
      </c>
      <c r="I149" s="129">
        <v>150</v>
      </c>
      <c r="J149" s="892">
        <v>1.8</v>
      </c>
      <c r="K149" s="733">
        <v>0.01</v>
      </c>
      <c r="L149" s="853"/>
      <c r="M149" s="893">
        <f t="shared" si="3"/>
        <v>0.23699999999999999</v>
      </c>
      <c r="N149" s="855"/>
      <c r="O149" s="853"/>
      <c r="P149" s="97">
        <v>0.14000000000000001</v>
      </c>
      <c r="Q149" s="872"/>
      <c r="R149" s="97">
        <v>1</v>
      </c>
      <c r="S149" s="853"/>
      <c r="T149" s="926">
        <f t="shared" si="2"/>
        <v>0.2</v>
      </c>
      <c r="U149" s="848"/>
      <c r="V149" s="848"/>
      <c r="W149" s="887"/>
      <c r="X149" s="841"/>
    </row>
    <row r="150" spans="1:25" ht="13" customHeight="1" outlineLevel="1" x14ac:dyDescent="0.3">
      <c r="A150" s="792"/>
      <c r="B150" s="842"/>
      <c r="C150" s="852"/>
      <c r="D150" s="852"/>
      <c r="E150" s="852"/>
      <c r="F150" s="851"/>
      <c r="G150" s="855"/>
      <c r="H150" s="888" t="s">
        <v>136</v>
      </c>
      <c r="I150" s="129">
        <v>300</v>
      </c>
      <c r="J150" s="892">
        <v>0.75</v>
      </c>
      <c r="K150" s="733">
        <v>0.01</v>
      </c>
      <c r="L150" s="853"/>
      <c r="M150" s="893">
        <f t="shared" si="3"/>
        <v>0.23699999999999999</v>
      </c>
      <c r="N150" s="855"/>
      <c r="O150" s="853"/>
      <c r="P150" s="97">
        <v>0.12</v>
      </c>
      <c r="Q150" s="872"/>
      <c r="R150" s="97">
        <v>1</v>
      </c>
      <c r="S150" s="853"/>
      <c r="T150" s="926">
        <f t="shared" si="2"/>
        <v>0.2</v>
      </c>
      <c r="U150" s="848"/>
      <c r="V150" s="848"/>
      <c r="W150" s="887"/>
      <c r="X150" s="841"/>
    </row>
    <row r="151" spans="1:25" ht="13" customHeight="1" outlineLevel="1" x14ac:dyDescent="0.3">
      <c r="A151" s="792"/>
      <c r="B151" s="842"/>
      <c r="C151" s="852"/>
      <c r="D151" s="852"/>
      <c r="E151" s="852"/>
      <c r="F151" s="873"/>
      <c r="G151" s="855"/>
      <c r="H151" s="888" t="s">
        <v>137</v>
      </c>
      <c r="I151" s="129">
        <v>300</v>
      </c>
      <c r="J151" s="892">
        <v>0.75</v>
      </c>
      <c r="K151" s="733">
        <v>0.01</v>
      </c>
      <c r="L151" s="853"/>
      <c r="M151" s="893">
        <f t="shared" si="3"/>
        <v>0.23699999999999999</v>
      </c>
      <c r="N151" s="855"/>
      <c r="O151" s="853"/>
      <c r="P151" s="97">
        <v>0.23</v>
      </c>
      <c r="Q151" s="872"/>
      <c r="R151" s="97">
        <v>1</v>
      </c>
      <c r="S151" s="853"/>
      <c r="T151" s="926">
        <f t="shared" si="2"/>
        <v>0.2</v>
      </c>
      <c r="U151" s="848"/>
      <c r="V151" s="848"/>
      <c r="W151" s="887"/>
      <c r="X151" s="841"/>
    </row>
    <row r="152" spans="1:25" ht="13" customHeight="1" outlineLevel="1" x14ac:dyDescent="0.3">
      <c r="A152" s="792"/>
      <c r="B152" s="842"/>
      <c r="C152" s="852"/>
      <c r="D152" s="852"/>
      <c r="E152" s="852"/>
      <c r="F152" s="873"/>
      <c r="G152" s="855"/>
      <c r="H152" s="888" t="s">
        <v>138</v>
      </c>
      <c r="I152" s="129">
        <v>325</v>
      </c>
      <c r="J152" s="892">
        <v>1</v>
      </c>
      <c r="K152" s="733">
        <v>0.01</v>
      </c>
      <c r="L152" s="853"/>
      <c r="M152" s="893">
        <f t="shared" si="3"/>
        <v>0.23699999999999999</v>
      </c>
      <c r="N152" s="855"/>
      <c r="O152" s="853"/>
      <c r="P152" s="97">
        <v>0.32</v>
      </c>
      <c r="Q152" s="872"/>
      <c r="R152" s="97">
        <v>1</v>
      </c>
      <c r="S152" s="853"/>
      <c r="T152" s="926">
        <f t="shared" si="2"/>
        <v>0.184</v>
      </c>
      <c r="U152" s="848"/>
      <c r="V152" s="848"/>
      <c r="W152" s="887"/>
      <c r="X152" s="841"/>
    </row>
    <row r="153" spans="1:25" ht="13" customHeight="1" outlineLevel="1" x14ac:dyDescent="0.3">
      <c r="A153" s="792"/>
      <c r="B153" s="842"/>
      <c r="C153" s="852"/>
      <c r="D153" s="852"/>
      <c r="E153" s="852"/>
      <c r="F153" s="873"/>
      <c r="G153" s="855"/>
      <c r="H153" s="888" t="s">
        <v>139</v>
      </c>
      <c r="I153" s="129">
        <v>350</v>
      </c>
      <c r="J153" s="892">
        <v>1.5</v>
      </c>
      <c r="K153" s="733">
        <v>0.01</v>
      </c>
      <c r="L153" s="853"/>
      <c r="M153" s="893">
        <f t="shared" si="3"/>
        <v>0.23699999999999999</v>
      </c>
      <c r="N153" s="855"/>
      <c r="O153" s="853"/>
      <c r="P153" s="97">
        <v>0.42</v>
      </c>
      <c r="Q153" s="872"/>
      <c r="R153" s="97">
        <v>1</v>
      </c>
      <c r="S153" s="853"/>
      <c r="T153" s="926">
        <f t="shared" si="2"/>
        <v>0.12</v>
      </c>
      <c r="U153" s="848"/>
      <c r="V153" s="848"/>
      <c r="W153" s="887"/>
      <c r="X153" s="841"/>
    </row>
    <row r="154" spans="1:25" ht="13" customHeight="1" outlineLevel="1" x14ac:dyDescent="0.3">
      <c r="A154" s="792"/>
      <c r="B154" s="842"/>
      <c r="C154" s="852"/>
      <c r="D154" s="852"/>
      <c r="E154" s="852"/>
      <c r="F154" s="873"/>
      <c r="G154" s="855"/>
      <c r="H154" s="888" t="s">
        <v>140</v>
      </c>
      <c r="I154" s="129">
        <v>50</v>
      </c>
      <c r="J154" s="892">
        <v>4.5</v>
      </c>
      <c r="K154" s="733">
        <v>0.01</v>
      </c>
      <c r="L154" s="853"/>
      <c r="M154" s="893">
        <f t="shared" si="3"/>
        <v>0.23699999999999999</v>
      </c>
      <c r="N154" s="855"/>
      <c r="O154" s="853"/>
      <c r="P154" s="97">
        <v>0.51</v>
      </c>
      <c r="Q154" s="872"/>
      <c r="R154" s="97">
        <v>1</v>
      </c>
      <c r="S154" s="853"/>
      <c r="T154" s="926">
        <f t="shared" si="2"/>
        <v>0.12</v>
      </c>
      <c r="U154" s="848"/>
      <c r="V154" s="848"/>
      <c r="W154" s="887"/>
      <c r="X154" s="841"/>
    </row>
    <row r="155" spans="1:25" ht="13" customHeight="1" outlineLevel="1" x14ac:dyDescent="0.3">
      <c r="A155" s="792"/>
      <c r="B155" s="842"/>
      <c r="C155" s="852"/>
      <c r="D155" s="852"/>
      <c r="E155" s="852"/>
      <c r="F155" s="873"/>
      <c r="G155" s="855"/>
      <c r="H155" s="888" t="s">
        <v>141</v>
      </c>
      <c r="I155" s="129">
        <v>50</v>
      </c>
      <c r="J155" s="892">
        <v>4.5</v>
      </c>
      <c r="K155" s="733">
        <v>0.01</v>
      </c>
      <c r="L155" s="853"/>
      <c r="M155" s="893">
        <f t="shared" si="3"/>
        <v>0.23699999999999999</v>
      </c>
      <c r="N155" s="855"/>
      <c r="O155" s="853"/>
      <c r="P155" s="97">
        <v>0.6</v>
      </c>
      <c r="Q155" s="872"/>
      <c r="R155" s="97">
        <v>1</v>
      </c>
      <c r="S155" s="853"/>
      <c r="T155" s="926">
        <f t="shared" si="2"/>
        <v>0.12</v>
      </c>
      <c r="U155" s="848"/>
      <c r="V155" s="848"/>
      <c r="W155" s="887"/>
      <c r="X155" s="841"/>
    </row>
    <row r="156" spans="1:25" ht="17.25" customHeight="1" x14ac:dyDescent="0.3">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15" customHeight="1" x14ac:dyDescent="0.3">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3">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24</v>
      </c>
      <c r="X158" s="841"/>
    </row>
    <row r="159" spans="1:25" ht="12" customHeight="1" x14ac:dyDescent="0.3">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5">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15" customHeight="1" thickBot="1" x14ac:dyDescent="0.3">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15" customHeight="1" x14ac:dyDescent="0.3">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3" customHeight="1" x14ac:dyDescent="0.3">
      <c r="A163" s="792"/>
      <c r="B163" s="842"/>
      <c r="C163" s="865"/>
      <c r="D163" s="865">
        <v>0</v>
      </c>
      <c r="E163" s="865" t="s">
        <v>1</v>
      </c>
      <c r="F163" s="863"/>
      <c r="G163" s="870" t="s">
        <v>1145</v>
      </c>
      <c r="H163" s="863"/>
      <c r="I163" s="863"/>
      <c r="J163" s="863"/>
      <c r="K163" s="863"/>
      <c r="L163" s="863"/>
      <c r="M163" s="863"/>
      <c r="N163" s="863"/>
      <c r="O163" s="863"/>
      <c r="P163" s="863"/>
      <c r="Q163" s="863"/>
      <c r="R163" s="863"/>
      <c r="S163" s="863"/>
      <c r="T163" s="862"/>
      <c r="U163" s="864"/>
      <c r="V163" s="860"/>
      <c r="W163" s="860"/>
      <c r="X163" s="847"/>
      <c r="Y163" s="841"/>
    </row>
    <row r="164" spans="1:25" ht="13" customHeight="1" x14ac:dyDescent="0.3">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3" customHeight="1" x14ac:dyDescent="0.3">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3" customHeight="1" x14ac:dyDescent="0.3">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3" customHeight="1" x14ac:dyDescent="0.3">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3" customHeight="1" x14ac:dyDescent="0.3">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3" customHeight="1" x14ac:dyDescent="0.3">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3" customHeight="1" x14ac:dyDescent="0.3">
      <c r="A170" s="792"/>
      <c r="B170" s="842"/>
      <c r="C170" s="852"/>
      <c r="D170" s="852"/>
      <c r="E170" s="852"/>
      <c r="F170" s="852"/>
      <c r="G170" s="852"/>
      <c r="H170" s="880"/>
      <c r="I170" s="23" t="s">
        <v>379</v>
      </c>
      <c r="J170" s="23" t="s">
        <v>56</v>
      </c>
      <c r="K170" s="23" t="s">
        <v>57</v>
      </c>
      <c r="L170" s="23" t="s">
        <v>58</v>
      </c>
      <c r="M170" s="23" t="s">
        <v>59</v>
      </c>
      <c r="N170" s="23" t="s">
        <v>881</v>
      </c>
      <c r="O170" s="23" t="s">
        <v>882</v>
      </c>
      <c r="P170" s="23" t="s">
        <v>883</v>
      </c>
      <c r="Q170" s="23" t="s">
        <v>1155</v>
      </c>
      <c r="R170" s="880"/>
      <c r="S170" s="880"/>
      <c r="T170" s="858"/>
      <c r="U170" s="858"/>
      <c r="V170" s="858"/>
      <c r="W170" s="858"/>
      <c r="X170" s="847"/>
      <c r="Y170" s="841"/>
    </row>
    <row r="171" spans="1:25" ht="5.15" customHeight="1" x14ac:dyDescent="0.3">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15" customHeight="1" x14ac:dyDescent="0.3">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3" customHeight="1" x14ac:dyDescent="0.3">
      <c r="A173" s="792"/>
      <c r="B173" s="842"/>
      <c r="C173" s="852"/>
      <c r="D173" s="852"/>
      <c r="E173" s="852"/>
      <c r="F173" s="854"/>
      <c r="G173" s="802"/>
      <c r="H173" s="849" t="s">
        <v>1146</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3" customHeight="1" x14ac:dyDescent="0.3">
      <c r="A174" s="792"/>
      <c r="B174" s="842"/>
      <c r="C174" s="852"/>
      <c r="D174" s="852"/>
      <c r="E174" s="852"/>
      <c r="F174" s="851"/>
      <c r="G174" s="850"/>
      <c r="H174" s="849"/>
      <c r="Q174" s="849"/>
      <c r="R174" s="849"/>
      <c r="S174" s="849"/>
      <c r="T174" s="849"/>
      <c r="U174" s="849"/>
      <c r="V174" s="849"/>
      <c r="W174" s="848"/>
      <c r="X174" s="847"/>
      <c r="Y174" s="841"/>
    </row>
    <row r="175" spans="1:25" ht="5.15" customHeight="1" x14ac:dyDescent="0.3">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3">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24</v>
      </c>
      <c r="Y176" s="841"/>
    </row>
    <row r="177" spans="1:25" ht="12" customHeight="1" x14ac:dyDescent="0.3">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5">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15" customHeight="1" thickBot="1" x14ac:dyDescent="0.3">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15" customHeight="1" x14ac:dyDescent="0.3">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3" customHeight="1" x14ac:dyDescent="0.3">
      <c r="A181" s="792"/>
      <c r="B181" s="842"/>
      <c r="C181" s="865"/>
      <c r="D181" s="865">
        <v>0</v>
      </c>
      <c r="E181" s="865" t="s">
        <v>1</v>
      </c>
      <c r="F181" s="863"/>
      <c r="G181" s="870" t="s">
        <v>1114</v>
      </c>
      <c r="H181" s="863"/>
      <c r="I181" s="863"/>
      <c r="J181" s="863"/>
      <c r="K181" s="863"/>
      <c r="L181" s="863"/>
      <c r="M181" s="863"/>
      <c r="N181" s="863"/>
      <c r="O181" s="863"/>
      <c r="P181" s="863"/>
      <c r="Q181" s="863"/>
      <c r="R181" s="863"/>
      <c r="S181" s="863"/>
      <c r="T181" s="862"/>
      <c r="U181" s="864"/>
      <c r="V181" s="860"/>
      <c r="W181" s="860"/>
      <c r="X181" s="847"/>
      <c r="Y181" s="841"/>
    </row>
    <row r="182" spans="1:25" ht="13" customHeight="1" x14ac:dyDescent="0.3">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3" customHeight="1" x14ac:dyDescent="0.3">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3" customHeight="1" x14ac:dyDescent="0.3">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3" customHeight="1" x14ac:dyDescent="0.3">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3" customHeight="1" x14ac:dyDescent="0.3">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3" customHeight="1" x14ac:dyDescent="0.3">
      <c r="A187" s="792"/>
      <c r="B187" s="842"/>
      <c r="C187" s="852"/>
      <c r="D187" s="852"/>
      <c r="E187" s="852"/>
      <c r="F187" s="852"/>
      <c r="G187" s="852"/>
      <c r="H187" s="880"/>
      <c r="I187" s="886" t="s">
        <v>1113</v>
      </c>
      <c r="J187" s="886"/>
      <c r="K187" s="886"/>
      <c r="L187" s="886"/>
      <c r="M187" s="886"/>
      <c r="N187" s="896"/>
      <c r="O187" s="880"/>
      <c r="P187" s="880"/>
      <c r="Q187" s="880"/>
      <c r="R187" s="880"/>
      <c r="S187" s="880"/>
      <c r="T187" s="858"/>
      <c r="U187" s="858"/>
      <c r="V187" s="858"/>
      <c r="W187" s="858"/>
      <c r="X187" s="847"/>
      <c r="Y187" s="841"/>
    </row>
    <row r="188" spans="1:25" ht="13" customHeight="1" x14ac:dyDescent="0.3">
      <c r="A188" s="792"/>
      <c r="B188" s="842"/>
      <c r="C188" s="852"/>
      <c r="D188" s="852"/>
      <c r="E188" s="852"/>
      <c r="F188" s="852"/>
      <c r="G188" s="852"/>
      <c r="H188" s="880"/>
      <c r="I188" s="877" t="s">
        <v>1112</v>
      </c>
      <c r="J188" s="877" t="s">
        <v>1111</v>
      </c>
      <c r="K188" s="877" t="s">
        <v>1110</v>
      </c>
      <c r="L188" s="877" t="s">
        <v>1109</v>
      </c>
      <c r="M188" s="877" t="s">
        <v>1108</v>
      </c>
      <c r="N188" s="811"/>
      <c r="O188" s="880"/>
      <c r="P188" s="880"/>
      <c r="Q188" s="880"/>
      <c r="R188" s="880"/>
      <c r="S188" s="880"/>
      <c r="T188" s="858"/>
      <c r="U188" s="858"/>
      <c r="V188" s="858"/>
      <c r="W188" s="858"/>
      <c r="X188" s="847"/>
      <c r="Y188" s="841"/>
    </row>
    <row r="189" spans="1:25" ht="5.15" customHeight="1" x14ac:dyDescent="0.3">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15" customHeight="1" x14ac:dyDescent="0.3">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3" customHeight="1" x14ac:dyDescent="0.3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3" customHeight="1" x14ac:dyDescent="0.3">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15" customHeight="1" x14ac:dyDescent="0.3">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3">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24</v>
      </c>
      <c r="Y194" s="841"/>
    </row>
    <row r="195" spans="1:25" ht="12" customHeight="1" x14ac:dyDescent="0.3">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5">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15" customHeight="1" thickBot="1" x14ac:dyDescent="0.3">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15" customHeight="1" x14ac:dyDescent="0.3">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3" customHeight="1" x14ac:dyDescent="0.3">
      <c r="A199" s="792"/>
      <c r="B199" s="842"/>
      <c r="C199" s="865"/>
      <c r="D199" s="865">
        <v>0</v>
      </c>
      <c r="E199" s="865" t="s">
        <v>1</v>
      </c>
      <c r="F199" s="863"/>
      <c r="G199" s="870" t="s">
        <v>1101</v>
      </c>
      <c r="H199" s="863"/>
      <c r="I199" s="863"/>
      <c r="J199" s="863"/>
      <c r="K199" s="863"/>
      <c r="L199" s="863"/>
      <c r="M199" s="863"/>
      <c r="N199" s="863"/>
      <c r="O199" s="863"/>
      <c r="P199" s="863"/>
      <c r="Q199" s="863"/>
      <c r="R199" s="863"/>
      <c r="S199" s="863"/>
      <c r="T199" s="862"/>
      <c r="U199" s="864"/>
      <c r="V199" s="860"/>
      <c r="W199" s="860"/>
      <c r="X199" s="847"/>
      <c r="Y199" s="841"/>
    </row>
    <row r="200" spans="1:25" ht="13" customHeight="1" x14ac:dyDescent="0.3">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3" customHeight="1" x14ac:dyDescent="0.3">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3" customHeight="1" x14ac:dyDescent="0.3">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3" customHeight="1" x14ac:dyDescent="0.3">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3" customHeight="1" x14ac:dyDescent="0.3">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3" customHeight="1" x14ac:dyDescent="0.3">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3" customHeight="1" x14ac:dyDescent="0.3">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15" customHeight="1" x14ac:dyDescent="0.3">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15" customHeight="1" x14ac:dyDescent="0.3">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3" customHeight="1" x14ac:dyDescent="0.3">
      <c r="A209" s="792"/>
      <c r="B209" s="842"/>
      <c r="C209" s="852"/>
      <c r="D209" s="852"/>
      <c r="E209" s="852"/>
      <c r="F209" s="854"/>
      <c r="G209" s="850" t="s">
        <v>1100</v>
      </c>
      <c r="H209" s="850"/>
      <c r="I209" s="850"/>
      <c r="J209" s="97">
        <v>0.08</v>
      </c>
      <c r="K209" s="853"/>
      <c r="L209" s="849"/>
      <c r="M209" s="849"/>
      <c r="N209" s="849"/>
      <c r="O209" s="849"/>
      <c r="P209" s="849"/>
      <c r="Q209" s="849"/>
      <c r="R209" s="849"/>
      <c r="S209" s="849"/>
      <c r="T209" s="849"/>
      <c r="U209" s="849"/>
      <c r="V209" s="849"/>
      <c r="W209" s="848"/>
      <c r="X209" s="847"/>
      <c r="Y209" s="841"/>
    </row>
    <row r="210" spans="1:25" ht="13" customHeight="1" x14ac:dyDescent="0.3">
      <c r="A210" s="792"/>
      <c r="B210" s="842"/>
      <c r="C210" s="852"/>
      <c r="D210" s="852"/>
      <c r="E210" s="852"/>
      <c r="F210" s="854"/>
      <c r="G210" s="850" t="s">
        <v>1099</v>
      </c>
      <c r="H210" s="850"/>
      <c r="I210" s="850"/>
      <c r="J210" s="892">
        <v>4</v>
      </c>
      <c r="K210" s="853"/>
      <c r="L210" s="849"/>
      <c r="M210" s="849"/>
      <c r="N210" s="849"/>
      <c r="O210" s="849"/>
      <c r="P210" s="849"/>
      <c r="Q210" s="849"/>
      <c r="R210" s="849"/>
      <c r="S210" s="849"/>
      <c r="T210" s="849"/>
      <c r="U210" s="849"/>
      <c r="V210" s="849"/>
      <c r="W210" s="848"/>
      <c r="X210" s="847"/>
      <c r="Y210" s="841"/>
    </row>
    <row r="211" spans="1:25" ht="13" customHeight="1" x14ac:dyDescent="0.3">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3" customHeight="1" x14ac:dyDescent="0.3">
      <c r="A212" s="792"/>
      <c r="B212" s="842"/>
      <c r="C212" s="852"/>
      <c r="D212" s="852"/>
      <c r="E212" s="852"/>
      <c r="F212" s="851"/>
      <c r="G212" s="850" t="s">
        <v>1098</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3" customHeight="1" x14ac:dyDescent="0.3">
      <c r="A213" s="792"/>
      <c r="B213" s="842"/>
      <c r="C213" s="852"/>
      <c r="D213" s="852"/>
      <c r="E213" s="852"/>
      <c r="F213" s="873"/>
      <c r="G213" s="850" t="s">
        <v>1097</v>
      </c>
      <c r="H213" s="850"/>
      <c r="I213" s="850"/>
      <c r="J213" s="226">
        <v>1.4</v>
      </c>
      <c r="K213" s="875"/>
      <c r="L213" s="849"/>
      <c r="M213" s="849"/>
      <c r="N213" s="849"/>
      <c r="O213" s="849"/>
      <c r="P213" s="849"/>
      <c r="Q213" s="849"/>
      <c r="R213" s="849"/>
      <c r="S213" s="849"/>
      <c r="T213" s="849"/>
      <c r="U213" s="849"/>
      <c r="V213" s="849"/>
      <c r="W213" s="848"/>
      <c r="X213" s="847"/>
      <c r="Y213" s="841"/>
    </row>
    <row r="214" spans="1:25" ht="13" customHeight="1" x14ac:dyDescent="0.3">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15" customHeight="1" x14ac:dyDescent="0.3">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3">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24</v>
      </c>
      <c r="Y216" s="841"/>
    </row>
    <row r="217" spans="1:25" ht="12" customHeight="1" x14ac:dyDescent="0.3">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3">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3">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3">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3">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3">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3">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3">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3">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3">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3">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3">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3">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3">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3">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3">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3">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3">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3">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3" x14ac:dyDescent="0.3">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820</v>
      </c>
      <c r="G20" s="488" t="s">
        <v>763</v>
      </c>
      <c r="H20" s="488" t="s">
        <v>755</v>
      </c>
      <c r="I20" s="488" t="s">
        <v>756</v>
      </c>
      <c r="J20" s="488" t="s">
        <v>757</v>
      </c>
      <c r="K20" s="488" t="s">
        <v>758</v>
      </c>
      <c r="L20" s="488" t="s">
        <v>759</v>
      </c>
      <c r="M20" s="488" t="s">
        <v>760</v>
      </c>
      <c r="N20" s="488" t="s">
        <v>761</v>
      </c>
      <c r="O20" s="488" t="s">
        <v>762</v>
      </c>
      <c r="P20" s="22"/>
      <c r="Q20" s="22"/>
      <c r="R20" s="22"/>
      <c r="S20" s="22"/>
      <c r="T20" s="22" t="s">
        <v>90</v>
      </c>
      <c r="U20" s="22" t="s">
        <v>820</v>
      </c>
      <c r="V20" s="22" t="s">
        <v>763</v>
      </c>
      <c r="W20" s="22" t="s">
        <v>755</v>
      </c>
      <c r="X20" s="22" t="s">
        <v>756</v>
      </c>
      <c r="Y20" s="22" t="s">
        <v>757</v>
      </c>
      <c r="Z20" s="22" t="s">
        <v>758</v>
      </c>
      <c r="AA20" s="22" t="s">
        <v>759</v>
      </c>
      <c r="AB20" s="22" t="s">
        <v>760</v>
      </c>
      <c r="AC20" s="22" t="s">
        <v>761</v>
      </c>
      <c r="AD20" s="22" t="s">
        <v>762</v>
      </c>
      <c r="AE20" s="22"/>
      <c r="AF20" s="22"/>
      <c r="AG20" s="22"/>
      <c r="AH20" s="22"/>
      <c r="AI20" s="22"/>
      <c r="AJ20" s="22"/>
      <c r="AK20" s="22"/>
      <c r="AL20" s="16"/>
      <c r="AM20" s="8"/>
      <c r="AN20" s="8"/>
      <c r="AO20" s="8"/>
    </row>
    <row r="21" spans="1:41" outlineLevel="1" x14ac:dyDescent="0.35">
      <c r="A21" s="6"/>
      <c r="B21" s="7"/>
      <c r="C21" s="17"/>
      <c r="D21" s="26"/>
      <c r="E21" s="502" t="s">
        <v>380</v>
      </c>
      <c r="F21" s="660">
        <v>43595</v>
      </c>
      <c r="G21" s="659">
        <v>43572</v>
      </c>
      <c r="H21" s="1">
        <f>G21</f>
        <v>43572</v>
      </c>
      <c r="I21" s="1">
        <f>H21</f>
        <v>43572</v>
      </c>
      <c r="J21" s="1">
        <f>G21</f>
        <v>43572</v>
      </c>
      <c r="K21" s="1">
        <f>J21</f>
        <v>43572</v>
      </c>
      <c r="L21" s="1">
        <f>K21</f>
        <v>43572</v>
      </c>
      <c r="M21" s="1">
        <f>J21</f>
        <v>43572</v>
      </c>
      <c r="N21" s="1">
        <f t="shared" ref="N21:O26" si="0">M21</f>
        <v>43572</v>
      </c>
      <c r="O21" s="1">
        <f t="shared" si="0"/>
        <v>43572</v>
      </c>
      <c r="P21" t="s">
        <v>976</v>
      </c>
      <c r="T21" t="s">
        <v>380</v>
      </c>
      <c r="U21" s="763">
        <f>MIN(51,INT((F21 - DATE(YEAR(F21),1,1))/7))*7+IF(YEAR(F21)&gt;YEAR(F$21),364,0)</f>
        <v>126</v>
      </c>
      <c r="V21" s="763">
        <f t="shared" ref="V21:AD31" si="1">MIN(51,INT((G21 - DATE(YEAR(G21),1,1))/7))*7+IF(YEAR(G21)&gt;YEAR(G$21),364,0)</f>
        <v>105</v>
      </c>
      <c r="W21" s="763">
        <f t="shared" si="1"/>
        <v>105</v>
      </c>
      <c r="X21" s="763">
        <f t="shared" si="1"/>
        <v>105</v>
      </c>
      <c r="Y21" s="763">
        <f t="shared" si="1"/>
        <v>105</v>
      </c>
      <c r="Z21" s="763">
        <f t="shared" si="1"/>
        <v>105</v>
      </c>
      <c r="AA21" s="763">
        <f t="shared" si="1"/>
        <v>105</v>
      </c>
      <c r="AB21" s="763">
        <f t="shared" si="1"/>
        <v>105</v>
      </c>
      <c r="AC21" s="763">
        <f t="shared" si="1"/>
        <v>105</v>
      </c>
      <c r="AD21" s="763">
        <f t="shared" si="1"/>
        <v>105</v>
      </c>
      <c r="AL21" s="16"/>
      <c r="AM21" s="8"/>
      <c r="AN21" s="8"/>
      <c r="AO21" s="8"/>
    </row>
    <row r="22" spans="1:41" outlineLevel="1" x14ac:dyDescent="0.35">
      <c r="A22" s="6"/>
      <c r="B22" s="7"/>
      <c r="C22" s="17"/>
      <c r="D22" s="26"/>
      <c r="E22" s="503" t="s">
        <v>381</v>
      </c>
      <c r="F22" s="659">
        <v>43609</v>
      </c>
      <c r="G22" s="1">
        <f>H22</f>
        <v>43593</v>
      </c>
      <c r="H22" s="1">
        <f>I22</f>
        <v>43593</v>
      </c>
      <c r="I22" s="1">
        <f>K22</f>
        <v>43593</v>
      </c>
      <c r="J22" s="1">
        <f>L22</f>
        <v>43593</v>
      </c>
      <c r="K22" s="659">
        <v>43593</v>
      </c>
      <c r="L22" s="1">
        <f>K22</f>
        <v>43593</v>
      </c>
      <c r="M22" s="1">
        <f>K22</f>
        <v>43593</v>
      </c>
      <c r="N22" s="1">
        <f t="shared" si="0"/>
        <v>43593</v>
      </c>
      <c r="O22" s="1">
        <f t="shared" si="0"/>
        <v>43593</v>
      </c>
      <c r="T22" t="s">
        <v>381</v>
      </c>
      <c r="U22" s="763">
        <f t="shared" ref="U22:U31" si="2">MIN(51,INT((F22 - DATE(YEAR(F22),1,1))/7))*7+IF(YEAR(F22)&gt;YEAR(F$21),364,0)</f>
        <v>140</v>
      </c>
      <c r="V22" s="763">
        <f t="shared" si="1"/>
        <v>126</v>
      </c>
      <c r="W22" s="763">
        <f t="shared" si="1"/>
        <v>126</v>
      </c>
      <c r="X22" s="763">
        <f t="shared" si="1"/>
        <v>126</v>
      </c>
      <c r="Y22" s="763">
        <f t="shared" si="1"/>
        <v>126</v>
      </c>
      <c r="Z22" s="763">
        <f t="shared" si="1"/>
        <v>126</v>
      </c>
      <c r="AA22" s="763">
        <f t="shared" si="1"/>
        <v>126</v>
      </c>
      <c r="AB22" s="763">
        <f t="shared" si="1"/>
        <v>126</v>
      </c>
      <c r="AC22" s="763">
        <f t="shared" si="1"/>
        <v>126</v>
      </c>
      <c r="AD22" s="763">
        <f t="shared" si="1"/>
        <v>126</v>
      </c>
      <c r="AL22" s="16"/>
      <c r="AM22" s="8"/>
      <c r="AN22" s="8"/>
      <c r="AO22" s="8"/>
    </row>
    <row r="23" spans="1:41" outlineLevel="1" x14ac:dyDescent="0.35">
      <c r="A23" s="6"/>
      <c r="B23" s="7"/>
      <c r="C23" s="17"/>
      <c r="D23" s="26"/>
      <c r="E23" s="503" t="s">
        <v>382</v>
      </c>
      <c r="F23" s="659">
        <v>43630</v>
      </c>
      <c r="G23" s="659">
        <v>43628</v>
      </c>
      <c r="H23" s="1">
        <f>G23</f>
        <v>43628</v>
      </c>
      <c r="I23" s="659">
        <v>43628</v>
      </c>
      <c r="J23" s="1">
        <f>I23</f>
        <v>43628</v>
      </c>
      <c r="K23" s="659">
        <v>43628</v>
      </c>
      <c r="L23" s="1">
        <f>K23</f>
        <v>43628</v>
      </c>
      <c r="M23" s="659">
        <v>43614</v>
      </c>
      <c r="N23" s="1">
        <f t="shared" si="0"/>
        <v>43614</v>
      </c>
      <c r="O23" s="1">
        <f t="shared" si="0"/>
        <v>43614</v>
      </c>
      <c r="T23" t="s">
        <v>382</v>
      </c>
      <c r="U23" s="763">
        <f t="shared" si="2"/>
        <v>161</v>
      </c>
      <c r="V23" s="763">
        <f t="shared" si="1"/>
        <v>161</v>
      </c>
      <c r="W23" s="763">
        <f t="shared" si="1"/>
        <v>161</v>
      </c>
      <c r="X23" s="763">
        <f t="shared" si="1"/>
        <v>161</v>
      </c>
      <c r="Y23" s="763">
        <f t="shared" si="1"/>
        <v>161</v>
      </c>
      <c r="Z23" s="763">
        <f t="shared" si="1"/>
        <v>161</v>
      </c>
      <c r="AA23" s="763">
        <f t="shared" si="1"/>
        <v>161</v>
      </c>
      <c r="AB23" s="763">
        <f t="shared" si="1"/>
        <v>147</v>
      </c>
      <c r="AC23" s="763">
        <f t="shared" si="1"/>
        <v>147</v>
      </c>
      <c r="AD23" s="763">
        <f t="shared" si="1"/>
        <v>147</v>
      </c>
      <c r="AL23" s="16"/>
      <c r="AM23" s="8"/>
      <c r="AN23" s="8"/>
      <c r="AO23" s="8"/>
    </row>
    <row r="24" spans="1:41" outlineLevel="1" x14ac:dyDescent="0.35">
      <c r="A24" s="6"/>
      <c r="B24" s="7"/>
      <c r="C24" s="17"/>
      <c r="D24" s="26"/>
      <c r="E24" s="503" t="s">
        <v>383</v>
      </c>
      <c r="F24" s="659">
        <v>43665</v>
      </c>
      <c r="G24" s="659">
        <v>43684</v>
      </c>
      <c r="H24" s="1">
        <f>G24</f>
        <v>43684</v>
      </c>
      <c r="I24" s="659">
        <v>43684</v>
      </c>
      <c r="J24" s="1">
        <f>I24</f>
        <v>43684</v>
      </c>
      <c r="K24" s="659">
        <v>43684</v>
      </c>
      <c r="L24" s="1">
        <f>K24</f>
        <v>43684</v>
      </c>
      <c r="M24" s="659">
        <v>43684</v>
      </c>
      <c r="N24" s="1">
        <f t="shared" si="0"/>
        <v>43684</v>
      </c>
      <c r="O24" s="1">
        <f t="shared" si="0"/>
        <v>43684</v>
      </c>
      <c r="T24" t="s">
        <v>383</v>
      </c>
      <c r="U24" s="763">
        <f t="shared" si="2"/>
        <v>196</v>
      </c>
      <c r="V24" s="763">
        <f t="shared" si="1"/>
        <v>217</v>
      </c>
      <c r="W24" s="763">
        <f t="shared" si="1"/>
        <v>217</v>
      </c>
      <c r="X24" s="763">
        <f t="shared" si="1"/>
        <v>217</v>
      </c>
      <c r="Y24" s="763">
        <f t="shared" si="1"/>
        <v>217</v>
      </c>
      <c r="Z24" s="763">
        <f t="shared" si="1"/>
        <v>217</v>
      </c>
      <c r="AA24" s="763">
        <f t="shared" si="1"/>
        <v>217</v>
      </c>
      <c r="AB24" s="763">
        <f t="shared" si="1"/>
        <v>217</v>
      </c>
      <c r="AC24" s="763">
        <f t="shared" si="1"/>
        <v>217</v>
      </c>
      <c r="AD24" s="763">
        <f t="shared" si="1"/>
        <v>217</v>
      </c>
      <c r="AL24" s="16"/>
      <c r="AM24" s="8"/>
      <c r="AN24" s="8"/>
      <c r="AO24" s="8"/>
    </row>
    <row r="25" spans="1:41" outlineLevel="1" x14ac:dyDescent="0.35">
      <c r="A25" s="6"/>
      <c r="B25" s="7"/>
      <c r="C25" s="17"/>
      <c r="D25" s="26"/>
      <c r="E25" s="503" t="s">
        <v>384</v>
      </c>
      <c r="F25" s="659">
        <v>43721</v>
      </c>
      <c r="G25" s="659">
        <v>43733</v>
      </c>
      <c r="H25" s="1">
        <f>G25</f>
        <v>43733</v>
      </c>
      <c r="I25" s="659">
        <v>43733</v>
      </c>
      <c r="J25" s="1">
        <f>I25</f>
        <v>43733</v>
      </c>
      <c r="K25" s="659">
        <v>43733</v>
      </c>
      <c r="L25" s="1">
        <f>K25</f>
        <v>43733</v>
      </c>
      <c r="M25" s="659">
        <v>43733</v>
      </c>
      <c r="N25" s="1">
        <f t="shared" si="0"/>
        <v>43733</v>
      </c>
      <c r="O25" s="1">
        <f t="shared" si="0"/>
        <v>43733</v>
      </c>
      <c r="T25" t="s">
        <v>384</v>
      </c>
      <c r="U25" s="763">
        <f t="shared" si="2"/>
        <v>252</v>
      </c>
      <c r="V25" s="763">
        <f t="shared" si="1"/>
        <v>266</v>
      </c>
      <c r="W25" s="763">
        <f t="shared" si="1"/>
        <v>266</v>
      </c>
      <c r="X25" s="763">
        <f t="shared" si="1"/>
        <v>266</v>
      </c>
      <c r="Y25" s="763">
        <f t="shared" si="1"/>
        <v>266</v>
      </c>
      <c r="Z25" s="763">
        <f t="shared" si="1"/>
        <v>266</v>
      </c>
      <c r="AA25" s="763">
        <f t="shared" si="1"/>
        <v>266</v>
      </c>
      <c r="AB25" s="763">
        <f t="shared" si="1"/>
        <v>266</v>
      </c>
      <c r="AC25" s="763">
        <f t="shared" si="1"/>
        <v>266</v>
      </c>
      <c r="AD25" s="763">
        <f t="shared" si="1"/>
        <v>266</v>
      </c>
      <c r="AL25" s="16"/>
      <c r="AM25" s="8"/>
      <c r="AN25" s="8"/>
      <c r="AO25" s="8"/>
    </row>
    <row r="26" spans="1:41" outlineLevel="1" x14ac:dyDescent="0.35">
      <c r="A26" s="6"/>
      <c r="B26" s="7"/>
      <c r="C26" s="17"/>
      <c r="D26" s="26"/>
      <c r="E26" s="503" t="s">
        <v>385</v>
      </c>
      <c r="F26" s="659">
        <v>43749</v>
      </c>
      <c r="G26" s="659">
        <v>43753</v>
      </c>
      <c r="H26" s="1">
        <f>G26</f>
        <v>43753</v>
      </c>
      <c r="I26" s="659">
        <v>43753</v>
      </c>
      <c r="J26" s="1">
        <f>I26</f>
        <v>43753</v>
      </c>
      <c r="K26" s="659">
        <v>43753</v>
      </c>
      <c r="L26" s="1">
        <f>K26</f>
        <v>43753</v>
      </c>
      <c r="M26" s="659">
        <v>43753</v>
      </c>
      <c r="N26" s="1">
        <f t="shared" si="0"/>
        <v>43753</v>
      </c>
      <c r="O26" s="1">
        <f t="shared" si="0"/>
        <v>43753</v>
      </c>
      <c r="T26" t="s">
        <v>385</v>
      </c>
      <c r="U26" s="763">
        <f t="shared" si="2"/>
        <v>280</v>
      </c>
      <c r="V26" s="763">
        <f t="shared" si="1"/>
        <v>287</v>
      </c>
      <c r="W26" s="763">
        <f t="shared" si="1"/>
        <v>287</v>
      </c>
      <c r="X26" s="763">
        <f t="shared" si="1"/>
        <v>287</v>
      </c>
      <c r="Y26" s="763">
        <f t="shared" si="1"/>
        <v>287</v>
      </c>
      <c r="Z26" s="763">
        <f t="shared" si="1"/>
        <v>287</v>
      </c>
      <c r="AA26" s="763">
        <f t="shared" si="1"/>
        <v>287</v>
      </c>
      <c r="AB26" s="763">
        <f t="shared" si="1"/>
        <v>287</v>
      </c>
      <c r="AC26" s="763">
        <f t="shared" si="1"/>
        <v>287</v>
      </c>
      <c r="AD26" s="763">
        <f t="shared" si="1"/>
        <v>287</v>
      </c>
      <c r="AL26" s="16"/>
      <c r="AM26" s="8"/>
      <c r="AN26" s="8"/>
      <c r="AO26" s="8"/>
    </row>
    <row r="27" spans="1:41" outlineLevel="1" x14ac:dyDescent="0.35">
      <c r="A27" s="6"/>
      <c r="B27" s="7"/>
      <c r="C27" s="17"/>
      <c r="D27" s="26"/>
      <c r="E27" s="503" t="s">
        <v>386</v>
      </c>
      <c r="F27" s="659">
        <v>43770</v>
      </c>
      <c r="G27" s="659">
        <v>43784</v>
      </c>
      <c r="H27" s="659">
        <v>43769</v>
      </c>
      <c r="I27" s="659">
        <v>43784</v>
      </c>
      <c r="J27" s="659">
        <v>43766</v>
      </c>
      <c r="K27" s="659">
        <v>43789</v>
      </c>
      <c r="L27" s="659">
        <v>43775</v>
      </c>
      <c r="M27" s="659">
        <v>43797</v>
      </c>
      <c r="N27" s="659">
        <v>43770</v>
      </c>
      <c r="O27" s="1">
        <f>N27</f>
        <v>43770</v>
      </c>
      <c r="T27" t="s">
        <v>386</v>
      </c>
      <c r="U27" s="763">
        <f t="shared" si="2"/>
        <v>301</v>
      </c>
      <c r="V27" s="763">
        <f t="shared" si="1"/>
        <v>315</v>
      </c>
      <c r="W27" s="763">
        <f t="shared" si="1"/>
        <v>301</v>
      </c>
      <c r="X27" s="763">
        <f t="shared" si="1"/>
        <v>315</v>
      </c>
      <c r="Y27" s="763">
        <f t="shared" si="1"/>
        <v>294</v>
      </c>
      <c r="Z27" s="763">
        <f t="shared" si="1"/>
        <v>322</v>
      </c>
      <c r="AA27" s="763">
        <f t="shared" si="1"/>
        <v>308</v>
      </c>
      <c r="AB27" s="763">
        <f t="shared" si="1"/>
        <v>329</v>
      </c>
      <c r="AC27" s="763">
        <f t="shared" si="1"/>
        <v>301</v>
      </c>
      <c r="AD27" s="763">
        <f t="shared" si="1"/>
        <v>301</v>
      </c>
      <c r="AL27" s="16"/>
      <c r="AM27" s="8"/>
      <c r="AN27" s="8"/>
      <c r="AO27" s="8"/>
    </row>
    <row r="28" spans="1:41" outlineLevel="1" x14ac:dyDescent="0.35">
      <c r="A28" s="6"/>
      <c r="B28" s="7"/>
      <c r="C28" s="17"/>
      <c r="D28" s="26"/>
      <c r="E28" s="503" t="s">
        <v>387</v>
      </c>
      <c r="F28" s="659">
        <v>43805</v>
      </c>
      <c r="G28" s="659">
        <v>43852</v>
      </c>
      <c r="H28" s="659">
        <v>43852</v>
      </c>
      <c r="I28" s="659">
        <v>43852</v>
      </c>
      <c r="J28" s="659">
        <v>43852</v>
      </c>
      <c r="K28" s="659">
        <v>43852</v>
      </c>
      <c r="L28" s="659">
        <v>43852</v>
      </c>
      <c r="M28" s="659">
        <v>43852</v>
      </c>
      <c r="N28" s="659">
        <v>43852</v>
      </c>
      <c r="O28" s="1">
        <f>N28</f>
        <v>43852</v>
      </c>
      <c r="T28" t="s">
        <v>387</v>
      </c>
      <c r="U28" s="763">
        <f t="shared" si="2"/>
        <v>336</v>
      </c>
      <c r="V28" s="763">
        <f t="shared" si="1"/>
        <v>385</v>
      </c>
      <c r="W28" s="763">
        <f t="shared" si="1"/>
        <v>385</v>
      </c>
      <c r="X28" s="763">
        <f t="shared" si="1"/>
        <v>385</v>
      </c>
      <c r="Y28" s="763">
        <f t="shared" si="1"/>
        <v>385</v>
      </c>
      <c r="Z28" s="763">
        <f t="shared" si="1"/>
        <v>385</v>
      </c>
      <c r="AA28" s="763">
        <f t="shared" si="1"/>
        <v>385</v>
      </c>
      <c r="AB28" s="763">
        <f t="shared" si="1"/>
        <v>385</v>
      </c>
      <c r="AC28" s="763">
        <f t="shared" si="1"/>
        <v>385</v>
      </c>
      <c r="AD28" s="763">
        <f t="shared" si="1"/>
        <v>385</v>
      </c>
      <c r="AL28" s="16"/>
      <c r="AM28" s="8"/>
      <c r="AN28" s="8"/>
      <c r="AO28" s="8"/>
    </row>
    <row r="29" spans="1:41" outlineLevel="1" x14ac:dyDescent="0.35">
      <c r="A29" s="6"/>
      <c r="B29" s="7"/>
      <c r="C29" s="17"/>
      <c r="D29" s="26"/>
      <c r="E29" s="503" t="s">
        <v>388</v>
      </c>
      <c r="F29" s="659">
        <v>43918</v>
      </c>
      <c r="G29" s="659">
        <v>43891</v>
      </c>
      <c r="H29" s="659">
        <v>43891</v>
      </c>
      <c r="I29" s="659">
        <v>43891</v>
      </c>
      <c r="J29" s="659">
        <v>43891</v>
      </c>
      <c r="K29" s="659">
        <v>43891</v>
      </c>
      <c r="L29" s="659">
        <v>43891</v>
      </c>
      <c r="M29" s="659">
        <v>43891</v>
      </c>
      <c r="N29" s="659">
        <v>43891</v>
      </c>
      <c r="O29" s="1">
        <f>N29</f>
        <v>43891</v>
      </c>
      <c r="T29" t="s">
        <v>388</v>
      </c>
      <c r="U29" s="763">
        <f t="shared" si="2"/>
        <v>448</v>
      </c>
      <c r="V29" s="763">
        <f t="shared" si="1"/>
        <v>420</v>
      </c>
      <c r="W29" s="763">
        <f t="shared" si="1"/>
        <v>420</v>
      </c>
      <c r="X29" s="763">
        <f t="shared" si="1"/>
        <v>420</v>
      </c>
      <c r="Y29" s="763">
        <f t="shared" si="1"/>
        <v>420</v>
      </c>
      <c r="Z29" s="763">
        <f t="shared" si="1"/>
        <v>420</v>
      </c>
      <c r="AA29" s="763">
        <f t="shared" si="1"/>
        <v>420</v>
      </c>
      <c r="AB29" s="763">
        <f t="shared" si="1"/>
        <v>420</v>
      </c>
      <c r="AC29" s="763">
        <f t="shared" si="1"/>
        <v>420</v>
      </c>
      <c r="AD29" s="763">
        <f t="shared" si="1"/>
        <v>420</v>
      </c>
      <c r="AL29" s="16"/>
      <c r="AM29" s="8"/>
      <c r="AN29" s="8"/>
      <c r="AO29" s="8"/>
    </row>
    <row r="30" spans="1:41" outlineLevel="1" x14ac:dyDescent="0.35">
      <c r="A30" s="6"/>
      <c r="B30" s="7"/>
      <c r="C30" s="17"/>
      <c r="D30" s="26"/>
      <c r="E30" s="504" t="s">
        <v>389</v>
      </c>
      <c r="F30" s="659">
        <v>43946</v>
      </c>
      <c r="G30" s="659">
        <v>43922</v>
      </c>
      <c r="H30" s="659">
        <v>43922</v>
      </c>
      <c r="I30" s="659">
        <v>43922</v>
      </c>
      <c r="J30" s="659">
        <v>43922</v>
      </c>
      <c r="K30" s="659">
        <v>43922</v>
      </c>
      <c r="L30" s="659">
        <v>43922</v>
      </c>
      <c r="M30" s="659">
        <v>43922</v>
      </c>
      <c r="N30" s="659">
        <v>43922</v>
      </c>
      <c r="O30" s="1">
        <f>N30</f>
        <v>43922</v>
      </c>
      <c r="T30" t="s">
        <v>389</v>
      </c>
      <c r="U30" s="763">
        <f t="shared" si="2"/>
        <v>476</v>
      </c>
      <c r="V30" s="763">
        <f t="shared" si="1"/>
        <v>455</v>
      </c>
      <c r="W30" s="763">
        <f t="shared" si="1"/>
        <v>455</v>
      </c>
      <c r="X30" s="763">
        <f t="shared" si="1"/>
        <v>455</v>
      </c>
      <c r="Y30" s="763">
        <f t="shared" si="1"/>
        <v>455</v>
      </c>
      <c r="Z30" s="763">
        <f t="shared" si="1"/>
        <v>455</v>
      </c>
      <c r="AA30" s="763">
        <f t="shared" si="1"/>
        <v>455</v>
      </c>
      <c r="AB30" s="763">
        <f t="shared" si="1"/>
        <v>455</v>
      </c>
      <c r="AC30" s="763">
        <f t="shared" si="1"/>
        <v>455</v>
      </c>
      <c r="AD30" s="763">
        <f t="shared" si="1"/>
        <v>455</v>
      </c>
      <c r="AL30" s="16"/>
      <c r="AM30" s="8"/>
      <c r="AN30" s="8"/>
      <c r="AO30" s="8"/>
    </row>
    <row r="31" spans="1:41" ht="15" customHeight="1" outlineLevel="1" x14ac:dyDescent="0.35">
      <c r="A31" s="6"/>
      <c r="B31" s="7"/>
      <c r="C31" s="17"/>
      <c r="D31" s="26"/>
      <c r="E31" t="s">
        <v>390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390</v>
      </c>
      <c r="U31" s="763">
        <f t="shared" si="2"/>
        <v>490</v>
      </c>
      <c r="V31" s="763">
        <f t="shared" si="1"/>
        <v>469</v>
      </c>
      <c r="W31" s="763">
        <f t="shared" si="1"/>
        <v>469</v>
      </c>
      <c r="X31" s="763">
        <f t="shared" si="1"/>
        <v>469</v>
      </c>
      <c r="Y31" s="763">
        <f t="shared" si="1"/>
        <v>469</v>
      </c>
      <c r="Z31" s="763">
        <f t="shared" si="1"/>
        <v>469</v>
      </c>
      <c r="AA31" s="763">
        <f t="shared" si="1"/>
        <v>469</v>
      </c>
      <c r="AB31" s="763">
        <f t="shared" si="1"/>
        <v>469</v>
      </c>
      <c r="AC31" s="763">
        <f t="shared" si="1"/>
        <v>469</v>
      </c>
      <c r="AD31" s="763">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820</v>
      </c>
      <c r="H46" s="488" t="s">
        <v>763</v>
      </c>
      <c r="I46" s="488" t="s">
        <v>755</v>
      </c>
      <c r="J46" s="488" t="s">
        <v>756</v>
      </c>
      <c r="K46" s="488" t="s">
        <v>757</v>
      </c>
      <c r="L46" s="488" t="s">
        <v>758</v>
      </c>
      <c r="M46" s="488" t="s">
        <v>759</v>
      </c>
      <c r="N46" s="488" t="s">
        <v>760</v>
      </c>
      <c r="O46" s="488" t="s">
        <v>761</v>
      </c>
      <c r="P46" s="488" t="s">
        <v>762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93</v>
      </c>
      <c r="G48" s="770">
        <v>21</v>
      </c>
      <c r="H48" s="770">
        <v>40</v>
      </c>
      <c r="I48" s="770">
        <v>40</v>
      </c>
      <c r="J48" s="770">
        <v>40</v>
      </c>
      <c r="K48" s="770">
        <v>21</v>
      </c>
      <c r="L48" s="770">
        <v>21</v>
      </c>
      <c r="M48" s="770">
        <v>21</v>
      </c>
      <c r="N48" s="770">
        <v>0</v>
      </c>
      <c r="O48" s="770">
        <v>0</v>
      </c>
      <c r="P48" s="770">
        <v>0</v>
      </c>
      <c r="Q48" s="35" t="s">
        <v>770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0">
        <v>7</v>
      </c>
      <c r="H49" s="770">
        <v>7</v>
      </c>
      <c r="I49" s="770">
        <v>7</v>
      </c>
      <c r="J49" s="770">
        <v>7</v>
      </c>
      <c r="K49" s="770">
        <v>7</v>
      </c>
      <c r="L49" s="770">
        <v>7</v>
      </c>
      <c r="M49" s="770">
        <v>7</v>
      </c>
      <c r="N49" s="770">
        <v>7</v>
      </c>
      <c r="O49" s="770">
        <v>7</v>
      </c>
      <c r="P49" s="770">
        <v>7</v>
      </c>
      <c r="Q49" s="35" t="s">
        <v>806</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0">
        <v>7</v>
      </c>
      <c r="H50" s="770">
        <v>7</v>
      </c>
      <c r="I50" s="770">
        <v>7</v>
      </c>
      <c r="J50" s="770">
        <v>7</v>
      </c>
      <c r="K50" s="770">
        <v>7</v>
      </c>
      <c r="L50" s="770">
        <v>7</v>
      </c>
      <c r="M50" s="770">
        <v>7</v>
      </c>
      <c r="N50" s="770">
        <v>7</v>
      </c>
      <c r="O50" s="770">
        <v>7</v>
      </c>
      <c r="P50" s="770">
        <v>7</v>
      </c>
      <c r="Q50" s="35" t="s">
        <v>806</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1089</v>
      </c>
      <c r="G51" s="763">
        <f>INT(G48/7)*7</f>
        <v>21</v>
      </c>
      <c r="H51" s="763">
        <f t="shared" ref="H51:P51" si="4">INT(H48/7)*7</f>
        <v>35</v>
      </c>
      <c r="I51" s="763">
        <f t="shared" si="4"/>
        <v>35</v>
      </c>
      <c r="J51" s="763">
        <f t="shared" si="4"/>
        <v>35</v>
      </c>
      <c r="K51" s="763">
        <f t="shared" si="4"/>
        <v>21</v>
      </c>
      <c r="L51" s="763">
        <f t="shared" si="4"/>
        <v>21</v>
      </c>
      <c r="M51" s="763">
        <f t="shared" si="4"/>
        <v>21</v>
      </c>
      <c r="N51" s="763">
        <f t="shared" si="4"/>
        <v>0</v>
      </c>
      <c r="O51" s="763">
        <f t="shared" si="4"/>
        <v>0</v>
      </c>
      <c r="P51" s="763">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3">
        <f t="shared" ref="G52:P53" si="5">INT(G49/7)*7</f>
        <v>7</v>
      </c>
      <c r="H52" s="763">
        <f t="shared" si="5"/>
        <v>7</v>
      </c>
      <c r="I52" s="763">
        <f t="shared" si="5"/>
        <v>7</v>
      </c>
      <c r="J52" s="763">
        <f t="shared" si="5"/>
        <v>7</v>
      </c>
      <c r="K52" s="763">
        <f t="shared" si="5"/>
        <v>7</v>
      </c>
      <c r="L52" s="763">
        <f t="shared" si="5"/>
        <v>7</v>
      </c>
      <c r="M52" s="763">
        <f t="shared" si="5"/>
        <v>7</v>
      </c>
      <c r="N52" s="763">
        <f t="shared" si="5"/>
        <v>7</v>
      </c>
      <c r="O52" s="763">
        <f t="shared" si="5"/>
        <v>7</v>
      </c>
      <c r="P52" s="763">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3">
        <f t="shared" si="5"/>
        <v>7</v>
      </c>
      <c r="H53" s="763">
        <f t="shared" si="5"/>
        <v>7</v>
      </c>
      <c r="I53" s="763">
        <f t="shared" si="5"/>
        <v>7</v>
      </c>
      <c r="J53" s="763">
        <f t="shared" si="5"/>
        <v>7</v>
      </c>
      <c r="K53" s="763">
        <f t="shared" si="5"/>
        <v>7</v>
      </c>
      <c r="L53" s="763">
        <f t="shared" si="5"/>
        <v>7</v>
      </c>
      <c r="M53" s="763">
        <f t="shared" si="5"/>
        <v>7</v>
      </c>
      <c r="N53" s="763">
        <f t="shared" si="5"/>
        <v>7</v>
      </c>
      <c r="O53" s="763">
        <f t="shared" si="5"/>
        <v>7</v>
      </c>
      <c r="P53" s="763">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94</v>
      </c>
      <c r="G55" s="770">
        <v>10</v>
      </c>
      <c r="H55" s="770">
        <v>10</v>
      </c>
      <c r="I55" s="770">
        <v>10</v>
      </c>
      <c r="J55" s="770">
        <v>10</v>
      </c>
      <c r="K55" s="770">
        <v>10</v>
      </c>
      <c r="L55" s="770">
        <v>10</v>
      </c>
      <c r="M55" s="770">
        <v>10</v>
      </c>
      <c r="N55" s="770">
        <v>10</v>
      </c>
      <c r="O55" s="770">
        <v>10</v>
      </c>
      <c r="P55" s="770">
        <v>10</v>
      </c>
      <c r="Q55" s="26"/>
      <c r="R55" s="150"/>
      <c r="S55" s="150"/>
      <c r="T55" s="150"/>
      <c r="U55" s="150"/>
      <c r="V55" s="150"/>
      <c r="W55" s="150"/>
      <c r="AL55" s="16"/>
      <c r="AM55" s="8"/>
      <c r="AN55" s="8"/>
      <c r="AO55" s="8"/>
    </row>
    <row r="56" spans="1:41" outlineLevel="1" x14ac:dyDescent="0.35">
      <c r="A56" s="6"/>
      <c r="B56" s="7"/>
      <c r="C56" s="17"/>
      <c r="D56" s="26"/>
      <c r="F56" t="s">
        <v>1089</v>
      </c>
      <c r="G56" s="763">
        <f>INT(G55/7)*7</f>
        <v>7</v>
      </c>
      <c r="H56" s="763">
        <f t="shared" ref="H56:P56" si="6">INT(H55/7)*7</f>
        <v>7</v>
      </c>
      <c r="I56" s="763">
        <f t="shared" si="6"/>
        <v>7</v>
      </c>
      <c r="J56" s="763">
        <f t="shared" si="6"/>
        <v>7</v>
      </c>
      <c r="K56" s="763">
        <f t="shared" si="6"/>
        <v>7</v>
      </c>
      <c r="L56" s="763">
        <f t="shared" si="6"/>
        <v>7</v>
      </c>
      <c r="M56" s="763">
        <f t="shared" si="6"/>
        <v>7</v>
      </c>
      <c r="N56" s="763">
        <f t="shared" si="6"/>
        <v>7</v>
      </c>
      <c r="O56" s="763">
        <f t="shared" si="6"/>
        <v>7</v>
      </c>
      <c r="P56" s="763">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96</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1089</v>
      </c>
      <c r="G60" s="763">
        <f>MIN(51,INT((G59 - DATE(YEAR(G59),1,1))/7))*7</f>
        <v>322</v>
      </c>
      <c r="H60" s="763">
        <f t="shared" ref="H60:P60" si="7">MIN(51,INT((H59 - DATE(YEAR(H59),1,1))/7))*7</f>
        <v>322</v>
      </c>
      <c r="I60" s="763">
        <f t="shared" si="7"/>
        <v>322</v>
      </c>
      <c r="J60" s="763">
        <f t="shared" si="7"/>
        <v>322</v>
      </c>
      <c r="K60" s="763">
        <f t="shared" si="7"/>
        <v>322</v>
      </c>
      <c r="L60" s="763">
        <f t="shared" si="7"/>
        <v>322</v>
      </c>
      <c r="M60" s="763">
        <f t="shared" si="7"/>
        <v>322</v>
      </c>
      <c r="N60" s="763">
        <f t="shared" si="7"/>
        <v>322</v>
      </c>
      <c r="O60" s="763">
        <f t="shared" si="7"/>
        <v>322</v>
      </c>
      <c r="P60" s="763">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97</v>
      </c>
      <c r="G62" s="770">
        <v>10</v>
      </c>
      <c r="H62" s="770">
        <v>10</v>
      </c>
      <c r="I62" s="770">
        <v>10</v>
      </c>
      <c r="J62" s="770">
        <v>10</v>
      </c>
      <c r="K62" s="770">
        <v>10</v>
      </c>
      <c r="L62" s="770">
        <v>10</v>
      </c>
      <c r="M62" s="770">
        <v>10</v>
      </c>
      <c r="N62" s="770">
        <v>10</v>
      </c>
      <c r="O62" s="770">
        <v>10</v>
      </c>
      <c r="P62" s="770">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0">
        <v>27</v>
      </c>
      <c r="H63" s="770">
        <v>27</v>
      </c>
      <c r="I63" s="770">
        <v>27</v>
      </c>
      <c r="J63" s="770">
        <v>27</v>
      </c>
      <c r="K63" s="770">
        <v>27</v>
      </c>
      <c r="L63" s="770">
        <v>27</v>
      </c>
      <c r="M63" s="770">
        <v>27</v>
      </c>
      <c r="N63" s="770">
        <v>27</v>
      </c>
      <c r="O63" s="770">
        <v>27</v>
      </c>
      <c r="P63" s="770">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1089</v>
      </c>
      <c r="G64" s="763">
        <f>INT(G62/7)*7</f>
        <v>7</v>
      </c>
      <c r="H64" s="763">
        <f t="shared" ref="H64:P65" si="8">INT(H62/7)*7</f>
        <v>7</v>
      </c>
      <c r="I64" s="763">
        <f t="shared" si="8"/>
        <v>7</v>
      </c>
      <c r="J64" s="763">
        <f t="shared" si="8"/>
        <v>7</v>
      </c>
      <c r="K64" s="763">
        <f t="shared" si="8"/>
        <v>7</v>
      </c>
      <c r="L64" s="763">
        <f t="shared" si="8"/>
        <v>7</v>
      </c>
      <c r="M64" s="763">
        <f t="shared" si="8"/>
        <v>7</v>
      </c>
      <c r="N64" s="763">
        <f t="shared" si="8"/>
        <v>7</v>
      </c>
      <c r="O64" s="763">
        <f t="shared" si="8"/>
        <v>7</v>
      </c>
      <c r="P64" s="763">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3">
        <f>INT(G63/7)*7</f>
        <v>21</v>
      </c>
      <c r="H65" s="763">
        <f t="shared" si="8"/>
        <v>21</v>
      </c>
      <c r="I65" s="763">
        <f t="shared" si="8"/>
        <v>21</v>
      </c>
      <c r="J65" s="763">
        <f t="shared" si="8"/>
        <v>21</v>
      </c>
      <c r="K65" s="763">
        <f t="shared" si="8"/>
        <v>21</v>
      </c>
      <c r="L65" s="763">
        <f t="shared" si="8"/>
        <v>21</v>
      </c>
      <c r="M65" s="763">
        <f t="shared" si="8"/>
        <v>21</v>
      </c>
      <c r="N65" s="763">
        <f t="shared" si="8"/>
        <v>21</v>
      </c>
      <c r="O65" s="763">
        <f t="shared" si="8"/>
        <v>21</v>
      </c>
      <c r="P65" s="763">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8" t="s">
        <v>767</v>
      </c>
      <c r="H95" s="948"/>
      <c r="I95" s="948"/>
      <c r="J95" s="948"/>
      <c r="K95" s="948" t="s">
        <v>768</v>
      </c>
      <c r="L95" s="948"/>
      <c r="M95" s="948" t="s">
        <v>769</v>
      </c>
      <c r="N95" s="948"/>
      <c r="O95" s="17"/>
      <c r="P95" s="22"/>
      <c r="Q95" s="22"/>
      <c r="R95" s="22"/>
      <c r="S95" s="22"/>
      <c r="T95" s="22"/>
      <c r="U95" s="17" t="s">
        <v>1088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820</v>
      </c>
      <c r="G97" s="488" t="s">
        <v>763</v>
      </c>
      <c r="H97" s="488" t="s">
        <v>755</v>
      </c>
      <c r="I97" s="488" t="s">
        <v>756</v>
      </c>
      <c r="J97" s="488" t="s">
        <v>757</v>
      </c>
      <c r="K97" s="488" t="s">
        <v>758</v>
      </c>
      <c r="L97" s="488" t="s">
        <v>759</v>
      </c>
      <c r="M97" s="488" t="s">
        <v>760</v>
      </c>
      <c r="N97" s="488" t="s">
        <v>761</v>
      </c>
      <c r="O97" s="488" t="s">
        <v>762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771</v>
      </c>
      <c r="F98" s="638">
        <f t="shared" ref="F98:O98" si="10">F21</f>
        <v>43595</v>
      </c>
      <c r="G98" s="638">
        <f t="shared" si="10"/>
        <v>43572</v>
      </c>
      <c r="H98" s="638">
        <f t="shared" si="10"/>
        <v>43572</v>
      </c>
      <c r="I98" s="638">
        <f t="shared" si="10"/>
        <v>43572</v>
      </c>
      <c r="J98" s="638">
        <f t="shared" si="10"/>
        <v>43572</v>
      </c>
      <c r="K98" s="638">
        <f t="shared" si="10"/>
        <v>43572</v>
      </c>
      <c r="L98" s="638">
        <f t="shared" si="10"/>
        <v>43572</v>
      </c>
      <c r="M98" s="638">
        <f t="shared" si="10"/>
        <v>43572</v>
      </c>
      <c r="N98" s="638">
        <f t="shared" si="10"/>
        <v>43572</v>
      </c>
      <c r="O98" s="638">
        <f t="shared" si="10"/>
        <v>43572</v>
      </c>
      <c r="P98" t="s">
        <v>785</v>
      </c>
      <c r="R98" s="2"/>
      <c r="S98" s="2"/>
      <c r="T98" s="2" t="s">
        <v>771</v>
      </c>
      <c r="U98" s="763">
        <f t="shared" ref="U98" si="11">MIN(51,INT((F98 - DATE(YEAR(F98),1,1))/7))*7+IF(YEAR(F98)&gt;YEAR(F$98),364,0)</f>
        <v>126</v>
      </c>
      <c r="V98" s="763">
        <f t="shared" ref="V98" si="12">MIN(51,INT((G98 - DATE(YEAR(G98),1,1))/7))*7+IF(YEAR(G98)&gt;YEAR(G$98),364,0)</f>
        <v>105</v>
      </c>
      <c r="W98" s="763">
        <f t="shared" ref="W98" si="13">MIN(51,INT((H98 - DATE(YEAR(H98),1,1))/7))*7+IF(YEAR(H98)&gt;YEAR(H$98),364,0)</f>
        <v>105</v>
      </c>
      <c r="X98" s="763">
        <f>MIN(51,INT((I98 - DATE(YEAR(I98),1,1))/7))*7+IF(YEAR(I98)&gt;YEAR(I$98),364,0)</f>
        <v>105</v>
      </c>
      <c r="Y98" s="763">
        <f t="shared" ref="Y98:AD98" si="14">MIN(51,INT((J98 - DATE(YEAR(J98),1,1))/7))*7+IF(YEAR(J98)&gt;YEAR(J$98),364,0)</f>
        <v>105</v>
      </c>
      <c r="Z98" s="763">
        <f t="shared" si="14"/>
        <v>105</v>
      </c>
      <c r="AA98" s="763">
        <f t="shared" si="14"/>
        <v>105</v>
      </c>
      <c r="AB98" s="763">
        <f t="shared" si="14"/>
        <v>105</v>
      </c>
      <c r="AC98" s="763">
        <f t="shared" si="14"/>
        <v>105</v>
      </c>
      <c r="AD98" s="763">
        <f t="shared" si="14"/>
        <v>105</v>
      </c>
      <c r="AE98" s="150"/>
      <c r="AF98" s="150"/>
      <c r="AG98" s="150"/>
      <c r="AH98" s="150"/>
      <c r="AI98" s="150"/>
      <c r="AJ98" s="150"/>
      <c r="AK98" s="150"/>
      <c r="AL98" s="16"/>
      <c r="AM98" s="8"/>
      <c r="AN98" s="8"/>
      <c r="AO98" s="8"/>
    </row>
    <row r="99" spans="1:41" outlineLevel="1" x14ac:dyDescent="0.35">
      <c r="A99" s="6"/>
      <c r="B99" s="7"/>
      <c r="C99" s="17"/>
      <c r="D99" s="33"/>
      <c r="E99" s="27" t="s">
        <v>772</v>
      </c>
      <c r="F99" s="641">
        <f>F21+G56</f>
        <v>43602</v>
      </c>
      <c r="G99" s="641">
        <f>G21+H56</f>
        <v>43579</v>
      </c>
      <c r="H99" s="641">
        <f>H21+I56</f>
        <v>43579</v>
      </c>
      <c r="I99" s="641">
        <f>I21+J56</f>
        <v>43579</v>
      </c>
      <c r="J99" s="641">
        <f>J21+K56</f>
        <v>43579</v>
      </c>
      <c r="K99" s="638">
        <f>K22</f>
        <v>43593</v>
      </c>
      <c r="L99" s="638">
        <f>L22</f>
        <v>43593</v>
      </c>
      <c r="M99" s="638">
        <f>M22</f>
        <v>43593</v>
      </c>
      <c r="N99" s="638">
        <f>N22</f>
        <v>43593</v>
      </c>
      <c r="O99" s="638">
        <f>O22</f>
        <v>43593</v>
      </c>
      <c r="R99" s="2"/>
      <c r="T99" t="s">
        <v>772</v>
      </c>
      <c r="U99" s="763">
        <f t="shared" ref="U99:U112" si="15">MIN(51,INT((F99 - DATE(YEAR(F99),1,1))/7))*7+IF(YEAR(F99)&gt;YEAR(F$98),364,0)</f>
        <v>133</v>
      </c>
      <c r="V99" s="763">
        <f t="shared" ref="V99:V112" si="16">MIN(51,INT((G99 - DATE(YEAR(G99),1,1))/7))*7+IF(YEAR(G99)&gt;YEAR(G$98),364,0)</f>
        <v>112</v>
      </c>
      <c r="W99" s="763">
        <f t="shared" ref="W99:W112" si="17">MIN(51,INT((H99 - DATE(YEAR(H99),1,1))/7))*7+IF(YEAR(H99)&gt;YEAR(H$98),364,0)</f>
        <v>112</v>
      </c>
      <c r="X99" s="763">
        <f t="shared" ref="X99:X112" si="18">MIN(51,INT((I99 - DATE(YEAR(I99),1,1))/7))*7+IF(YEAR(I99)&gt;YEAR(I$98),364,0)</f>
        <v>112</v>
      </c>
      <c r="Y99" s="763">
        <f t="shared" ref="Y99:Y112" si="19">MIN(51,INT((J99 - DATE(YEAR(J99),1,1))/7))*7+IF(YEAR(J99)&gt;YEAR(J$98),364,0)</f>
        <v>112</v>
      </c>
      <c r="Z99" s="763">
        <f t="shared" ref="Z99:Z112" si="20">MIN(51,INT((K99 - DATE(YEAR(K99),1,1))/7))*7+IF(YEAR(K99)&gt;YEAR(K$98),364,0)</f>
        <v>126</v>
      </c>
      <c r="AA99" s="763">
        <f t="shared" ref="AA99:AA112" si="21">MIN(51,INT((L99 - DATE(YEAR(L99),1,1))/7))*7+IF(YEAR(L99)&gt;YEAR(L$98),364,0)</f>
        <v>126</v>
      </c>
      <c r="AB99" s="763">
        <f t="shared" ref="AB99:AB112" si="22">MIN(51,INT((M99 - DATE(YEAR(M99),1,1))/7))*7+IF(YEAR(M99)&gt;YEAR(M$98),364,0)</f>
        <v>126</v>
      </c>
      <c r="AC99" s="763">
        <f t="shared" ref="AC99:AC112" si="23">MIN(51,INT((N99 - DATE(YEAR(N99),1,1))/7))*7+IF(YEAR(N99)&gt;YEAR(N$98),364,0)</f>
        <v>126</v>
      </c>
      <c r="AD99" s="763">
        <f t="shared" ref="AD99:AD112" si="24">MIN(51,INT((O99 - DATE(YEAR(O99),1,1))/7))*7+IF(YEAR(O99)&gt;YEAR(O$98),364,0)</f>
        <v>126</v>
      </c>
      <c r="AL99" s="16"/>
      <c r="AM99" s="8"/>
      <c r="AN99" s="8"/>
      <c r="AO99" s="8"/>
    </row>
    <row r="100" spans="1:41" ht="12" customHeight="1" outlineLevel="1" x14ac:dyDescent="0.35">
      <c r="A100" s="6"/>
      <c r="B100" s="7"/>
      <c r="C100" s="17"/>
      <c r="D100" s="33"/>
      <c r="E100" s="27" t="s">
        <v>773</v>
      </c>
      <c r="F100" s="638">
        <f>F22</f>
        <v>43609</v>
      </c>
      <c r="G100" s="638">
        <f>G22</f>
        <v>43593</v>
      </c>
      <c r="H100" s="638">
        <f>H22</f>
        <v>43593</v>
      </c>
      <c r="I100" s="638">
        <f>I22</f>
        <v>43593</v>
      </c>
      <c r="J100" s="638">
        <f>J22</f>
        <v>43593</v>
      </c>
      <c r="K100" s="641">
        <f>K22+L56</f>
        <v>43600</v>
      </c>
      <c r="L100" s="641">
        <f>L22+M56</f>
        <v>43600</v>
      </c>
      <c r="M100" s="641">
        <f>M23+N56</f>
        <v>43621</v>
      </c>
      <c r="N100" s="641">
        <f>N23+O56</f>
        <v>43621</v>
      </c>
      <c r="O100" s="641">
        <f>O23+P56</f>
        <v>43621</v>
      </c>
      <c r="R100" s="150"/>
      <c r="T100" t="s">
        <v>773</v>
      </c>
      <c r="U100" s="763">
        <f t="shared" si="15"/>
        <v>140</v>
      </c>
      <c r="V100" s="763">
        <f t="shared" si="16"/>
        <v>126</v>
      </c>
      <c r="W100" s="763">
        <f t="shared" si="17"/>
        <v>126</v>
      </c>
      <c r="X100" s="763">
        <f t="shared" si="18"/>
        <v>126</v>
      </c>
      <c r="Y100" s="763">
        <f t="shared" si="19"/>
        <v>126</v>
      </c>
      <c r="Z100" s="763">
        <f t="shared" si="20"/>
        <v>133</v>
      </c>
      <c r="AA100" s="763">
        <f t="shared" si="21"/>
        <v>133</v>
      </c>
      <c r="AB100" s="763">
        <f t="shared" si="22"/>
        <v>154</v>
      </c>
      <c r="AC100" s="763">
        <f t="shared" si="23"/>
        <v>154</v>
      </c>
      <c r="AD100" s="763">
        <f t="shared" si="24"/>
        <v>154</v>
      </c>
      <c r="AL100" s="16"/>
      <c r="AM100" s="8"/>
      <c r="AN100" s="8"/>
      <c r="AO100" s="8"/>
    </row>
    <row r="101" spans="1:41" outlineLevel="1" x14ac:dyDescent="0.35">
      <c r="A101" s="6"/>
      <c r="B101" s="7"/>
      <c r="C101" s="17"/>
      <c r="D101" s="26"/>
      <c r="E101" s="27" t="s">
        <v>774</v>
      </c>
      <c r="F101" s="640">
        <f t="shared" ref="F101:J101" si="25">F99+G51</f>
        <v>43623</v>
      </c>
      <c r="G101" s="640">
        <f t="shared" si="25"/>
        <v>43614</v>
      </c>
      <c r="H101" s="640">
        <f t="shared" si="25"/>
        <v>43614</v>
      </c>
      <c r="I101" s="640">
        <f t="shared" si="25"/>
        <v>43614</v>
      </c>
      <c r="J101" s="640">
        <f t="shared" si="25"/>
        <v>43600</v>
      </c>
      <c r="K101" s="640">
        <f>K100+L51</f>
        <v>43621</v>
      </c>
      <c r="L101" s="640">
        <f t="shared" ref="L101:O102" si="26">L100+M51</f>
        <v>43621</v>
      </c>
      <c r="M101" s="640">
        <f t="shared" si="26"/>
        <v>43621</v>
      </c>
      <c r="N101" s="640">
        <f t="shared" si="26"/>
        <v>43621</v>
      </c>
      <c r="O101" s="640">
        <f t="shared" si="26"/>
        <v>43621</v>
      </c>
      <c r="R101" s="150"/>
      <c r="S101" s="150"/>
      <c r="T101" s="150" t="s">
        <v>774</v>
      </c>
      <c r="U101" s="763">
        <f t="shared" si="15"/>
        <v>154</v>
      </c>
      <c r="V101" s="763">
        <f t="shared" si="16"/>
        <v>147</v>
      </c>
      <c r="W101" s="763">
        <f t="shared" si="17"/>
        <v>147</v>
      </c>
      <c r="X101" s="763">
        <f t="shared" si="18"/>
        <v>147</v>
      </c>
      <c r="Y101" s="763">
        <f t="shared" si="19"/>
        <v>133</v>
      </c>
      <c r="Z101" s="763">
        <f t="shared" si="20"/>
        <v>154</v>
      </c>
      <c r="AA101" s="763">
        <f t="shared" si="21"/>
        <v>154</v>
      </c>
      <c r="AB101" s="763">
        <f t="shared" si="22"/>
        <v>154</v>
      </c>
      <c r="AC101" s="763">
        <f t="shared" si="23"/>
        <v>154</v>
      </c>
      <c r="AD101" s="763">
        <f t="shared" si="24"/>
        <v>154</v>
      </c>
      <c r="AL101" s="16"/>
      <c r="AM101" s="8"/>
      <c r="AN101" s="8"/>
      <c r="AO101" s="8"/>
    </row>
    <row r="102" spans="1:41" outlineLevel="1" x14ac:dyDescent="0.35">
      <c r="A102" s="6"/>
      <c r="B102" s="7"/>
      <c r="C102" s="17"/>
      <c r="D102" s="26"/>
      <c r="E102" s="27" t="s">
        <v>775</v>
      </c>
      <c r="F102" s="640">
        <f t="shared" ref="F102:K102" si="27">F101+G52</f>
        <v>43630</v>
      </c>
      <c r="G102" s="640">
        <f t="shared" si="27"/>
        <v>43621</v>
      </c>
      <c r="H102" s="640">
        <f t="shared" si="27"/>
        <v>43621</v>
      </c>
      <c r="I102" s="640">
        <f t="shared" si="27"/>
        <v>43621</v>
      </c>
      <c r="J102" s="640">
        <f t="shared" si="27"/>
        <v>43607</v>
      </c>
      <c r="K102" s="640">
        <f t="shared" si="27"/>
        <v>43628</v>
      </c>
      <c r="L102" s="640">
        <f t="shared" si="26"/>
        <v>43628</v>
      </c>
      <c r="M102" s="640">
        <f t="shared" si="26"/>
        <v>43628</v>
      </c>
      <c r="N102" s="640">
        <f t="shared" si="26"/>
        <v>43628</v>
      </c>
      <c r="O102" s="640">
        <f t="shared" si="26"/>
        <v>43628</v>
      </c>
      <c r="P102" s="639"/>
      <c r="Q102" t="s">
        <v>958</v>
      </c>
      <c r="R102" s="150"/>
      <c r="S102" s="771"/>
      <c r="T102" s="771" t="s">
        <v>775</v>
      </c>
      <c r="U102" s="763">
        <f t="shared" si="15"/>
        <v>161</v>
      </c>
      <c r="V102" s="763">
        <f t="shared" si="16"/>
        <v>154</v>
      </c>
      <c r="W102" s="763">
        <f t="shared" si="17"/>
        <v>154</v>
      </c>
      <c r="X102" s="763">
        <f t="shared" si="18"/>
        <v>154</v>
      </c>
      <c r="Y102" s="763">
        <f t="shared" si="19"/>
        <v>140</v>
      </c>
      <c r="Z102" s="763">
        <f t="shared" si="20"/>
        <v>161</v>
      </c>
      <c r="AA102" s="763">
        <f t="shared" si="21"/>
        <v>161</v>
      </c>
      <c r="AB102" s="763">
        <f t="shared" si="22"/>
        <v>161</v>
      </c>
      <c r="AC102" s="763">
        <f t="shared" si="23"/>
        <v>161</v>
      </c>
      <c r="AD102" s="763">
        <f t="shared" si="24"/>
        <v>161</v>
      </c>
      <c r="AL102" s="16"/>
      <c r="AM102" s="8"/>
      <c r="AN102" s="8"/>
      <c r="AO102" s="8"/>
    </row>
    <row r="103" spans="1:41" outlineLevel="1" x14ac:dyDescent="0.35">
      <c r="A103" s="6"/>
      <c r="B103" s="7"/>
      <c r="C103" s="17"/>
      <c r="D103" s="26"/>
      <c r="E103" s="27" t="s">
        <v>776</v>
      </c>
      <c r="F103" s="640">
        <f>F102+G53</f>
        <v>43637</v>
      </c>
      <c r="G103" s="640">
        <f>G102+H53</f>
        <v>43628</v>
      </c>
      <c r="H103" s="640">
        <f>H102+I53</f>
        <v>43628</v>
      </c>
      <c r="I103" s="640">
        <f>I102+J53</f>
        <v>43628</v>
      </c>
      <c r="J103" s="640">
        <f>J101+K53</f>
        <v>43607</v>
      </c>
      <c r="K103" s="640">
        <f>K101+L53</f>
        <v>43628</v>
      </c>
      <c r="L103" s="640">
        <f t="shared" ref="L103:O103" si="28">L101+M53</f>
        <v>43628</v>
      </c>
      <c r="M103" s="640">
        <f t="shared" si="28"/>
        <v>43628</v>
      </c>
      <c r="N103" s="640">
        <f t="shared" si="28"/>
        <v>43628</v>
      </c>
      <c r="O103" s="640">
        <f t="shared" si="28"/>
        <v>43628</v>
      </c>
      <c r="P103" s="642"/>
      <c r="Q103" s="150" t="s">
        <v>957</v>
      </c>
      <c r="R103" s="150"/>
      <c r="S103" s="150"/>
      <c r="T103" s="150" t="s">
        <v>776</v>
      </c>
      <c r="U103" s="763">
        <f t="shared" si="15"/>
        <v>168</v>
      </c>
      <c r="V103" s="763">
        <f t="shared" si="16"/>
        <v>161</v>
      </c>
      <c r="W103" s="763">
        <f t="shared" si="17"/>
        <v>161</v>
      </c>
      <c r="X103" s="763">
        <f t="shared" si="18"/>
        <v>161</v>
      </c>
      <c r="Y103" s="763">
        <f t="shared" si="19"/>
        <v>140</v>
      </c>
      <c r="Z103" s="763">
        <f t="shared" si="20"/>
        <v>161</v>
      </c>
      <c r="AA103" s="763">
        <f t="shared" si="21"/>
        <v>161</v>
      </c>
      <c r="AB103" s="763">
        <f t="shared" si="22"/>
        <v>161</v>
      </c>
      <c r="AC103" s="763">
        <f t="shared" si="23"/>
        <v>161</v>
      </c>
      <c r="AD103" s="763">
        <f t="shared" si="24"/>
        <v>161</v>
      </c>
      <c r="AL103" s="16"/>
      <c r="AM103" s="8"/>
      <c r="AN103" s="8"/>
      <c r="AO103" s="8"/>
    </row>
    <row r="104" spans="1:41" outlineLevel="1" x14ac:dyDescent="0.35">
      <c r="A104" s="6"/>
      <c r="B104" s="7"/>
      <c r="C104" s="17"/>
      <c r="D104" s="26"/>
      <c r="E104" s="27" t="s">
        <v>777</v>
      </c>
      <c r="F104" s="489">
        <v>43678</v>
      </c>
      <c r="G104" s="489">
        <v>43678</v>
      </c>
      <c r="H104" s="489">
        <v>43678</v>
      </c>
      <c r="I104" s="489">
        <v>43678</v>
      </c>
      <c r="J104" s="489">
        <v>43678</v>
      </c>
      <c r="K104" s="489">
        <v>43678</v>
      </c>
      <c r="L104" s="489">
        <v>43678</v>
      </c>
      <c r="M104" s="489">
        <v>43678</v>
      </c>
      <c r="N104" s="489">
        <v>43678</v>
      </c>
      <c r="O104" s="489">
        <v>43678</v>
      </c>
      <c r="R104" s="150"/>
      <c r="S104" s="150"/>
      <c r="T104" s="150" t="s">
        <v>777</v>
      </c>
      <c r="U104" s="763">
        <f t="shared" si="15"/>
        <v>210</v>
      </c>
      <c r="V104" s="763">
        <f t="shared" si="16"/>
        <v>210</v>
      </c>
      <c r="W104" s="763">
        <f t="shared" si="17"/>
        <v>210</v>
      </c>
      <c r="X104" s="763">
        <f t="shared" si="18"/>
        <v>210</v>
      </c>
      <c r="Y104" s="763">
        <f t="shared" si="19"/>
        <v>210</v>
      </c>
      <c r="Z104" s="763">
        <f t="shared" si="20"/>
        <v>210</v>
      </c>
      <c r="AA104" s="763">
        <f t="shared" si="21"/>
        <v>210</v>
      </c>
      <c r="AB104" s="763">
        <f t="shared" si="22"/>
        <v>210</v>
      </c>
      <c r="AC104" s="763">
        <f t="shared" si="23"/>
        <v>210</v>
      </c>
      <c r="AD104" s="763">
        <f t="shared" si="24"/>
        <v>210</v>
      </c>
      <c r="AL104" s="16"/>
      <c r="AM104" s="8"/>
      <c r="AN104" s="8"/>
      <c r="AO104" s="8"/>
    </row>
    <row r="105" spans="1:41" outlineLevel="1" x14ac:dyDescent="0.35">
      <c r="A105" s="6"/>
      <c r="B105" s="7"/>
      <c r="C105" s="17"/>
      <c r="D105" s="26"/>
      <c r="E105" s="27" t="s">
        <v>778</v>
      </c>
      <c r="F105" s="489">
        <v>43709</v>
      </c>
      <c r="G105" s="489">
        <v>43709</v>
      </c>
      <c r="H105" s="489">
        <v>43709</v>
      </c>
      <c r="I105" s="489">
        <v>43709</v>
      </c>
      <c r="J105" s="489">
        <v>43678</v>
      </c>
      <c r="K105" s="489">
        <v>43678</v>
      </c>
      <c r="L105" s="489">
        <v>43678</v>
      </c>
      <c r="M105" s="489">
        <v>43709</v>
      </c>
      <c r="N105" s="489">
        <v>43709</v>
      </c>
      <c r="O105" s="489">
        <v>43709</v>
      </c>
      <c r="R105" s="150"/>
      <c r="S105" s="150"/>
      <c r="T105" s="150" t="s">
        <v>778</v>
      </c>
      <c r="U105" s="763">
        <f t="shared" si="15"/>
        <v>238</v>
      </c>
      <c r="V105" s="763">
        <f t="shared" si="16"/>
        <v>238</v>
      </c>
      <c r="W105" s="763">
        <f t="shared" si="17"/>
        <v>238</v>
      </c>
      <c r="X105" s="763">
        <f t="shared" si="18"/>
        <v>238</v>
      </c>
      <c r="Y105" s="763">
        <f t="shared" si="19"/>
        <v>210</v>
      </c>
      <c r="Z105" s="763">
        <f t="shared" si="20"/>
        <v>210</v>
      </c>
      <c r="AA105" s="763">
        <f t="shared" si="21"/>
        <v>210</v>
      </c>
      <c r="AB105" s="763">
        <f t="shared" si="22"/>
        <v>238</v>
      </c>
      <c r="AC105" s="763">
        <f t="shared" si="23"/>
        <v>238</v>
      </c>
      <c r="AD105" s="763">
        <f t="shared" si="24"/>
        <v>238</v>
      </c>
      <c r="AL105" s="16"/>
      <c r="AM105" s="8"/>
      <c r="AN105" s="8"/>
      <c r="AO105" s="8"/>
    </row>
    <row r="106" spans="1:41" outlineLevel="1" x14ac:dyDescent="0.35">
      <c r="A106" s="6"/>
      <c r="B106" s="7"/>
      <c r="C106" s="17"/>
      <c r="D106" s="26"/>
      <c r="E106" s="27" t="s">
        <v>779</v>
      </c>
      <c r="F106" s="643">
        <v>43753</v>
      </c>
      <c r="G106" s="643">
        <v>43753</v>
      </c>
      <c r="H106" s="643">
        <v>43753</v>
      </c>
      <c r="I106" s="643">
        <v>43753</v>
      </c>
      <c r="J106" s="643">
        <v>43753</v>
      </c>
      <c r="K106" s="643">
        <v>43753</v>
      </c>
      <c r="L106" s="643">
        <v>43753</v>
      </c>
      <c r="M106" s="643">
        <v>43753</v>
      </c>
      <c r="N106" s="643">
        <v>43753</v>
      </c>
      <c r="O106" s="643">
        <v>43753</v>
      </c>
      <c r="R106" s="150"/>
      <c r="S106" s="150"/>
      <c r="T106" s="150" t="s">
        <v>779</v>
      </c>
      <c r="U106" s="763">
        <f t="shared" si="15"/>
        <v>287</v>
      </c>
      <c r="V106" s="763">
        <f t="shared" si="16"/>
        <v>287</v>
      </c>
      <c r="W106" s="763">
        <f t="shared" si="17"/>
        <v>287</v>
      </c>
      <c r="X106" s="763">
        <f t="shared" si="18"/>
        <v>287</v>
      </c>
      <c r="Y106" s="763">
        <f t="shared" si="19"/>
        <v>287</v>
      </c>
      <c r="Z106" s="763">
        <f t="shared" si="20"/>
        <v>287</v>
      </c>
      <c r="AA106" s="763">
        <f t="shared" si="21"/>
        <v>287</v>
      </c>
      <c r="AB106" s="763">
        <f t="shared" si="22"/>
        <v>287</v>
      </c>
      <c r="AC106" s="763">
        <f t="shared" si="23"/>
        <v>287</v>
      </c>
      <c r="AD106" s="763">
        <f t="shared" si="24"/>
        <v>287</v>
      </c>
      <c r="AL106" s="16"/>
      <c r="AM106" s="8"/>
      <c r="AN106" s="8"/>
      <c r="AO106" s="8"/>
    </row>
    <row r="107" spans="1:41" outlineLevel="1" x14ac:dyDescent="0.35">
      <c r="A107" s="6"/>
      <c r="B107" s="7"/>
      <c r="C107" s="17"/>
      <c r="D107" s="26"/>
      <c r="E107" s="27" t="s">
        <v>780</v>
      </c>
      <c r="F107" s="640">
        <f>G59</f>
        <v>43794</v>
      </c>
      <c r="G107" s="640">
        <f t="shared" ref="G107:O107" si="29">H59</f>
        <v>43794</v>
      </c>
      <c r="H107" s="640">
        <f t="shared" si="29"/>
        <v>43794</v>
      </c>
      <c r="I107" s="640">
        <f t="shared" si="29"/>
        <v>43794</v>
      </c>
      <c r="J107" s="640">
        <f t="shared" si="29"/>
        <v>43794</v>
      </c>
      <c r="K107" s="640">
        <f t="shared" si="29"/>
        <v>43794</v>
      </c>
      <c r="L107" s="640">
        <f t="shared" si="29"/>
        <v>43794</v>
      </c>
      <c r="M107" s="640">
        <f t="shared" si="29"/>
        <v>43794</v>
      </c>
      <c r="N107" s="640">
        <f t="shared" si="29"/>
        <v>43794</v>
      </c>
      <c r="O107" s="640">
        <f t="shared" si="29"/>
        <v>43794</v>
      </c>
      <c r="P107" t="s">
        <v>783</v>
      </c>
      <c r="R107" s="150"/>
      <c r="S107" s="150"/>
      <c r="T107" s="150" t="s">
        <v>780</v>
      </c>
      <c r="U107" s="763">
        <f t="shared" si="15"/>
        <v>322</v>
      </c>
      <c r="V107" s="763">
        <f t="shared" si="16"/>
        <v>322</v>
      </c>
      <c r="W107" s="763">
        <f t="shared" si="17"/>
        <v>322</v>
      </c>
      <c r="X107" s="763">
        <f t="shared" si="18"/>
        <v>322</v>
      </c>
      <c r="Y107" s="763">
        <f t="shared" si="19"/>
        <v>322</v>
      </c>
      <c r="Z107" s="763">
        <f t="shared" si="20"/>
        <v>322</v>
      </c>
      <c r="AA107" s="763">
        <f t="shared" si="21"/>
        <v>322</v>
      </c>
      <c r="AB107" s="763">
        <f t="shared" si="22"/>
        <v>322</v>
      </c>
      <c r="AC107" s="763">
        <f t="shared" si="23"/>
        <v>322</v>
      </c>
      <c r="AD107" s="763">
        <f t="shared" si="24"/>
        <v>322</v>
      </c>
      <c r="AL107" s="16"/>
      <c r="AM107" s="8"/>
      <c r="AN107" s="8"/>
      <c r="AO107" s="8"/>
    </row>
    <row r="108" spans="1:41" outlineLevel="1" x14ac:dyDescent="0.35">
      <c r="A108" s="6"/>
      <c r="B108" s="7"/>
      <c r="C108" s="17"/>
      <c r="D108" s="26"/>
      <c r="E108" s="27" t="s">
        <v>486</v>
      </c>
      <c r="F108" s="640">
        <f>F107+G64</f>
        <v>43801</v>
      </c>
      <c r="G108" s="640">
        <f t="shared" ref="G108:O108" si="30">G107+H64</f>
        <v>43801</v>
      </c>
      <c r="H108" s="640">
        <f t="shared" si="30"/>
        <v>43801</v>
      </c>
      <c r="I108" s="640">
        <f t="shared" si="30"/>
        <v>43801</v>
      </c>
      <c r="J108" s="640">
        <f t="shared" si="30"/>
        <v>43801</v>
      </c>
      <c r="K108" s="640">
        <f t="shared" si="30"/>
        <v>43801</v>
      </c>
      <c r="L108" s="640">
        <f t="shared" si="30"/>
        <v>43801</v>
      </c>
      <c r="M108" s="640">
        <f t="shared" si="30"/>
        <v>43801</v>
      </c>
      <c r="N108" s="640">
        <f t="shared" si="30"/>
        <v>43801</v>
      </c>
      <c r="O108" s="640">
        <f t="shared" si="30"/>
        <v>43801</v>
      </c>
      <c r="P108" t="s">
        <v>784</v>
      </c>
      <c r="R108" s="150"/>
      <c r="S108" s="150"/>
      <c r="T108" s="150" t="s">
        <v>486</v>
      </c>
      <c r="U108" s="763">
        <f t="shared" si="15"/>
        <v>329</v>
      </c>
      <c r="V108" s="763">
        <f t="shared" si="16"/>
        <v>329</v>
      </c>
      <c r="W108" s="763">
        <f t="shared" si="17"/>
        <v>329</v>
      </c>
      <c r="X108" s="763">
        <f t="shared" si="18"/>
        <v>329</v>
      </c>
      <c r="Y108" s="763">
        <f t="shared" si="19"/>
        <v>329</v>
      </c>
      <c r="Z108" s="763">
        <f t="shared" si="20"/>
        <v>329</v>
      </c>
      <c r="AA108" s="763">
        <f t="shared" si="21"/>
        <v>329</v>
      </c>
      <c r="AB108" s="763">
        <f t="shared" si="22"/>
        <v>329</v>
      </c>
      <c r="AC108" s="763">
        <f t="shared" si="23"/>
        <v>329</v>
      </c>
      <c r="AD108" s="763">
        <f t="shared" si="24"/>
        <v>329</v>
      </c>
      <c r="AL108" s="16"/>
      <c r="AM108" s="8"/>
      <c r="AN108" s="8"/>
      <c r="AO108" s="8"/>
    </row>
    <row r="109" spans="1:41" outlineLevel="1" x14ac:dyDescent="0.35">
      <c r="A109" s="6"/>
      <c r="B109" s="7"/>
      <c r="C109" s="17"/>
      <c r="D109" s="26"/>
      <c r="E109" s="27" t="s">
        <v>781</v>
      </c>
      <c r="F109" s="640">
        <f>F108+G65</f>
        <v>43822</v>
      </c>
      <c r="G109" s="640">
        <f t="shared" ref="G109:O109" si="31">G108+H65</f>
        <v>43822</v>
      </c>
      <c r="H109" s="640">
        <f t="shared" si="31"/>
        <v>43822</v>
      </c>
      <c r="I109" s="640">
        <f t="shared" si="31"/>
        <v>43822</v>
      </c>
      <c r="J109" s="640">
        <f t="shared" si="31"/>
        <v>43822</v>
      </c>
      <c r="K109" s="640">
        <f t="shared" si="31"/>
        <v>43822</v>
      </c>
      <c r="L109" s="640">
        <f t="shared" si="31"/>
        <v>43822</v>
      </c>
      <c r="M109" s="640">
        <f t="shared" si="31"/>
        <v>43822</v>
      </c>
      <c r="N109" s="640">
        <f t="shared" si="31"/>
        <v>43822</v>
      </c>
      <c r="O109" s="640">
        <f t="shared" si="31"/>
        <v>43822</v>
      </c>
      <c r="P109" t="s">
        <v>786</v>
      </c>
      <c r="R109" s="2"/>
      <c r="S109" s="2"/>
      <c r="T109" s="2" t="s">
        <v>781</v>
      </c>
      <c r="U109" s="763">
        <f t="shared" si="15"/>
        <v>350</v>
      </c>
      <c r="V109" s="763">
        <f t="shared" si="16"/>
        <v>350</v>
      </c>
      <c r="W109" s="763">
        <f t="shared" si="17"/>
        <v>350</v>
      </c>
      <c r="X109" s="763">
        <f t="shared" si="18"/>
        <v>350</v>
      </c>
      <c r="Y109" s="763">
        <f t="shared" si="19"/>
        <v>350</v>
      </c>
      <c r="Z109" s="763">
        <f t="shared" si="20"/>
        <v>350</v>
      </c>
      <c r="AA109" s="763">
        <f t="shared" si="21"/>
        <v>350</v>
      </c>
      <c r="AB109" s="763">
        <f t="shared" si="22"/>
        <v>350</v>
      </c>
      <c r="AC109" s="763">
        <f t="shared" si="23"/>
        <v>350</v>
      </c>
      <c r="AD109" s="763">
        <f t="shared" si="24"/>
        <v>350</v>
      </c>
      <c r="AL109" s="16"/>
      <c r="AM109" s="8"/>
      <c r="AN109" s="8"/>
      <c r="AO109" s="8"/>
    </row>
    <row r="110" spans="1:41" outlineLevel="1" x14ac:dyDescent="0.35">
      <c r="A110" s="6"/>
      <c r="B110" s="7"/>
      <c r="C110" s="17"/>
      <c r="D110" s="26"/>
      <c r="E110" s="27" t="s">
        <v>782</v>
      </c>
      <c r="F110" s="489">
        <v>43862</v>
      </c>
      <c r="G110" s="489">
        <v>43862</v>
      </c>
      <c r="H110" s="489">
        <v>43862</v>
      </c>
      <c r="I110" s="489">
        <v>43862</v>
      </c>
      <c r="J110" s="489">
        <v>43862</v>
      </c>
      <c r="K110" s="489">
        <v>43862</v>
      </c>
      <c r="L110" s="489">
        <v>43862</v>
      </c>
      <c r="M110" s="489">
        <v>43862</v>
      </c>
      <c r="N110" s="489">
        <v>43862</v>
      </c>
      <c r="O110" s="489">
        <v>43862</v>
      </c>
      <c r="R110" s="2"/>
      <c r="S110" s="2"/>
      <c r="T110" s="2" t="s">
        <v>782</v>
      </c>
      <c r="U110" s="763">
        <f t="shared" si="15"/>
        <v>392</v>
      </c>
      <c r="V110" s="763">
        <f t="shared" si="16"/>
        <v>392</v>
      </c>
      <c r="W110" s="763">
        <f t="shared" si="17"/>
        <v>392</v>
      </c>
      <c r="X110" s="763">
        <f t="shared" si="18"/>
        <v>392</v>
      </c>
      <c r="Y110" s="763">
        <f t="shared" si="19"/>
        <v>392</v>
      </c>
      <c r="Z110" s="763">
        <f t="shared" si="20"/>
        <v>392</v>
      </c>
      <c r="AA110" s="763">
        <f t="shared" si="21"/>
        <v>392</v>
      </c>
      <c r="AB110" s="763">
        <f t="shared" si="22"/>
        <v>392</v>
      </c>
      <c r="AC110" s="763">
        <f t="shared" si="23"/>
        <v>392</v>
      </c>
      <c r="AD110" s="763">
        <f t="shared" si="24"/>
        <v>392</v>
      </c>
      <c r="AL110" s="16"/>
      <c r="AM110" s="8"/>
      <c r="AN110" s="8"/>
      <c r="AO110" s="8"/>
    </row>
    <row r="111" spans="1:41" outlineLevel="1" x14ac:dyDescent="0.35">
      <c r="A111" s="6"/>
      <c r="B111" s="7"/>
      <c r="C111" s="17"/>
      <c r="D111" s="26"/>
      <c r="E111" s="27" t="s">
        <v>787</v>
      </c>
      <c r="F111" s="489">
        <v>43891</v>
      </c>
      <c r="G111" s="489">
        <v>43891</v>
      </c>
      <c r="H111" s="489">
        <v>43891</v>
      </c>
      <c r="I111" s="489">
        <v>43891</v>
      </c>
      <c r="J111" s="489">
        <v>43891</v>
      </c>
      <c r="K111" s="489">
        <v>43891</v>
      </c>
      <c r="L111" s="489">
        <v>43891</v>
      </c>
      <c r="M111" s="489">
        <v>43891</v>
      </c>
      <c r="N111" s="489">
        <v>43891</v>
      </c>
      <c r="O111" s="489">
        <v>43891</v>
      </c>
      <c r="R111" s="2"/>
      <c r="S111" s="2"/>
      <c r="T111" s="2" t="s">
        <v>787</v>
      </c>
      <c r="U111" s="763">
        <f t="shared" si="15"/>
        <v>420</v>
      </c>
      <c r="V111" s="763">
        <f t="shared" si="16"/>
        <v>420</v>
      </c>
      <c r="W111" s="763">
        <f t="shared" si="17"/>
        <v>420</v>
      </c>
      <c r="X111" s="763">
        <f t="shared" si="18"/>
        <v>420</v>
      </c>
      <c r="Y111" s="763">
        <f t="shared" si="19"/>
        <v>420</v>
      </c>
      <c r="Z111" s="763">
        <f t="shared" si="20"/>
        <v>420</v>
      </c>
      <c r="AA111" s="763">
        <f t="shared" si="21"/>
        <v>420</v>
      </c>
      <c r="AB111" s="763">
        <f t="shared" si="22"/>
        <v>420</v>
      </c>
      <c r="AC111" s="763">
        <f t="shared" si="23"/>
        <v>420</v>
      </c>
      <c r="AD111" s="763">
        <f t="shared" si="24"/>
        <v>420</v>
      </c>
      <c r="AL111" s="16"/>
      <c r="AM111" s="8"/>
      <c r="AN111" s="8"/>
      <c r="AO111" s="8"/>
    </row>
    <row r="112" spans="1:41" ht="12" customHeight="1" outlineLevel="1" x14ac:dyDescent="0.35">
      <c r="A112" s="6"/>
      <c r="B112" s="7"/>
      <c r="C112" s="17"/>
      <c r="D112" s="33"/>
      <c r="E112" s="27" t="s">
        <v>1090</v>
      </c>
      <c r="F112" s="640">
        <f>F98+365</f>
        <v>43960</v>
      </c>
      <c r="G112" s="640">
        <f>G98+365</f>
        <v>43937</v>
      </c>
      <c r="H112" s="640">
        <f t="shared" ref="H112:O112" si="32">H98+365</f>
        <v>43937</v>
      </c>
      <c r="I112" s="640">
        <f t="shared" si="32"/>
        <v>43937</v>
      </c>
      <c r="J112" s="640">
        <f t="shared" si="32"/>
        <v>43937</v>
      </c>
      <c r="K112" s="640">
        <f t="shared" si="32"/>
        <v>43937</v>
      </c>
      <c r="L112" s="640">
        <f t="shared" si="32"/>
        <v>43937</v>
      </c>
      <c r="M112" s="640">
        <f t="shared" si="32"/>
        <v>43937</v>
      </c>
      <c r="N112" s="640">
        <f t="shared" si="32"/>
        <v>43937</v>
      </c>
      <c r="O112" s="640">
        <f t="shared" si="32"/>
        <v>43937</v>
      </c>
      <c r="P112" t="s">
        <v>1091</v>
      </c>
      <c r="R112" s="2"/>
      <c r="S112" s="2"/>
      <c r="T112" s="2" t="s">
        <v>1090</v>
      </c>
      <c r="U112" s="763">
        <f t="shared" si="15"/>
        <v>490</v>
      </c>
      <c r="V112" s="763">
        <f t="shared" si="16"/>
        <v>469</v>
      </c>
      <c r="W112" s="763">
        <f t="shared" si="17"/>
        <v>469</v>
      </c>
      <c r="X112" s="763">
        <f t="shared" si="18"/>
        <v>469</v>
      </c>
      <c r="Y112" s="763">
        <f t="shared" si="19"/>
        <v>469</v>
      </c>
      <c r="Z112" s="763">
        <f t="shared" si="20"/>
        <v>469</v>
      </c>
      <c r="AA112" s="763">
        <f t="shared" si="21"/>
        <v>469</v>
      </c>
      <c r="AB112" s="763">
        <f t="shared" si="22"/>
        <v>469</v>
      </c>
      <c r="AC112" s="763">
        <f t="shared" si="23"/>
        <v>469</v>
      </c>
      <c r="AD112" s="763">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926</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199</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200</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242</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249</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250</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251</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356</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238</v>
      </c>
      <c r="J58" s="145" t="s">
        <v>240</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252</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253</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256</v>
      </c>
      <c r="G71" s="605"/>
      <c r="H71" s="99"/>
      <c r="I71" s="22"/>
      <c r="J71" s="99" t="s">
        <v>257</v>
      </c>
      <c r="K71" s="99"/>
      <c r="L71" s="99"/>
      <c r="M71" s="22"/>
      <c r="N71" s="99" t="s">
        <v>357</v>
      </c>
      <c r="O71" s="99"/>
      <c r="P71" s="99"/>
      <c r="Q71" s="22"/>
      <c r="R71" s="99" t="s">
        <v>259</v>
      </c>
      <c r="S71" s="99"/>
      <c r="T71" s="605"/>
      <c r="U71" s="22"/>
      <c r="V71" s="606" t="s">
        <v>260</v>
      </c>
      <c r="W71" s="22"/>
      <c r="X71" s="22"/>
      <c r="Y71" s="22"/>
      <c r="Z71" s="16"/>
      <c r="AA71" s="8"/>
      <c r="AB71" s="8"/>
      <c r="AC71" s="8"/>
    </row>
    <row r="72" spans="1:29" ht="14.15" customHeight="1" outlineLevel="1" x14ac:dyDescent="0.35">
      <c r="A72" s="6"/>
      <c r="B72" s="7"/>
      <c r="C72" s="17"/>
      <c r="D72" s="17"/>
      <c r="E72" s="17"/>
      <c r="F72" s="606" t="s">
        <v>91</v>
      </c>
      <c r="G72" s="23" t="s">
        <v>925</v>
      </c>
      <c r="H72" s="142" t="s">
        <v>255</v>
      </c>
      <c r="I72" s="22"/>
      <c r="J72" s="23" t="s">
        <v>91</v>
      </c>
      <c r="K72" s="23" t="s">
        <v>925</v>
      </c>
      <c r="L72" s="23" t="s">
        <v>255</v>
      </c>
      <c r="M72" s="22"/>
      <c r="N72" s="23" t="s">
        <v>91</v>
      </c>
      <c r="O72" s="23" t="s">
        <v>925</v>
      </c>
      <c r="P72" s="23" t="s">
        <v>255</v>
      </c>
      <c r="Q72" s="22"/>
      <c r="R72" s="23" t="s">
        <v>91</v>
      </c>
      <c r="S72" s="23" t="s">
        <v>925</v>
      </c>
      <c r="T72" s="23" t="s">
        <v>255</v>
      </c>
      <c r="U72" s="22"/>
      <c r="V72" s="606" t="s">
        <v>255</v>
      </c>
      <c r="W72" s="22"/>
      <c r="X72" s="22"/>
      <c r="Y72" s="22"/>
      <c r="Z72" s="16"/>
      <c r="AA72" s="8"/>
      <c r="AB72" s="8"/>
      <c r="AC72" s="8"/>
    </row>
    <row r="73" spans="1:29" ht="14.15" customHeight="1" outlineLevel="1" x14ac:dyDescent="0.35">
      <c r="A73" s="6"/>
      <c r="B73" s="7"/>
      <c r="C73" s="17"/>
      <c r="D73" s="26"/>
      <c r="E73" s="158">
        <v>43525</v>
      </c>
      <c r="F73" s="680">
        <f t="shared" ref="F73:F75" si="0">MIN(364,INT((E73 - DATE(YEAR(E73),1,1))))</f>
        <v>59</v>
      </c>
      <c r="G73" s="237">
        <v>15</v>
      </c>
      <c r="H73" s="237">
        <v>6</v>
      </c>
      <c r="I73" s="158">
        <v>43466</v>
      </c>
      <c r="J73" s="680">
        <f t="shared" ref="J73:J83" si="1">MIN(364,INT((I73 - DATE(YEAR(I73),1,1))))</f>
        <v>0</v>
      </c>
      <c r="K73" s="237">
        <v>10</v>
      </c>
      <c r="L73" s="237">
        <v>4</v>
      </c>
      <c r="M73" s="158">
        <v>43497</v>
      </c>
      <c r="N73" s="680">
        <f t="shared" ref="N73:N76" si="2">MIN(364,INT((M73 - DATE(YEAR(M73),1,1))))</f>
        <v>31</v>
      </c>
      <c r="O73" s="237">
        <v>21</v>
      </c>
      <c r="P73" s="237">
        <v>20</v>
      </c>
      <c r="Q73" s="158">
        <v>43525</v>
      </c>
      <c r="R73" s="680">
        <f t="shared" ref="R73:R76" si="3">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0">
        <f t="shared" si="0"/>
        <v>90</v>
      </c>
      <c r="G74" s="237">
        <v>30</v>
      </c>
      <c r="H74" s="237">
        <v>10</v>
      </c>
      <c r="I74" s="158">
        <v>43497</v>
      </c>
      <c r="J74" s="680">
        <f t="shared" si="1"/>
        <v>31</v>
      </c>
      <c r="K74" s="237">
        <v>10</v>
      </c>
      <c r="L74" s="237">
        <v>4</v>
      </c>
      <c r="M74" s="158">
        <v>43556</v>
      </c>
      <c r="N74" s="680">
        <f t="shared" si="2"/>
        <v>90</v>
      </c>
      <c r="O74" s="237">
        <v>21</v>
      </c>
      <c r="P74" s="237">
        <v>20</v>
      </c>
      <c r="Q74" s="158">
        <v>43631</v>
      </c>
      <c r="R74" s="680">
        <f t="shared" si="3"/>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0">
        <f t="shared" si="0"/>
        <v>165</v>
      </c>
      <c r="G75" s="237">
        <v>15</v>
      </c>
      <c r="H75" s="237">
        <v>5</v>
      </c>
      <c r="I75" s="158">
        <v>43525</v>
      </c>
      <c r="J75" s="680">
        <f t="shared" si="1"/>
        <v>59</v>
      </c>
      <c r="K75" s="237">
        <v>10</v>
      </c>
      <c r="L75" s="237">
        <v>4</v>
      </c>
      <c r="M75" s="158">
        <v>43647</v>
      </c>
      <c r="N75" s="680">
        <f t="shared" si="2"/>
        <v>181</v>
      </c>
      <c r="O75" s="237">
        <v>21</v>
      </c>
      <c r="P75" s="237">
        <v>20</v>
      </c>
      <c r="Q75" s="158">
        <v>43709</v>
      </c>
      <c r="R75" s="680">
        <f t="shared" si="3"/>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0">
        <f t="shared" si="1"/>
        <v>90</v>
      </c>
      <c r="K76" s="237">
        <v>10</v>
      </c>
      <c r="L76" s="237">
        <v>4</v>
      </c>
      <c r="M76" s="158">
        <v>43739</v>
      </c>
      <c r="N76" s="680">
        <f t="shared" si="2"/>
        <v>273</v>
      </c>
      <c r="O76" s="237">
        <v>21</v>
      </c>
      <c r="P76" s="237">
        <v>20</v>
      </c>
      <c r="Q76" s="158">
        <v>43814</v>
      </c>
      <c r="R76" s="680">
        <f t="shared" si="3"/>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0">
        <f t="shared" si="1"/>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0">
        <f t="shared" si="1"/>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0">
        <f t="shared" si="1"/>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0">
        <f t="shared" si="1"/>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0">
        <f t="shared" si="1"/>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0">
        <f t="shared" si="1"/>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0">
        <f t="shared" si="1"/>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362</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8"/>
      <c r="F99" s="949"/>
      <c r="G99" s="23" t="s">
        <v>262</v>
      </c>
      <c r="H99" s="23"/>
      <c r="I99" s="23"/>
      <c r="J99" s="99" t="s">
        <v>358</v>
      </c>
      <c r="K99" s="99"/>
      <c r="L99" s="99"/>
      <c r="M99" s="611"/>
      <c r="N99" s="99" t="s">
        <v>359</v>
      </c>
      <c r="O99" s="99"/>
      <c r="P99" s="238"/>
      <c r="Q99" s="127"/>
      <c r="R99" s="238" t="s">
        <v>360</v>
      </c>
      <c r="S99" s="132"/>
      <c r="T99" s="132"/>
      <c r="U99" s="127"/>
      <c r="V99" s="132" t="s">
        <v>361</v>
      </c>
      <c r="W99" s="132"/>
      <c r="X99" s="132"/>
      <c r="Y99" s="127"/>
      <c r="Z99" s="16"/>
      <c r="AA99" s="8"/>
      <c r="AB99" s="8"/>
      <c r="AC99" s="8"/>
    </row>
    <row r="100" spans="1:29" ht="13.5" customHeight="1" outlineLevel="1" x14ac:dyDescent="0.35">
      <c r="A100" s="6"/>
      <c r="B100" s="7"/>
      <c r="C100" s="17"/>
      <c r="D100" s="17"/>
      <c r="E100" s="17" t="s">
        <v>250</v>
      </c>
      <c r="F100" s="17"/>
      <c r="G100" s="23" t="s">
        <v>98</v>
      </c>
      <c r="H100" s="23" t="s">
        <v>263</v>
      </c>
      <c r="I100" s="23"/>
      <c r="J100" s="23" t="s">
        <v>91</v>
      </c>
      <c r="K100" s="23" t="s">
        <v>925</v>
      </c>
      <c r="L100" s="23" t="s">
        <v>255</v>
      </c>
      <c r="M100" s="23"/>
      <c r="N100" s="23" t="s">
        <v>91</v>
      </c>
      <c r="O100" s="23" t="s">
        <v>925</v>
      </c>
      <c r="P100" s="23" t="s">
        <v>255</v>
      </c>
      <c r="Q100" s="23"/>
      <c r="R100" s="23" t="s">
        <v>91</v>
      </c>
      <c r="S100" s="23" t="s">
        <v>925</v>
      </c>
      <c r="T100" s="23" t="s">
        <v>255</v>
      </c>
      <c r="U100" s="23"/>
      <c r="V100" s="23" t="s">
        <v>91</v>
      </c>
      <c r="W100" s="23" t="s">
        <v>925</v>
      </c>
      <c r="X100" s="23" t="s">
        <v>255</v>
      </c>
      <c r="Y100" s="24"/>
      <c r="Z100" s="16"/>
      <c r="AA100" s="8"/>
      <c r="AB100" s="8"/>
      <c r="AC100" s="8"/>
    </row>
    <row r="101" spans="1:29" ht="13.5" customHeight="1" outlineLevel="1" x14ac:dyDescent="0.3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 t="shared" ref="N101:N103" si="4">MIN(364,INT((M101 - DATE(YEAR(M101),1,1))))</f>
        <v>94</v>
      </c>
      <c r="O101" s="612">
        <v>14</v>
      </c>
      <c r="P101" s="612">
        <v>13</v>
      </c>
      <c r="Q101" s="772">
        <v>43560</v>
      </c>
      <c r="R101" s="680">
        <f t="shared" ref="R101:R103" si="5">MIN(364,INT((Q101 - DATE(YEAR(Q101),1,1))))</f>
        <v>94</v>
      </c>
      <c r="S101" s="612">
        <v>14</v>
      </c>
      <c r="T101" s="612">
        <v>13</v>
      </c>
      <c r="U101" s="772">
        <v>43529</v>
      </c>
      <c r="V101" s="680">
        <f t="shared" ref="V101:V103" si="6">MIN(364,INT((U101 - DATE(YEAR(U101),1,1))))</f>
        <v>63</v>
      </c>
      <c r="W101" s="612">
        <v>30</v>
      </c>
      <c r="X101" s="612">
        <v>40</v>
      </c>
      <c r="Z101" s="16"/>
      <c r="AA101" s="8"/>
      <c r="AB101" s="8"/>
      <c r="AC101" s="8"/>
    </row>
    <row r="102" spans="1:29" ht="13.5" customHeight="1" outlineLevel="1" x14ac:dyDescent="0.3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 t="shared" si="4"/>
        <v>124</v>
      </c>
      <c r="O102" s="612">
        <v>5</v>
      </c>
      <c r="P102" s="612">
        <v>3</v>
      </c>
      <c r="Q102" s="772">
        <v>43590</v>
      </c>
      <c r="R102" s="680">
        <f t="shared" si="5"/>
        <v>124</v>
      </c>
      <c r="S102" s="612">
        <v>5</v>
      </c>
      <c r="T102" s="612">
        <v>3</v>
      </c>
      <c r="U102" s="772">
        <v>43560</v>
      </c>
      <c r="V102" s="680">
        <f t="shared" si="6"/>
        <v>94</v>
      </c>
      <c r="W102" s="612">
        <v>30</v>
      </c>
      <c r="X102" s="612">
        <v>40</v>
      </c>
      <c r="Z102" s="16"/>
      <c r="AA102" s="8"/>
      <c r="AB102" s="8"/>
      <c r="AC102" s="8"/>
    </row>
    <row r="103" spans="1:29" ht="13.5" customHeight="1" outlineLevel="1" x14ac:dyDescent="0.35">
      <c r="A103" s="6"/>
      <c r="B103" s="7"/>
      <c r="C103" s="17"/>
      <c r="D103" s="26"/>
      <c r="E103" s="680"/>
      <c r="F103" s="680"/>
      <c r="G103" s="698" t="str">
        <f>General!G19</f>
        <v>f</v>
      </c>
      <c r="H103" s="612">
        <v>1.2</v>
      </c>
      <c r="I103" s="680"/>
      <c r="J103" s="680"/>
      <c r="K103" s="680"/>
      <c r="L103" s="680"/>
      <c r="M103" s="772">
        <v>43682</v>
      </c>
      <c r="N103" s="680">
        <f t="shared" si="4"/>
        <v>216</v>
      </c>
      <c r="O103" s="612">
        <v>5</v>
      </c>
      <c r="P103" s="612">
        <v>3</v>
      </c>
      <c r="Q103" s="772">
        <v>43713</v>
      </c>
      <c r="R103" s="680">
        <f t="shared" si="5"/>
        <v>247</v>
      </c>
      <c r="S103" s="612">
        <v>5</v>
      </c>
      <c r="T103" s="612">
        <v>3</v>
      </c>
      <c r="U103" s="772">
        <v>43632</v>
      </c>
      <c r="V103" s="680">
        <f t="shared" si="6"/>
        <v>166</v>
      </c>
      <c r="W103" s="612">
        <v>14</v>
      </c>
      <c r="X103" s="612">
        <v>5</v>
      </c>
      <c r="Z103" s="16"/>
      <c r="AA103" s="8"/>
      <c r="AB103" s="8"/>
      <c r="AC103" s="8"/>
    </row>
    <row r="104" spans="1:29" ht="13.5" customHeight="1" outlineLevel="1" x14ac:dyDescent="0.3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3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3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3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3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3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3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3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3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3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3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3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3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3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3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3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3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3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3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35">
      <c r="A123" s="6"/>
      <c r="B123" s="7"/>
      <c r="C123" s="17"/>
      <c r="D123" s="33"/>
      <c r="E123" s="773" t="s">
        <v>739</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3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35">
      <c r="A125" s="6"/>
      <c r="B125" s="7"/>
      <c r="C125" s="17"/>
      <c r="D125" s="33"/>
      <c r="E125" s="612" t="s">
        <v>91</v>
      </c>
      <c r="F125" s="775">
        <f>MIN(364,INT((F124 - DATE(YEAR(F124),1,1))))</f>
        <v>0</v>
      </c>
      <c r="G125" s="775">
        <f t="shared" ref="G125:Q125" si="7">MIN(364,INT((G124 - DATE(YEAR(G124),1,1))))</f>
        <v>31</v>
      </c>
      <c r="H125" s="775">
        <f t="shared" si="7"/>
        <v>59</v>
      </c>
      <c r="I125" s="775">
        <f t="shared" si="7"/>
        <v>90</v>
      </c>
      <c r="J125" s="775">
        <f t="shared" si="7"/>
        <v>120</v>
      </c>
      <c r="K125" s="775">
        <f t="shared" si="7"/>
        <v>151</v>
      </c>
      <c r="L125" s="775">
        <f t="shared" si="7"/>
        <v>181</v>
      </c>
      <c r="M125" s="775">
        <f t="shared" si="7"/>
        <v>212</v>
      </c>
      <c r="N125" s="775">
        <f t="shared" si="7"/>
        <v>243</v>
      </c>
      <c r="O125" s="775">
        <f t="shared" si="7"/>
        <v>273</v>
      </c>
      <c r="P125" s="775">
        <f t="shared" si="7"/>
        <v>304</v>
      </c>
      <c r="Q125" s="775">
        <f t="shared" si="7"/>
        <v>334</v>
      </c>
      <c r="R125" s="680"/>
      <c r="S125" s="680"/>
      <c r="T125" s="680"/>
      <c r="U125" s="680"/>
      <c r="V125" s="680"/>
      <c r="W125" s="680"/>
      <c r="X125" s="680"/>
      <c r="Z125" s="16"/>
      <c r="AA125" s="8"/>
      <c r="AB125" s="8"/>
      <c r="AC125" s="8"/>
    </row>
    <row r="126" spans="1:29" ht="13.5" customHeight="1" outlineLevel="1" x14ac:dyDescent="0.35">
      <c r="A126" s="6"/>
      <c r="B126" s="7"/>
      <c r="C126" s="17"/>
      <c r="D126" s="33"/>
      <c r="E126" s="612" t="s">
        <v>740</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3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3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3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35">
      <c r="A130" s="6"/>
      <c r="B130" s="7"/>
      <c r="C130" s="17"/>
      <c r="D130" s="33"/>
      <c r="E130" s="773" t="s">
        <v>738</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35">
      <c r="A131" s="6"/>
      <c r="B131" s="7"/>
      <c r="C131" s="17"/>
      <c r="D131" s="33"/>
      <c r="E131" s="612"/>
      <c r="F131" s="699">
        <f>F125</f>
        <v>0</v>
      </c>
      <c r="G131" s="699">
        <f t="shared" ref="G131:Q131" si="8">G125</f>
        <v>31</v>
      </c>
      <c r="H131" s="699">
        <f t="shared" si="8"/>
        <v>59</v>
      </c>
      <c r="I131" s="699">
        <f t="shared" si="8"/>
        <v>90</v>
      </c>
      <c r="J131" s="699">
        <f t="shared" si="8"/>
        <v>120</v>
      </c>
      <c r="K131" s="699">
        <f t="shared" si="8"/>
        <v>151</v>
      </c>
      <c r="L131" s="699">
        <f t="shared" si="8"/>
        <v>181</v>
      </c>
      <c r="M131" s="699">
        <f t="shared" si="8"/>
        <v>212</v>
      </c>
      <c r="N131" s="699">
        <f t="shared" si="8"/>
        <v>243</v>
      </c>
      <c r="O131" s="699">
        <f t="shared" si="8"/>
        <v>273</v>
      </c>
      <c r="P131" s="699">
        <f t="shared" si="8"/>
        <v>304</v>
      </c>
      <c r="Q131" s="699">
        <f t="shared" si="8"/>
        <v>334</v>
      </c>
      <c r="R131" s="680"/>
      <c r="S131" s="680"/>
      <c r="T131" s="680"/>
      <c r="U131" s="680"/>
      <c r="V131" s="680"/>
      <c r="W131" s="680"/>
      <c r="X131" s="680"/>
      <c r="Z131" s="16"/>
      <c r="AA131" s="8"/>
      <c r="AB131" s="8"/>
      <c r="AC131" s="8"/>
    </row>
    <row r="132" spans="1:29" ht="13.5" customHeight="1" outlineLevel="1" x14ac:dyDescent="0.3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3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3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3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3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3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3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3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3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3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3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3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3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3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3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3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3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15" customHeight="1" outlineLevel="1" x14ac:dyDescent="0.3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1199</v>
      </c>
      <c r="I20" s="89"/>
      <c r="J20" s="89"/>
      <c r="K20" s="912">
        <v>30</v>
      </c>
      <c r="L20" s="912">
        <f>K20</f>
        <v>30</v>
      </c>
      <c r="M20" s="912">
        <f t="shared" ref="M20:T20" si="1">L20</f>
        <v>30</v>
      </c>
      <c r="N20" s="912">
        <f t="shared" si="1"/>
        <v>30</v>
      </c>
      <c r="O20" s="912">
        <f t="shared" si="1"/>
        <v>30</v>
      </c>
      <c r="P20" s="912">
        <f t="shared" si="1"/>
        <v>30</v>
      </c>
      <c r="Q20" s="912">
        <f t="shared" si="1"/>
        <v>30</v>
      </c>
      <c r="R20" s="912">
        <f t="shared" si="1"/>
        <v>30</v>
      </c>
      <c r="S20" s="912">
        <f t="shared" si="1"/>
        <v>30</v>
      </c>
      <c r="T20" s="912">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1200</v>
      </c>
      <c r="I21" s="87"/>
      <c r="J21" s="87"/>
      <c r="K21" s="914">
        <f>Periods!U$21</f>
        <v>126</v>
      </c>
      <c r="L21" s="914">
        <f>Periods!V$21</f>
        <v>105</v>
      </c>
      <c r="M21" s="914">
        <f>Periods!W$21</f>
        <v>105</v>
      </c>
      <c r="N21" s="914">
        <f>Periods!X$21</f>
        <v>105</v>
      </c>
      <c r="O21" s="914">
        <f>Periods!Y$21</f>
        <v>105</v>
      </c>
      <c r="P21" s="913">
        <f>Periods!Z$22</f>
        <v>126</v>
      </c>
      <c r="Q21" s="913">
        <f>Periods!AA$22</f>
        <v>126</v>
      </c>
      <c r="R21" s="915">
        <f>Periods!AB$23</f>
        <v>147</v>
      </c>
      <c r="S21" s="915">
        <f>Periods!AC$23</f>
        <v>147</v>
      </c>
      <c r="T21" s="915">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1201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1058</v>
      </c>
      <c r="I24" s="87"/>
      <c r="J24" s="87" t="s">
        <v>380</v>
      </c>
      <c r="K24" s="916">
        <f>MIN(1,(MAX(0, Periods!U22-(K$21+K$20))+MAX(0,K$21-Periods!U21))/(Periods!U22-Periods!U21))</f>
        <v>0</v>
      </c>
      <c r="L24" s="916">
        <f>MIN(1,(MAX(0, Periods!V22-(L$21+L$20))+MAX(0,L$21-Periods!V21))/(Periods!V22-Periods!V21))</f>
        <v>0</v>
      </c>
      <c r="M24" s="916">
        <f>MIN(1,(MAX(0, Periods!W22-(M$21+M$20))+MAX(0,M$21-Periods!W21))/(Periods!W22-Periods!W21))</f>
        <v>0</v>
      </c>
      <c r="N24" s="916">
        <f>MIN(1,(MAX(0, Periods!X22-(N$21+N$20))+MAX(0,N$21-Periods!X21))/(Periods!X22-Periods!X21))</f>
        <v>0</v>
      </c>
      <c r="O24" s="916">
        <f>MIN(1,(MAX(0, Periods!Y22-(O$21+O$20))+MAX(0,O$21-Periods!Y21))/(Periods!Y22-Periods!Y21))</f>
        <v>0</v>
      </c>
      <c r="P24" s="916">
        <f>MIN(1,(MAX(0, Periods!Z22-(P$21+P$20))+MAX(0,P$21-Periods!Z21))/(Periods!Z22-Periods!Z21))</f>
        <v>1</v>
      </c>
      <c r="Q24" s="916">
        <f>MIN(1,(MAX(0, Periods!AA22-(Q$21+Q$20))+MAX(0,Q$21-Periods!AA21))/(Periods!AA22-Periods!AA21))</f>
        <v>1</v>
      </c>
      <c r="R24" s="916">
        <f>MIN(1,(MAX(0, Periods!AB22-(R$21+R$20))+MAX(0,R$21-Periods!AB21))/(Periods!AB22-Periods!AB21))</f>
        <v>1</v>
      </c>
      <c r="S24" s="916">
        <f>MIN(1,(MAX(0, Periods!AC22-(S$21+S$20))+MAX(0,S$21-Periods!AC21))/(Periods!AC22-Periods!AC21))</f>
        <v>1</v>
      </c>
      <c r="T24" s="916">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381</v>
      </c>
      <c r="K25" s="916">
        <f>MIN(1,(MAX(0, Periods!U23-(K$21+K$20))+MAX(0,K$21-Periods!U22))/(Periods!U23-Periods!U22))</f>
        <v>0.23809523809523808</v>
      </c>
      <c r="L25" s="916">
        <f>MIN(1,(MAX(0, Periods!V23-(L$21+L$20))+MAX(0,L$21-Periods!V22))/(Periods!V23-Periods!V22))</f>
        <v>0.74285714285714288</v>
      </c>
      <c r="M25" s="916">
        <f>MIN(1,(MAX(0, Periods!W23-(M$21+M$20))+MAX(0,M$21-Periods!W22))/(Periods!W23-Periods!W22))</f>
        <v>0.74285714285714288</v>
      </c>
      <c r="N25" s="916">
        <f>MIN(1,(MAX(0, Periods!X23-(N$21+N$20))+MAX(0,N$21-Periods!X22))/(Periods!X23-Periods!X22))</f>
        <v>0.74285714285714288</v>
      </c>
      <c r="O25" s="916">
        <f>MIN(1,(MAX(0, Periods!Y23-(O$21+O$20))+MAX(0,O$21-Periods!Y22))/(Periods!Y23-Periods!Y22))</f>
        <v>0.74285714285714288</v>
      </c>
      <c r="P25" s="916">
        <f>MIN(1,(MAX(0, Periods!Z23-(P$21+P$20))+MAX(0,P$21-Periods!Z22))/(Periods!Z23-Periods!Z22))</f>
        <v>0.14285714285714285</v>
      </c>
      <c r="Q25" s="916">
        <f>MIN(1,(MAX(0, Periods!AA23-(Q$21+Q$20))+MAX(0,Q$21-Periods!AA22))/(Periods!AA23-Periods!AA22))</f>
        <v>0.14285714285714285</v>
      </c>
      <c r="R25" s="916">
        <f>MIN(1,(MAX(0, Periods!AB23-(R$21+R$20))+MAX(0,R$21-Periods!AB22))/(Periods!AB23-Periods!AB22))</f>
        <v>1</v>
      </c>
      <c r="S25" s="916">
        <f>MIN(1,(MAX(0, Periods!AC23-(S$21+S$20))+MAX(0,S$21-Periods!AC22))/(Periods!AC23-Periods!AC22))</f>
        <v>1</v>
      </c>
      <c r="T25" s="916">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382</v>
      </c>
      <c r="K26" s="916">
        <f>MIN(1,(MAX(0, Periods!U24-(K$21+K$20))+MAX(0,K$21-Periods!U23))/(Periods!U24-Periods!U23))</f>
        <v>1</v>
      </c>
      <c r="L26" s="916">
        <f>MIN(1,(MAX(0, Periods!V24-(L$21+L$20))+MAX(0,L$21-Periods!V23))/(Periods!V24-Periods!V23))</f>
        <v>1</v>
      </c>
      <c r="M26" s="916">
        <f>MIN(1,(MAX(0, Periods!W24-(M$21+M$20))+MAX(0,M$21-Periods!W23))/(Periods!W24-Periods!W23))</f>
        <v>1</v>
      </c>
      <c r="N26" s="916">
        <f>MIN(1,(MAX(0, Periods!X24-(N$21+N$20))+MAX(0,N$21-Periods!X23))/(Periods!X24-Periods!X23))</f>
        <v>1</v>
      </c>
      <c r="O26" s="916">
        <f>MIN(1,(MAX(0, Periods!Y24-(O$21+O$20))+MAX(0,O$21-Periods!Y23))/(Periods!Y24-Periods!Y23))</f>
        <v>1</v>
      </c>
      <c r="P26" s="916">
        <f>MIN(1,(MAX(0, Periods!Z24-(P$21+P$20))+MAX(0,P$21-Periods!Z23))/(Periods!Z24-Periods!Z23))</f>
        <v>1</v>
      </c>
      <c r="Q26" s="916">
        <f>MIN(1,(MAX(0, Periods!AA24-(Q$21+Q$20))+MAX(0,Q$21-Periods!AA23))/(Periods!AA24-Periods!AA23))</f>
        <v>1</v>
      </c>
      <c r="R26" s="916">
        <f>MIN(1,(MAX(0, Periods!AB24-(R$21+R$20))+MAX(0,R$21-Periods!AB23))/(Periods!AB24-Periods!AB23))</f>
        <v>0.5714285714285714</v>
      </c>
      <c r="S26" s="916">
        <f>MIN(1,(MAX(0, Periods!AC24-(S$21+S$20))+MAX(0,S$21-Periods!AC23))/(Periods!AC24-Periods!AC23))</f>
        <v>0.5714285714285714</v>
      </c>
      <c r="T26" s="916">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383</v>
      </c>
      <c r="K27" s="916">
        <f>MIN(1,(MAX(0, Periods!U25-(K$21+K$20))+MAX(0,K$21-Periods!U24))/(Periods!U25-Periods!U24))</f>
        <v>1</v>
      </c>
      <c r="L27" s="916">
        <f>MIN(1,(MAX(0, Periods!V25-(L$21+L$20))+MAX(0,L$21-Periods!V24))/(Periods!V25-Periods!V24))</f>
        <v>1</v>
      </c>
      <c r="M27" s="916">
        <f>MIN(1,(MAX(0, Periods!W25-(M$21+M$20))+MAX(0,M$21-Periods!W24))/(Periods!W25-Periods!W24))</f>
        <v>1</v>
      </c>
      <c r="N27" s="916">
        <f>MIN(1,(MAX(0, Periods!X25-(N$21+N$20))+MAX(0,N$21-Periods!X24))/(Periods!X25-Periods!X24))</f>
        <v>1</v>
      </c>
      <c r="O27" s="916">
        <f>MIN(1,(MAX(0, Periods!Y25-(O$21+O$20))+MAX(0,O$21-Periods!Y24))/(Periods!Y25-Periods!Y24))</f>
        <v>1</v>
      </c>
      <c r="P27" s="916">
        <f>MIN(1,(MAX(0, Periods!Z25-(P$21+P$20))+MAX(0,P$21-Periods!Z24))/(Periods!Z25-Periods!Z24))</f>
        <v>1</v>
      </c>
      <c r="Q27" s="916">
        <f>MIN(1,(MAX(0, Periods!AA25-(Q$21+Q$20))+MAX(0,Q$21-Periods!AA24))/(Periods!AA25-Periods!AA24))</f>
        <v>1</v>
      </c>
      <c r="R27" s="916">
        <f>MIN(1,(MAX(0, Periods!AB25-(R$21+R$20))+MAX(0,R$21-Periods!AB24))/(Periods!AB25-Periods!AB24))</f>
        <v>1</v>
      </c>
      <c r="S27" s="916">
        <f>MIN(1,(MAX(0, Periods!AC25-(S$21+S$20))+MAX(0,S$21-Periods!AC24))/(Periods!AC25-Periods!AC24))</f>
        <v>1</v>
      </c>
      <c r="T27" s="916">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384</v>
      </c>
      <c r="K28" s="916">
        <f>MIN(1,(MAX(0, Periods!U26-(K$21+K$20))+MAX(0,K$21-Periods!U25))/(Periods!U26-Periods!U25))</f>
        <v>1</v>
      </c>
      <c r="L28" s="916">
        <f>MIN(1,(MAX(0, Periods!V26-(L$21+L$20))+MAX(0,L$21-Periods!V25))/(Periods!V26-Periods!V25))</f>
        <v>1</v>
      </c>
      <c r="M28" s="916">
        <f>MIN(1,(MAX(0, Periods!W26-(M$21+M$20))+MAX(0,M$21-Periods!W25))/(Periods!W26-Periods!W25))</f>
        <v>1</v>
      </c>
      <c r="N28" s="916">
        <f>MIN(1,(MAX(0, Periods!X26-(N$21+N$20))+MAX(0,N$21-Periods!X25))/(Periods!X26-Periods!X25))</f>
        <v>1</v>
      </c>
      <c r="O28" s="916">
        <f>MIN(1,(MAX(0, Periods!Y26-(O$21+O$20))+MAX(0,O$21-Periods!Y25))/(Periods!Y26-Periods!Y25))</f>
        <v>1</v>
      </c>
      <c r="P28" s="916">
        <f>MIN(1,(MAX(0, Periods!Z26-(P$21+P$20))+MAX(0,P$21-Periods!Z25))/(Periods!Z26-Periods!Z25))</f>
        <v>1</v>
      </c>
      <c r="Q28" s="916">
        <f>MIN(1,(MAX(0, Periods!AA26-(Q$21+Q$20))+MAX(0,Q$21-Periods!AA25))/(Periods!AA26-Periods!AA25))</f>
        <v>1</v>
      </c>
      <c r="R28" s="916">
        <f>MIN(1,(MAX(0, Periods!AB26-(R$21+R$20))+MAX(0,R$21-Periods!AB25))/(Periods!AB26-Periods!AB25))</f>
        <v>1</v>
      </c>
      <c r="S28" s="916">
        <f>MIN(1,(MAX(0, Periods!AC26-(S$21+S$20))+MAX(0,S$21-Periods!AC25))/(Periods!AC26-Periods!AC25))</f>
        <v>1</v>
      </c>
      <c r="T28" s="916">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385</v>
      </c>
      <c r="K29" s="916">
        <f>MIN(1,(MAX(0, Periods!U27-(K$21+K$20))+MAX(0,K$21-Periods!U26))/(Periods!U27-Periods!U26))</f>
        <v>1</v>
      </c>
      <c r="L29" s="916">
        <f>MIN(1,(MAX(0, Periods!V27-(L$21+L$20))+MAX(0,L$21-Periods!V26))/(Periods!V27-Periods!V26))</f>
        <v>1</v>
      </c>
      <c r="M29" s="916">
        <f>MIN(1,(MAX(0, Periods!W27-(M$21+M$20))+MAX(0,M$21-Periods!W26))/(Periods!W27-Periods!W26))</f>
        <v>1</v>
      </c>
      <c r="N29" s="916">
        <f>MIN(1,(MAX(0, Periods!X27-(N$21+N$20))+MAX(0,N$21-Periods!X26))/(Periods!X27-Periods!X26))</f>
        <v>1</v>
      </c>
      <c r="O29" s="916">
        <f>MIN(1,(MAX(0, Periods!Y27-(O$21+O$20))+MAX(0,O$21-Periods!Y26))/(Periods!Y27-Periods!Y26))</f>
        <v>1</v>
      </c>
      <c r="P29" s="916">
        <f>MIN(1,(MAX(0, Periods!Z27-(P$21+P$20))+MAX(0,P$21-Periods!Z26))/(Periods!Z27-Periods!Z26))</f>
        <v>1</v>
      </c>
      <c r="Q29" s="916">
        <f>MIN(1,(MAX(0, Periods!AA27-(Q$21+Q$20))+MAX(0,Q$21-Periods!AA26))/(Periods!AA27-Periods!AA26))</f>
        <v>1</v>
      </c>
      <c r="R29" s="916">
        <f>MIN(1,(MAX(0, Periods!AB27-(R$21+R$20))+MAX(0,R$21-Periods!AB26))/(Periods!AB27-Periods!AB26))</f>
        <v>1</v>
      </c>
      <c r="S29" s="916">
        <f>MIN(1,(MAX(0, Periods!AC27-(S$21+S$20))+MAX(0,S$21-Periods!AC26))/(Periods!AC27-Periods!AC26))</f>
        <v>1</v>
      </c>
      <c r="T29" s="916">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386</v>
      </c>
      <c r="K30" s="916">
        <f>MIN(1,(MAX(0, Periods!U28-(K$21+K$20))+MAX(0,K$21-Periods!U27))/(Periods!U28-Periods!U27))</f>
        <v>1</v>
      </c>
      <c r="L30" s="916">
        <f>MIN(1,(MAX(0, Periods!V28-(L$21+L$20))+MAX(0,L$21-Periods!V27))/(Periods!V28-Periods!V27))</f>
        <v>1</v>
      </c>
      <c r="M30" s="916">
        <f>MIN(1,(MAX(0, Periods!W28-(M$21+M$20))+MAX(0,M$21-Periods!W27))/(Periods!W28-Periods!W27))</f>
        <v>1</v>
      </c>
      <c r="N30" s="916">
        <f>MIN(1,(MAX(0, Periods!X28-(N$21+N$20))+MAX(0,N$21-Periods!X27))/(Periods!X28-Periods!X27))</f>
        <v>1</v>
      </c>
      <c r="O30" s="916">
        <f>MIN(1,(MAX(0, Periods!Y28-(O$21+O$20))+MAX(0,O$21-Periods!Y27))/(Periods!Y28-Periods!Y27))</f>
        <v>1</v>
      </c>
      <c r="P30" s="916">
        <f>MIN(1,(MAX(0, Periods!Z28-(P$21+P$20))+MAX(0,P$21-Periods!Z27))/(Periods!Z28-Periods!Z27))</f>
        <v>1</v>
      </c>
      <c r="Q30" s="916">
        <f>MIN(1,(MAX(0, Periods!AA28-(Q$21+Q$20))+MAX(0,Q$21-Periods!AA27))/(Periods!AA28-Periods!AA27))</f>
        <v>1</v>
      </c>
      <c r="R30" s="916">
        <f>MIN(1,(MAX(0, Periods!AB28-(R$21+R$20))+MAX(0,R$21-Periods!AB27))/(Periods!AB28-Periods!AB27))</f>
        <v>1</v>
      </c>
      <c r="S30" s="916">
        <f>MIN(1,(MAX(0, Periods!AC28-(S$21+S$20))+MAX(0,S$21-Periods!AC27))/(Periods!AC28-Periods!AC27))</f>
        <v>1</v>
      </c>
      <c r="T30" s="916">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387</v>
      </c>
      <c r="K31" s="916">
        <f>MIN(1,(MAX(0, Periods!U29-(K$21+K$20))+MAX(0,K$21-Periods!U28))/(Periods!U29-Periods!U28))</f>
        <v>1</v>
      </c>
      <c r="L31" s="916">
        <f>MIN(1,(MAX(0, Periods!V29-(L$21+L$20))+MAX(0,L$21-Periods!V28))/(Periods!V29-Periods!V28))</f>
        <v>1</v>
      </c>
      <c r="M31" s="916">
        <f>MIN(1,(MAX(0, Periods!W29-(M$21+M$20))+MAX(0,M$21-Periods!W28))/(Periods!W29-Periods!W28))</f>
        <v>1</v>
      </c>
      <c r="N31" s="916">
        <f>MIN(1,(MAX(0, Periods!X29-(N$21+N$20))+MAX(0,N$21-Periods!X28))/(Periods!X29-Periods!X28))</f>
        <v>1</v>
      </c>
      <c r="O31" s="916">
        <f>MIN(1,(MAX(0, Periods!Y29-(O$21+O$20))+MAX(0,O$21-Periods!Y28))/(Periods!Y29-Periods!Y28))</f>
        <v>1</v>
      </c>
      <c r="P31" s="916">
        <f>MIN(1,(MAX(0, Periods!Z29-(P$21+P$20))+MAX(0,P$21-Periods!Z28))/(Periods!Z29-Periods!Z28))</f>
        <v>1</v>
      </c>
      <c r="Q31" s="916">
        <f>MIN(1,(MAX(0, Periods!AA29-(Q$21+Q$20))+MAX(0,Q$21-Periods!AA28))/(Periods!AA29-Periods!AA28))</f>
        <v>1</v>
      </c>
      <c r="R31" s="916">
        <f>MIN(1,(MAX(0, Periods!AB29-(R$21+R$20))+MAX(0,R$21-Periods!AB28))/(Periods!AB29-Periods!AB28))</f>
        <v>1</v>
      </c>
      <c r="S31" s="916">
        <f>MIN(1,(MAX(0, Periods!AC29-(S$21+S$20))+MAX(0,S$21-Periods!AC28))/(Periods!AC29-Periods!AC28))</f>
        <v>1</v>
      </c>
      <c r="T31" s="916">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388</v>
      </c>
      <c r="K32" s="916">
        <f>MIN(1,(MAX(0, Periods!U30-(K$21+K$20))+MAX(0,K$21-Periods!U29))/(Periods!U30-Periods!U29))</f>
        <v>1</v>
      </c>
      <c r="L32" s="916">
        <f>MIN(1,(MAX(0, Periods!V30-(L$21+L$20))+MAX(0,L$21-Periods!V29))/(Periods!V30-Periods!V29))</f>
        <v>1</v>
      </c>
      <c r="M32" s="916">
        <f>MIN(1,(MAX(0, Periods!W30-(M$21+M$20))+MAX(0,M$21-Periods!W29))/(Periods!W30-Periods!W29))</f>
        <v>1</v>
      </c>
      <c r="N32" s="916">
        <f>MIN(1,(MAX(0, Periods!X30-(N$21+N$20))+MAX(0,N$21-Periods!X29))/(Periods!X30-Periods!X29))</f>
        <v>1</v>
      </c>
      <c r="O32" s="916">
        <f>MIN(1,(MAX(0, Periods!Y30-(O$21+O$20))+MAX(0,O$21-Periods!Y29))/(Periods!Y30-Periods!Y29))</f>
        <v>1</v>
      </c>
      <c r="P32" s="916">
        <f>MIN(1,(MAX(0, Periods!Z30-(P$21+P$20))+MAX(0,P$21-Periods!Z29))/(Periods!Z30-Periods!Z29))</f>
        <v>1</v>
      </c>
      <c r="Q32" s="916">
        <f>MIN(1,(MAX(0, Periods!AA30-(Q$21+Q$20))+MAX(0,Q$21-Periods!AA29))/(Periods!AA30-Periods!AA29))</f>
        <v>1</v>
      </c>
      <c r="R32" s="916">
        <f>MIN(1,(MAX(0, Periods!AB30-(R$21+R$20))+MAX(0,R$21-Periods!AB29))/(Periods!AB30-Periods!AB29))</f>
        <v>1</v>
      </c>
      <c r="S32" s="916">
        <f>MIN(1,(MAX(0, Periods!AC30-(S$21+S$20))+MAX(0,S$21-Periods!AC29))/(Periods!AC30-Periods!AC29))</f>
        <v>1</v>
      </c>
      <c r="T32" s="916">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389</v>
      </c>
      <c r="K33" s="916">
        <f>MIN(1,(MAX(0, Periods!U31-(K$21+K$20))+MAX(0,K$21-Periods!U30))/(Periods!U31-Periods!U30))</f>
        <v>1</v>
      </c>
      <c r="L33" s="916">
        <f>MIN(1,(MAX(0, Periods!V31-(L$21+L$20))+MAX(0,L$21-Periods!V30))/(Periods!V31-Periods!V30))</f>
        <v>1</v>
      </c>
      <c r="M33" s="916">
        <f>MIN(1,(MAX(0, Periods!W31-(M$21+M$20))+MAX(0,M$21-Periods!W30))/(Periods!W31-Periods!W30))</f>
        <v>1</v>
      </c>
      <c r="N33" s="916">
        <f>MIN(1,(MAX(0, Periods!X31-(N$21+N$20))+MAX(0,N$21-Periods!X30))/(Periods!X31-Periods!X30))</f>
        <v>1</v>
      </c>
      <c r="O33" s="916">
        <f>MIN(1,(MAX(0, Periods!Y31-(O$21+O$20))+MAX(0,O$21-Periods!Y30))/(Periods!Y31-Periods!Y30))</f>
        <v>1</v>
      </c>
      <c r="P33" s="916">
        <f>MIN(1,(MAX(0, Periods!Z31-(P$21+P$20))+MAX(0,P$21-Periods!Z30))/(Periods!Z31-Periods!Z30))</f>
        <v>1</v>
      </c>
      <c r="Q33" s="916">
        <f>MIN(1,(MAX(0, Periods!AA31-(Q$21+Q$20))+MAX(0,Q$21-Periods!AA30))/(Periods!AA31-Periods!AA30))</f>
        <v>1</v>
      </c>
      <c r="R33" s="916">
        <f>MIN(1,(MAX(0, Periods!AB31-(R$21+R$20))+MAX(0,R$21-Periods!AB30))/(Periods!AB31-Periods!AB30))</f>
        <v>1</v>
      </c>
      <c r="S33" s="916">
        <f>MIN(1,(MAX(0, Periods!AC31-(S$21+S$20))+MAX(0,S$21-Periods!AC30))/(Periods!AC31-Periods!AC30))</f>
        <v>1</v>
      </c>
      <c r="T33" s="916">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826</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1212</v>
      </c>
      <c r="I55" s="91"/>
      <c r="J55" s="89"/>
      <c r="K55" s="217" t="s">
        <v>122</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17" t="s">
        <v>124</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125</v>
      </c>
      <c r="I57" s="91"/>
      <c r="J57" s="89"/>
      <c r="K57" s="217" t="s">
        <v>126</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127</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50" t="s">
        <v>1293</v>
      </c>
      <c r="I61" s="951"/>
      <c r="J61" s="951"/>
      <c r="K61" s="951"/>
      <c r="L61" s="951"/>
      <c r="M61" s="951"/>
      <c r="N61" s="951"/>
      <c r="O61" s="951"/>
      <c r="P61" s="951"/>
      <c r="Q61" s="951"/>
      <c r="R61" s="951"/>
      <c r="S61" s="951"/>
      <c r="T61" s="952"/>
      <c r="U61" s="526"/>
      <c r="V61" s="526"/>
      <c r="W61" s="526"/>
      <c r="X61" s="526"/>
      <c r="Y61" s="526"/>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hidden="1" customHeight="1" outlineLevel="1" collapsed="1" x14ac:dyDescent="0.35">
      <c r="A68" s="6"/>
      <c r="B68" s="96"/>
      <c r="C68" s="12"/>
      <c r="D68" s="12">
        <v>0</v>
      </c>
      <c r="E68" s="12" t="s">
        <v>1</v>
      </c>
      <c r="F68" s="70"/>
      <c r="G68" s="71" t="s">
        <v>128</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129</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130</v>
      </c>
      <c r="H75" s="23" t="s">
        <v>131</v>
      </c>
      <c r="I75" s="23"/>
      <c r="J75" s="23" t="s">
        <v>820</v>
      </c>
      <c r="K75" s="23" t="s">
        <v>393</v>
      </c>
      <c r="L75" s="23" t="s">
        <v>791</v>
      </c>
      <c r="M75" s="23" t="s">
        <v>792</v>
      </c>
      <c r="N75" s="23" t="s">
        <v>793</v>
      </c>
      <c r="O75" s="23" t="s">
        <v>794</v>
      </c>
      <c r="P75" s="23" t="s">
        <v>795</v>
      </c>
      <c r="Q75" s="23" t="s">
        <v>796</v>
      </c>
      <c r="R75" s="23" t="s">
        <v>797</v>
      </c>
      <c r="S75" s="23" t="s">
        <v>798</v>
      </c>
      <c r="T75" s="23"/>
      <c r="U75" s="23"/>
      <c r="V75" s="23"/>
      <c r="W75" s="23"/>
      <c r="X75" s="23"/>
      <c r="Y75" s="23"/>
      <c r="Z75" s="23"/>
      <c r="AA75" s="24"/>
      <c r="AB75" s="24"/>
      <c r="AC75" s="24"/>
      <c r="AD75" s="24"/>
      <c r="AE75" s="16"/>
      <c r="AF75" s="8"/>
    </row>
    <row r="76" spans="1:32" ht="5.15" hidden="1"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818</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132</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888</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819</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1148</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1149</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370</v>
      </c>
      <c r="K98" s="23" t="s">
        <v>371</v>
      </c>
      <c r="L98" s="23" t="s">
        <v>373</v>
      </c>
      <c r="M98" s="23" t="s">
        <v>374</v>
      </c>
      <c r="N98" s="23" t="s">
        <v>375</v>
      </c>
      <c r="O98" s="23" t="s">
        <v>377</v>
      </c>
      <c r="P98" s="23" t="s">
        <v>884</v>
      </c>
      <c r="Q98" s="23" t="s">
        <v>885</v>
      </c>
      <c r="R98" s="23" t="s">
        <v>1156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1150</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970</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971</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372</v>
      </c>
      <c r="J117" s="99" t="s">
        <v>973</v>
      </c>
      <c r="K117" s="99"/>
      <c r="L117" s="99"/>
      <c r="M117" s="99"/>
      <c r="N117" s="99"/>
      <c r="O117" s="99"/>
      <c r="P117" s="99"/>
      <c r="Q117" s="99"/>
      <c r="R117" s="99"/>
      <c r="S117" s="23"/>
      <c r="T117" s="99" t="s">
        <v>974</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453</v>
      </c>
      <c r="I118" s="23" t="s">
        <v>38</v>
      </c>
      <c r="J118" s="23" t="s">
        <v>370</v>
      </c>
      <c r="K118" s="23" t="s">
        <v>371</v>
      </c>
      <c r="L118" s="23" t="s">
        <v>373</v>
      </c>
      <c r="M118" s="23" t="s">
        <v>374</v>
      </c>
      <c r="N118" s="23" t="s">
        <v>375</v>
      </c>
      <c r="O118" s="23" t="s">
        <v>377</v>
      </c>
      <c r="P118" s="23" t="s">
        <v>884</v>
      </c>
      <c r="Q118" s="23" t="s">
        <v>885</v>
      </c>
      <c r="R118" s="23" t="s">
        <v>1156</v>
      </c>
      <c r="S118" s="23"/>
      <c r="T118" s="23" t="s">
        <v>378</v>
      </c>
      <c r="U118" s="23" t="s">
        <v>133</v>
      </c>
      <c r="V118" s="23" t="s">
        <v>134</v>
      </c>
      <c r="W118" s="23" t="s">
        <v>135</v>
      </c>
      <c r="X118" s="23" t="s">
        <v>136</v>
      </c>
      <c r="Y118" s="23" t="s">
        <v>137</v>
      </c>
      <c r="Z118" s="23" t="s">
        <v>138</v>
      </c>
      <c r="AA118" s="23" t="s">
        <v>139</v>
      </c>
      <c r="AB118" s="23" t="s">
        <v>140</v>
      </c>
      <c r="AC118" s="23" t="s">
        <v>141</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820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393</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791</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792</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793</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794</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795</v>
      </c>
      <c r="I127" s="734">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796</v>
      </c>
      <c r="I128" s="734">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797</v>
      </c>
      <c r="I129" s="734">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798</v>
      </c>
      <c r="I130" s="734">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152</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153</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156</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1092</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1092</v>
      </c>
      <c r="J151" s="775">
        <f>MIN(51,INT((J150 - DATE(YEAR(J150),1,1))/7))*7</f>
        <v>112</v>
      </c>
      <c r="K151" s="775">
        <f t="shared" ref="K151" si="3">MIN(51,INT((K150 - DATE(YEAR(K150),1,1))/7))*7</f>
        <v>112</v>
      </c>
      <c r="L151" s="775">
        <f t="shared" ref="L151" si="4">MIN(51,INT((L150 - DATE(YEAR(L150),1,1))/7))*7</f>
        <v>112</v>
      </c>
      <c r="M151" s="775">
        <f t="shared" ref="M151" si="5">MIN(51,INT((M150 - DATE(YEAR(M150),1,1))/7))*7</f>
        <v>112</v>
      </c>
      <c r="N151" s="775">
        <f t="shared" ref="N151" si="6">MIN(51,INT((N150 - DATE(YEAR(N150),1,1))/7))*7</f>
        <v>140</v>
      </c>
      <c r="O151" s="775">
        <f t="shared" ref="O151" si="7">MIN(51,INT((O150 - DATE(YEAR(O150),1,1))/7))*7</f>
        <v>112</v>
      </c>
      <c r="P151" s="775">
        <f t="shared" ref="P151" si="8">MIN(51,INT((P150 - DATE(YEAR(P150),1,1))/7))*7</f>
        <v>112</v>
      </c>
      <c r="Q151" s="775">
        <f t="shared" ref="Q151" si="9">MIN(51,INT((Q150 - DATE(YEAR(Q150),1,1))/7))*7</f>
        <v>112</v>
      </c>
      <c r="R151" s="775">
        <f t="shared" ref="R151" si="10">MIN(51,INT((R150 - DATE(YEAR(R150),1,1))/7))*7</f>
        <v>112</v>
      </c>
      <c r="S151" s="775">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264</v>
      </c>
      <c r="I152" s="87"/>
      <c r="J152" s="774">
        <v>43615</v>
      </c>
      <c r="K152" s="774">
        <v>43615</v>
      </c>
      <c r="L152" s="774">
        <v>43615</v>
      </c>
      <c r="M152" s="774">
        <v>43615</v>
      </c>
      <c r="N152" s="774">
        <v>43615</v>
      </c>
      <c r="O152" s="774">
        <v>43615</v>
      </c>
      <c r="P152" s="774">
        <v>43615</v>
      </c>
      <c r="Q152" s="774">
        <v>43615</v>
      </c>
      <c r="R152" s="774">
        <v>43615</v>
      </c>
      <c r="S152" s="774">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1092</v>
      </c>
      <c r="J153" s="775">
        <f>MIN(51,INT((J152 - DATE(YEAR(J152),1,1))/7))*7</f>
        <v>147</v>
      </c>
      <c r="K153" s="775">
        <f t="shared" ref="K153" si="12">MIN(51,INT((K152 - DATE(YEAR(K152),1,1))/7))*7</f>
        <v>147</v>
      </c>
      <c r="L153" s="775">
        <f t="shared" ref="L153" si="13">MIN(51,INT((L152 - DATE(YEAR(L152),1,1))/7))*7</f>
        <v>147</v>
      </c>
      <c r="M153" s="775">
        <f t="shared" ref="M153" si="14">MIN(51,INT((M152 - DATE(YEAR(M152),1,1))/7))*7</f>
        <v>147</v>
      </c>
      <c r="N153" s="775">
        <f t="shared" ref="N153" si="15">MIN(51,INT((N152 - DATE(YEAR(N152),1,1))/7))*7</f>
        <v>147</v>
      </c>
      <c r="O153" s="775">
        <f t="shared" ref="O153" si="16">MIN(51,INT((O152 - DATE(YEAR(O152),1,1))/7))*7</f>
        <v>147</v>
      </c>
      <c r="P153" s="775">
        <f t="shared" ref="P153" si="17">MIN(51,INT((P152 - DATE(YEAR(P152),1,1))/7))*7</f>
        <v>147</v>
      </c>
      <c r="Q153" s="775">
        <f t="shared" ref="Q153" si="18">MIN(51,INT((Q152 - DATE(YEAR(Q152),1,1))/7))*7</f>
        <v>147</v>
      </c>
      <c r="R153" s="775">
        <f t="shared" ref="R153" si="19">MIN(51,INT((R152 - DATE(YEAR(R152),1,1))/7))*7</f>
        <v>147</v>
      </c>
      <c r="S153" s="775">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158</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1092</v>
      </c>
      <c r="J155" s="775">
        <f>MIN(51,INT((J154 - DATE(YEAR(J154),1,1))/7))*7</f>
        <v>189</v>
      </c>
      <c r="K155" s="775">
        <f t="shared" ref="K155" si="21">MIN(51,INT((K154 - DATE(YEAR(K154),1,1))/7))*7</f>
        <v>189</v>
      </c>
      <c r="L155" s="775">
        <f t="shared" ref="L155" si="22">MIN(51,INT((L154 - DATE(YEAR(L154),1,1))/7))*7</f>
        <v>189</v>
      </c>
      <c r="M155" s="775">
        <f t="shared" ref="M155" si="23">MIN(51,INT((M154 - DATE(YEAR(M154),1,1))/7))*7</f>
        <v>189</v>
      </c>
      <c r="N155" s="775">
        <f t="shared" ref="N155" si="24">MIN(51,INT((N154 - DATE(YEAR(N154),1,1))/7))*7</f>
        <v>189</v>
      </c>
      <c r="O155" s="775">
        <f t="shared" ref="O155" si="25">MIN(51,INT((O154 - DATE(YEAR(O154),1,1))/7))*7</f>
        <v>189</v>
      </c>
      <c r="P155" s="775">
        <f t="shared" ref="P155" si="26">MIN(51,INT((P154 - DATE(YEAR(P154),1,1))/7))*7</f>
        <v>189</v>
      </c>
      <c r="Q155" s="775">
        <f t="shared" ref="Q155" si="27">MIN(51,INT((Q154 - DATE(YEAR(Q154),1,1))/7))*7</f>
        <v>189</v>
      </c>
      <c r="R155" s="775">
        <f t="shared" ref="R155" si="28">MIN(51,INT((R154 - DATE(YEAR(R154),1,1))/7))*7</f>
        <v>189</v>
      </c>
      <c r="S155" s="775">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319</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6" t="s">
        <v>320</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159</v>
      </c>
      <c r="H159" s="87" t="s">
        <v>160</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161</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258</v>
      </c>
      <c r="I162" s="119"/>
      <c r="J162" s="119"/>
      <c r="K162" s="119"/>
      <c r="L162" s="120" t="s">
        <v>372</v>
      </c>
      <c r="M162" s="121" t="s">
        <v>162</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370</v>
      </c>
      <c r="N163" s="123" t="s">
        <v>371</v>
      </c>
      <c r="O163" s="123" t="s">
        <v>373</v>
      </c>
      <c r="P163" s="123" t="s">
        <v>374</v>
      </c>
      <c r="Q163" s="123" t="s">
        <v>375</v>
      </c>
      <c r="R163" s="123" t="s">
        <v>377</v>
      </c>
      <c r="S163" s="123" t="s">
        <v>884</v>
      </c>
      <c r="T163" s="123" t="s">
        <v>885</v>
      </c>
      <c r="U163" s="123" t="s">
        <v>1156</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163</v>
      </c>
      <c r="I164" s="86"/>
      <c r="J164" s="86"/>
      <c r="K164" s="86"/>
      <c r="L164" s="735">
        <v>500</v>
      </c>
      <c r="M164" s="736">
        <v>0.2</v>
      </c>
      <c r="N164" s="736">
        <v>0.3</v>
      </c>
      <c r="O164" s="736">
        <v>1.28</v>
      </c>
      <c r="P164" s="736">
        <v>0.43</v>
      </c>
      <c r="Q164" s="736">
        <v>1</v>
      </c>
      <c r="R164" s="736">
        <v>1.87</v>
      </c>
      <c r="S164" s="736">
        <v>1.1299999999999999</v>
      </c>
      <c r="T164" s="736">
        <v>1.1299999999999999</v>
      </c>
      <c r="U164" s="736">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164</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165</v>
      </c>
      <c r="I166" s="92"/>
      <c r="J166" s="92"/>
      <c r="K166" s="92"/>
      <c r="L166" s="97">
        <v>1</v>
      </c>
      <c r="M166" s="87"/>
      <c r="N166" s="87"/>
      <c r="O166" s="87"/>
      <c r="P166" s="87"/>
      <c r="Q166" s="87"/>
      <c r="R166" s="87"/>
      <c r="S166" s="87"/>
      <c r="T166" s="87"/>
      <c r="U166" s="124" t="s">
        <v>166</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972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975</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1295</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143</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144</v>
      </c>
      <c r="I181" s="112" t="s">
        <v>145</v>
      </c>
      <c r="J181" s="112" t="s">
        <v>146</v>
      </c>
      <c r="K181" s="112" t="s">
        <v>147</v>
      </c>
      <c r="L181" s="112" t="s">
        <v>148</v>
      </c>
      <c r="M181" s="112" t="s">
        <v>325</v>
      </c>
      <c r="N181" s="112" t="s">
        <v>149</v>
      </c>
      <c r="O181" s="924"/>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150</v>
      </c>
      <c r="I182" s="114" t="s">
        <v>150</v>
      </c>
      <c r="J182" s="114" t="s">
        <v>150</v>
      </c>
      <c r="K182" s="114" t="s">
        <v>150</v>
      </c>
      <c r="L182" s="114" t="s">
        <v>1185</v>
      </c>
      <c r="M182" s="114" t="s">
        <v>1186</v>
      </c>
      <c r="N182" s="186">
        <v>1</v>
      </c>
      <c r="O182" s="925"/>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150</v>
      </c>
      <c r="I183" s="114" t="s">
        <v>150</v>
      </c>
      <c r="J183" s="114" t="s">
        <v>150</v>
      </c>
      <c r="K183" s="114" t="s">
        <v>150</v>
      </c>
      <c r="L183" s="114" t="s">
        <v>1187</v>
      </c>
      <c r="M183" s="114" t="s">
        <v>1186</v>
      </c>
      <c r="N183" s="186">
        <v>0.8</v>
      </c>
      <c r="O183" s="925"/>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150</v>
      </c>
      <c r="I184" s="114" t="s">
        <v>150</v>
      </c>
      <c r="J184" s="114" t="s">
        <v>150</v>
      </c>
      <c r="K184" s="114" t="s">
        <v>1188</v>
      </c>
      <c r="L184" s="114" t="s">
        <v>75</v>
      </c>
      <c r="M184" s="114" t="s">
        <v>1186</v>
      </c>
      <c r="N184" s="186">
        <v>0.375</v>
      </c>
      <c r="O184" s="925"/>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150</v>
      </c>
      <c r="I185" s="114" t="s">
        <v>150</v>
      </c>
      <c r="J185" s="114" t="s">
        <v>150</v>
      </c>
      <c r="K185" s="114" t="s">
        <v>1188</v>
      </c>
      <c r="L185" s="114" t="s">
        <v>76</v>
      </c>
      <c r="M185" s="114" t="s">
        <v>1186</v>
      </c>
      <c r="N185" s="186">
        <v>0.375</v>
      </c>
      <c r="O185" s="925"/>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150</v>
      </c>
      <c r="I186" s="114" t="s">
        <v>150</v>
      </c>
      <c r="J186" s="114" t="s">
        <v>150</v>
      </c>
      <c r="K186" s="114" t="s">
        <v>1188</v>
      </c>
      <c r="L186" s="114" t="s">
        <v>77</v>
      </c>
      <c r="M186" s="114" t="s">
        <v>1186</v>
      </c>
      <c r="N186" s="186">
        <v>0.57999999999999996</v>
      </c>
      <c r="O186" s="925"/>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150</v>
      </c>
      <c r="I187" s="114" t="s">
        <v>150</v>
      </c>
      <c r="J187" s="114" t="s">
        <v>150</v>
      </c>
      <c r="K187" s="114" t="s">
        <v>1188</v>
      </c>
      <c r="L187" s="114" t="s">
        <v>151</v>
      </c>
      <c r="M187" s="114" t="s">
        <v>1186</v>
      </c>
      <c r="N187" s="186">
        <v>0.7</v>
      </c>
      <c r="O187" s="925"/>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150</v>
      </c>
      <c r="I188" s="114" t="s">
        <v>150</v>
      </c>
      <c r="J188" s="114" t="s">
        <v>150</v>
      </c>
      <c r="K188" s="114" t="s">
        <v>224</v>
      </c>
      <c r="L188" s="114" t="s">
        <v>75</v>
      </c>
      <c r="M188" s="114" t="s">
        <v>1186</v>
      </c>
      <c r="N188" s="186">
        <v>0.2</v>
      </c>
      <c r="O188" s="925"/>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150</v>
      </c>
      <c r="I189" s="114" t="s">
        <v>150</v>
      </c>
      <c r="J189" s="114" t="s">
        <v>150</v>
      </c>
      <c r="K189" s="114" t="s">
        <v>224</v>
      </c>
      <c r="L189" s="114" t="s">
        <v>76</v>
      </c>
      <c r="M189" s="114" t="s">
        <v>1186</v>
      </c>
      <c r="N189" s="186">
        <v>0.2</v>
      </c>
      <c r="O189" s="925"/>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150</v>
      </c>
      <c r="I190" s="114" t="s">
        <v>150</v>
      </c>
      <c r="J190" s="114" t="s">
        <v>150</v>
      </c>
      <c r="K190" s="114" t="s">
        <v>224</v>
      </c>
      <c r="L190" s="114" t="s">
        <v>77</v>
      </c>
      <c r="M190" s="114" t="s">
        <v>1186</v>
      </c>
      <c r="N190" s="186">
        <v>0.4</v>
      </c>
      <c r="O190" s="925"/>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150</v>
      </c>
      <c r="I191" s="114" t="s">
        <v>150</v>
      </c>
      <c r="J191" s="114" t="s">
        <v>150</v>
      </c>
      <c r="K191" s="114" t="s">
        <v>224</v>
      </c>
      <c r="L191" s="114" t="s">
        <v>151</v>
      </c>
      <c r="M191" s="114" t="s">
        <v>1186</v>
      </c>
      <c r="N191" s="186">
        <v>0.7</v>
      </c>
      <c r="O191" s="925"/>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1301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1300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379</v>
      </c>
      <c r="K205" s="23" t="s">
        <v>56</v>
      </c>
      <c r="L205" s="23" t="s">
        <v>57</v>
      </c>
      <c r="M205" s="23" t="s">
        <v>58</v>
      </c>
      <c r="N205" s="23" t="s">
        <v>59</v>
      </c>
      <c r="O205" s="23" t="s">
        <v>881</v>
      </c>
      <c r="P205" s="23" t="s">
        <v>882</v>
      </c>
      <c r="Q205" s="23" t="s">
        <v>883</v>
      </c>
      <c r="R205" s="23" t="s">
        <v>1155</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505" t="s">
        <v>820</v>
      </c>
      <c r="J206" s="230">
        <v>1</v>
      </c>
      <c r="K206" s="230">
        <v>1</v>
      </c>
      <c r="L206" s="230">
        <v>1</v>
      </c>
      <c r="M206" s="230">
        <v>1</v>
      </c>
      <c r="N206" s="230">
        <v>1</v>
      </c>
      <c r="O206" s="230">
        <v>1</v>
      </c>
      <c r="P206" s="230">
        <v>1</v>
      </c>
      <c r="Q206" s="230">
        <v>1</v>
      </c>
      <c r="R206" s="230">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6" t="s">
        <v>393</v>
      </c>
      <c r="J207" s="230">
        <v>0.98044009779951102</v>
      </c>
      <c r="K207" s="230">
        <v>0.98044009779951102</v>
      </c>
      <c r="L207" s="230">
        <v>0.98044009779951102</v>
      </c>
      <c r="M207" s="230">
        <v>0.98044009779951102</v>
      </c>
      <c r="N207" s="229">
        <v>1.0195599022004891</v>
      </c>
      <c r="O207" s="229">
        <v>1.0195599022004891</v>
      </c>
      <c r="P207" s="230">
        <v>0.98044009779951102</v>
      </c>
      <c r="Q207" s="230">
        <v>0.98044009779951102</v>
      </c>
      <c r="R207" s="230">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6" t="s">
        <v>791</v>
      </c>
      <c r="J208" s="230">
        <v>0.98044009779951102</v>
      </c>
      <c r="K208" s="230">
        <v>0.98044009779951102</v>
      </c>
      <c r="L208" s="230">
        <v>0.98044009779951102</v>
      </c>
      <c r="M208" s="230">
        <v>0.98044009779951102</v>
      </c>
      <c r="N208" s="229">
        <v>1.0195599022004891</v>
      </c>
      <c r="O208" s="229">
        <v>1.0195599022004891</v>
      </c>
      <c r="P208" s="230">
        <v>0.98044009779951102</v>
      </c>
      <c r="Q208" s="230">
        <v>0.98044009779951102</v>
      </c>
      <c r="R208" s="230">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6" t="s">
        <v>792</v>
      </c>
      <c r="J209" s="230">
        <v>0.94352159468438546</v>
      </c>
      <c r="K209" s="230">
        <v>0.94352159468438546</v>
      </c>
      <c r="L209" s="230">
        <v>0.94352159468438546</v>
      </c>
      <c r="M209" s="230">
        <v>0.94352159468438546</v>
      </c>
      <c r="N209" s="229">
        <v>1.0564784053156147</v>
      </c>
      <c r="O209" s="229">
        <v>1.0564784053156147</v>
      </c>
      <c r="P209" s="230">
        <v>0.94352159468438546</v>
      </c>
      <c r="Q209" s="230">
        <v>0.94352159468438546</v>
      </c>
      <c r="R209" s="230">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6" t="s">
        <v>793</v>
      </c>
      <c r="J210" s="230">
        <v>0.94352159468438546</v>
      </c>
      <c r="K210" s="230">
        <v>0.94352159468438546</v>
      </c>
      <c r="L210" s="230">
        <v>0.94352159468438546</v>
      </c>
      <c r="M210" s="230">
        <v>0.94352159468438546</v>
      </c>
      <c r="N210" s="229">
        <v>1.0564784053156147</v>
      </c>
      <c r="O210" s="229">
        <v>1.0564784053156147</v>
      </c>
      <c r="P210" s="230">
        <v>0.94352159468438546</v>
      </c>
      <c r="Q210" s="230">
        <v>0.94352159468438546</v>
      </c>
      <c r="R210" s="230">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6" t="s">
        <v>794</v>
      </c>
      <c r="J211" s="230">
        <v>1.0304789550072568</v>
      </c>
      <c r="K211" s="230">
        <v>1.0304789550072568</v>
      </c>
      <c r="L211" s="230">
        <v>1.0304789550072568</v>
      </c>
      <c r="M211" s="230">
        <v>1.0304789550072568</v>
      </c>
      <c r="N211" s="229">
        <v>0.96952104499274316</v>
      </c>
      <c r="O211" s="229">
        <v>0.96952104499274316</v>
      </c>
      <c r="P211" s="230">
        <v>1.0304789550072568</v>
      </c>
      <c r="Q211" s="230">
        <v>1.0304789550072568</v>
      </c>
      <c r="R211" s="230">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6" t="s">
        <v>795</v>
      </c>
      <c r="J212" s="230">
        <v>1.0815709969788521</v>
      </c>
      <c r="K212" s="230">
        <v>1.0815709969788521</v>
      </c>
      <c r="L212" s="230">
        <v>1.0815709969788521</v>
      </c>
      <c r="M212" s="230">
        <v>1.0815709969788521</v>
      </c>
      <c r="N212" s="229">
        <v>0.91842900302114805</v>
      </c>
      <c r="O212" s="229">
        <v>0.91842900302114805</v>
      </c>
      <c r="P212" s="230">
        <v>1.0815709969788521</v>
      </c>
      <c r="Q212" s="230">
        <v>1.0815709969788521</v>
      </c>
      <c r="R212" s="230">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6" t="s">
        <v>796</v>
      </c>
      <c r="J213" s="230">
        <v>1.0971428571428572</v>
      </c>
      <c r="K213" s="230">
        <v>1.0971428571428572</v>
      </c>
      <c r="L213" s="230">
        <v>1.0971428571428572</v>
      </c>
      <c r="M213" s="230">
        <v>1.0971428571428572</v>
      </c>
      <c r="N213" s="229">
        <v>0.90285714285714291</v>
      </c>
      <c r="O213" s="229">
        <v>0.90285714285714291</v>
      </c>
      <c r="P213" s="230">
        <v>1.0971428571428572</v>
      </c>
      <c r="Q213" s="230">
        <v>1.0971428571428572</v>
      </c>
      <c r="R213" s="230">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6" t="s">
        <v>797</v>
      </c>
      <c r="J214" s="230">
        <v>1.125248508946322</v>
      </c>
      <c r="K214" s="230">
        <v>1.125248508946322</v>
      </c>
      <c r="L214" s="230">
        <v>1.125248508946322</v>
      </c>
      <c r="M214" s="230">
        <v>1.125248508946322</v>
      </c>
      <c r="N214" s="229">
        <v>0.874751491053678</v>
      </c>
      <c r="O214" s="229">
        <v>0.874751491053678</v>
      </c>
      <c r="P214" s="230">
        <v>1.125248508946322</v>
      </c>
      <c r="Q214" s="230">
        <v>1.125248508946322</v>
      </c>
      <c r="R214" s="230">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7" t="s">
        <v>798</v>
      </c>
      <c r="J215" s="230">
        <v>1</v>
      </c>
      <c r="K215" s="230">
        <v>1</v>
      </c>
      <c r="L215" s="230">
        <v>1</v>
      </c>
      <c r="M215" s="230">
        <v>1</v>
      </c>
      <c r="N215" s="230">
        <v>1</v>
      </c>
      <c r="O215" s="230">
        <v>1</v>
      </c>
      <c r="P215" s="230">
        <v>1</v>
      </c>
      <c r="Q215" s="230">
        <v>1</v>
      </c>
      <c r="R215" s="230">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167</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168</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453</v>
      </c>
      <c r="J230" s="23" t="s">
        <v>752</v>
      </c>
      <c r="K230" s="99" t="s">
        <v>169</v>
      </c>
      <c r="L230" s="99"/>
      <c r="M230" s="23"/>
      <c r="N230" s="23"/>
      <c r="O230" s="23"/>
      <c r="P230" s="23"/>
      <c r="Q230" s="23"/>
      <c r="R230" s="23"/>
      <c r="S230" s="23"/>
      <c r="T230" s="23"/>
      <c r="U230" s="23"/>
      <c r="V230" s="99" t="s">
        <v>170</v>
      </c>
      <c r="W230" s="99"/>
      <c r="X230" s="23"/>
      <c r="Y230" s="23"/>
      <c r="Z230" s="23"/>
      <c r="AA230" s="23"/>
      <c r="AB230" s="23"/>
      <c r="AC230" s="23"/>
      <c r="AD230" s="23"/>
      <c r="AE230" s="99" t="s">
        <v>376</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370</v>
      </c>
      <c r="L231" s="23" t="s">
        <v>371</v>
      </c>
      <c r="M231" s="23" t="s">
        <v>373</v>
      </c>
      <c r="N231" s="23" t="s">
        <v>374</v>
      </c>
      <c r="O231" s="23" t="s">
        <v>375</v>
      </c>
      <c r="P231" s="23" t="s">
        <v>377</v>
      </c>
      <c r="Q231" s="23" t="s">
        <v>884</v>
      </c>
      <c r="R231" s="23" t="s">
        <v>885</v>
      </c>
      <c r="S231" s="23" t="s">
        <v>1156</v>
      </c>
      <c r="T231" s="23"/>
      <c r="U231" s="23"/>
      <c r="V231" s="23" t="s">
        <v>370</v>
      </c>
      <c r="W231" s="23" t="s">
        <v>371</v>
      </c>
      <c r="X231" s="23" t="s">
        <v>373</v>
      </c>
      <c r="Y231" s="23" t="s">
        <v>374</v>
      </c>
      <c r="Z231" s="23" t="s">
        <v>375</v>
      </c>
      <c r="AA231" s="23" t="s">
        <v>377</v>
      </c>
      <c r="AB231" s="23" t="s">
        <v>884</v>
      </c>
      <c r="AC231" s="23" t="s">
        <v>885</v>
      </c>
      <c r="AD231" s="23" t="s">
        <v>1156</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820</v>
      </c>
      <c r="J232" s="100" t="s">
        <v>380</v>
      </c>
      <c r="K232" s="129">
        <v>1</v>
      </c>
      <c r="L232" s="129">
        <v>1</v>
      </c>
      <c r="M232" s="129">
        <v>1</v>
      </c>
      <c r="N232" s="129">
        <v>1</v>
      </c>
      <c r="O232" s="129">
        <v>1</v>
      </c>
      <c r="P232" s="129">
        <v>1</v>
      </c>
      <c r="Q232" s="129">
        <v>1</v>
      </c>
      <c r="R232" s="129">
        <v>1</v>
      </c>
      <c r="S232" s="129">
        <v>1</v>
      </c>
      <c r="T232" s="900">
        <v>0.9</v>
      </c>
      <c r="U232" s="100" t="s">
        <v>378</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381</v>
      </c>
      <c r="K233" s="129">
        <v>0</v>
      </c>
      <c r="L233" s="129">
        <v>22</v>
      </c>
      <c r="M233" s="129">
        <v>120</v>
      </c>
      <c r="N233" s="129">
        <v>20</v>
      </c>
      <c r="O233" s="129">
        <v>30</v>
      </c>
      <c r="P233" s="129">
        <v>230</v>
      </c>
      <c r="Q233" s="129">
        <v>50</v>
      </c>
      <c r="R233" s="129">
        <v>80</v>
      </c>
      <c r="S233" s="129">
        <f>O233</f>
        <v>30</v>
      </c>
      <c r="T233" s="900">
        <v>0.75</v>
      </c>
      <c r="U233" s="100" t="s">
        <v>133</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382</v>
      </c>
      <c r="K234" s="129">
        <v>0</v>
      </c>
      <c r="L234" s="129">
        <v>60</v>
      </c>
      <c r="M234" s="129">
        <v>185</v>
      </c>
      <c r="N234" s="129">
        <v>70</v>
      </c>
      <c r="O234" s="129">
        <v>100</v>
      </c>
      <c r="P234" s="129">
        <v>280</v>
      </c>
      <c r="Q234" s="129">
        <v>150</v>
      </c>
      <c r="R234" s="129">
        <v>150</v>
      </c>
      <c r="S234" s="129">
        <f t="shared" ref="S234:S236" si="30">O234</f>
        <v>100</v>
      </c>
      <c r="T234" s="900">
        <v>0.65</v>
      </c>
      <c r="U234" s="100" t="s">
        <v>134</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383</v>
      </c>
      <c r="K235" s="129">
        <v>60</v>
      </c>
      <c r="L235" s="129">
        <v>125</v>
      </c>
      <c r="M235" s="129">
        <v>480</v>
      </c>
      <c r="N235" s="129">
        <v>225</v>
      </c>
      <c r="O235" s="129">
        <v>425</v>
      </c>
      <c r="P235" s="129">
        <v>700</v>
      </c>
      <c r="Q235" s="129">
        <v>400</v>
      </c>
      <c r="R235" s="129">
        <v>400</v>
      </c>
      <c r="S235" s="129">
        <f t="shared" si="30"/>
        <v>425</v>
      </c>
      <c r="T235" s="900">
        <v>0.55000000000000004</v>
      </c>
      <c r="U235" s="100" t="s">
        <v>135</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384</v>
      </c>
      <c r="K236" s="129">
        <v>275</v>
      </c>
      <c r="L236" s="129">
        <v>396</v>
      </c>
      <c r="M236" s="129">
        <v>535</v>
      </c>
      <c r="N236" s="129">
        <v>480</v>
      </c>
      <c r="O236" s="129">
        <v>500</v>
      </c>
      <c r="P236" s="129">
        <v>550</v>
      </c>
      <c r="Q236" s="129">
        <v>550</v>
      </c>
      <c r="R236" s="129">
        <v>550</v>
      </c>
      <c r="S236" s="129">
        <f t="shared" si="30"/>
        <v>500</v>
      </c>
      <c r="T236" s="900">
        <v>0.45</v>
      </c>
      <c r="U236" s="100" t="s">
        <v>136</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385</v>
      </c>
      <c r="K237" s="129">
        <v>100</v>
      </c>
      <c r="L237" s="129">
        <v>100</v>
      </c>
      <c r="M237" s="129">
        <v>100</v>
      </c>
      <c r="N237" s="129">
        <v>100</v>
      </c>
      <c r="O237" s="129">
        <v>100</v>
      </c>
      <c r="P237" s="129">
        <v>100</v>
      </c>
      <c r="Q237" s="129">
        <v>100</v>
      </c>
      <c r="R237" s="129">
        <v>100</v>
      </c>
      <c r="S237" s="129">
        <v>100</v>
      </c>
      <c r="T237" s="87"/>
      <c r="U237" s="100" t="s">
        <v>137</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386</v>
      </c>
      <c r="K238" s="129">
        <v>100</v>
      </c>
      <c r="L238" s="129">
        <v>100</v>
      </c>
      <c r="M238" s="129">
        <v>100</v>
      </c>
      <c r="N238" s="129">
        <v>100</v>
      </c>
      <c r="O238" s="129">
        <v>100</v>
      </c>
      <c r="P238" s="129">
        <v>100</v>
      </c>
      <c r="Q238" s="129">
        <v>100</v>
      </c>
      <c r="R238" s="129">
        <v>100</v>
      </c>
      <c r="S238" s="129">
        <v>100</v>
      </c>
      <c r="T238" s="87"/>
      <c r="U238" s="100" t="s">
        <v>138</v>
      </c>
      <c r="V238" s="130">
        <v>1</v>
      </c>
      <c r="W238" s="130">
        <v>1</v>
      </c>
      <c r="X238" s="130">
        <v>1</v>
      </c>
      <c r="Y238" s="130">
        <v>1</v>
      </c>
      <c r="Z238" s="130">
        <v>1</v>
      </c>
      <c r="AA238" s="130">
        <v>1</v>
      </c>
      <c r="AB238" s="130">
        <v>1</v>
      </c>
      <c r="AC238" s="130">
        <v>1</v>
      </c>
      <c r="AD238" s="130">
        <v>1</v>
      </c>
      <c r="AE238" s="87"/>
      <c r="AF238" s="87">
        <v>0</v>
      </c>
      <c r="AG238" s="16"/>
      <c r="AH238" s="8"/>
      <c r="AI238"/>
      <c r="AJ238"/>
      <c r="AK238"/>
      <c r="AL238" s="935"/>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387</v>
      </c>
      <c r="K239" s="129">
        <v>100</v>
      </c>
      <c r="L239" s="129">
        <v>100</v>
      </c>
      <c r="M239" s="129">
        <v>100</v>
      </c>
      <c r="N239" s="129">
        <v>100</v>
      </c>
      <c r="O239" s="129">
        <v>100</v>
      </c>
      <c r="P239" s="129">
        <v>100</v>
      </c>
      <c r="Q239" s="129">
        <v>100</v>
      </c>
      <c r="R239" s="129">
        <v>100</v>
      </c>
      <c r="S239" s="129">
        <v>100</v>
      </c>
      <c r="T239" s="87"/>
      <c r="U239" s="100" t="s">
        <v>139</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388</v>
      </c>
      <c r="K240" s="129">
        <v>100</v>
      </c>
      <c r="L240" s="129">
        <v>100</v>
      </c>
      <c r="M240" s="129">
        <v>100</v>
      </c>
      <c r="N240" s="129">
        <v>100</v>
      </c>
      <c r="O240" s="129">
        <v>100</v>
      </c>
      <c r="P240" s="129">
        <v>100</v>
      </c>
      <c r="Q240" s="129">
        <v>100</v>
      </c>
      <c r="R240" s="129">
        <v>100</v>
      </c>
      <c r="S240" s="129">
        <v>100</v>
      </c>
      <c r="T240" s="87"/>
      <c r="U240" s="100" t="s">
        <v>140</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389</v>
      </c>
      <c r="K241" s="129">
        <v>100</v>
      </c>
      <c r="L241" s="129">
        <v>100</v>
      </c>
      <c r="M241" s="129">
        <v>100</v>
      </c>
      <c r="N241" s="129">
        <v>100</v>
      </c>
      <c r="O241" s="129">
        <v>100</v>
      </c>
      <c r="P241" s="129">
        <v>100</v>
      </c>
      <c r="Q241" s="129">
        <v>100</v>
      </c>
      <c r="R241" s="129">
        <v>100</v>
      </c>
      <c r="S241" s="129">
        <v>100</v>
      </c>
      <c r="T241" s="87"/>
      <c r="U241" s="100" t="s">
        <v>141</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393</v>
      </c>
      <c r="J242" s="100" t="s">
        <v>380</v>
      </c>
      <c r="K242" s="242">
        <f t="shared" ref="K242:N242" si="32">K356/2</f>
        <v>100</v>
      </c>
      <c r="L242" s="242">
        <f t="shared" si="32"/>
        <v>150</v>
      </c>
      <c r="M242" s="242">
        <f t="shared" si="32"/>
        <v>150</v>
      </c>
      <c r="N242" s="242">
        <f t="shared" si="32"/>
        <v>200</v>
      </c>
      <c r="O242" s="242">
        <f t="shared" ref="O242" si="33">O356/2</f>
        <v>200</v>
      </c>
      <c r="P242" s="129">
        <v>0</v>
      </c>
      <c r="Q242" s="129">
        <v>0</v>
      </c>
      <c r="R242" s="129">
        <v>0</v>
      </c>
      <c r="S242" s="129">
        <v>0</v>
      </c>
      <c r="T242" s="87"/>
      <c r="U242" s="100" t="s">
        <v>378</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381</v>
      </c>
      <c r="K243" s="242">
        <f t="shared" ref="K243:N243" si="35">K357/2</f>
        <v>366.5</v>
      </c>
      <c r="L243" s="242">
        <f t="shared" si="35"/>
        <v>366.5</v>
      </c>
      <c r="M243" s="242">
        <f t="shared" si="35"/>
        <v>366.5</v>
      </c>
      <c r="N243" s="242">
        <f t="shared" si="35"/>
        <v>366.5</v>
      </c>
      <c r="O243" s="242">
        <f t="shared" ref="O243" si="36">O357/2</f>
        <v>366.5</v>
      </c>
      <c r="P243" s="129">
        <v>0</v>
      </c>
      <c r="Q243" s="129">
        <v>0</v>
      </c>
      <c r="R243" s="129">
        <v>0</v>
      </c>
      <c r="S243" s="129">
        <v>0</v>
      </c>
      <c r="T243" s="87"/>
      <c r="U243" s="100" t="s">
        <v>133</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382</v>
      </c>
      <c r="K244" s="242">
        <f t="shared" ref="K244:N244" si="37">K358/2</f>
        <v>535.5</v>
      </c>
      <c r="L244" s="242">
        <f t="shared" si="37"/>
        <v>535.5</v>
      </c>
      <c r="M244" s="242">
        <f t="shared" si="37"/>
        <v>535.5</v>
      </c>
      <c r="N244" s="242">
        <f t="shared" si="37"/>
        <v>535.5</v>
      </c>
      <c r="O244" s="242">
        <f t="shared" ref="O244" si="38">O358/2</f>
        <v>535.5</v>
      </c>
      <c r="P244" s="129">
        <v>0</v>
      </c>
      <c r="Q244" s="129">
        <v>0</v>
      </c>
      <c r="R244" s="129">
        <v>0</v>
      </c>
      <c r="S244" s="129">
        <v>0</v>
      </c>
      <c r="T244" s="87"/>
      <c r="U244" s="100" t="s">
        <v>134</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383</v>
      </c>
      <c r="K245" s="242">
        <f t="shared" ref="K245:N245" si="39">K359/2</f>
        <v>650</v>
      </c>
      <c r="L245" s="242">
        <f t="shared" si="39"/>
        <v>650</v>
      </c>
      <c r="M245" s="242">
        <f t="shared" si="39"/>
        <v>650</v>
      </c>
      <c r="N245" s="242">
        <f t="shared" si="39"/>
        <v>650</v>
      </c>
      <c r="O245" s="242">
        <f t="shared" ref="O245" si="40">O359/2</f>
        <v>650</v>
      </c>
      <c r="P245" s="129">
        <v>0</v>
      </c>
      <c r="Q245" s="129">
        <v>0</v>
      </c>
      <c r="R245" s="129">
        <v>0</v>
      </c>
      <c r="S245" s="129">
        <v>0</v>
      </c>
      <c r="T245" s="87"/>
      <c r="U245" s="100" t="s">
        <v>135</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384</v>
      </c>
      <c r="K246" s="242">
        <f t="shared" ref="K246:N246" si="41">K360/2</f>
        <v>750</v>
      </c>
      <c r="L246" s="242">
        <f t="shared" si="41"/>
        <v>750</v>
      </c>
      <c r="M246" s="242">
        <f t="shared" si="41"/>
        <v>750</v>
      </c>
      <c r="N246" s="242">
        <f t="shared" si="41"/>
        <v>750</v>
      </c>
      <c r="O246" s="242">
        <f t="shared" ref="O246" si="42">O360/2</f>
        <v>750</v>
      </c>
      <c r="P246" s="129">
        <v>0</v>
      </c>
      <c r="Q246" s="129">
        <v>0</v>
      </c>
      <c r="R246" s="129">
        <v>0</v>
      </c>
      <c r="S246" s="129">
        <v>0</v>
      </c>
      <c r="T246" s="87"/>
      <c r="U246" s="100" t="s">
        <v>136</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385</v>
      </c>
      <c r="K247" s="242">
        <f t="shared" ref="K247:N247" si="44">K361*0.8</f>
        <v>80</v>
      </c>
      <c r="L247" s="242">
        <f t="shared" si="44"/>
        <v>80</v>
      </c>
      <c r="M247" s="242">
        <f t="shared" si="44"/>
        <v>80</v>
      </c>
      <c r="N247" s="242">
        <f t="shared" si="44"/>
        <v>80</v>
      </c>
      <c r="O247" s="242">
        <f t="shared" ref="O247" si="45">O361*0.8</f>
        <v>80</v>
      </c>
      <c r="P247" s="129">
        <v>0</v>
      </c>
      <c r="Q247" s="129">
        <v>0</v>
      </c>
      <c r="R247" s="129">
        <v>0</v>
      </c>
      <c r="S247" s="129">
        <v>0</v>
      </c>
      <c r="T247" s="87"/>
      <c r="U247" s="100" t="s">
        <v>137</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386</v>
      </c>
      <c r="K248" s="242">
        <f t="shared" ref="K248:N248" si="46">K362*0.8</f>
        <v>80</v>
      </c>
      <c r="L248" s="242">
        <f t="shared" si="46"/>
        <v>80</v>
      </c>
      <c r="M248" s="242">
        <f t="shared" si="46"/>
        <v>80</v>
      </c>
      <c r="N248" s="242">
        <f t="shared" si="46"/>
        <v>80</v>
      </c>
      <c r="O248" s="242">
        <f t="shared" ref="O248" si="47">O362*0.8</f>
        <v>80</v>
      </c>
      <c r="P248" s="129">
        <v>0</v>
      </c>
      <c r="Q248" s="129">
        <v>0</v>
      </c>
      <c r="R248" s="129">
        <v>0</v>
      </c>
      <c r="S248" s="129">
        <v>0</v>
      </c>
      <c r="T248" s="87"/>
      <c r="U248" s="100" t="s">
        <v>138</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387</v>
      </c>
      <c r="K249" s="242">
        <f t="shared" ref="K249:N249" si="48">K363*0.8</f>
        <v>80</v>
      </c>
      <c r="L249" s="242">
        <f t="shared" si="48"/>
        <v>80</v>
      </c>
      <c r="M249" s="242">
        <f t="shared" si="48"/>
        <v>80</v>
      </c>
      <c r="N249" s="242">
        <f t="shared" si="48"/>
        <v>80</v>
      </c>
      <c r="O249" s="242">
        <f t="shared" ref="O249" si="49">O363*0.8</f>
        <v>80</v>
      </c>
      <c r="P249" s="129">
        <v>0</v>
      </c>
      <c r="Q249" s="129">
        <v>0</v>
      </c>
      <c r="R249" s="129">
        <v>0</v>
      </c>
      <c r="S249" s="129">
        <v>0</v>
      </c>
      <c r="T249" s="87"/>
      <c r="U249" s="100" t="s">
        <v>139</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388</v>
      </c>
      <c r="K250" s="242">
        <f t="shared" ref="K250:N250" si="50">K364*0.8</f>
        <v>80</v>
      </c>
      <c r="L250" s="242">
        <f t="shared" si="50"/>
        <v>80</v>
      </c>
      <c r="M250" s="242">
        <f t="shared" si="50"/>
        <v>80</v>
      </c>
      <c r="N250" s="242">
        <f t="shared" si="50"/>
        <v>80</v>
      </c>
      <c r="O250" s="242">
        <f t="shared" ref="O250" si="51">O364*0.8</f>
        <v>80</v>
      </c>
      <c r="P250" s="129">
        <v>0</v>
      </c>
      <c r="Q250" s="129">
        <v>0</v>
      </c>
      <c r="R250" s="129">
        <v>0</v>
      </c>
      <c r="S250" s="129">
        <v>0</v>
      </c>
      <c r="T250" s="87"/>
      <c r="U250" s="100" t="s">
        <v>140</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389</v>
      </c>
      <c r="K251" s="242">
        <f t="shared" ref="K251:N251" si="52">K365*0.8</f>
        <v>80</v>
      </c>
      <c r="L251" s="242">
        <f t="shared" si="52"/>
        <v>80</v>
      </c>
      <c r="M251" s="242">
        <f t="shared" si="52"/>
        <v>80</v>
      </c>
      <c r="N251" s="242">
        <f t="shared" si="52"/>
        <v>80</v>
      </c>
      <c r="O251" s="242">
        <f t="shared" ref="O251" si="53">O365*0.8</f>
        <v>80</v>
      </c>
      <c r="P251" s="129">
        <v>0</v>
      </c>
      <c r="Q251" s="129">
        <v>0</v>
      </c>
      <c r="R251" s="129">
        <v>0</v>
      </c>
      <c r="S251" s="129">
        <v>0</v>
      </c>
      <c r="T251" s="87"/>
      <c r="U251" s="100" t="s">
        <v>141</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791</v>
      </c>
      <c r="J252" s="100" t="s">
        <v>380</v>
      </c>
      <c r="K252" s="242">
        <f t="shared" ref="K252:N252" si="54">K366/2</f>
        <v>100</v>
      </c>
      <c r="L252" s="242">
        <f t="shared" si="54"/>
        <v>150</v>
      </c>
      <c r="M252" s="242">
        <f t="shared" si="54"/>
        <v>150</v>
      </c>
      <c r="N252" s="242">
        <f t="shared" si="54"/>
        <v>200</v>
      </c>
      <c r="O252" s="242">
        <f t="shared" ref="O252" si="55">O366/2</f>
        <v>200</v>
      </c>
      <c r="P252" s="129">
        <v>0</v>
      </c>
      <c r="Q252" s="129">
        <v>0</v>
      </c>
      <c r="R252" s="129">
        <v>0</v>
      </c>
      <c r="S252" s="129">
        <v>0</v>
      </c>
      <c r="T252" s="87"/>
      <c r="U252" s="100" t="s">
        <v>378</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381</v>
      </c>
      <c r="K253" s="242">
        <f t="shared" ref="K253:N253" si="57">K367/2</f>
        <v>366.5</v>
      </c>
      <c r="L253" s="242">
        <f t="shared" si="57"/>
        <v>366.5</v>
      </c>
      <c r="M253" s="242">
        <f t="shared" si="57"/>
        <v>366.5</v>
      </c>
      <c r="N253" s="242">
        <f t="shared" si="57"/>
        <v>366.5</v>
      </c>
      <c r="O253" s="242">
        <f t="shared" ref="O253" si="58">O367/2</f>
        <v>366.5</v>
      </c>
      <c r="P253" s="129">
        <v>0</v>
      </c>
      <c r="Q253" s="129">
        <v>0</v>
      </c>
      <c r="R253" s="129">
        <v>0</v>
      </c>
      <c r="S253" s="129">
        <v>0</v>
      </c>
      <c r="T253" s="87"/>
      <c r="U253" s="100" t="s">
        <v>133</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382</v>
      </c>
      <c r="K254" s="242">
        <f t="shared" ref="K254:N254" si="59">K368/2</f>
        <v>535.5</v>
      </c>
      <c r="L254" s="242">
        <f t="shared" si="59"/>
        <v>535.5</v>
      </c>
      <c r="M254" s="242">
        <f t="shared" si="59"/>
        <v>535.5</v>
      </c>
      <c r="N254" s="242">
        <f t="shared" si="59"/>
        <v>535.5</v>
      </c>
      <c r="O254" s="242">
        <f t="shared" ref="O254" si="60">O368/2</f>
        <v>535.5</v>
      </c>
      <c r="P254" s="129">
        <v>0</v>
      </c>
      <c r="Q254" s="129">
        <v>0</v>
      </c>
      <c r="R254" s="129">
        <v>0</v>
      </c>
      <c r="S254" s="129">
        <v>0</v>
      </c>
      <c r="T254" s="87"/>
      <c r="U254" s="100" t="s">
        <v>134</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383</v>
      </c>
      <c r="K255" s="242">
        <f t="shared" ref="K255:N255" si="61">K369/2</f>
        <v>650</v>
      </c>
      <c r="L255" s="242">
        <f t="shared" si="61"/>
        <v>650</v>
      </c>
      <c r="M255" s="242">
        <f t="shared" si="61"/>
        <v>650</v>
      </c>
      <c r="N255" s="242">
        <f t="shared" si="61"/>
        <v>650</v>
      </c>
      <c r="O255" s="242">
        <f t="shared" ref="O255" si="62">O369/2</f>
        <v>650</v>
      </c>
      <c r="P255" s="129">
        <v>0</v>
      </c>
      <c r="Q255" s="129">
        <v>0</v>
      </c>
      <c r="R255" s="129">
        <v>0</v>
      </c>
      <c r="S255" s="129">
        <v>0</v>
      </c>
      <c r="T255" s="87"/>
      <c r="U255" s="100" t="s">
        <v>135</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384</v>
      </c>
      <c r="K256" s="242">
        <f t="shared" ref="K256:N256" si="63">K370/2</f>
        <v>750</v>
      </c>
      <c r="L256" s="242">
        <f t="shared" si="63"/>
        <v>750</v>
      </c>
      <c r="M256" s="242">
        <f t="shared" si="63"/>
        <v>750</v>
      </c>
      <c r="N256" s="242">
        <f t="shared" si="63"/>
        <v>750</v>
      </c>
      <c r="O256" s="242">
        <f t="shared" ref="O256" si="64">O370/2</f>
        <v>750</v>
      </c>
      <c r="P256" s="129">
        <v>0</v>
      </c>
      <c r="Q256" s="129">
        <v>0</v>
      </c>
      <c r="R256" s="129">
        <v>0</v>
      </c>
      <c r="S256" s="129">
        <v>0</v>
      </c>
      <c r="T256" s="87"/>
      <c r="U256" s="100" t="s">
        <v>136</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385</v>
      </c>
      <c r="K257" s="242">
        <f t="shared" ref="K257:N257" si="66">K371*0.8</f>
        <v>80</v>
      </c>
      <c r="L257" s="242">
        <f t="shared" si="66"/>
        <v>80</v>
      </c>
      <c r="M257" s="242">
        <f t="shared" si="66"/>
        <v>80</v>
      </c>
      <c r="N257" s="242">
        <f t="shared" si="66"/>
        <v>80</v>
      </c>
      <c r="O257" s="242">
        <f t="shared" ref="O257" si="67">O371*0.8</f>
        <v>80</v>
      </c>
      <c r="P257" s="129">
        <v>0</v>
      </c>
      <c r="Q257" s="129">
        <v>0</v>
      </c>
      <c r="R257" s="129">
        <v>0</v>
      </c>
      <c r="S257" s="129">
        <v>0</v>
      </c>
      <c r="T257" s="87"/>
      <c r="U257" s="100" t="s">
        <v>137</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386</v>
      </c>
      <c r="K258" s="242">
        <f t="shared" ref="K258:N258" si="68">K372*0.8</f>
        <v>80</v>
      </c>
      <c r="L258" s="242">
        <f t="shared" si="68"/>
        <v>80</v>
      </c>
      <c r="M258" s="242">
        <f t="shared" si="68"/>
        <v>80</v>
      </c>
      <c r="N258" s="242">
        <f t="shared" si="68"/>
        <v>80</v>
      </c>
      <c r="O258" s="242">
        <f t="shared" ref="O258" si="69">O372*0.8</f>
        <v>80</v>
      </c>
      <c r="P258" s="129">
        <v>0</v>
      </c>
      <c r="Q258" s="129">
        <v>0</v>
      </c>
      <c r="R258" s="129">
        <v>0</v>
      </c>
      <c r="S258" s="129">
        <v>0</v>
      </c>
      <c r="T258" s="87"/>
      <c r="U258" s="100" t="s">
        <v>138</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387</v>
      </c>
      <c r="K259" s="242">
        <f t="shared" ref="K259:N259" si="70">K373*0.8</f>
        <v>80</v>
      </c>
      <c r="L259" s="242">
        <f t="shared" si="70"/>
        <v>80</v>
      </c>
      <c r="M259" s="242">
        <f t="shared" si="70"/>
        <v>80</v>
      </c>
      <c r="N259" s="242">
        <f t="shared" si="70"/>
        <v>80</v>
      </c>
      <c r="O259" s="242">
        <f t="shared" ref="O259" si="71">O373*0.8</f>
        <v>80</v>
      </c>
      <c r="P259" s="129">
        <v>0</v>
      </c>
      <c r="Q259" s="129">
        <v>0</v>
      </c>
      <c r="R259" s="129">
        <v>0</v>
      </c>
      <c r="S259" s="129">
        <v>0</v>
      </c>
      <c r="T259" s="87"/>
      <c r="U259" s="100" t="s">
        <v>139</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388</v>
      </c>
      <c r="K260" s="242">
        <f t="shared" ref="K260:N260" si="72">K374*0.8</f>
        <v>80</v>
      </c>
      <c r="L260" s="242">
        <f t="shared" si="72"/>
        <v>80</v>
      </c>
      <c r="M260" s="242">
        <f t="shared" si="72"/>
        <v>80</v>
      </c>
      <c r="N260" s="242">
        <f t="shared" si="72"/>
        <v>80</v>
      </c>
      <c r="O260" s="242">
        <f t="shared" ref="O260" si="73">O374*0.8</f>
        <v>80</v>
      </c>
      <c r="P260" s="129">
        <v>0</v>
      </c>
      <c r="Q260" s="129">
        <v>0</v>
      </c>
      <c r="R260" s="129">
        <v>0</v>
      </c>
      <c r="S260" s="129">
        <v>0</v>
      </c>
      <c r="T260" s="87"/>
      <c r="U260" s="100" t="s">
        <v>140</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389</v>
      </c>
      <c r="K261" s="242">
        <f t="shared" ref="K261:N261" si="74">K375*0.8</f>
        <v>80</v>
      </c>
      <c r="L261" s="242">
        <f t="shared" si="74"/>
        <v>80</v>
      </c>
      <c r="M261" s="242">
        <f t="shared" si="74"/>
        <v>80</v>
      </c>
      <c r="N261" s="242">
        <f t="shared" si="74"/>
        <v>80</v>
      </c>
      <c r="O261" s="242">
        <f t="shared" ref="O261" si="75">O375*0.8</f>
        <v>80</v>
      </c>
      <c r="P261" s="129">
        <v>0</v>
      </c>
      <c r="Q261" s="129">
        <v>0</v>
      </c>
      <c r="R261" s="129">
        <v>0</v>
      </c>
      <c r="S261" s="129">
        <v>0</v>
      </c>
      <c r="T261" s="87"/>
      <c r="U261" s="100" t="s">
        <v>141</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792</v>
      </c>
      <c r="J262" s="100" t="s">
        <v>380</v>
      </c>
      <c r="K262" s="242">
        <f t="shared" ref="K262:N262" si="76">K376/2</f>
        <v>100</v>
      </c>
      <c r="L262" s="242">
        <f t="shared" si="76"/>
        <v>150</v>
      </c>
      <c r="M262" s="242">
        <f t="shared" si="76"/>
        <v>150</v>
      </c>
      <c r="N262" s="242">
        <f t="shared" si="76"/>
        <v>200</v>
      </c>
      <c r="O262" s="242">
        <f t="shared" ref="O262" si="77">O376/2</f>
        <v>200</v>
      </c>
      <c r="P262" s="129">
        <v>0</v>
      </c>
      <c r="Q262" s="129">
        <v>0</v>
      </c>
      <c r="R262" s="129">
        <v>0</v>
      </c>
      <c r="S262" s="129">
        <v>0</v>
      </c>
      <c r="T262" s="87"/>
      <c r="U262" s="100" t="s">
        <v>378</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381</v>
      </c>
      <c r="K263" s="242">
        <f t="shared" ref="K263:N263" si="79">K377/2</f>
        <v>366.5</v>
      </c>
      <c r="L263" s="242">
        <f t="shared" si="79"/>
        <v>366.5</v>
      </c>
      <c r="M263" s="242">
        <f t="shared" si="79"/>
        <v>366.5</v>
      </c>
      <c r="N263" s="242">
        <f t="shared" si="79"/>
        <v>366.5</v>
      </c>
      <c r="O263" s="242">
        <f t="shared" ref="O263" si="80">O377/2</f>
        <v>366.5</v>
      </c>
      <c r="P263" s="129">
        <v>0</v>
      </c>
      <c r="Q263" s="129">
        <v>0</v>
      </c>
      <c r="R263" s="129">
        <v>0</v>
      </c>
      <c r="S263" s="129">
        <v>0</v>
      </c>
      <c r="T263" s="87"/>
      <c r="U263" s="100" t="s">
        <v>133</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382</v>
      </c>
      <c r="K264" s="242">
        <f t="shared" ref="K264:N264" si="81">K378/2</f>
        <v>535.5</v>
      </c>
      <c r="L264" s="242">
        <f t="shared" si="81"/>
        <v>535.5</v>
      </c>
      <c r="M264" s="242">
        <f t="shared" si="81"/>
        <v>535.5</v>
      </c>
      <c r="N264" s="242">
        <f t="shared" si="81"/>
        <v>535.5</v>
      </c>
      <c r="O264" s="242">
        <f t="shared" ref="O264" si="82">O378/2</f>
        <v>535.5</v>
      </c>
      <c r="P264" s="129">
        <v>0</v>
      </c>
      <c r="Q264" s="129">
        <v>0</v>
      </c>
      <c r="R264" s="129">
        <v>0</v>
      </c>
      <c r="S264" s="129">
        <v>0</v>
      </c>
      <c r="T264" s="87"/>
      <c r="U264" s="100" t="s">
        <v>134</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383</v>
      </c>
      <c r="K265" s="242">
        <f t="shared" ref="K265:N265" si="83">K379/2</f>
        <v>650</v>
      </c>
      <c r="L265" s="242">
        <f t="shared" si="83"/>
        <v>650</v>
      </c>
      <c r="M265" s="242">
        <f t="shared" si="83"/>
        <v>650</v>
      </c>
      <c r="N265" s="242">
        <f t="shared" si="83"/>
        <v>650</v>
      </c>
      <c r="O265" s="242">
        <f t="shared" ref="O265" si="84">O379/2</f>
        <v>650</v>
      </c>
      <c r="P265" s="129">
        <v>0</v>
      </c>
      <c r="Q265" s="129">
        <v>0</v>
      </c>
      <c r="R265" s="129">
        <v>0</v>
      </c>
      <c r="S265" s="129">
        <v>0</v>
      </c>
      <c r="T265" s="87"/>
      <c r="U265" s="100" t="s">
        <v>135</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384</v>
      </c>
      <c r="K266" s="242">
        <f t="shared" ref="K266:N266" si="85">K380/2</f>
        <v>750</v>
      </c>
      <c r="L266" s="242">
        <f t="shared" si="85"/>
        <v>750</v>
      </c>
      <c r="M266" s="242">
        <f t="shared" si="85"/>
        <v>750</v>
      </c>
      <c r="N266" s="242">
        <f t="shared" si="85"/>
        <v>750</v>
      </c>
      <c r="O266" s="242">
        <f t="shared" ref="O266" si="86">O380/2</f>
        <v>750</v>
      </c>
      <c r="P266" s="129">
        <v>0</v>
      </c>
      <c r="Q266" s="129">
        <v>0</v>
      </c>
      <c r="R266" s="129">
        <v>0</v>
      </c>
      <c r="S266" s="129">
        <v>0</v>
      </c>
      <c r="T266" s="87"/>
      <c r="U266" s="100" t="s">
        <v>136</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385</v>
      </c>
      <c r="K267" s="242">
        <f t="shared" ref="K267:N267" si="88">K381*0.8</f>
        <v>80</v>
      </c>
      <c r="L267" s="242">
        <f t="shared" si="88"/>
        <v>80</v>
      </c>
      <c r="M267" s="242">
        <f t="shared" si="88"/>
        <v>80</v>
      </c>
      <c r="N267" s="242">
        <f t="shared" si="88"/>
        <v>80</v>
      </c>
      <c r="O267" s="242">
        <f t="shared" ref="O267" si="89">O381*0.8</f>
        <v>80</v>
      </c>
      <c r="P267" s="129">
        <v>0</v>
      </c>
      <c r="Q267" s="129">
        <v>0</v>
      </c>
      <c r="R267" s="129">
        <v>0</v>
      </c>
      <c r="S267" s="129">
        <v>0</v>
      </c>
      <c r="T267" s="87"/>
      <c r="U267" s="100" t="s">
        <v>137</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386</v>
      </c>
      <c r="K268" s="242">
        <f t="shared" ref="K268:N268" si="90">K382*0.8</f>
        <v>80</v>
      </c>
      <c r="L268" s="242">
        <f t="shared" si="90"/>
        <v>80</v>
      </c>
      <c r="M268" s="242">
        <f t="shared" si="90"/>
        <v>80</v>
      </c>
      <c r="N268" s="242">
        <f t="shared" si="90"/>
        <v>80</v>
      </c>
      <c r="O268" s="242">
        <f t="shared" ref="O268" si="91">O382*0.8</f>
        <v>80</v>
      </c>
      <c r="P268" s="129">
        <v>0</v>
      </c>
      <c r="Q268" s="129">
        <v>0</v>
      </c>
      <c r="R268" s="129">
        <v>0</v>
      </c>
      <c r="S268" s="129">
        <v>0</v>
      </c>
      <c r="T268" s="87"/>
      <c r="U268" s="100" t="s">
        <v>138</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387</v>
      </c>
      <c r="K269" s="242">
        <f t="shared" ref="K269:N269" si="92">K383*0.8</f>
        <v>80</v>
      </c>
      <c r="L269" s="242">
        <f t="shared" si="92"/>
        <v>80</v>
      </c>
      <c r="M269" s="242">
        <f t="shared" si="92"/>
        <v>80</v>
      </c>
      <c r="N269" s="242">
        <f t="shared" si="92"/>
        <v>80</v>
      </c>
      <c r="O269" s="242">
        <f t="shared" ref="O269" si="93">O383*0.8</f>
        <v>80</v>
      </c>
      <c r="P269" s="129">
        <v>0</v>
      </c>
      <c r="Q269" s="129">
        <v>0</v>
      </c>
      <c r="R269" s="129">
        <v>0</v>
      </c>
      <c r="S269" s="129">
        <v>0</v>
      </c>
      <c r="T269" s="87"/>
      <c r="U269" s="100" t="s">
        <v>139</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388</v>
      </c>
      <c r="K270" s="242">
        <f t="shared" ref="K270:N270" si="94">K384*0.8</f>
        <v>80</v>
      </c>
      <c r="L270" s="242">
        <f t="shared" si="94"/>
        <v>80</v>
      </c>
      <c r="M270" s="242">
        <f t="shared" si="94"/>
        <v>80</v>
      </c>
      <c r="N270" s="242">
        <f t="shared" si="94"/>
        <v>80</v>
      </c>
      <c r="O270" s="242">
        <f t="shared" ref="O270" si="95">O384*0.8</f>
        <v>80</v>
      </c>
      <c r="P270" s="129">
        <v>0</v>
      </c>
      <c r="Q270" s="129">
        <v>0</v>
      </c>
      <c r="R270" s="129">
        <v>0</v>
      </c>
      <c r="S270" s="129">
        <v>0</v>
      </c>
      <c r="T270" s="87"/>
      <c r="U270" s="100" t="s">
        <v>140</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389</v>
      </c>
      <c r="K271" s="242">
        <f t="shared" ref="K271:N271" si="96">K385*0.8</f>
        <v>80</v>
      </c>
      <c r="L271" s="242">
        <f t="shared" si="96"/>
        <v>80</v>
      </c>
      <c r="M271" s="242">
        <f t="shared" si="96"/>
        <v>80</v>
      </c>
      <c r="N271" s="242">
        <f t="shared" si="96"/>
        <v>80</v>
      </c>
      <c r="O271" s="242">
        <f t="shared" ref="O271" si="97">O385*0.8</f>
        <v>80</v>
      </c>
      <c r="P271" s="129">
        <v>0</v>
      </c>
      <c r="Q271" s="129">
        <v>0</v>
      </c>
      <c r="R271" s="129">
        <v>0</v>
      </c>
      <c r="S271" s="129">
        <v>0</v>
      </c>
      <c r="T271" s="87"/>
      <c r="U271" s="100" t="s">
        <v>141</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793</v>
      </c>
      <c r="J272" s="100" t="s">
        <v>380</v>
      </c>
      <c r="K272" s="242">
        <f t="shared" ref="K272:N272" si="98">K386/2</f>
        <v>100</v>
      </c>
      <c r="L272" s="242">
        <f t="shared" si="98"/>
        <v>150</v>
      </c>
      <c r="M272" s="242">
        <f t="shared" si="98"/>
        <v>150</v>
      </c>
      <c r="N272" s="242">
        <f t="shared" si="98"/>
        <v>200</v>
      </c>
      <c r="O272" s="242">
        <f t="shared" ref="O272" si="99">O386/2</f>
        <v>200</v>
      </c>
      <c r="P272" s="129">
        <v>0</v>
      </c>
      <c r="Q272" s="129">
        <v>0</v>
      </c>
      <c r="R272" s="129">
        <v>0</v>
      </c>
      <c r="S272" s="129">
        <v>0</v>
      </c>
      <c r="T272" s="87"/>
      <c r="U272" s="100" t="s">
        <v>378</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381</v>
      </c>
      <c r="K273" s="242">
        <f t="shared" ref="K273:N273" si="101">K387/2</f>
        <v>366.5</v>
      </c>
      <c r="L273" s="242">
        <f t="shared" si="101"/>
        <v>366.5</v>
      </c>
      <c r="M273" s="242">
        <f t="shared" si="101"/>
        <v>366.5</v>
      </c>
      <c r="N273" s="242">
        <f t="shared" si="101"/>
        <v>366.5</v>
      </c>
      <c r="O273" s="242">
        <f t="shared" ref="O273" si="102">O387/2</f>
        <v>366.5</v>
      </c>
      <c r="P273" s="129">
        <v>0</v>
      </c>
      <c r="Q273" s="129">
        <v>0</v>
      </c>
      <c r="R273" s="129">
        <v>0</v>
      </c>
      <c r="S273" s="129">
        <v>0</v>
      </c>
      <c r="T273" s="87"/>
      <c r="U273" s="100" t="s">
        <v>133</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382</v>
      </c>
      <c r="K274" s="242">
        <f t="shared" ref="K274:N274" si="103">K388/2</f>
        <v>535.5</v>
      </c>
      <c r="L274" s="242">
        <f t="shared" si="103"/>
        <v>535.5</v>
      </c>
      <c r="M274" s="242">
        <f t="shared" si="103"/>
        <v>535.5</v>
      </c>
      <c r="N274" s="242">
        <f t="shared" si="103"/>
        <v>535.5</v>
      </c>
      <c r="O274" s="242">
        <f t="shared" ref="O274" si="104">O388/2</f>
        <v>535.5</v>
      </c>
      <c r="P274" s="129">
        <v>0</v>
      </c>
      <c r="Q274" s="129">
        <v>0</v>
      </c>
      <c r="R274" s="129">
        <v>0</v>
      </c>
      <c r="S274" s="129">
        <v>0</v>
      </c>
      <c r="T274" s="87"/>
      <c r="U274" s="100" t="s">
        <v>134</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383</v>
      </c>
      <c r="K275" s="242">
        <f t="shared" ref="K275:N275" si="105">K389/2</f>
        <v>650</v>
      </c>
      <c r="L275" s="242">
        <f t="shared" si="105"/>
        <v>650</v>
      </c>
      <c r="M275" s="242">
        <f t="shared" si="105"/>
        <v>650</v>
      </c>
      <c r="N275" s="242">
        <f t="shared" si="105"/>
        <v>650</v>
      </c>
      <c r="O275" s="242">
        <f t="shared" ref="O275" si="106">O389/2</f>
        <v>650</v>
      </c>
      <c r="P275" s="129">
        <v>0</v>
      </c>
      <c r="Q275" s="129">
        <v>0</v>
      </c>
      <c r="R275" s="129">
        <v>0</v>
      </c>
      <c r="S275" s="129">
        <v>0</v>
      </c>
      <c r="T275" s="87"/>
      <c r="U275" s="100" t="s">
        <v>135</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384</v>
      </c>
      <c r="K276" s="242">
        <f t="shared" ref="K276:N276" si="107">K390/2</f>
        <v>750</v>
      </c>
      <c r="L276" s="242">
        <f t="shared" si="107"/>
        <v>750</v>
      </c>
      <c r="M276" s="242">
        <f t="shared" si="107"/>
        <v>750</v>
      </c>
      <c r="N276" s="242">
        <f t="shared" si="107"/>
        <v>750</v>
      </c>
      <c r="O276" s="242">
        <f t="shared" ref="O276" si="108">O390/2</f>
        <v>750</v>
      </c>
      <c r="P276" s="129">
        <v>0</v>
      </c>
      <c r="Q276" s="129">
        <v>0</v>
      </c>
      <c r="R276" s="129">
        <v>0</v>
      </c>
      <c r="S276" s="129">
        <v>0</v>
      </c>
      <c r="T276" s="87"/>
      <c r="U276" s="100" t="s">
        <v>136</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385</v>
      </c>
      <c r="K277" s="242">
        <f t="shared" ref="K277:N277" si="110">K391*0.8</f>
        <v>80</v>
      </c>
      <c r="L277" s="242">
        <f t="shared" si="110"/>
        <v>80</v>
      </c>
      <c r="M277" s="242">
        <f t="shared" si="110"/>
        <v>80</v>
      </c>
      <c r="N277" s="242">
        <f t="shared" si="110"/>
        <v>80</v>
      </c>
      <c r="O277" s="242">
        <f t="shared" ref="O277" si="111">O391*0.8</f>
        <v>80</v>
      </c>
      <c r="P277" s="129">
        <v>0</v>
      </c>
      <c r="Q277" s="129">
        <v>0</v>
      </c>
      <c r="R277" s="129">
        <v>0</v>
      </c>
      <c r="S277" s="129">
        <v>0</v>
      </c>
      <c r="T277" s="87"/>
      <c r="U277" s="100" t="s">
        <v>137</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386</v>
      </c>
      <c r="K278" s="242">
        <f t="shared" ref="K278:N278" si="112">K392*0.8</f>
        <v>80</v>
      </c>
      <c r="L278" s="242">
        <f t="shared" si="112"/>
        <v>80</v>
      </c>
      <c r="M278" s="242">
        <f t="shared" si="112"/>
        <v>80</v>
      </c>
      <c r="N278" s="242">
        <f t="shared" si="112"/>
        <v>80</v>
      </c>
      <c r="O278" s="242">
        <f t="shared" ref="O278" si="113">O392*0.8</f>
        <v>80</v>
      </c>
      <c r="P278" s="129">
        <v>0</v>
      </c>
      <c r="Q278" s="129">
        <v>0</v>
      </c>
      <c r="R278" s="129">
        <v>0</v>
      </c>
      <c r="S278" s="129">
        <v>0</v>
      </c>
      <c r="T278" s="87"/>
      <c r="U278" s="100" t="s">
        <v>138</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387</v>
      </c>
      <c r="K279" s="242">
        <f t="shared" ref="K279:N279" si="114">K393*0.8</f>
        <v>80</v>
      </c>
      <c r="L279" s="242">
        <f t="shared" si="114"/>
        <v>80</v>
      </c>
      <c r="M279" s="242">
        <f t="shared" si="114"/>
        <v>80</v>
      </c>
      <c r="N279" s="242">
        <f t="shared" si="114"/>
        <v>80</v>
      </c>
      <c r="O279" s="242">
        <f t="shared" ref="O279" si="115">O393*0.8</f>
        <v>80</v>
      </c>
      <c r="P279" s="129">
        <v>0</v>
      </c>
      <c r="Q279" s="129">
        <v>0</v>
      </c>
      <c r="R279" s="129">
        <v>0</v>
      </c>
      <c r="S279" s="129">
        <v>0</v>
      </c>
      <c r="T279" s="87"/>
      <c r="U279" s="100" t="s">
        <v>139</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388</v>
      </c>
      <c r="K280" s="242">
        <f t="shared" ref="K280:N280" si="116">K394*0.8</f>
        <v>80</v>
      </c>
      <c r="L280" s="242">
        <f t="shared" si="116"/>
        <v>80</v>
      </c>
      <c r="M280" s="242">
        <f t="shared" si="116"/>
        <v>80</v>
      </c>
      <c r="N280" s="242">
        <f t="shared" si="116"/>
        <v>80</v>
      </c>
      <c r="O280" s="242">
        <f t="shared" ref="O280" si="117">O394*0.8</f>
        <v>80</v>
      </c>
      <c r="P280" s="129">
        <v>0</v>
      </c>
      <c r="Q280" s="129">
        <v>0</v>
      </c>
      <c r="R280" s="129">
        <v>0</v>
      </c>
      <c r="S280" s="129">
        <v>0</v>
      </c>
      <c r="T280" s="87"/>
      <c r="U280" s="100" t="s">
        <v>140</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389</v>
      </c>
      <c r="K281" s="242">
        <f t="shared" ref="K281:N281" si="118">K395*0.8</f>
        <v>80</v>
      </c>
      <c r="L281" s="242">
        <f t="shared" si="118"/>
        <v>80</v>
      </c>
      <c r="M281" s="242">
        <f t="shared" si="118"/>
        <v>80</v>
      </c>
      <c r="N281" s="242">
        <f t="shared" si="118"/>
        <v>80</v>
      </c>
      <c r="O281" s="242">
        <f t="shared" ref="O281" si="119">O395*0.8</f>
        <v>80</v>
      </c>
      <c r="P281" s="129">
        <v>0</v>
      </c>
      <c r="Q281" s="129">
        <v>0</v>
      </c>
      <c r="R281" s="129">
        <v>0</v>
      </c>
      <c r="S281" s="129">
        <v>0</v>
      </c>
      <c r="T281" s="87"/>
      <c r="U281" s="100" t="s">
        <v>141</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794</v>
      </c>
      <c r="J282" s="100" t="s">
        <v>380</v>
      </c>
      <c r="K282" s="242">
        <f t="shared" ref="K282:N282" si="120">K396/2</f>
        <v>100</v>
      </c>
      <c r="L282" s="242">
        <f t="shared" si="120"/>
        <v>150</v>
      </c>
      <c r="M282" s="242">
        <f t="shared" si="120"/>
        <v>150</v>
      </c>
      <c r="N282" s="242">
        <f t="shared" si="120"/>
        <v>200</v>
      </c>
      <c r="O282" s="242">
        <f t="shared" ref="O282" si="121">O396/2</f>
        <v>200</v>
      </c>
      <c r="P282" s="129">
        <v>0</v>
      </c>
      <c r="Q282" s="129">
        <v>0</v>
      </c>
      <c r="R282" s="129">
        <v>0</v>
      </c>
      <c r="S282" s="129">
        <v>0</v>
      </c>
      <c r="T282" s="87"/>
      <c r="U282" s="100" t="s">
        <v>378</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381</v>
      </c>
      <c r="K283" s="242">
        <f t="shared" ref="K283:N283" si="123">K397/2</f>
        <v>366.5</v>
      </c>
      <c r="L283" s="242">
        <f t="shared" si="123"/>
        <v>366.5</v>
      </c>
      <c r="M283" s="242">
        <f t="shared" si="123"/>
        <v>366.5</v>
      </c>
      <c r="N283" s="242">
        <f t="shared" si="123"/>
        <v>366.5</v>
      </c>
      <c r="O283" s="242">
        <f t="shared" ref="O283" si="124">O397/2</f>
        <v>366.5</v>
      </c>
      <c r="P283" s="129">
        <v>0</v>
      </c>
      <c r="Q283" s="129">
        <v>0</v>
      </c>
      <c r="R283" s="129">
        <v>0</v>
      </c>
      <c r="S283" s="129">
        <v>0</v>
      </c>
      <c r="T283" s="87"/>
      <c r="U283" s="100" t="s">
        <v>133</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382</v>
      </c>
      <c r="K284" s="242">
        <f t="shared" ref="K284:N284" si="125">K398/2</f>
        <v>535.5</v>
      </c>
      <c r="L284" s="242">
        <f t="shared" si="125"/>
        <v>535.5</v>
      </c>
      <c r="M284" s="242">
        <f t="shared" si="125"/>
        <v>535.5</v>
      </c>
      <c r="N284" s="242">
        <f t="shared" si="125"/>
        <v>535.5</v>
      </c>
      <c r="O284" s="242">
        <f t="shared" ref="O284" si="126">O398/2</f>
        <v>535.5</v>
      </c>
      <c r="P284" s="129">
        <v>0</v>
      </c>
      <c r="Q284" s="129">
        <v>0</v>
      </c>
      <c r="R284" s="129">
        <v>0</v>
      </c>
      <c r="S284" s="129">
        <v>0</v>
      </c>
      <c r="T284" s="87"/>
      <c r="U284" s="100" t="s">
        <v>134</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383</v>
      </c>
      <c r="K285" s="242">
        <f t="shared" ref="K285:N285" si="127">K399/2</f>
        <v>650</v>
      </c>
      <c r="L285" s="242">
        <f t="shared" si="127"/>
        <v>650</v>
      </c>
      <c r="M285" s="242">
        <f t="shared" si="127"/>
        <v>650</v>
      </c>
      <c r="N285" s="242">
        <f t="shared" si="127"/>
        <v>650</v>
      </c>
      <c r="O285" s="242">
        <f t="shared" ref="O285" si="128">O399/2</f>
        <v>650</v>
      </c>
      <c r="P285" s="129">
        <v>0</v>
      </c>
      <c r="Q285" s="129">
        <v>0</v>
      </c>
      <c r="R285" s="129">
        <v>0</v>
      </c>
      <c r="S285" s="129">
        <v>0</v>
      </c>
      <c r="T285" s="87"/>
      <c r="U285" s="100" t="s">
        <v>135</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384</v>
      </c>
      <c r="K286" s="242">
        <f t="shared" ref="K286:N286" si="129">K400/2</f>
        <v>750</v>
      </c>
      <c r="L286" s="242">
        <f t="shared" si="129"/>
        <v>750</v>
      </c>
      <c r="M286" s="242">
        <f t="shared" si="129"/>
        <v>750</v>
      </c>
      <c r="N286" s="242">
        <f t="shared" si="129"/>
        <v>750</v>
      </c>
      <c r="O286" s="242">
        <f t="shared" ref="O286" si="130">O400/2</f>
        <v>750</v>
      </c>
      <c r="P286" s="129">
        <v>0</v>
      </c>
      <c r="Q286" s="129">
        <v>0</v>
      </c>
      <c r="R286" s="129">
        <v>0</v>
      </c>
      <c r="S286" s="129">
        <v>0</v>
      </c>
      <c r="T286" s="87"/>
      <c r="U286" s="100" t="s">
        <v>136</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385</v>
      </c>
      <c r="K287" s="242">
        <f t="shared" ref="K287:N287" si="132">K401*0.8</f>
        <v>80</v>
      </c>
      <c r="L287" s="242">
        <f t="shared" si="132"/>
        <v>80</v>
      </c>
      <c r="M287" s="242">
        <f t="shared" si="132"/>
        <v>80</v>
      </c>
      <c r="N287" s="242">
        <f t="shared" si="132"/>
        <v>80</v>
      </c>
      <c r="O287" s="242">
        <f t="shared" ref="O287" si="133">O401*0.8</f>
        <v>80</v>
      </c>
      <c r="P287" s="129">
        <v>0</v>
      </c>
      <c r="Q287" s="129">
        <v>0</v>
      </c>
      <c r="R287" s="129">
        <v>0</v>
      </c>
      <c r="S287" s="129">
        <v>0</v>
      </c>
      <c r="T287" s="87"/>
      <c r="U287" s="100" t="s">
        <v>137</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386</v>
      </c>
      <c r="K288" s="242">
        <f t="shared" ref="K288:N288" si="134">K402*0.8</f>
        <v>80</v>
      </c>
      <c r="L288" s="242">
        <f t="shared" si="134"/>
        <v>80</v>
      </c>
      <c r="M288" s="242">
        <f t="shared" si="134"/>
        <v>80</v>
      </c>
      <c r="N288" s="242">
        <f t="shared" si="134"/>
        <v>80</v>
      </c>
      <c r="O288" s="242">
        <f t="shared" ref="O288" si="135">O402*0.8</f>
        <v>80</v>
      </c>
      <c r="P288" s="129">
        <v>0</v>
      </c>
      <c r="Q288" s="129">
        <v>0</v>
      </c>
      <c r="R288" s="129">
        <v>0</v>
      </c>
      <c r="S288" s="129">
        <v>0</v>
      </c>
      <c r="T288" s="87"/>
      <c r="U288" s="100" t="s">
        <v>138</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387</v>
      </c>
      <c r="K289" s="242">
        <f t="shared" ref="K289:N289" si="136">K403*0.8</f>
        <v>80</v>
      </c>
      <c r="L289" s="242">
        <f t="shared" si="136"/>
        <v>80</v>
      </c>
      <c r="M289" s="242">
        <f t="shared" si="136"/>
        <v>80</v>
      </c>
      <c r="N289" s="242">
        <f t="shared" si="136"/>
        <v>80</v>
      </c>
      <c r="O289" s="242">
        <f t="shared" ref="O289" si="137">O403*0.8</f>
        <v>80</v>
      </c>
      <c r="P289" s="129">
        <v>0</v>
      </c>
      <c r="Q289" s="129">
        <v>0</v>
      </c>
      <c r="R289" s="129">
        <v>0</v>
      </c>
      <c r="S289" s="129">
        <v>0</v>
      </c>
      <c r="T289" s="87"/>
      <c r="U289" s="100" t="s">
        <v>139</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388</v>
      </c>
      <c r="K290" s="242">
        <f t="shared" ref="K290:N290" si="138">K404*0.8</f>
        <v>80</v>
      </c>
      <c r="L290" s="242">
        <f t="shared" si="138"/>
        <v>80</v>
      </c>
      <c r="M290" s="242">
        <f t="shared" si="138"/>
        <v>80</v>
      </c>
      <c r="N290" s="242">
        <f t="shared" si="138"/>
        <v>80</v>
      </c>
      <c r="O290" s="242">
        <f t="shared" ref="O290" si="139">O404*0.8</f>
        <v>80</v>
      </c>
      <c r="P290" s="129">
        <v>0</v>
      </c>
      <c r="Q290" s="129">
        <v>0</v>
      </c>
      <c r="R290" s="129">
        <v>0</v>
      </c>
      <c r="S290" s="129">
        <v>0</v>
      </c>
      <c r="T290" s="87"/>
      <c r="U290" s="100" t="s">
        <v>140</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389</v>
      </c>
      <c r="K291" s="242">
        <f t="shared" ref="K291:N291" si="140">K405*0.8</f>
        <v>80</v>
      </c>
      <c r="L291" s="242">
        <f t="shared" si="140"/>
        <v>80</v>
      </c>
      <c r="M291" s="242">
        <f t="shared" si="140"/>
        <v>80</v>
      </c>
      <c r="N291" s="242">
        <f t="shared" si="140"/>
        <v>80</v>
      </c>
      <c r="O291" s="242">
        <f t="shared" ref="O291" si="141">O405*0.8</f>
        <v>80</v>
      </c>
      <c r="P291" s="129">
        <v>0</v>
      </c>
      <c r="Q291" s="129">
        <v>0</v>
      </c>
      <c r="R291" s="129">
        <v>0</v>
      </c>
      <c r="S291" s="129">
        <v>0</v>
      </c>
      <c r="T291" s="87"/>
      <c r="U291" s="100" t="s">
        <v>141</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795</v>
      </c>
      <c r="J292" s="100" t="s">
        <v>380</v>
      </c>
      <c r="K292" s="242">
        <f t="shared" ref="K292:N292" si="142">K406/2</f>
        <v>100</v>
      </c>
      <c r="L292" s="242">
        <f t="shared" si="142"/>
        <v>150</v>
      </c>
      <c r="M292" s="242">
        <f t="shared" si="142"/>
        <v>150</v>
      </c>
      <c r="N292" s="242">
        <f t="shared" si="142"/>
        <v>200</v>
      </c>
      <c r="O292" s="242">
        <f t="shared" ref="O292" si="143">O406/2</f>
        <v>200</v>
      </c>
      <c r="P292" s="129">
        <v>0</v>
      </c>
      <c r="Q292" s="129">
        <v>0</v>
      </c>
      <c r="R292" s="129">
        <v>0</v>
      </c>
      <c r="S292" s="129">
        <v>0</v>
      </c>
      <c r="T292" s="87"/>
      <c r="U292" s="100" t="s">
        <v>378</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381</v>
      </c>
      <c r="K293" s="242">
        <f t="shared" ref="K293:N293" si="145">K407/2</f>
        <v>366.5</v>
      </c>
      <c r="L293" s="242">
        <f t="shared" si="145"/>
        <v>366.5</v>
      </c>
      <c r="M293" s="242">
        <f t="shared" si="145"/>
        <v>366.5</v>
      </c>
      <c r="N293" s="242">
        <f t="shared" si="145"/>
        <v>366.5</v>
      </c>
      <c r="O293" s="242">
        <f t="shared" ref="O293" si="146">O407/2</f>
        <v>366.5</v>
      </c>
      <c r="P293" s="129">
        <v>0</v>
      </c>
      <c r="Q293" s="129">
        <v>0</v>
      </c>
      <c r="R293" s="129">
        <v>0</v>
      </c>
      <c r="S293" s="129">
        <v>0</v>
      </c>
      <c r="T293" s="87"/>
      <c r="U293" s="100" t="s">
        <v>133</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382</v>
      </c>
      <c r="K294" s="242">
        <f t="shared" ref="K294:N294" si="147">K408/2</f>
        <v>535.5</v>
      </c>
      <c r="L294" s="242">
        <f t="shared" si="147"/>
        <v>535.5</v>
      </c>
      <c r="M294" s="242">
        <f t="shared" si="147"/>
        <v>535.5</v>
      </c>
      <c r="N294" s="242">
        <f t="shared" si="147"/>
        <v>535.5</v>
      </c>
      <c r="O294" s="242">
        <f t="shared" ref="O294" si="148">O408/2</f>
        <v>535.5</v>
      </c>
      <c r="P294" s="129">
        <v>0</v>
      </c>
      <c r="Q294" s="129">
        <v>0</v>
      </c>
      <c r="R294" s="129">
        <v>0</v>
      </c>
      <c r="S294" s="129">
        <v>0</v>
      </c>
      <c r="T294" s="87"/>
      <c r="U294" s="100" t="s">
        <v>134</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383</v>
      </c>
      <c r="K295" s="242">
        <f t="shared" ref="K295:N295" si="149">K409/2</f>
        <v>650</v>
      </c>
      <c r="L295" s="242">
        <f t="shared" si="149"/>
        <v>650</v>
      </c>
      <c r="M295" s="242">
        <f t="shared" si="149"/>
        <v>650</v>
      </c>
      <c r="N295" s="242">
        <f t="shared" si="149"/>
        <v>650</v>
      </c>
      <c r="O295" s="242">
        <f t="shared" ref="O295" si="150">O409/2</f>
        <v>650</v>
      </c>
      <c r="P295" s="129">
        <v>0</v>
      </c>
      <c r="Q295" s="129">
        <v>0</v>
      </c>
      <c r="R295" s="129">
        <v>0</v>
      </c>
      <c r="S295" s="129">
        <v>0</v>
      </c>
      <c r="T295" s="87"/>
      <c r="U295" s="100" t="s">
        <v>135</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384</v>
      </c>
      <c r="K296" s="242">
        <f t="shared" ref="K296:N296" si="151">K410/2</f>
        <v>750</v>
      </c>
      <c r="L296" s="242">
        <f t="shared" si="151"/>
        <v>750</v>
      </c>
      <c r="M296" s="242">
        <f t="shared" si="151"/>
        <v>750</v>
      </c>
      <c r="N296" s="242">
        <f t="shared" si="151"/>
        <v>750</v>
      </c>
      <c r="O296" s="242">
        <f t="shared" ref="O296" si="152">O410/2</f>
        <v>750</v>
      </c>
      <c r="P296" s="129">
        <v>0</v>
      </c>
      <c r="Q296" s="129">
        <v>0</v>
      </c>
      <c r="R296" s="129">
        <v>0</v>
      </c>
      <c r="S296" s="129">
        <v>0</v>
      </c>
      <c r="T296" s="87"/>
      <c r="U296" s="100" t="s">
        <v>136</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385</v>
      </c>
      <c r="K297" s="242">
        <f t="shared" ref="K297:N297" si="154">K411*0.8</f>
        <v>80</v>
      </c>
      <c r="L297" s="242">
        <f t="shared" si="154"/>
        <v>80</v>
      </c>
      <c r="M297" s="242">
        <f t="shared" si="154"/>
        <v>80</v>
      </c>
      <c r="N297" s="242">
        <f t="shared" si="154"/>
        <v>80</v>
      </c>
      <c r="O297" s="242">
        <f t="shared" ref="O297" si="155">O411*0.8</f>
        <v>80</v>
      </c>
      <c r="P297" s="129">
        <v>0</v>
      </c>
      <c r="Q297" s="129">
        <v>0</v>
      </c>
      <c r="R297" s="129">
        <v>0</v>
      </c>
      <c r="S297" s="129">
        <v>0</v>
      </c>
      <c r="T297" s="87"/>
      <c r="U297" s="100" t="s">
        <v>137</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386</v>
      </c>
      <c r="K298" s="242">
        <f t="shared" ref="K298:N298" si="156">K412*0.8</f>
        <v>80</v>
      </c>
      <c r="L298" s="242">
        <f t="shared" si="156"/>
        <v>80</v>
      </c>
      <c r="M298" s="242">
        <f t="shared" si="156"/>
        <v>80</v>
      </c>
      <c r="N298" s="242">
        <f t="shared" si="156"/>
        <v>80</v>
      </c>
      <c r="O298" s="242">
        <f t="shared" ref="O298" si="157">O412*0.8</f>
        <v>80</v>
      </c>
      <c r="P298" s="129">
        <v>0</v>
      </c>
      <c r="Q298" s="129">
        <v>0</v>
      </c>
      <c r="R298" s="129">
        <v>0</v>
      </c>
      <c r="S298" s="129">
        <v>0</v>
      </c>
      <c r="T298" s="87"/>
      <c r="U298" s="100" t="s">
        <v>138</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387</v>
      </c>
      <c r="K299" s="242">
        <f t="shared" ref="K299:N299" si="158">K413*0.8</f>
        <v>80</v>
      </c>
      <c r="L299" s="242">
        <f t="shared" si="158"/>
        <v>80</v>
      </c>
      <c r="M299" s="242">
        <f t="shared" si="158"/>
        <v>80</v>
      </c>
      <c r="N299" s="242">
        <f t="shared" si="158"/>
        <v>80</v>
      </c>
      <c r="O299" s="242">
        <f t="shared" ref="O299" si="159">O413*0.8</f>
        <v>80</v>
      </c>
      <c r="P299" s="129">
        <v>0</v>
      </c>
      <c r="Q299" s="129">
        <v>0</v>
      </c>
      <c r="R299" s="129">
        <v>0</v>
      </c>
      <c r="S299" s="129">
        <v>0</v>
      </c>
      <c r="T299" s="87"/>
      <c r="U299" s="100" t="s">
        <v>139</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388</v>
      </c>
      <c r="K300" s="242">
        <f t="shared" ref="K300:N300" si="160">K414*0.8</f>
        <v>80</v>
      </c>
      <c r="L300" s="242">
        <f t="shared" si="160"/>
        <v>80</v>
      </c>
      <c r="M300" s="242">
        <f t="shared" si="160"/>
        <v>80</v>
      </c>
      <c r="N300" s="242">
        <f t="shared" si="160"/>
        <v>80</v>
      </c>
      <c r="O300" s="242">
        <f t="shared" ref="O300" si="161">O414*0.8</f>
        <v>80</v>
      </c>
      <c r="P300" s="129">
        <v>0</v>
      </c>
      <c r="Q300" s="129">
        <v>0</v>
      </c>
      <c r="R300" s="129">
        <v>0</v>
      </c>
      <c r="S300" s="129">
        <v>0</v>
      </c>
      <c r="T300" s="87"/>
      <c r="U300" s="100" t="s">
        <v>140</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389</v>
      </c>
      <c r="K301" s="242">
        <f t="shared" ref="K301:N301" si="162">K415*0.8</f>
        <v>80</v>
      </c>
      <c r="L301" s="242">
        <f t="shared" si="162"/>
        <v>80</v>
      </c>
      <c r="M301" s="242">
        <f t="shared" si="162"/>
        <v>80</v>
      </c>
      <c r="N301" s="242">
        <f t="shared" si="162"/>
        <v>80</v>
      </c>
      <c r="O301" s="242">
        <f t="shared" ref="O301" si="163">O415*0.8</f>
        <v>80</v>
      </c>
      <c r="P301" s="129">
        <v>0</v>
      </c>
      <c r="Q301" s="129">
        <v>0</v>
      </c>
      <c r="R301" s="129">
        <v>0</v>
      </c>
      <c r="S301" s="129">
        <v>0</v>
      </c>
      <c r="T301" s="87"/>
      <c r="U301" s="100" t="s">
        <v>141</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796</v>
      </c>
      <c r="J302" s="100" t="s">
        <v>380</v>
      </c>
      <c r="K302" s="242">
        <f t="shared" ref="K302:N302" si="164">K416/2</f>
        <v>100</v>
      </c>
      <c r="L302" s="242">
        <f t="shared" si="164"/>
        <v>150</v>
      </c>
      <c r="M302" s="242">
        <f t="shared" si="164"/>
        <v>150</v>
      </c>
      <c r="N302" s="242">
        <f t="shared" si="164"/>
        <v>200</v>
      </c>
      <c r="O302" s="242">
        <f t="shared" ref="O302" si="165">O416/2</f>
        <v>200</v>
      </c>
      <c r="P302" s="129">
        <v>0</v>
      </c>
      <c r="Q302" s="129">
        <v>0</v>
      </c>
      <c r="R302" s="129">
        <v>0</v>
      </c>
      <c r="S302" s="129">
        <v>0</v>
      </c>
      <c r="T302" s="87"/>
      <c r="U302" s="100" t="s">
        <v>378</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381</v>
      </c>
      <c r="K303" s="242">
        <f t="shared" ref="K303:N303" si="167">K417/2</f>
        <v>366.5</v>
      </c>
      <c r="L303" s="242">
        <f t="shared" si="167"/>
        <v>366.5</v>
      </c>
      <c r="M303" s="242">
        <f t="shared" si="167"/>
        <v>366.5</v>
      </c>
      <c r="N303" s="242">
        <f t="shared" si="167"/>
        <v>366.5</v>
      </c>
      <c r="O303" s="242">
        <f t="shared" ref="O303" si="168">O417/2</f>
        <v>366.5</v>
      </c>
      <c r="P303" s="129">
        <v>0</v>
      </c>
      <c r="Q303" s="129">
        <v>0</v>
      </c>
      <c r="R303" s="129">
        <v>0</v>
      </c>
      <c r="S303" s="129">
        <v>0</v>
      </c>
      <c r="T303" s="87"/>
      <c r="U303" s="100" t="s">
        <v>133</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382</v>
      </c>
      <c r="K304" s="242">
        <f t="shared" ref="K304:N304" si="169">K418/2</f>
        <v>535.5</v>
      </c>
      <c r="L304" s="242">
        <f t="shared" si="169"/>
        <v>535.5</v>
      </c>
      <c r="M304" s="242">
        <f t="shared" si="169"/>
        <v>535.5</v>
      </c>
      <c r="N304" s="242">
        <f t="shared" si="169"/>
        <v>535.5</v>
      </c>
      <c r="O304" s="242">
        <f t="shared" ref="O304" si="170">O418/2</f>
        <v>535.5</v>
      </c>
      <c r="P304" s="129">
        <v>0</v>
      </c>
      <c r="Q304" s="129">
        <v>0</v>
      </c>
      <c r="R304" s="129">
        <v>0</v>
      </c>
      <c r="S304" s="129">
        <v>0</v>
      </c>
      <c r="T304" s="87"/>
      <c r="U304" s="100" t="s">
        <v>134</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383</v>
      </c>
      <c r="K305" s="242">
        <f t="shared" ref="K305:N305" si="171">K419/2</f>
        <v>650</v>
      </c>
      <c r="L305" s="242">
        <f t="shared" si="171"/>
        <v>650</v>
      </c>
      <c r="M305" s="242">
        <f t="shared" si="171"/>
        <v>650</v>
      </c>
      <c r="N305" s="242">
        <f t="shared" si="171"/>
        <v>650</v>
      </c>
      <c r="O305" s="242">
        <f t="shared" ref="O305" si="172">O419/2</f>
        <v>650</v>
      </c>
      <c r="P305" s="129">
        <v>0</v>
      </c>
      <c r="Q305" s="129">
        <v>0</v>
      </c>
      <c r="R305" s="129">
        <v>0</v>
      </c>
      <c r="S305" s="129">
        <v>0</v>
      </c>
      <c r="T305" s="87"/>
      <c r="U305" s="100" t="s">
        <v>135</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384</v>
      </c>
      <c r="K306" s="242">
        <f t="shared" ref="K306:N306" si="173">K420/2</f>
        <v>750</v>
      </c>
      <c r="L306" s="242">
        <f t="shared" si="173"/>
        <v>750</v>
      </c>
      <c r="M306" s="242">
        <f t="shared" si="173"/>
        <v>750</v>
      </c>
      <c r="N306" s="242">
        <f t="shared" si="173"/>
        <v>750</v>
      </c>
      <c r="O306" s="242">
        <f t="shared" ref="O306" si="174">O420/2</f>
        <v>750</v>
      </c>
      <c r="P306" s="129">
        <v>0</v>
      </c>
      <c r="Q306" s="129">
        <v>0</v>
      </c>
      <c r="R306" s="129">
        <v>0</v>
      </c>
      <c r="S306" s="129">
        <v>0</v>
      </c>
      <c r="T306" s="87"/>
      <c r="U306" s="100" t="s">
        <v>136</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385</v>
      </c>
      <c r="K307" s="242">
        <f t="shared" ref="K307:N307" si="176">K421*0.8</f>
        <v>80</v>
      </c>
      <c r="L307" s="242">
        <f t="shared" si="176"/>
        <v>80</v>
      </c>
      <c r="M307" s="242">
        <f t="shared" si="176"/>
        <v>80</v>
      </c>
      <c r="N307" s="242">
        <f t="shared" si="176"/>
        <v>80</v>
      </c>
      <c r="O307" s="242">
        <f t="shared" ref="O307" si="177">O421*0.8</f>
        <v>80</v>
      </c>
      <c r="P307" s="129">
        <v>0</v>
      </c>
      <c r="Q307" s="129">
        <v>0</v>
      </c>
      <c r="R307" s="129">
        <v>0</v>
      </c>
      <c r="S307" s="129">
        <v>0</v>
      </c>
      <c r="T307" s="87"/>
      <c r="U307" s="100" t="s">
        <v>137</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386</v>
      </c>
      <c r="K308" s="242">
        <f t="shared" ref="K308:N308" si="178">K422*0.8</f>
        <v>80</v>
      </c>
      <c r="L308" s="242">
        <f t="shared" si="178"/>
        <v>80</v>
      </c>
      <c r="M308" s="242">
        <f t="shared" si="178"/>
        <v>80</v>
      </c>
      <c r="N308" s="242">
        <f t="shared" si="178"/>
        <v>80</v>
      </c>
      <c r="O308" s="242">
        <f t="shared" ref="O308" si="179">O422*0.8</f>
        <v>80</v>
      </c>
      <c r="P308" s="129">
        <v>0</v>
      </c>
      <c r="Q308" s="129">
        <v>0</v>
      </c>
      <c r="R308" s="129">
        <v>0</v>
      </c>
      <c r="S308" s="129">
        <v>0</v>
      </c>
      <c r="T308" s="87"/>
      <c r="U308" s="100" t="s">
        <v>138</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387</v>
      </c>
      <c r="K309" s="242">
        <f t="shared" ref="K309:N309" si="180">K423*0.8</f>
        <v>80</v>
      </c>
      <c r="L309" s="242">
        <f t="shared" si="180"/>
        <v>80</v>
      </c>
      <c r="M309" s="242">
        <f t="shared" si="180"/>
        <v>80</v>
      </c>
      <c r="N309" s="242">
        <f t="shared" si="180"/>
        <v>80</v>
      </c>
      <c r="O309" s="242">
        <f t="shared" ref="O309" si="181">O423*0.8</f>
        <v>80</v>
      </c>
      <c r="P309" s="129">
        <v>0</v>
      </c>
      <c r="Q309" s="129">
        <v>0</v>
      </c>
      <c r="R309" s="129">
        <v>0</v>
      </c>
      <c r="S309" s="129">
        <v>0</v>
      </c>
      <c r="T309" s="87"/>
      <c r="U309" s="100" t="s">
        <v>139</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388</v>
      </c>
      <c r="K310" s="242">
        <f t="shared" ref="K310:N310" si="182">K424*0.8</f>
        <v>80</v>
      </c>
      <c r="L310" s="242">
        <f t="shared" si="182"/>
        <v>80</v>
      </c>
      <c r="M310" s="242">
        <f t="shared" si="182"/>
        <v>80</v>
      </c>
      <c r="N310" s="242">
        <f t="shared" si="182"/>
        <v>80</v>
      </c>
      <c r="O310" s="242">
        <f t="shared" ref="O310" si="183">O424*0.8</f>
        <v>80</v>
      </c>
      <c r="P310" s="129">
        <v>0</v>
      </c>
      <c r="Q310" s="129">
        <v>0</v>
      </c>
      <c r="R310" s="129">
        <v>0</v>
      </c>
      <c r="S310" s="129">
        <v>0</v>
      </c>
      <c r="T310" s="87"/>
      <c r="U310" s="100" t="s">
        <v>140</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389</v>
      </c>
      <c r="K311" s="242">
        <f t="shared" ref="K311:N311" si="184">K425*0.8</f>
        <v>80</v>
      </c>
      <c r="L311" s="242">
        <f t="shared" si="184"/>
        <v>80</v>
      </c>
      <c r="M311" s="242">
        <f t="shared" si="184"/>
        <v>80</v>
      </c>
      <c r="N311" s="242">
        <f t="shared" si="184"/>
        <v>80</v>
      </c>
      <c r="O311" s="242">
        <f t="shared" ref="O311" si="185">O425*0.8</f>
        <v>80</v>
      </c>
      <c r="P311" s="129">
        <v>0</v>
      </c>
      <c r="Q311" s="129">
        <v>0</v>
      </c>
      <c r="R311" s="129">
        <v>0</v>
      </c>
      <c r="S311" s="129">
        <v>0</v>
      </c>
      <c r="T311" s="87"/>
      <c r="U311" s="100" t="s">
        <v>141</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797</v>
      </c>
      <c r="J312" s="100" t="s">
        <v>380</v>
      </c>
      <c r="K312" s="242">
        <f t="shared" ref="K312:N312" si="186">K426/2</f>
        <v>100</v>
      </c>
      <c r="L312" s="242">
        <f t="shared" si="186"/>
        <v>150</v>
      </c>
      <c r="M312" s="242">
        <f t="shared" si="186"/>
        <v>150</v>
      </c>
      <c r="N312" s="242">
        <f t="shared" si="186"/>
        <v>200</v>
      </c>
      <c r="O312" s="242">
        <f t="shared" ref="O312" si="187">O426/2</f>
        <v>200</v>
      </c>
      <c r="P312" s="129">
        <v>0</v>
      </c>
      <c r="Q312" s="129">
        <v>0</v>
      </c>
      <c r="R312" s="129">
        <v>0</v>
      </c>
      <c r="S312" s="129">
        <v>0</v>
      </c>
      <c r="T312" s="87"/>
      <c r="U312" s="100" t="s">
        <v>378</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381</v>
      </c>
      <c r="K313" s="242">
        <f t="shared" ref="K313:N313" si="189">K427/2</f>
        <v>366.5</v>
      </c>
      <c r="L313" s="242">
        <f t="shared" si="189"/>
        <v>366.5</v>
      </c>
      <c r="M313" s="242">
        <f t="shared" si="189"/>
        <v>366.5</v>
      </c>
      <c r="N313" s="242">
        <f t="shared" si="189"/>
        <v>366.5</v>
      </c>
      <c r="O313" s="242">
        <f t="shared" ref="O313" si="190">O427/2</f>
        <v>366.5</v>
      </c>
      <c r="P313" s="129">
        <v>0</v>
      </c>
      <c r="Q313" s="129">
        <v>0</v>
      </c>
      <c r="R313" s="129">
        <v>0</v>
      </c>
      <c r="S313" s="129">
        <v>0</v>
      </c>
      <c r="T313" s="87"/>
      <c r="U313" s="100" t="s">
        <v>133</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382</v>
      </c>
      <c r="K314" s="242">
        <f t="shared" ref="K314:N314" si="191">K428/2</f>
        <v>535.5</v>
      </c>
      <c r="L314" s="242">
        <f t="shared" si="191"/>
        <v>535.5</v>
      </c>
      <c r="M314" s="242">
        <f t="shared" si="191"/>
        <v>535.5</v>
      </c>
      <c r="N314" s="242">
        <f t="shared" si="191"/>
        <v>535.5</v>
      </c>
      <c r="O314" s="242">
        <f t="shared" ref="O314" si="192">O428/2</f>
        <v>535.5</v>
      </c>
      <c r="P314" s="129">
        <v>0</v>
      </c>
      <c r="Q314" s="129">
        <v>0</v>
      </c>
      <c r="R314" s="129">
        <v>0</v>
      </c>
      <c r="S314" s="129">
        <v>0</v>
      </c>
      <c r="T314" s="87"/>
      <c r="U314" s="100" t="s">
        <v>134</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383</v>
      </c>
      <c r="K315" s="242">
        <f t="shared" ref="K315:N315" si="193">K429/2</f>
        <v>650</v>
      </c>
      <c r="L315" s="242">
        <f t="shared" si="193"/>
        <v>650</v>
      </c>
      <c r="M315" s="242">
        <f t="shared" si="193"/>
        <v>650</v>
      </c>
      <c r="N315" s="242">
        <f t="shared" si="193"/>
        <v>650</v>
      </c>
      <c r="O315" s="242">
        <f t="shared" ref="O315" si="194">O429/2</f>
        <v>650</v>
      </c>
      <c r="P315" s="129">
        <v>0</v>
      </c>
      <c r="Q315" s="129">
        <v>0</v>
      </c>
      <c r="R315" s="129">
        <v>0</v>
      </c>
      <c r="S315" s="129">
        <v>0</v>
      </c>
      <c r="T315" s="87"/>
      <c r="U315" s="100" t="s">
        <v>135</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384</v>
      </c>
      <c r="K316" s="242">
        <f t="shared" ref="K316:N316" si="195">K430/2</f>
        <v>750</v>
      </c>
      <c r="L316" s="242">
        <f t="shared" si="195"/>
        <v>750</v>
      </c>
      <c r="M316" s="242">
        <f t="shared" si="195"/>
        <v>750</v>
      </c>
      <c r="N316" s="242">
        <f t="shared" si="195"/>
        <v>750</v>
      </c>
      <c r="O316" s="242">
        <f t="shared" ref="O316" si="196">O430/2</f>
        <v>750</v>
      </c>
      <c r="P316" s="129">
        <v>0</v>
      </c>
      <c r="Q316" s="129">
        <v>0</v>
      </c>
      <c r="R316" s="129">
        <v>0</v>
      </c>
      <c r="S316" s="129">
        <v>0</v>
      </c>
      <c r="T316" s="87"/>
      <c r="U316" s="100" t="s">
        <v>136</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385</v>
      </c>
      <c r="K317" s="242">
        <f t="shared" ref="K317:N317" si="198">K431*0.8</f>
        <v>80</v>
      </c>
      <c r="L317" s="242">
        <f t="shared" si="198"/>
        <v>80</v>
      </c>
      <c r="M317" s="242">
        <f t="shared" si="198"/>
        <v>80</v>
      </c>
      <c r="N317" s="242">
        <f t="shared" si="198"/>
        <v>80</v>
      </c>
      <c r="O317" s="242">
        <f t="shared" ref="O317" si="199">O431*0.8</f>
        <v>80</v>
      </c>
      <c r="P317" s="129">
        <v>0</v>
      </c>
      <c r="Q317" s="129">
        <v>0</v>
      </c>
      <c r="R317" s="129">
        <v>0</v>
      </c>
      <c r="S317" s="129">
        <v>0</v>
      </c>
      <c r="T317" s="87"/>
      <c r="U317" s="100" t="s">
        <v>137</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386</v>
      </c>
      <c r="K318" s="242">
        <f t="shared" ref="K318:N318" si="200">K432*0.8</f>
        <v>80</v>
      </c>
      <c r="L318" s="242">
        <f t="shared" si="200"/>
        <v>80</v>
      </c>
      <c r="M318" s="242">
        <f t="shared" si="200"/>
        <v>80</v>
      </c>
      <c r="N318" s="242">
        <f t="shared" si="200"/>
        <v>80</v>
      </c>
      <c r="O318" s="242">
        <f t="shared" ref="O318" si="201">O432*0.8</f>
        <v>80</v>
      </c>
      <c r="P318" s="129">
        <v>0</v>
      </c>
      <c r="Q318" s="129">
        <v>0</v>
      </c>
      <c r="R318" s="129">
        <v>0</v>
      </c>
      <c r="S318" s="129">
        <v>0</v>
      </c>
      <c r="T318" s="87"/>
      <c r="U318" s="100" t="s">
        <v>138</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387</v>
      </c>
      <c r="K319" s="242">
        <f t="shared" ref="K319:N319" si="202">K433*0.8</f>
        <v>80</v>
      </c>
      <c r="L319" s="242">
        <f t="shared" si="202"/>
        <v>80</v>
      </c>
      <c r="M319" s="242">
        <f t="shared" si="202"/>
        <v>80</v>
      </c>
      <c r="N319" s="242">
        <f t="shared" si="202"/>
        <v>80</v>
      </c>
      <c r="O319" s="242">
        <f t="shared" ref="O319" si="203">O433*0.8</f>
        <v>80</v>
      </c>
      <c r="P319" s="129">
        <v>0</v>
      </c>
      <c r="Q319" s="129">
        <v>0</v>
      </c>
      <c r="R319" s="129">
        <v>0</v>
      </c>
      <c r="S319" s="129">
        <v>0</v>
      </c>
      <c r="T319" s="87"/>
      <c r="U319" s="100" t="s">
        <v>139</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388</v>
      </c>
      <c r="K320" s="242">
        <f t="shared" ref="K320:N320" si="204">K434*0.8</f>
        <v>80</v>
      </c>
      <c r="L320" s="242">
        <f t="shared" si="204"/>
        <v>80</v>
      </c>
      <c r="M320" s="242">
        <f t="shared" si="204"/>
        <v>80</v>
      </c>
      <c r="N320" s="242">
        <f t="shared" si="204"/>
        <v>80</v>
      </c>
      <c r="O320" s="242">
        <f t="shared" ref="O320" si="205">O434*0.8</f>
        <v>80</v>
      </c>
      <c r="P320" s="129">
        <v>0</v>
      </c>
      <c r="Q320" s="129">
        <v>0</v>
      </c>
      <c r="R320" s="129">
        <v>0</v>
      </c>
      <c r="S320" s="129">
        <v>0</v>
      </c>
      <c r="T320" s="87"/>
      <c r="U320" s="100" t="s">
        <v>140</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389</v>
      </c>
      <c r="K321" s="242">
        <f t="shared" ref="K321:N321" si="206">K435*0.8</f>
        <v>80</v>
      </c>
      <c r="L321" s="242">
        <f t="shared" si="206"/>
        <v>80</v>
      </c>
      <c r="M321" s="242">
        <f t="shared" si="206"/>
        <v>80</v>
      </c>
      <c r="N321" s="242">
        <f t="shared" si="206"/>
        <v>80</v>
      </c>
      <c r="O321" s="242">
        <f t="shared" ref="O321" si="207">O435*0.8</f>
        <v>80</v>
      </c>
      <c r="P321" s="129">
        <v>0</v>
      </c>
      <c r="Q321" s="129">
        <v>0</v>
      </c>
      <c r="R321" s="129">
        <v>0</v>
      </c>
      <c r="S321" s="129">
        <v>0</v>
      </c>
      <c r="T321" s="87"/>
      <c r="U321" s="100" t="s">
        <v>141</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798</v>
      </c>
      <c r="J322" s="100" t="s">
        <v>380</v>
      </c>
      <c r="K322" s="242">
        <f t="shared" ref="K322:N322" si="208">K436/2</f>
        <v>100</v>
      </c>
      <c r="L322" s="242">
        <f t="shared" si="208"/>
        <v>150</v>
      </c>
      <c r="M322" s="242">
        <f t="shared" si="208"/>
        <v>150</v>
      </c>
      <c r="N322" s="242">
        <f t="shared" si="208"/>
        <v>200</v>
      </c>
      <c r="O322" s="242">
        <f t="shared" ref="O322" si="209">O436/2</f>
        <v>200</v>
      </c>
      <c r="P322" s="129">
        <v>0</v>
      </c>
      <c r="Q322" s="129">
        <v>0</v>
      </c>
      <c r="R322" s="129">
        <v>0</v>
      </c>
      <c r="S322" s="129">
        <v>0</v>
      </c>
      <c r="T322" s="87"/>
      <c r="U322" s="100" t="s">
        <v>378</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381</v>
      </c>
      <c r="K323" s="242">
        <f t="shared" ref="K323:N323" si="211">K437/2</f>
        <v>366.5</v>
      </c>
      <c r="L323" s="242">
        <f t="shared" si="211"/>
        <v>366.5</v>
      </c>
      <c r="M323" s="242">
        <f t="shared" si="211"/>
        <v>366.5</v>
      </c>
      <c r="N323" s="242">
        <f t="shared" si="211"/>
        <v>366.5</v>
      </c>
      <c r="O323" s="242">
        <f t="shared" ref="O323" si="212">O437/2</f>
        <v>366.5</v>
      </c>
      <c r="P323" s="129">
        <v>0</v>
      </c>
      <c r="Q323" s="129">
        <v>0</v>
      </c>
      <c r="R323" s="129">
        <v>0</v>
      </c>
      <c r="S323" s="129">
        <v>0</v>
      </c>
      <c r="T323" s="87"/>
      <c r="U323" s="100" t="s">
        <v>133</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382</v>
      </c>
      <c r="K324" s="242">
        <f t="shared" ref="K324:N324" si="213">K438/2</f>
        <v>535.5</v>
      </c>
      <c r="L324" s="242">
        <f t="shared" si="213"/>
        <v>535.5</v>
      </c>
      <c r="M324" s="242">
        <f t="shared" si="213"/>
        <v>535.5</v>
      </c>
      <c r="N324" s="242">
        <f t="shared" si="213"/>
        <v>535.5</v>
      </c>
      <c r="O324" s="242">
        <f t="shared" ref="O324" si="214">O438/2</f>
        <v>535.5</v>
      </c>
      <c r="P324" s="129">
        <v>0</v>
      </c>
      <c r="Q324" s="129">
        <v>0</v>
      </c>
      <c r="R324" s="129">
        <v>0</v>
      </c>
      <c r="S324" s="129">
        <v>0</v>
      </c>
      <c r="T324" s="87"/>
      <c r="U324" s="100" t="s">
        <v>134</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383</v>
      </c>
      <c r="K325" s="242">
        <f t="shared" ref="K325:N325" si="215">K439/2</f>
        <v>650</v>
      </c>
      <c r="L325" s="242">
        <f t="shared" si="215"/>
        <v>650</v>
      </c>
      <c r="M325" s="242">
        <f t="shared" si="215"/>
        <v>650</v>
      </c>
      <c r="N325" s="242">
        <f t="shared" si="215"/>
        <v>650</v>
      </c>
      <c r="O325" s="242">
        <f t="shared" ref="O325" si="216">O439/2</f>
        <v>650</v>
      </c>
      <c r="P325" s="129">
        <v>0</v>
      </c>
      <c r="Q325" s="129">
        <v>0</v>
      </c>
      <c r="R325" s="129">
        <v>0</v>
      </c>
      <c r="S325" s="129">
        <v>0</v>
      </c>
      <c r="T325" s="87"/>
      <c r="U325" s="100" t="s">
        <v>135</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384</v>
      </c>
      <c r="K326" s="242">
        <f t="shared" ref="K326:N326" si="217">K440/2</f>
        <v>750</v>
      </c>
      <c r="L326" s="242">
        <f t="shared" si="217"/>
        <v>750</v>
      </c>
      <c r="M326" s="242">
        <f t="shared" si="217"/>
        <v>750</v>
      </c>
      <c r="N326" s="242">
        <f t="shared" si="217"/>
        <v>750</v>
      </c>
      <c r="O326" s="242">
        <f t="shared" ref="O326" si="218">O440/2</f>
        <v>750</v>
      </c>
      <c r="P326" s="129">
        <v>0</v>
      </c>
      <c r="Q326" s="129">
        <v>0</v>
      </c>
      <c r="R326" s="129">
        <v>0</v>
      </c>
      <c r="S326" s="129">
        <v>0</v>
      </c>
      <c r="T326" s="87"/>
      <c r="U326" s="100" t="s">
        <v>136</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385</v>
      </c>
      <c r="K327" s="242">
        <f t="shared" ref="K327:N327" si="220">K441*0.8</f>
        <v>80</v>
      </c>
      <c r="L327" s="242">
        <f t="shared" si="220"/>
        <v>80</v>
      </c>
      <c r="M327" s="242">
        <f t="shared" si="220"/>
        <v>80</v>
      </c>
      <c r="N327" s="242">
        <f t="shared" si="220"/>
        <v>80</v>
      </c>
      <c r="O327" s="242">
        <f t="shared" ref="O327" si="221">O441*0.8</f>
        <v>80</v>
      </c>
      <c r="P327" s="129">
        <v>0</v>
      </c>
      <c r="Q327" s="129">
        <v>0</v>
      </c>
      <c r="R327" s="129">
        <v>0</v>
      </c>
      <c r="S327" s="129">
        <v>0</v>
      </c>
      <c r="T327" s="87"/>
      <c r="U327" s="100" t="s">
        <v>137</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386</v>
      </c>
      <c r="K328" s="242">
        <f t="shared" ref="K328:N328" si="222">K442*0.8</f>
        <v>80</v>
      </c>
      <c r="L328" s="242">
        <f t="shared" si="222"/>
        <v>80</v>
      </c>
      <c r="M328" s="242">
        <f t="shared" si="222"/>
        <v>80</v>
      </c>
      <c r="N328" s="242">
        <f t="shared" si="222"/>
        <v>80</v>
      </c>
      <c r="O328" s="242">
        <f t="shared" ref="O328" si="223">O442*0.8</f>
        <v>80</v>
      </c>
      <c r="P328" s="129">
        <v>0</v>
      </c>
      <c r="Q328" s="129">
        <v>0</v>
      </c>
      <c r="R328" s="129">
        <v>0</v>
      </c>
      <c r="S328" s="129">
        <v>0</v>
      </c>
      <c r="T328" s="87"/>
      <c r="U328" s="100" t="s">
        <v>138</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387</v>
      </c>
      <c r="K329" s="242">
        <f t="shared" ref="K329:N329" si="224">K443*0.8</f>
        <v>80</v>
      </c>
      <c r="L329" s="242">
        <f t="shared" si="224"/>
        <v>80</v>
      </c>
      <c r="M329" s="242">
        <f t="shared" si="224"/>
        <v>80</v>
      </c>
      <c r="N329" s="242">
        <f t="shared" si="224"/>
        <v>80</v>
      </c>
      <c r="O329" s="242">
        <f t="shared" ref="O329" si="225">O443*0.8</f>
        <v>80</v>
      </c>
      <c r="P329" s="129">
        <v>0</v>
      </c>
      <c r="Q329" s="129">
        <v>0</v>
      </c>
      <c r="R329" s="129">
        <v>0</v>
      </c>
      <c r="S329" s="129">
        <v>0</v>
      </c>
      <c r="T329" s="87"/>
      <c r="U329" s="100" t="s">
        <v>139</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388</v>
      </c>
      <c r="K330" s="242">
        <f t="shared" ref="K330:N330" si="226">K444*0.8</f>
        <v>80</v>
      </c>
      <c r="L330" s="242">
        <f t="shared" si="226"/>
        <v>80</v>
      </c>
      <c r="M330" s="242">
        <f t="shared" si="226"/>
        <v>80</v>
      </c>
      <c r="N330" s="242">
        <f t="shared" si="226"/>
        <v>80</v>
      </c>
      <c r="O330" s="242">
        <f t="shared" ref="O330" si="227">O444*0.8</f>
        <v>80</v>
      </c>
      <c r="P330" s="129">
        <v>0</v>
      </c>
      <c r="Q330" s="129">
        <v>0</v>
      </c>
      <c r="R330" s="129">
        <v>0</v>
      </c>
      <c r="S330" s="129">
        <v>0</v>
      </c>
      <c r="T330" s="87"/>
      <c r="U330" s="100" t="s">
        <v>140</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389</v>
      </c>
      <c r="K331" s="242">
        <f t="shared" ref="K331:N331" si="228">K445*0.8</f>
        <v>80</v>
      </c>
      <c r="L331" s="242">
        <f t="shared" si="228"/>
        <v>80</v>
      </c>
      <c r="M331" s="242">
        <f t="shared" si="228"/>
        <v>80</v>
      </c>
      <c r="N331" s="242">
        <f t="shared" si="228"/>
        <v>80</v>
      </c>
      <c r="O331" s="242">
        <f t="shared" ref="O331" si="229">O445*0.8</f>
        <v>80</v>
      </c>
      <c r="P331" s="129">
        <v>0</v>
      </c>
      <c r="Q331" s="129">
        <v>0</v>
      </c>
      <c r="R331" s="129">
        <v>0</v>
      </c>
      <c r="S331" s="129">
        <v>0</v>
      </c>
      <c r="T331" s="87"/>
      <c r="U331" s="100" t="s">
        <v>141</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167</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168</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1292</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453</v>
      </c>
      <c r="J344" s="23"/>
      <c r="K344" s="99" t="s">
        <v>171</v>
      </c>
      <c r="L344" s="99"/>
      <c r="M344" s="23"/>
      <c r="N344" s="23"/>
      <c r="O344" s="23"/>
      <c r="P344" s="23"/>
      <c r="Q344" s="23"/>
      <c r="R344" s="23"/>
      <c r="S344" s="23"/>
      <c r="T344" s="23"/>
      <c r="U344" s="23"/>
      <c r="V344" s="99" t="s">
        <v>172</v>
      </c>
      <c r="W344" s="99"/>
      <c r="X344" s="23"/>
      <c r="Y344" s="23"/>
      <c r="Z344" s="23"/>
      <c r="AA344" s="23"/>
      <c r="AB344" s="23"/>
      <c r="AC344" s="23"/>
      <c r="AD344" s="23"/>
      <c r="AE344" s="99" t="s">
        <v>376</v>
      </c>
      <c r="AF344" s="99"/>
      <c r="AG344" s="16"/>
      <c r="AH344" s="8"/>
      <c r="AI344"/>
      <c r="AJ344"/>
      <c r="AK344"/>
      <c r="AL344" s="939">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370</v>
      </c>
      <c r="L345" s="23" t="s">
        <v>371</v>
      </c>
      <c r="M345" s="23" t="s">
        <v>373</v>
      </c>
      <c r="N345" s="23" t="s">
        <v>374</v>
      </c>
      <c r="O345" s="23" t="s">
        <v>375</v>
      </c>
      <c r="P345" s="23" t="s">
        <v>377</v>
      </c>
      <c r="Q345" s="23" t="s">
        <v>884</v>
      </c>
      <c r="R345" s="23" t="s">
        <v>885</v>
      </c>
      <c r="S345" s="23" t="s">
        <v>1156</v>
      </c>
      <c r="T345" s="23"/>
      <c r="U345" s="23"/>
      <c r="V345" s="23" t="s">
        <v>370</v>
      </c>
      <c r="W345" s="23" t="s">
        <v>371</v>
      </c>
      <c r="X345" s="23" t="s">
        <v>373</v>
      </c>
      <c r="Y345" s="23" t="s">
        <v>374</v>
      </c>
      <c r="Z345" s="23" t="s">
        <v>375</v>
      </c>
      <c r="AA345" s="23" t="s">
        <v>377</v>
      </c>
      <c r="AB345" s="23" t="s">
        <v>884</v>
      </c>
      <c r="AC345" s="23" t="s">
        <v>885</v>
      </c>
      <c r="AD345" s="23" t="s">
        <v>1156</v>
      </c>
      <c r="AE345" s="23" t="s">
        <v>375</v>
      </c>
      <c r="AF345" s="23" t="s">
        <v>375</v>
      </c>
      <c r="AG345" s="16"/>
      <c r="AH345" s="8"/>
      <c r="AJ345" s="24" t="s">
        <v>1291</v>
      </c>
      <c r="AK345" s="23" t="s">
        <v>1286</v>
      </c>
      <c r="AL345" s="23" t="s">
        <v>1287</v>
      </c>
      <c r="AM345" s="23" t="s">
        <v>1288</v>
      </c>
      <c r="AN345" s="23" t="s">
        <v>1290</v>
      </c>
      <c r="AO345" s="23" t="s">
        <v>1289</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820</v>
      </c>
      <c r="J346" s="100" t="s">
        <v>378</v>
      </c>
      <c r="K346" s="129">
        <v>100</v>
      </c>
      <c r="L346" s="129">
        <v>100</v>
      </c>
      <c r="M346" s="129">
        <v>100</v>
      </c>
      <c r="N346" s="129">
        <v>100</v>
      </c>
      <c r="O346" s="129">
        <v>100</v>
      </c>
      <c r="P346" s="129">
        <v>100</v>
      </c>
      <c r="Q346" s="129">
        <v>100</v>
      </c>
      <c r="R346" s="129">
        <v>100</v>
      </c>
      <c r="S346" s="129">
        <v>100</v>
      </c>
      <c r="T346" s="87"/>
      <c r="U346" s="100" t="s">
        <v>378</v>
      </c>
      <c r="V346" s="130">
        <v>0</v>
      </c>
      <c r="W346" s="130">
        <v>0</v>
      </c>
      <c r="X346" s="130">
        <v>0</v>
      </c>
      <c r="Y346" s="130">
        <v>0</v>
      </c>
      <c r="Z346" s="130">
        <v>0</v>
      </c>
      <c r="AA346" s="130">
        <v>0</v>
      </c>
      <c r="AB346" s="130">
        <v>0</v>
      </c>
      <c r="AC346" s="130">
        <v>0</v>
      </c>
      <c r="AD346" s="130">
        <v>0</v>
      </c>
      <c r="AE346" s="87">
        <v>600</v>
      </c>
      <c r="AF346" s="87">
        <v>25</v>
      </c>
      <c r="AG346" s="16"/>
      <c r="AH346" s="8"/>
      <c r="AI346" s="660">
        <v>43595</v>
      </c>
      <c r="AJ346">
        <f>(Periods!$U22-Periods!$U21)</f>
        <v>14</v>
      </c>
      <c r="AK346" s="937">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938">
        <f t="shared" ref="AM346:AM355" si="230">AK346*(1-$AN346)*(1-(1-$I494)^$AJ346)+AL346*(1-$AN346)*AJ346*(1-(((1 -(1 -$I494)^($AJ346+1)) /$I494-1)/$AJ346))</f>
        <v>0.34519831019369507</v>
      </c>
      <c r="AN346" s="935">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133</v>
      </c>
      <c r="K347" s="129">
        <v>5</v>
      </c>
      <c r="L347" s="129">
        <v>93</v>
      </c>
      <c r="M347" s="129">
        <v>411</v>
      </c>
      <c r="N347" s="129">
        <v>137</v>
      </c>
      <c r="O347" s="129">
        <v>315</v>
      </c>
      <c r="P347" s="129">
        <v>589</v>
      </c>
      <c r="Q347" s="129">
        <v>357</v>
      </c>
      <c r="R347" s="129">
        <v>356</v>
      </c>
      <c r="S347" s="129">
        <f>O347</f>
        <v>315</v>
      </c>
      <c r="T347" s="87"/>
      <c r="U347" s="100" t="s">
        <v>133</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59">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938">
        <f>AK347*(1-$AN347)*(1-(1-$I495)^$AJ347)+AL347*(1-$AN347)*AJ347*(1-(((1 -(1 -$I495)^($AJ347+1)) /$I495-1)/$AJ347))</f>
        <v>2.5121634172149845</v>
      </c>
      <c r="AN347" s="935">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134</v>
      </c>
      <c r="K348" s="129">
        <v>37</v>
      </c>
      <c r="L348" s="129">
        <v>288</v>
      </c>
      <c r="M348" s="129">
        <v>873</v>
      </c>
      <c r="N348" s="129">
        <v>410</v>
      </c>
      <c r="O348" s="129">
        <v>739</v>
      </c>
      <c r="P348" s="129">
        <v>700</v>
      </c>
      <c r="Q348" s="129">
        <v>763</v>
      </c>
      <c r="R348" s="129">
        <v>762</v>
      </c>
      <c r="S348" s="129">
        <f t="shared" ref="S348:S350" si="231">O348</f>
        <v>739</v>
      </c>
      <c r="T348" s="87"/>
      <c r="U348" s="100" t="s">
        <v>134</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59">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938">
        <f t="shared" si="230"/>
        <v>11.959784982385024</v>
      </c>
      <c r="AN348" s="935">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135</v>
      </c>
      <c r="K349" s="129">
        <v>261</v>
      </c>
      <c r="L349" s="129">
        <v>987</v>
      </c>
      <c r="M349" s="129">
        <v>1800</v>
      </c>
      <c r="N349" s="129">
        <v>1279</v>
      </c>
      <c r="O349" s="129">
        <v>1822</v>
      </c>
      <c r="P349" s="129">
        <v>2000</v>
      </c>
      <c r="Q349" s="129">
        <v>1680</v>
      </c>
      <c r="R349" s="129">
        <v>1680</v>
      </c>
      <c r="S349" s="129">
        <f t="shared" si="231"/>
        <v>1822</v>
      </c>
      <c r="T349" s="87"/>
      <c r="U349" s="100" t="s">
        <v>135</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59">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938">
        <f t="shared" si="230"/>
        <v>145.06609820555224</v>
      </c>
      <c r="AN349" s="935">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136</v>
      </c>
      <c r="K350" s="129">
        <v>1021</v>
      </c>
      <c r="L350" s="129">
        <v>2037</v>
      </c>
      <c r="M350" s="129">
        <v>2900</v>
      </c>
      <c r="N350" s="129">
        <v>2464</v>
      </c>
      <c r="O350" s="129">
        <v>2864</v>
      </c>
      <c r="P350" s="129">
        <v>2650</v>
      </c>
      <c r="Q350" s="129">
        <v>2600</v>
      </c>
      <c r="R350" s="129">
        <v>2500</v>
      </c>
      <c r="S350" s="129">
        <f t="shared" si="231"/>
        <v>2864</v>
      </c>
      <c r="T350" s="87"/>
      <c r="U350" s="100" t="s">
        <v>136</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59">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938">
        <f t="shared" si="230"/>
        <v>87.305855171118594</v>
      </c>
      <c r="AN350" s="935">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137</v>
      </c>
      <c r="K351" s="129">
        <v>100</v>
      </c>
      <c r="L351" s="129">
        <v>100</v>
      </c>
      <c r="M351" s="129">
        <v>100</v>
      </c>
      <c r="N351" s="129">
        <v>100</v>
      </c>
      <c r="O351" s="129">
        <v>100</v>
      </c>
      <c r="P351" s="129">
        <v>100</v>
      </c>
      <c r="Q351" s="129">
        <v>100</v>
      </c>
      <c r="R351" s="129">
        <v>100</v>
      </c>
      <c r="S351" s="129">
        <v>100</v>
      </c>
      <c r="T351" s="87"/>
      <c r="U351" s="100" t="s">
        <v>137</v>
      </c>
      <c r="V351" s="130">
        <v>1</v>
      </c>
      <c r="W351" s="130">
        <v>1</v>
      </c>
      <c r="X351" s="130">
        <v>1</v>
      </c>
      <c r="Y351" s="130">
        <v>1</v>
      </c>
      <c r="Z351" s="130">
        <v>1</v>
      </c>
      <c r="AA351" s="130">
        <v>1</v>
      </c>
      <c r="AB351" s="130">
        <v>1</v>
      </c>
      <c r="AC351" s="130">
        <v>1</v>
      </c>
      <c r="AD351" s="130">
        <v>1</v>
      </c>
      <c r="AE351" s="87"/>
      <c r="AF351" s="87">
        <v>0</v>
      </c>
      <c r="AG351" s="16"/>
      <c r="AH351" s="8"/>
      <c r="AI351" s="659">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938">
        <f t="shared" si="230"/>
        <v>132.51571568501302</v>
      </c>
      <c r="AN351" s="935">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138</v>
      </c>
      <c r="K352" s="129">
        <v>100</v>
      </c>
      <c r="L352" s="129">
        <v>100</v>
      </c>
      <c r="M352" s="129">
        <v>100</v>
      </c>
      <c r="N352" s="129">
        <v>100</v>
      </c>
      <c r="O352" s="129">
        <v>100</v>
      </c>
      <c r="P352" s="129">
        <v>100</v>
      </c>
      <c r="Q352" s="129">
        <v>100</v>
      </c>
      <c r="R352" s="129">
        <v>100</v>
      </c>
      <c r="S352" s="129">
        <v>100</v>
      </c>
      <c r="T352" s="87"/>
      <c r="U352" s="100" t="s">
        <v>138</v>
      </c>
      <c r="V352" s="130">
        <v>1</v>
      </c>
      <c r="W352" s="130">
        <v>1</v>
      </c>
      <c r="X352" s="130">
        <v>1</v>
      </c>
      <c r="Y352" s="130">
        <v>1</v>
      </c>
      <c r="Z352" s="130">
        <v>1</v>
      </c>
      <c r="AA352" s="130">
        <v>1</v>
      </c>
      <c r="AB352" s="130">
        <v>1</v>
      </c>
      <c r="AC352" s="130">
        <v>1</v>
      </c>
      <c r="AD352" s="130">
        <v>1</v>
      </c>
      <c r="AE352" s="87"/>
      <c r="AF352" s="87">
        <v>0</v>
      </c>
      <c r="AG352" s="16"/>
      <c r="AH352" s="8"/>
      <c r="AI352" s="659">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938">
        <f t="shared" si="230"/>
        <v>104.94823183021005</v>
      </c>
      <c r="AN352" s="935">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139</v>
      </c>
      <c r="K353" s="129">
        <v>100</v>
      </c>
      <c r="L353" s="129">
        <v>100</v>
      </c>
      <c r="M353" s="129">
        <v>100</v>
      </c>
      <c r="N353" s="129">
        <v>100</v>
      </c>
      <c r="O353" s="129">
        <v>100</v>
      </c>
      <c r="P353" s="129">
        <v>100</v>
      </c>
      <c r="Q353" s="129">
        <v>100</v>
      </c>
      <c r="R353" s="129">
        <v>100</v>
      </c>
      <c r="S353" s="129">
        <v>100</v>
      </c>
      <c r="T353" s="87"/>
      <c r="U353" s="100" t="s">
        <v>139</v>
      </c>
      <c r="V353" s="130">
        <v>1</v>
      </c>
      <c r="W353" s="130">
        <v>1</v>
      </c>
      <c r="X353" s="130">
        <v>1</v>
      </c>
      <c r="Y353" s="130">
        <v>1</v>
      </c>
      <c r="Z353" s="130">
        <v>1</v>
      </c>
      <c r="AA353" s="130">
        <v>1</v>
      </c>
      <c r="AB353" s="130">
        <v>1</v>
      </c>
      <c r="AC353" s="130">
        <v>1</v>
      </c>
      <c r="AD353" s="130">
        <v>1</v>
      </c>
      <c r="AE353" s="87"/>
      <c r="AF353" s="87">
        <v>0</v>
      </c>
      <c r="AG353" s="16"/>
      <c r="AH353" s="8"/>
      <c r="AI353" s="659">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938">
        <f t="shared" si="230"/>
        <v>155.08005626520443</v>
      </c>
      <c r="AN353" s="935">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140</v>
      </c>
      <c r="K354" s="129">
        <v>100</v>
      </c>
      <c r="L354" s="129">
        <v>100</v>
      </c>
      <c r="M354" s="129">
        <v>100</v>
      </c>
      <c r="N354" s="129">
        <v>100</v>
      </c>
      <c r="O354" s="129">
        <v>100</v>
      </c>
      <c r="P354" s="129">
        <v>100</v>
      </c>
      <c r="Q354" s="129">
        <v>100</v>
      </c>
      <c r="R354" s="129">
        <v>100</v>
      </c>
      <c r="S354" s="129">
        <v>100</v>
      </c>
      <c r="T354" s="87"/>
      <c r="U354" s="100" t="s">
        <v>140</v>
      </c>
      <c r="V354" s="130">
        <v>1</v>
      </c>
      <c r="W354" s="130">
        <v>1</v>
      </c>
      <c r="X354" s="130">
        <v>1</v>
      </c>
      <c r="Y354" s="130">
        <v>1</v>
      </c>
      <c r="Z354" s="130">
        <v>1</v>
      </c>
      <c r="AA354" s="130">
        <v>1</v>
      </c>
      <c r="AB354" s="130">
        <v>1</v>
      </c>
      <c r="AC354" s="130">
        <v>1</v>
      </c>
      <c r="AD354" s="130">
        <v>1</v>
      </c>
      <c r="AE354" s="87"/>
      <c r="AF354" s="87">
        <v>0</v>
      </c>
      <c r="AG354" s="16"/>
      <c r="AH354" s="8"/>
      <c r="AI354" s="659">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938">
        <f t="shared" si="230"/>
        <v>37.343328476027423</v>
      </c>
      <c r="AN354" s="935">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141</v>
      </c>
      <c r="K355" s="129">
        <v>100</v>
      </c>
      <c r="L355" s="129">
        <v>100</v>
      </c>
      <c r="M355" s="129">
        <v>100</v>
      </c>
      <c r="N355" s="129">
        <v>100</v>
      </c>
      <c r="O355" s="129">
        <v>100</v>
      </c>
      <c r="P355" s="129">
        <v>100</v>
      </c>
      <c r="Q355" s="129">
        <v>100</v>
      </c>
      <c r="R355" s="129">
        <v>100</v>
      </c>
      <c r="S355" s="129">
        <v>100</v>
      </c>
      <c r="T355" s="87"/>
      <c r="U355" s="100" t="s">
        <v>141</v>
      </c>
      <c r="V355" s="130">
        <v>1</v>
      </c>
      <c r="W355" s="130">
        <v>1</v>
      </c>
      <c r="X355" s="130">
        <v>1</v>
      </c>
      <c r="Y355" s="130">
        <v>1</v>
      </c>
      <c r="Z355" s="130">
        <v>1</v>
      </c>
      <c r="AA355" s="130">
        <v>1</v>
      </c>
      <c r="AB355" s="130">
        <v>1</v>
      </c>
      <c r="AC355" s="130">
        <v>1</v>
      </c>
      <c r="AD355" s="130">
        <v>1</v>
      </c>
      <c r="AE355" s="87"/>
      <c r="AF355" s="87">
        <v>0</v>
      </c>
      <c r="AG355" s="16"/>
      <c r="AH355" s="8"/>
      <c r="AI355" s="659">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938">
        <f t="shared" si="230"/>
        <v>18.47888945796274</v>
      </c>
      <c r="AN355" s="935">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393</v>
      </c>
      <c r="J356" s="100" t="s">
        <v>378</v>
      </c>
      <c r="K356" s="129">
        <v>200</v>
      </c>
      <c r="L356" s="129">
        <v>300</v>
      </c>
      <c r="M356" s="129">
        <v>300</v>
      </c>
      <c r="N356" s="242">
        <f t="shared" ref="N356:N377" si="234">$O356</f>
        <v>400</v>
      </c>
      <c r="O356" s="129">
        <v>400</v>
      </c>
      <c r="P356" s="129">
        <v>0</v>
      </c>
      <c r="Q356" s="129">
        <v>0</v>
      </c>
      <c r="R356" s="129">
        <v>0</v>
      </c>
      <c r="S356" s="129">
        <v>0</v>
      </c>
      <c r="T356" s="87"/>
      <c r="U356" s="100" t="s">
        <v>378</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133</v>
      </c>
      <c r="K357" s="242">
        <f t="shared" ref="K357:M365" si="237">$O357</f>
        <v>733</v>
      </c>
      <c r="L357" s="242">
        <f t="shared" si="237"/>
        <v>733</v>
      </c>
      <c r="M357" s="242">
        <f t="shared" si="237"/>
        <v>733</v>
      </c>
      <c r="N357" s="242">
        <f t="shared" si="234"/>
        <v>733</v>
      </c>
      <c r="O357" s="129">
        <v>733</v>
      </c>
      <c r="P357" s="129">
        <v>0</v>
      </c>
      <c r="Q357" s="129">
        <v>0</v>
      </c>
      <c r="R357" s="129">
        <v>0</v>
      </c>
      <c r="S357" s="129">
        <v>0</v>
      </c>
      <c r="T357" s="87"/>
      <c r="U357" s="100" t="s">
        <v>133</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134</v>
      </c>
      <c r="K358" s="242">
        <f t="shared" si="237"/>
        <v>1071</v>
      </c>
      <c r="L358" s="242">
        <f t="shared" si="237"/>
        <v>1071</v>
      </c>
      <c r="M358" s="242">
        <f t="shared" si="237"/>
        <v>1071</v>
      </c>
      <c r="N358" s="242">
        <f t="shared" si="234"/>
        <v>1071</v>
      </c>
      <c r="O358" s="129">
        <v>1071</v>
      </c>
      <c r="P358" s="129">
        <v>0</v>
      </c>
      <c r="Q358" s="129">
        <v>0</v>
      </c>
      <c r="R358" s="129">
        <v>0</v>
      </c>
      <c r="S358" s="129">
        <v>0</v>
      </c>
      <c r="T358" s="87"/>
      <c r="U358" s="100" t="s">
        <v>134</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135</v>
      </c>
      <c r="K359" s="242">
        <f t="shared" si="237"/>
        <v>1300</v>
      </c>
      <c r="L359" s="242">
        <f t="shared" si="237"/>
        <v>1300</v>
      </c>
      <c r="M359" s="242">
        <f t="shared" si="237"/>
        <v>1300</v>
      </c>
      <c r="N359" s="242">
        <f t="shared" si="234"/>
        <v>1300</v>
      </c>
      <c r="O359" s="129">
        <v>1300</v>
      </c>
      <c r="P359" s="129">
        <v>0</v>
      </c>
      <c r="Q359" s="129">
        <v>0</v>
      </c>
      <c r="R359" s="129">
        <v>0</v>
      </c>
      <c r="S359" s="129">
        <v>0</v>
      </c>
      <c r="T359" s="87"/>
      <c r="U359" s="100" t="s">
        <v>135</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136</v>
      </c>
      <c r="K360" s="242">
        <f t="shared" si="237"/>
        <v>1500</v>
      </c>
      <c r="L360" s="242">
        <f t="shared" si="237"/>
        <v>1500</v>
      </c>
      <c r="M360" s="242">
        <f t="shared" si="237"/>
        <v>1500</v>
      </c>
      <c r="N360" s="242">
        <f t="shared" si="234"/>
        <v>1500</v>
      </c>
      <c r="O360" s="129">
        <v>1500</v>
      </c>
      <c r="P360" s="129">
        <v>0</v>
      </c>
      <c r="Q360" s="129">
        <v>0</v>
      </c>
      <c r="R360" s="129">
        <v>0</v>
      </c>
      <c r="S360" s="129">
        <v>0</v>
      </c>
      <c r="T360" s="87"/>
      <c r="U360" s="100" t="s">
        <v>136</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137</v>
      </c>
      <c r="K361" s="242">
        <f t="shared" si="237"/>
        <v>100</v>
      </c>
      <c r="L361" s="242">
        <f t="shared" si="237"/>
        <v>100</v>
      </c>
      <c r="M361" s="242">
        <f t="shared" si="237"/>
        <v>100</v>
      </c>
      <c r="N361" s="242">
        <f t="shared" si="234"/>
        <v>100</v>
      </c>
      <c r="O361" s="129">
        <v>100</v>
      </c>
      <c r="P361" s="129">
        <v>0</v>
      </c>
      <c r="Q361" s="129">
        <v>0</v>
      </c>
      <c r="R361" s="129">
        <v>0</v>
      </c>
      <c r="S361" s="129">
        <v>0</v>
      </c>
      <c r="T361" s="87"/>
      <c r="U361" s="100" t="s">
        <v>137</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138</v>
      </c>
      <c r="K362" s="242">
        <f t="shared" si="237"/>
        <v>100</v>
      </c>
      <c r="L362" s="242">
        <f t="shared" si="237"/>
        <v>100</v>
      </c>
      <c r="M362" s="242">
        <f t="shared" si="237"/>
        <v>100</v>
      </c>
      <c r="N362" s="242">
        <f t="shared" si="234"/>
        <v>100</v>
      </c>
      <c r="O362" s="129">
        <v>100</v>
      </c>
      <c r="P362" s="129">
        <v>0</v>
      </c>
      <c r="Q362" s="129">
        <v>0</v>
      </c>
      <c r="R362" s="129">
        <v>0</v>
      </c>
      <c r="S362" s="129">
        <v>0</v>
      </c>
      <c r="T362" s="87"/>
      <c r="U362" s="100" t="s">
        <v>138</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139</v>
      </c>
      <c r="K363" s="242">
        <f t="shared" si="237"/>
        <v>100</v>
      </c>
      <c r="L363" s="242">
        <f t="shared" si="237"/>
        <v>100</v>
      </c>
      <c r="M363" s="242">
        <f t="shared" si="237"/>
        <v>100</v>
      </c>
      <c r="N363" s="242">
        <f t="shared" si="234"/>
        <v>100</v>
      </c>
      <c r="O363" s="129">
        <v>100</v>
      </c>
      <c r="P363" s="129">
        <v>0</v>
      </c>
      <c r="Q363" s="129">
        <v>0</v>
      </c>
      <c r="R363" s="129">
        <v>0</v>
      </c>
      <c r="S363" s="129">
        <v>0</v>
      </c>
      <c r="T363" s="87"/>
      <c r="U363" s="100" t="s">
        <v>139</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140</v>
      </c>
      <c r="K364" s="242">
        <f t="shared" si="237"/>
        <v>100</v>
      </c>
      <c r="L364" s="242">
        <f t="shared" si="237"/>
        <v>100</v>
      </c>
      <c r="M364" s="242">
        <f t="shared" si="237"/>
        <v>100</v>
      </c>
      <c r="N364" s="242">
        <f t="shared" si="234"/>
        <v>100</v>
      </c>
      <c r="O364" s="129">
        <v>100</v>
      </c>
      <c r="P364" s="129">
        <v>0</v>
      </c>
      <c r="Q364" s="129">
        <v>0</v>
      </c>
      <c r="R364" s="129">
        <v>0</v>
      </c>
      <c r="S364" s="129">
        <v>0</v>
      </c>
      <c r="T364" s="87"/>
      <c r="U364" s="100" t="s">
        <v>140</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141</v>
      </c>
      <c r="K365" s="242">
        <f t="shared" si="237"/>
        <v>100</v>
      </c>
      <c r="L365" s="242">
        <f t="shared" si="237"/>
        <v>100</v>
      </c>
      <c r="M365" s="242">
        <f t="shared" si="237"/>
        <v>100</v>
      </c>
      <c r="N365" s="242">
        <f t="shared" si="234"/>
        <v>100</v>
      </c>
      <c r="O365" s="129">
        <v>100</v>
      </c>
      <c r="P365" s="129">
        <v>0</v>
      </c>
      <c r="Q365" s="129">
        <v>0</v>
      </c>
      <c r="R365" s="129">
        <v>0</v>
      </c>
      <c r="S365" s="129">
        <v>0</v>
      </c>
      <c r="T365" s="87"/>
      <c r="U365" s="100" t="s">
        <v>141</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791</v>
      </c>
      <c r="J366" s="100" t="s">
        <v>378</v>
      </c>
      <c r="K366" s="129">
        <v>200</v>
      </c>
      <c r="L366" s="129">
        <v>300</v>
      </c>
      <c r="M366" s="129">
        <v>300</v>
      </c>
      <c r="N366" s="242">
        <f t="shared" si="234"/>
        <v>400</v>
      </c>
      <c r="O366" s="129">
        <v>400</v>
      </c>
      <c r="P366" s="129">
        <v>0</v>
      </c>
      <c r="Q366" s="129">
        <v>0</v>
      </c>
      <c r="R366" s="129">
        <v>0</v>
      </c>
      <c r="S366" s="129">
        <v>0</v>
      </c>
      <c r="T366" s="87"/>
      <c r="U366" s="100" t="s">
        <v>378</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133</v>
      </c>
      <c r="K367" s="242">
        <f t="shared" ref="K367:M375" si="240">$O367</f>
        <v>733</v>
      </c>
      <c r="L367" s="242">
        <f t="shared" si="240"/>
        <v>733</v>
      </c>
      <c r="M367" s="242">
        <f t="shared" si="240"/>
        <v>733</v>
      </c>
      <c r="N367" s="242">
        <f t="shared" si="234"/>
        <v>733</v>
      </c>
      <c r="O367" s="129">
        <v>733</v>
      </c>
      <c r="P367" s="129">
        <v>0</v>
      </c>
      <c r="Q367" s="129">
        <v>0</v>
      </c>
      <c r="R367" s="129">
        <v>0</v>
      </c>
      <c r="S367" s="129">
        <v>0</v>
      </c>
      <c r="T367" s="87"/>
      <c r="U367" s="100" t="s">
        <v>133</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134</v>
      </c>
      <c r="K368" s="242">
        <f t="shared" si="240"/>
        <v>1071</v>
      </c>
      <c r="L368" s="242">
        <f t="shared" si="240"/>
        <v>1071</v>
      </c>
      <c r="M368" s="242">
        <f t="shared" si="240"/>
        <v>1071</v>
      </c>
      <c r="N368" s="242">
        <f t="shared" si="234"/>
        <v>1071</v>
      </c>
      <c r="O368" s="129">
        <v>1071</v>
      </c>
      <c r="P368" s="129">
        <v>0</v>
      </c>
      <c r="Q368" s="129">
        <v>0</v>
      </c>
      <c r="R368" s="129">
        <v>0</v>
      </c>
      <c r="S368" s="129">
        <v>0</v>
      </c>
      <c r="T368" s="87"/>
      <c r="U368" s="100" t="s">
        <v>134</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135</v>
      </c>
      <c r="K369" s="242">
        <f t="shared" si="240"/>
        <v>1300</v>
      </c>
      <c r="L369" s="242">
        <f t="shared" si="240"/>
        <v>1300</v>
      </c>
      <c r="M369" s="242">
        <f t="shared" si="240"/>
        <v>1300</v>
      </c>
      <c r="N369" s="242">
        <f t="shared" si="234"/>
        <v>1300</v>
      </c>
      <c r="O369" s="129">
        <v>1300</v>
      </c>
      <c r="P369" s="129">
        <v>0</v>
      </c>
      <c r="Q369" s="129">
        <v>0</v>
      </c>
      <c r="R369" s="129">
        <v>0</v>
      </c>
      <c r="S369" s="129">
        <v>0</v>
      </c>
      <c r="T369" s="87"/>
      <c r="U369" s="100" t="s">
        <v>135</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136</v>
      </c>
      <c r="K370" s="242">
        <f t="shared" si="240"/>
        <v>1500</v>
      </c>
      <c r="L370" s="242">
        <f t="shared" si="240"/>
        <v>1500</v>
      </c>
      <c r="M370" s="242">
        <f t="shared" si="240"/>
        <v>1500</v>
      </c>
      <c r="N370" s="242">
        <f t="shared" si="234"/>
        <v>1500</v>
      </c>
      <c r="O370" s="129">
        <v>1500</v>
      </c>
      <c r="P370" s="129">
        <v>0</v>
      </c>
      <c r="Q370" s="129">
        <v>0</v>
      </c>
      <c r="R370" s="129">
        <v>0</v>
      </c>
      <c r="S370" s="129">
        <v>0</v>
      </c>
      <c r="T370" s="87"/>
      <c r="U370" s="100" t="s">
        <v>136</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137</v>
      </c>
      <c r="K371" s="242">
        <f t="shared" si="240"/>
        <v>100</v>
      </c>
      <c r="L371" s="242">
        <f t="shared" si="240"/>
        <v>100</v>
      </c>
      <c r="M371" s="242">
        <f t="shared" si="240"/>
        <v>100</v>
      </c>
      <c r="N371" s="242">
        <f t="shared" si="234"/>
        <v>100</v>
      </c>
      <c r="O371" s="129">
        <v>100</v>
      </c>
      <c r="P371" s="129">
        <v>0</v>
      </c>
      <c r="Q371" s="129">
        <v>0</v>
      </c>
      <c r="R371" s="129">
        <v>0</v>
      </c>
      <c r="S371" s="129">
        <v>0</v>
      </c>
      <c r="T371" s="87"/>
      <c r="U371" s="100" t="s">
        <v>137</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138</v>
      </c>
      <c r="K372" s="242">
        <f t="shared" si="240"/>
        <v>100</v>
      </c>
      <c r="L372" s="242">
        <f t="shared" si="240"/>
        <v>100</v>
      </c>
      <c r="M372" s="242">
        <f t="shared" si="240"/>
        <v>100</v>
      </c>
      <c r="N372" s="242">
        <f t="shared" si="234"/>
        <v>100</v>
      </c>
      <c r="O372" s="129">
        <v>100</v>
      </c>
      <c r="P372" s="129">
        <v>0</v>
      </c>
      <c r="Q372" s="129">
        <v>0</v>
      </c>
      <c r="R372" s="129">
        <v>0</v>
      </c>
      <c r="S372" s="129">
        <v>0</v>
      </c>
      <c r="T372" s="87"/>
      <c r="U372" s="100" t="s">
        <v>138</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139</v>
      </c>
      <c r="K373" s="242">
        <f t="shared" si="240"/>
        <v>100</v>
      </c>
      <c r="L373" s="242">
        <f t="shared" si="240"/>
        <v>100</v>
      </c>
      <c r="M373" s="242">
        <f t="shared" si="240"/>
        <v>100</v>
      </c>
      <c r="N373" s="242">
        <f t="shared" si="234"/>
        <v>100</v>
      </c>
      <c r="O373" s="129">
        <v>100</v>
      </c>
      <c r="P373" s="129">
        <v>0</v>
      </c>
      <c r="Q373" s="129">
        <v>0</v>
      </c>
      <c r="R373" s="129">
        <v>0</v>
      </c>
      <c r="S373" s="129">
        <v>0</v>
      </c>
      <c r="T373" s="87"/>
      <c r="U373" s="100" t="s">
        <v>139</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140</v>
      </c>
      <c r="K374" s="242">
        <f t="shared" si="240"/>
        <v>100</v>
      </c>
      <c r="L374" s="242">
        <f t="shared" si="240"/>
        <v>100</v>
      </c>
      <c r="M374" s="242">
        <f t="shared" si="240"/>
        <v>100</v>
      </c>
      <c r="N374" s="242">
        <f t="shared" si="234"/>
        <v>100</v>
      </c>
      <c r="O374" s="129">
        <v>100</v>
      </c>
      <c r="P374" s="129">
        <v>0</v>
      </c>
      <c r="Q374" s="129">
        <v>0</v>
      </c>
      <c r="R374" s="129">
        <v>0</v>
      </c>
      <c r="S374" s="129">
        <v>0</v>
      </c>
      <c r="T374" s="87"/>
      <c r="U374" s="100" t="s">
        <v>140</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141</v>
      </c>
      <c r="K375" s="242">
        <f t="shared" si="240"/>
        <v>100</v>
      </c>
      <c r="L375" s="242">
        <f t="shared" si="240"/>
        <v>100</v>
      </c>
      <c r="M375" s="242">
        <f t="shared" si="240"/>
        <v>100</v>
      </c>
      <c r="N375" s="242">
        <f t="shared" si="234"/>
        <v>100</v>
      </c>
      <c r="O375" s="129">
        <v>100</v>
      </c>
      <c r="P375" s="129">
        <v>0</v>
      </c>
      <c r="Q375" s="129">
        <v>0</v>
      </c>
      <c r="R375" s="129">
        <v>0</v>
      </c>
      <c r="S375" s="129">
        <v>0</v>
      </c>
      <c r="T375" s="87"/>
      <c r="U375" s="100" t="s">
        <v>141</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792</v>
      </c>
      <c r="J376" s="100" t="s">
        <v>378</v>
      </c>
      <c r="K376" s="129">
        <v>200</v>
      </c>
      <c r="L376" s="129">
        <v>300</v>
      </c>
      <c r="M376" s="129">
        <v>300</v>
      </c>
      <c r="N376" s="242">
        <f t="shared" si="234"/>
        <v>400</v>
      </c>
      <c r="O376" s="129">
        <v>400</v>
      </c>
      <c r="P376" s="129">
        <v>0</v>
      </c>
      <c r="Q376" s="129">
        <v>0</v>
      </c>
      <c r="R376" s="129">
        <v>0</v>
      </c>
      <c r="S376" s="129">
        <v>0</v>
      </c>
      <c r="T376" s="87"/>
      <c r="U376" s="100" t="s">
        <v>378</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133</v>
      </c>
      <c r="K377" s="242">
        <f t="shared" ref="K377:M385" si="243">$O377</f>
        <v>733</v>
      </c>
      <c r="L377" s="242">
        <f t="shared" si="243"/>
        <v>733</v>
      </c>
      <c r="M377" s="242">
        <f t="shared" si="243"/>
        <v>733</v>
      </c>
      <c r="N377" s="242">
        <f t="shared" si="234"/>
        <v>733</v>
      </c>
      <c r="O377" s="129">
        <v>733</v>
      </c>
      <c r="P377" s="129">
        <v>0</v>
      </c>
      <c r="Q377" s="129">
        <v>0</v>
      </c>
      <c r="R377" s="129">
        <v>0</v>
      </c>
      <c r="S377" s="129">
        <v>0</v>
      </c>
      <c r="T377" s="87"/>
      <c r="U377" s="100" t="s">
        <v>133</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134</v>
      </c>
      <c r="K378" s="242">
        <f t="shared" si="243"/>
        <v>1071</v>
      </c>
      <c r="L378" s="242">
        <f t="shared" si="243"/>
        <v>1071</v>
      </c>
      <c r="M378" s="242">
        <f t="shared" si="243"/>
        <v>1071</v>
      </c>
      <c r="N378" s="242">
        <f t="shared" ref="N378:N409" si="244">$O378</f>
        <v>1071</v>
      </c>
      <c r="O378" s="129">
        <v>1071</v>
      </c>
      <c r="P378" s="129">
        <v>0</v>
      </c>
      <c r="Q378" s="129">
        <v>0</v>
      </c>
      <c r="R378" s="129">
        <v>0</v>
      </c>
      <c r="S378" s="129">
        <v>0</v>
      </c>
      <c r="T378" s="87"/>
      <c r="U378" s="100" t="s">
        <v>134</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135</v>
      </c>
      <c r="K379" s="242">
        <f t="shared" si="243"/>
        <v>1300</v>
      </c>
      <c r="L379" s="242">
        <f t="shared" si="243"/>
        <v>1300</v>
      </c>
      <c r="M379" s="242">
        <f t="shared" si="243"/>
        <v>1300</v>
      </c>
      <c r="N379" s="242">
        <f t="shared" si="244"/>
        <v>1300</v>
      </c>
      <c r="O379" s="129">
        <v>1300</v>
      </c>
      <c r="P379" s="129">
        <v>0</v>
      </c>
      <c r="Q379" s="129">
        <v>0</v>
      </c>
      <c r="R379" s="129">
        <v>0</v>
      </c>
      <c r="S379" s="129">
        <v>0</v>
      </c>
      <c r="T379" s="87"/>
      <c r="U379" s="100" t="s">
        <v>135</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136</v>
      </c>
      <c r="K380" s="242">
        <f t="shared" si="243"/>
        <v>1500</v>
      </c>
      <c r="L380" s="242">
        <f t="shared" si="243"/>
        <v>1500</v>
      </c>
      <c r="M380" s="242">
        <f t="shared" si="243"/>
        <v>1500</v>
      </c>
      <c r="N380" s="242">
        <f t="shared" si="244"/>
        <v>1500</v>
      </c>
      <c r="O380" s="129">
        <v>1500</v>
      </c>
      <c r="P380" s="129">
        <v>0</v>
      </c>
      <c r="Q380" s="129">
        <v>0</v>
      </c>
      <c r="R380" s="129">
        <v>0</v>
      </c>
      <c r="S380" s="129">
        <v>0</v>
      </c>
      <c r="T380" s="87"/>
      <c r="U380" s="100" t="s">
        <v>136</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137</v>
      </c>
      <c r="K381" s="242">
        <f t="shared" si="243"/>
        <v>100</v>
      </c>
      <c r="L381" s="242">
        <f t="shared" si="243"/>
        <v>100</v>
      </c>
      <c r="M381" s="242">
        <f t="shared" si="243"/>
        <v>100</v>
      </c>
      <c r="N381" s="242">
        <f t="shared" si="244"/>
        <v>100</v>
      </c>
      <c r="O381" s="129">
        <v>100</v>
      </c>
      <c r="P381" s="129">
        <v>0</v>
      </c>
      <c r="Q381" s="129">
        <v>0</v>
      </c>
      <c r="R381" s="129">
        <v>0</v>
      </c>
      <c r="S381" s="129">
        <v>0</v>
      </c>
      <c r="T381" s="87"/>
      <c r="U381" s="100" t="s">
        <v>137</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138</v>
      </c>
      <c r="K382" s="242">
        <f t="shared" si="243"/>
        <v>100</v>
      </c>
      <c r="L382" s="242">
        <f t="shared" si="243"/>
        <v>100</v>
      </c>
      <c r="M382" s="242">
        <f t="shared" si="243"/>
        <v>100</v>
      </c>
      <c r="N382" s="242">
        <f t="shared" si="244"/>
        <v>100</v>
      </c>
      <c r="O382" s="129">
        <v>100</v>
      </c>
      <c r="P382" s="129">
        <v>0</v>
      </c>
      <c r="Q382" s="129">
        <v>0</v>
      </c>
      <c r="R382" s="129">
        <v>0</v>
      </c>
      <c r="S382" s="129">
        <v>0</v>
      </c>
      <c r="T382" s="87"/>
      <c r="U382" s="100" t="s">
        <v>138</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139</v>
      </c>
      <c r="K383" s="242">
        <f t="shared" si="243"/>
        <v>100</v>
      </c>
      <c r="L383" s="242">
        <f t="shared" si="243"/>
        <v>100</v>
      </c>
      <c r="M383" s="242">
        <f t="shared" si="243"/>
        <v>100</v>
      </c>
      <c r="N383" s="242">
        <f t="shared" si="244"/>
        <v>100</v>
      </c>
      <c r="O383" s="129">
        <v>100</v>
      </c>
      <c r="P383" s="129">
        <v>0</v>
      </c>
      <c r="Q383" s="129">
        <v>0</v>
      </c>
      <c r="R383" s="129">
        <v>0</v>
      </c>
      <c r="S383" s="129">
        <v>0</v>
      </c>
      <c r="T383" s="87"/>
      <c r="U383" s="100" t="s">
        <v>139</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140</v>
      </c>
      <c r="K384" s="242">
        <f t="shared" si="243"/>
        <v>100</v>
      </c>
      <c r="L384" s="242">
        <f t="shared" si="243"/>
        <v>100</v>
      </c>
      <c r="M384" s="242">
        <f t="shared" si="243"/>
        <v>100</v>
      </c>
      <c r="N384" s="242">
        <f t="shared" si="244"/>
        <v>100</v>
      </c>
      <c r="O384" s="129">
        <v>100</v>
      </c>
      <c r="P384" s="129">
        <v>0</v>
      </c>
      <c r="Q384" s="129">
        <v>0</v>
      </c>
      <c r="R384" s="129">
        <v>0</v>
      </c>
      <c r="S384" s="129">
        <v>0</v>
      </c>
      <c r="T384" s="87"/>
      <c r="U384" s="100" t="s">
        <v>140</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141</v>
      </c>
      <c r="K385" s="242">
        <f t="shared" si="243"/>
        <v>100</v>
      </c>
      <c r="L385" s="242">
        <f t="shared" si="243"/>
        <v>100</v>
      </c>
      <c r="M385" s="242">
        <f t="shared" si="243"/>
        <v>100</v>
      </c>
      <c r="N385" s="242">
        <f t="shared" si="244"/>
        <v>100</v>
      </c>
      <c r="O385" s="129">
        <v>100</v>
      </c>
      <c r="P385" s="129">
        <v>0</v>
      </c>
      <c r="Q385" s="129">
        <v>0</v>
      </c>
      <c r="R385" s="129">
        <v>0</v>
      </c>
      <c r="S385" s="129">
        <v>0</v>
      </c>
      <c r="T385" s="87"/>
      <c r="U385" s="100" t="s">
        <v>141</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793</v>
      </c>
      <c r="J386" s="100" t="s">
        <v>378</v>
      </c>
      <c r="K386" s="129">
        <v>200</v>
      </c>
      <c r="L386" s="129">
        <v>300</v>
      </c>
      <c r="M386" s="129">
        <v>300</v>
      </c>
      <c r="N386" s="242">
        <f t="shared" si="244"/>
        <v>400</v>
      </c>
      <c r="O386" s="129">
        <v>400</v>
      </c>
      <c r="P386" s="129">
        <v>0</v>
      </c>
      <c r="Q386" s="129">
        <v>0</v>
      </c>
      <c r="R386" s="129">
        <v>0</v>
      </c>
      <c r="S386" s="129">
        <v>0</v>
      </c>
      <c r="T386" s="87"/>
      <c r="U386" s="100" t="s">
        <v>378</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133</v>
      </c>
      <c r="K387" s="242">
        <f t="shared" ref="K387:M395" si="247">$O387</f>
        <v>733</v>
      </c>
      <c r="L387" s="242">
        <f t="shared" si="247"/>
        <v>733</v>
      </c>
      <c r="M387" s="242">
        <f t="shared" si="247"/>
        <v>733</v>
      </c>
      <c r="N387" s="242">
        <f t="shared" si="244"/>
        <v>733</v>
      </c>
      <c r="O387" s="129">
        <v>733</v>
      </c>
      <c r="P387" s="129">
        <v>0</v>
      </c>
      <c r="Q387" s="129">
        <v>0</v>
      </c>
      <c r="R387" s="129">
        <v>0</v>
      </c>
      <c r="S387" s="129">
        <v>0</v>
      </c>
      <c r="T387" s="87"/>
      <c r="U387" s="100" t="s">
        <v>133</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134</v>
      </c>
      <c r="K388" s="242">
        <f t="shared" si="247"/>
        <v>1071</v>
      </c>
      <c r="L388" s="242">
        <f t="shared" si="247"/>
        <v>1071</v>
      </c>
      <c r="M388" s="242">
        <f t="shared" si="247"/>
        <v>1071</v>
      </c>
      <c r="N388" s="242">
        <f t="shared" si="244"/>
        <v>1071</v>
      </c>
      <c r="O388" s="129">
        <v>1071</v>
      </c>
      <c r="P388" s="129">
        <v>0</v>
      </c>
      <c r="Q388" s="129">
        <v>0</v>
      </c>
      <c r="R388" s="129">
        <v>0</v>
      </c>
      <c r="S388" s="129">
        <v>0</v>
      </c>
      <c r="T388" s="87"/>
      <c r="U388" s="100" t="s">
        <v>134</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135</v>
      </c>
      <c r="K389" s="242">
        <f t="shared" si="247"/>
        <v>1300</v>
      </c>
      <c r="L389" s="242">
        <f t="shared" si="247"/>
        <v>1300</v>
      </c>
      <c r="M389" s="242">
        <f t="shared" si="247"/>
        <v>1300</v>
      </c>
      <c r="N389" s="242">
        <f t="shared" si="244"/>
        <v>1300</v>
      </c>
      <c r="O389" s="129">
        <v>1300</v>
      </c>
      <c r="P389" s="129">
        <v>0</v>
      </c>
      <c r="Q389" s="129">
        <v>0</v>
      </c>
      <c r="R389" s="129">
        <v>0</v>
      </c>
      <c r="S389" s="129">
        <v>0</v>
      </c>
      <c r="T389" s="87"/>
      <c r="U389" s="100" t="s">
        <v>135</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136</v>
      </c>
      <c r="K390" s="242">
        <f t="shared" si="247"/>
        <v>1500</v>
      </c>
      <c r="L390" s="242">
        <f t="shared" si="247"/>
        <v>1500</v>
      </c>
      <c r="M390" s="242">
        <f t="shared" si="247"/>
        <v>1500</v>
      </c>
      <c r="N390" s="242">
        <f t="shared" si="244"/>
        <v>1500</v>
      </c>
      <c r="O390" s="129">
        <v>1500</v>
      </c>
      <c r="P390" s="129">
        <v>0</v>
      </c>
      <c r="Q390" s="129">
        <v>0</v>
      </c>
      <c r="R390" s="129">
        <v>0</v>
      </c>
      <c r="S390" s="129">
        <v>0</v>
      </c>
      <c r="T390" s="87"/>
      <c r="U390" s="100" t="s">
        <v>136</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137</v>
      </c>
      <c r="K391" s="242">
        <f t="shared" si="247"/>
        <v>100</v>
      </c>
      <c r="L391" s="242">
        <f t="shared" si="247"/>
        <v>100</v>
      </c>
      <c r="M391" s="242">
        <f t="shared" si="247"/>
        <v>100</v>
      </c>
      <c r="N391" s="242">
        <f t="shared" si="244"/>
        <v>100</v>
      </c>
      <c r="O391" s="129">
        <v>100</v>
      </c>
      <c r="P391" s="129">
        <v>0</v>
      </c>
      <c r="Q391" s="129">
        <v>0</v>
      </c>
      <c r="R391" s="129">
        <v>0</v>
      </c>
      <c r="S391" s="129">
        <v>0</v>
      </c>
      <c r="T391" s="87"/>
      <c r="U391" s="100" t="s">
        <v>137</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138</v>
      </c>
      <c r="K392" s="242">
        <f t="shared" si="247"/>
        <v>100</v>
      </c>
      <c r="L392" s="242">
        <f t="shared" si="247"/>
        <v>100</v>
      </c>
      <c r="M392" s="242">
        <f t="shared" si="247"/>
        <v>100</v>
      </c>
      <c r="N392" s="242">
        <f t="shared" si="244"/>
        <v>100</v>
      </c>
      <c r="O392" s="129">
        <v>100</v>
      </c>
      <c r="P392" s="129">
        <v>0</v>
      </c>
      <c r="Q392" s="129">
        <v>0</v>
      </c>
      <c r="R392" s="129">
        <v>0</v>
      </c>
      <c r="S392" s="129">
        <v>0</v>
      </c>
      <c r="T392" s="87"/>
      <c r="U392" s="100" t="s">
        <v>138</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139</v>
      </c>
      <c r="K393" s="242">
        <f t="shared" si="247"/>
        <v>100</v>
      </c>
      <c r="L393" s="242">
        <f t="shared" si="247"/>
        <v>100</v>
      </c>
      <c r="M393" s="242">
        <f t="shared" si="247"/>
        <v>100</v>
      </c>
      <c r="N393" s="242">
        <f t="shared" si="244"/>
        <v>100</v>
      </c>
      <c r="O393" s="129">
        <v>100</v>
      </c>
      <c r="P393" s="129">
        <v>0</v>
      </c>
      <c r="Q393" s="129">
        <v>0</v>
      </c>
      <c r="R393" s="129">
        <v>0</v>
      </c>
      <c r="S393" s="129">
        <v>0</v>
      </c>
      <c r="T393" s="87"/>
      <c r="U393" s="100" t="s">
        <v>139</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140</v>
      </c>
      <c r="K394" s="242">
        <f t="shared" si="247"/>
        <v>100</v>
      </c>
      <c r="L394" s="242">
        <f t="shared" si="247"/>
        <v>100</v>
      </c>
      <c r="M394" s="242">
        <f t="shared" si="247"/>
        <v>100</v>
      </c>
      <c r="N394" s="242">
        <f t="shared" si="244"/>
        <v>100</v>
      </c>
      <c r="O394" s="129">
        <v>100</v>
      </c>
      <c r="P394" s="129">
        <v>0</v>
      </c>
      <c r="Q394" s="129">
        <v>0</v>
      </c>
      <c r="R394" s="129">
        <v>0</v>
      </c>
      <c r="S394" s="129">
        <v>0</v>
      </c>
      <c r="T394" s="87"/>
      <c r="U394" s="100" t="s">
        <v>140</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141</v>
      </c>
      <c r="K395" s="242">
        <f t="shared" si="247"/>
        <v>100</v>
      </c>
      <c r="L395" s="242">
        <f t="shared" si="247"/>
        <v>100</v>
      </c>
      <c r="M395" s="242">
        <f t="shared" si="247"/>
        <v>100</v>
      </c>
      <c r="N395" s="242">
        <f t="shared" si="244"/>
        <v>100</v>
      </c>
      <c r="O395" s="129">
        <v>100</v>
      </c>
      <c r="P395" s="129">
        <v>0</v>
      </c>
      <c r="Q395" s="129">
        <v>0</v>
      </c>
      <c r="R395" s="129">
        <v>0</v>
      </c>
      <c r="S395" s="129">
        <v>0</v>
      </c>
      <c r="T395" s="87"/>
      <c r="U395" s="100" t="s">
        <v>141</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794</v>
      </c>
      <c r="J396" s="100" t="s">
        <v>378</v>
      </c>
      <c r="K396" s="129">
        <v>200</v>
      </c>
      <c r="L396" s="129">
        <v>300</v>
      </c>
      <c r="M396" s="129">
        <v>300</v>
      </c>
      <c r="N396" s="242">
        <f t="shared" si="244"/>
        <v>400</v>
      </c>
      <c r="O396" s="129">
        <v>400</v>
      </c>
      <c r="P396" s="129">
        <v>0</v>
      </c>
      <c r="Q396" s="129">
        <v>0</v>
      </c>
      <c r="R396" s="129">
        <v>0</v>
      </c>
      <c r="S396" s="129">
        <v>0</v>
      </c>
      <c r="T396" s="87"/>
      <c r="U396" s="100" t="s">
        <v>378</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133</v>
      </c>
      <c r="K397" s="242">
        <f t="shared" ref="K397:M405" si="252">$O397</f>
        <v>733</v>
      </c>
      <c r="L397" s="242">
        <f t="shared" si="252"/>
        <v>733</v>
      </c>
      <c r="M397" s="242">
        <f t="shared" si="252"/>
        <v>733</v>
      </c>
      <c r="N397" s="242">
        <f t="shared" si="244"/>
        <v>733</v>
      </c>
      <c r="O397" s="129">
        <v>733</v>
      </c>
      <c r="P397" s="129">
        <v>0</v>
      </c>
      <c r="Q397" s="129">
        <v>0</v>
      </c>
      <c r="R397" s="129">
        <v>0</v>
      </c>
      <c r="S397" s="129">
        <v>0</v>
      </c>
      <c r="T397" s="87"/>
      <c r="U397" s="100" t="s">
        <v>133</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134</v>
      </c>
      <c r="K398" s="242">
        <f t="shared" si="252"/>
        <v>1071</v>
      </c>
      <c r="L398" s="242">
        <f t="shared" si="252"/>
        <v>1071</v>
      </c>
      <c r="M398" s="242">
        <f t="shared" si="252"/>
        <v>1071</v>
      </c>
      <c r="N398" s="242">
        <f t="shared" si="244"/>
        <v>1071</v>
      </c>
      <c r="O398" s="129">
        <v>1071</v>
      </c>
      <c r="P398" s="129">
        <v>0</v>
      </c>
      <c r="Q398" s="129">
        <v>0</v>
      </c>
      <c r="R398" s="129">
        <v>0</v>
      </c>
      <c r="S398" s="129">
        <v>0</v>
      </c>
      <c r="T398" s="87"/>
      <c r="U398" s="100" t="s">
        <v>134</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135</v>
      </c>
      <c r="K399" s="242">
        <f t="shared" si="252"/>
        <v>1300</v>
      </c>
      <c r="L399" s="242">
        <f t="shared" si="252"/>
        <v>1300</v>
      </c>
      <c r="M399" s="242">
        <f t="shared" si="252"/>
        <v>1300</v>
      </c>
      <c r="N399" s="242">
        <f t="shared" si="244"/>
        <v>1300</v>
      </c>
      <c r="O399" s="129">
        <v>1300</v>
      </c>
      <c r="P399" s="129">
        <v>0</v>
      </c>
      <c r="Q399" s="129">
        <v>0</v>
      </c>
      <c r="R399" s="129">
        <v>0</v>
      </c>
      <c r="S399" s="129">
        <v>0</v>
      </c>
      <c r="T399" s="87"/>
      <c r="U399" s="100" t="s">
        <v>135</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136</v>
      </c>
      <c r="K400" s="242">
        <f t="shared" si="252"/>
        <v>1500</v>
      </c>
      <c r="L400" s="242">
        <f t="shared" si="252"/>
        <v>1500</v>
      </c>
      <c r="M400" s="242">
        <f t="shared" si="252"/>
        <v>1500</v>
      </c>
      <c r="N400" s="242">
        <f t="shared" si="244"/>
        <v>1500</v>
      </c>
      <c r="O400" s="129">
        <v>1500</v>
      </c>
      <c r="P400" s="129">
        <v>0</v>
      </c>
      <c r="Q400" s="129">
        <v>0</v>
      </c>
      <c r="R400" s="129">
        <v>0</v>
      </c>
      <c r="S400" s="129">
        <v>0</v>
      </c>
      <c r="T400" s="87"/>
      <c r="U400" s="100" t="s">
        <v>136</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137</v>
      </c>
      <c r="K401" s="242">
        <f t="shared" si="252"/>
        <v>100</v>
      </c>
      <c r="L401" s="242">
        <f t="shared" si="252"/>
        <v>100</v>
      </c>
      <c r="M401" s="242">
        <f t="shared" si="252"/>
        <v>100</v>
      </c>
      <c r="N401" s="242">
        <f t="shared" si="244"/>
        <v>100</v>
      </c>
      <c r="O401" s="129">
        <v>100</v>
      </c>
      <c r="P401" s="129">
        <v>0</v>
      </c>
      <c r="Q401" s="129">
        <v>0</v>
      </c>
      <c r="R401" s="129">
        <v>0</v>
      </c>
      <c r="S401" s="129">
        <v>0</v>
      </c>
      <c r="T401" s="87"/>
      <c r="U401" s="100" t="s">
        <v>137</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138</v>
      </c>
      <c r="K402" s="242">
        <f t="shared" si="252"/>
        <v>100</v>
      </c>
      <c r="L402" s="242">
        <f t="shared" si="252"/>
        <v>100</v>
      </c>
      <c r="M402" s="242">
        <f t="shared" si="252"/>
        <v>100</v>
      </c>
      <c r="N402" s="242">
        <f t="shared" si="244"/>
        <v>100</v>
      </c>
      <c r="O402" s="129">
        <v>100</v>
      </c>
      <c r="P402" s="129">
        <v>0</v>
      </c>
      <c r="Q402" s="129">
        <v>0</v>
      </c>
      <c r="R402" s="129">
        <v>0</v>
      </c>
      <c r="S402" s="129">
        <v>0</v>
      </c>
      <c r="T402" s="87"/>
      <c r="U402" s="100" t="s">
        <v>138</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139</v>
      </c>
      <c r="K403" s="242">
        <f t="shared" si="252"/>
        <v>100</v>
      </c>
      <c r="L403" s="242">
        <f t="shared" si="252"/>
        <v>100</v>
      </c>
      <c r="M403" s="242">
        <f t="shared" si="252"/>
        <v>100</v>
      </c>
      <c r="N403" s="242">
        <f t="shared" si="244"/>
        <v>100</v>
      </c>
      <c r="O403" s="129">
        <v>100</v>
      </c>
      <c r="P403" s="129">
        <v>0</v>
      </c>
      <c r="Q403" s="129">
        <v>0</v>
      </c>
      <c r="R403" s="129">
        <v>0</v>
      </c>
      <c r="S403" s="129">
        <v>0</v>
      </c>
      <c r="T403" s="87"/>
      <c r="U403" s="100" t="s">
        <v>139</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140</v>
      </c>
      <c r="K404" s="242">
        <f t="shared" si="252"/>
        <v>100</v>
      </c>
      <c r="L404" s="242">
        <f t="shared" si="252"/>
        <v>100</v>
      </c>
      <c r="M404" s="242">
        <f t="shared" si="252"/>
        <v>100</v>
      </c>
      <c r="N404" s="242">
        <f t="shared" si="244"/>
        <v>100</v>
      </c>
      <c r="O404" s="129">
        <v>100</v>
      </c>
      <c r="P404" s="129">
        <v>0</v>
      </c>
      <c r="Q404" s="129">
        <v>0</v>
      </c>
      <c r="R404" s="129">
        <v>0</v>
      </c>
      <c r="S404" s="129">
        <v>0</v>
      </c>
      <c r="T404" s="87"/>
      <c r="U404" s="100" t="s">
        <v>140</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141</v>
      </c>
      <c r="K405" s="242">
        <f t="shared" si="252"/>
        <v>100</v>
      </c>
      <c r="L405" s="242">
        <f t="shared" si="252"/>
        <v>100</v>
      </c>
      <c r="M405" s="242">
        <f t="shared" si="252"/>
        <v>100</v>
      </c>
      <c r="N405" s="242">
        <f t="shared" si="244"/>
        <v>100</v>
      </c>
      <c r="O405" s="129">
        <v>100</v>
      </c>
      <c r="P405" s="129">
        <v>0</v>
      </c>
      <c r="Q405" s="129">
        <v>0</v>
      </c>
      <c r="R405" s="129">
        <v>0</v>
      </c>
      <c r="S405" s="129">
        <v>0</v>
      </c>
      <c r="T405" s="87"/>
      <c r="U405" s="100" t="s">
        <v>141</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795</v>
      </c>
      <c r="J406" s="100" t="s">
        <v>378</v>
      </c>
      <c r="K406" s="129">
        <v>200</v>
      </c>
      <c r="L406" s="129">
        <v>300</v>
      </c>
      <c r="M406" s="129">
        <v>300</v>
      </c>
      <c r="N406" s="242">
        <f t="shared" si="244"/>
        <v>400</v>
      </c>
      <c r="O406" s="129">
        <v>400</v>
      </c>
      <c r="P406" s="129">
        <v>0</v>
      </c>
      <c r="Q406" s="129">
        <v>0</v>
      </c>
      <c r="R406" s="129">
        <v>0</v>
      </c>
      <c r="S406" s="129">
        <v>0</v>
      </c>
      <c r="T406" s="87"/>
      <c r="U406" s="100" t="s">
        <v>378</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133</v>
      </c>
      <c r="K407" s="242">
        <f t="shared" ref="K407:M415" si="255">$O407</f>
        <v>733</v>
      </c>
      <c r="L407" s="242">
        <f t="shared" si="255"/>
        <v>733</v>
      </c>
      <c r="M407" s="242">
        <f t="shared" si="255"/>
        <v>733</v>
      </c>
      <c r="N407" s="242">
        <f t="shared" si="244"/>
        <v>733</v>
      </c>
      <c r="O407" s="129">
        <v>733</v>
      </c>
      <c r="P407" s="129">
        <v>0</v>
      </c>
      <c r="Q407" s="129">
        <v>0</v>
      </c>
      <c r="R407" s="129">
        <v>0</v>
      </c>
      <c r="S407" s="129">
        <v>0</v>
      </c>
      <c r="T407" s="87"/>
      <c r="U407" s="100" t="s">
        <v>133</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134</v>
      </c>
      <c r="K408" s="242">
        <f t="shared" si="255"/>
        <v>1071</v>
      </c>
      <c r="L408" s="242">
        <f t="shared" si="255"/>
        <v>1071</v>
      </c>
      <c r="M408" s="242">
        <f t="shared" si="255"/>
        <v>1071</v>
      </c>
      <c r="N408" s="242">
        <f t="shared" si="244"/>
        <v>1071</v>
      </c>
      <c r="O408" s="129">
        <v>1071</v>
      </c>
      <c r="P408" s="129">
        <v>0</v>
      </c>
      <c r="Q408" s="129">
        <v>0</v>
      </c>
      <c r="R408" s="129">
        <v>0</v>
      </c>
      <c r="S408" s="129">
        <v>0</v>
      </c>
      <c r="T408" s="87"/>
      <c r="U408" s="100" t="s">
        <v>134</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135</v>
      </c>
      <c r="K409" s="242">
        <f t="shared" si="255"/>
        <v>1300</v>
      </c>
      <c r="L409" s="242">
        <f t="shared" si="255"/>
        <v>1300</v>
      </c>
      <c r="M409" s="242">
        <f t="shared" si="255"/>
        <v>1300</v>
      </c>
      <c r="N409" s="242">
        <f t="shared" si="244"/>
        <v>1300</v>
      </c>
      <c r="O409" s="129">
        <v>1300</v>
      </c>
      <c r="P409" s="129">
        <v>0</v>
      </c>
      <c r="Q409" s="129">
        <v>0</v>
      </c>
      <c r="R409" s="129">
        <v>0</v>
      </c>
      <c r="S409" s="129">
        <v>0</v>
      </c>
      <c r="T409" s="87"/>
      <c r="U409" s="100" t="s">
        <v>135</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136</v>
      </c>
      <c r="K410" s="242">
        <f t="shared" si="255"/>
        <v>1500</v>
      </c>
      <c r="L410" s="242">
        <f t="shared" si="255"/>
        <v>1500</v>
      </c>
      <c r="M410" s="242">
        <f t="shared" si="255"/>
        <v>1500</v>
      </c>
      <c r="N410" s="242">
        <f t="shared" ref="N410:N445" si="257">$O410</f>
        <v>1500</v>
      </c>
      <c r="O410" s="129">
        <v>1500</v>
      </c>
      <c r="P410" s="129">
        <v>0</v>
      </c>
      <c r="Q410" s="129">
        <v>0</v>
      </c>
      <c r="R410" s="129">
        <v>0</v>
      </c>
      <c r="S410" s="129">
        <v>0</v>
      </c>
      <c r="T410" s="87"/>
      <c r="U410" s="100" t="s">
        <v>136</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137</v>
      </c>
      <c r="K411" s="242">
        <f t="shared" si="255"/>
        <v>100</v>
      </c>
      <c r="L411" s="242">
        <f t="shared" si="255"/>
        <v>100</v>
      </c>
      <c r="M411" s="242">
        <f t="shared" si="255"/>
        <v>100</v>
      </c>
      <c r="N411" s="242">
        <f t="shared" si="257"/>
        <v>100</v>
      </c>
      <c r="O411" s="129">
        <v>100</v>
      </c>
      <c r="P411" s="129">
        <v>0</v>
      </c>
      <c r="Q411" s="129">
        <v>0</v>
      </c>
      <c r="R411" s="129">
        <v>0</v>
      </c>
      <c r="S411" s="129">
        <v>0</v>
      </c>
      <c r="T411" s="87"/>
      <c r="U411" s="100" t="s">
        <v>137</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138</v>
      </c>
      <c r="K412" s="242">
        <f t="shared" si="255"/>
        <v>100</v>
      </c>
      <c r="L412" s="242">
        <f t="shared" si="255"/>
        <v>100</v>
      </c>
      <c r="M412" s="242">
        <f t="shared" si="255"/>
        <v>100</v>
      </c>
      <c r="N412" s="242">
        <f t="shared" si="257"/>
        <v>100</v>
      </c>
      <c r="O412" s="129">
        <v>100</v>
      </c>
      <c r="P412" s="129">
        <v>0</v>
      </c>
      <c r="Q412" s="129">
        <v>0</v>
      </c>
      <c r="R412" s="129">
        <v>0</v>
      </c>
      <c r="S412" s="129">
        <v>0</v>
      </c>
      <c r="T412" s="87"/>
      <c r="U412" s="100" t="s">
        <v>138</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139</v>
      </c>
      <c r="K413" s="242">
        <f t="shared" si="255"/>
        <v>100</v>
      </c>
      <c r="L413" s="242">
        <f t="shared" si="255"/>
        <v>100</v>
      </c>
      <c r="M413" s="242">
        <f t="shared" si="255"/>
        <v>100</v>
      </c>
      <c r="N413" s="242">
        <f t="shared" si="257"/>
        <v>100</v>
      </c>
      <c r="O413" s="129">
        <v>100</v>
      </c>
      <c r="P413" s="129">
        <v>0</v>
      </c>
      <c r="Q413" s="129">
        <v>0</v>
      </c>
      <c r="R413" s="129">
        <v>0</v>
      </c>
      <c r="S413" s="129">
        <v>0</v>
      </c>
      <c r="T413" s="87"/>
      <c r="U413" s="100" t="s">
        <v>139</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140</v>
      </c>
      <c r="K414" s="242">
        <f t="shared" si="255"/>
        <v>100</v>
      </c>
      <c r="L414" s="242">
        <f t="shared" si="255"/>
        <v>100</v>
      </c>
      <c r="M414" s="242">
        <f t="shared" si="255"/>
        <v>100</v>
      </c>
      <c r="N414" s="242">
        <f t="shared" si="257"/>
        <v>100</v>
      </c>
      <c r="O414" s="129">
        <v>100</v>
      </c>
      <c r="P414" s="129">
        <v>0</v>
      </c>
      <c r="Q414" s="129">
        <v>0</v>
      </c>
      <c r="R414" s="129">
        <v>0</v>
      </c>
      <c r="S414" s="129">
        <v>0</v>
      </c>
      <c r="T414" s="87"/>
      <c r="U414" s="100" t="s">
        <v>140</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141</v>
      </c>
      <c r="K415" s="242">
        <f t="shared" si="255"/>
        <v>100</v>
      </c>
      <c r="L415" s="242">
        <f t="shared" si="255"/>
        <v>100</v>
      </c>
      <c r="M415" s="242">
        <f t="shared" si="255"/>
        <v>100</v>
      </c>
      <c r="N415" s="242">
        <f t="shared" si="257"/>
        <v>100</v>
      </c>
      <c r="O415" s="129">
        <v>100</v>
      </c>
      <c r="P415" s="129">
        <v>0</v>
      </c>
      <c r="Q415" s="129">
        <v>0</v>
      </c>
      <c r="R415" s="129">
        <v>0</v>
      </c>
      <c r="S415" s="129">
        <v>0</v>
      </c>
      <c r="T415" s="87"/>
      <c r="U415" s="100" t="s">
        <v>141</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796</v>
      </c>
      <c r="J416" s="100" t="s">
        <v>378</v>
      </c>
      <c r="K416" s="129">
        <v>200</v>
      </c>
      <c r="L416" s="129">
        <v>300</v>
      </c>
      <c r="M416" s="129">
        <v>300</v>
      </c>
      <c r="N416" s="242">
        <f t="shared" si="257"/>
        <v>400</v>
      </c>
      <c r="O416" s="129">
        <v>400</v>
      </c>
      <c r="P416" s="129">
        <v>0</v>
      </c>
      <c r="Q416" s="129">
        <v>0</v>
      </c>
      <c r="R416" s="129">
        <v>0</v>
      </c>
      <c r="S416" s="129">
        <v>0</v>
      </c>
      <c r="T416" s="87"/>
      <c r="U416" s="100" t="s">
        <v>378</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133</v>
      </c>
      <c r="K417" s="242">
        <f t="shared" ref="K417:M425" si="259">$O417</f>
        <v>733</v>
      </c>
      <c r="L417" s="242">
        <f t="shared" si="259"/>
        <v>733</v>
      </c>
      <c r="M417" s="242">
        <f t="shared" si="259"/>
        <v>733</v>
      </c>
      <c r="N417" s="242">
        <f t="shared" si="257"/>
        <v>733</v>
      </c>
      <c r="O417" s="129">
        <v>733</v>
      </c>
      <c r="P417" s="129">
        <v>0</v>
      </c>
      <c r="Q417" s="129">
        <v>0</v>
      </c>
      <c r="R417" s="129">
        <v>0</v>
      </c>
      <c r="S417" s="129">
        <v>0</v>
      </c>
      <c r="T417" s="87"/>
      <c r="U417" s="100" t="s">
        <v>133</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134</v>
      </c>
      <c r="K418" s="242">
        <f t="shared" si="259"/>
        <v>1071</v>
      </c>
      <c r="L418" s="242">
        <f t="shared" si="259"/>
        <v>1071</v>
      </c>
      <c r="M418" s="242">
        <f t="shared" si="259"/>
        <v>1071</v>
      </c>
      <c r="N418" s="242">
        <f t="shared" si="257"/>
        <v>1071</v>
      </c>
      <c r="O418" s="129">
        <v>1071</v>
      </c>
      <c r="P418" s="129">
        <v>0</v>
      </c>
      <c r="Q418" s="129">
        <v>0</v>
      </c>
      <c r="R418" s="129">
        <v>0</v>
      </c>
      <c r="S418" s="129">
        <v>0</v>
      </c>
      <c r="T418" s="87"/>
      <c r="U418" s="100" t="s">
        <v>134</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135</v>
      </c>
      <c r="K419" s="242">
        <f t="shared" si="259"/>
        <v>1300</v>
      </c>
      <c r="L419" s="242">
        <f t="shared" si="259"/>
        <v>1300</v>
      </c>
      <c r="M419" s="242">
        <f t="shared" si="259"/>
        <v>1300</v>
      </c>
      <c r="N419" s="242">
        <f t="shared" si="257"/>
        <v>1300</v>
      </c>
      <c r="O419" s="129">
        <v>1300</v>
      </c>
      <c r="P419" s="129">
        <v>0</v>
      </c>
      <c r="Q419" s="129">
        <v>0</v>
      </c>
      <c r="R419" s="129">
        <v>0</v>
      </c>
      <c r="S419" s="129">
        <v>0</v>
      </c>
      <c r="T419" s="87"/>
      <c r="U419" s="100" t="s">
        <v>135</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136</v>
      </c>
      <c r="K420" s="242">
        <f t="shared" si="259"/>
        <v>1500</v>
      </c>
      <c r="L420" s="242">
        <f t="shared" si="259"/>
        <v>1500</v>
      </c>
      <c r="M420" s="242">
        <f t="shared" si="259"/>
        <v>1500</v>
      </c>
      <c r="N420" s="242">
        <f t="shared" si="257"/>
        <v>1500</v>
      </c>
      <c r="O420" s="129">
        <v>1500</v>
      </c>
      <c r="P420" s="129">
        <v>0</v>
      </c>
      <c r="Q420" s="129">
        <v>0</v>
      </c>
      <c r="R420" s="129">
        <v>0</v>
      </c>
      <c r="S420" s="129">
        <v>0</v>
      </c>
      <c r="T420" s="87"/>
      <c r="U420" s="100" t="s">
        <v>136</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137</v>
      </c>
      <c r="K421" s="242">
        <f t="shared" si="259"/>
        <v>100</v>
      </c>
      <c r="L421" s="242">
        <f t="shared" si="259"/>
        <v>100</v>
      </c>
      <c r="M421" s="242">
        <f t="shared" si="259"/>
        <v>100</v>
      </c>
      <c r="N421" s="242">
        <f t="shared" si="257"/>
        <v>100</v>
      </c>
      <c r="O421" s="129">
        <v>100</v>
      </c>
      <c r="P421" s="129">
        <v>0</v>
      </c>
      <c r="Q421" s="129">
        <v>0</v>
      </c>
      <c r="R421" s="129">
        <v>0</v>
      </c>
      <c r="S421" s="129">
        <v>0</v>
      </c>
      <c r="T421" s="87"/>
      <c r="U421" s="100" t="s">
        <v>137</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138</v>
      </c>
      <c r="K422" s="242">
        <f t="shared" si="259"/>
        <v>100</v>
      </c>
      <c r="L422" s="242">
        <f t="shared" si="259"/>
        <v>100</v>
      </c>
      <c r="M422" s="242">
        <f t="shared" si="259"/>
        <v>100</v>
      </c>
      <c r="N422" s="242">
        <f t="shared" si="257"/>
        <v>100</v>
      </c>
      <c r="O422" s="129">
        <v>100</v>
      </c>
      <c r="P422" s="129">
        <v>0</v>
      </c>
      <c r="Q422" s="129">
        <v>0</v>
      </c>
      <c r="R422" s="129">
        <v>0</v>
      </c>
      <c r="S422" s="129">
        <v>0</v>
      </c>
      <c r="T422" s="87"/>
      <c r="U422" s="100" t="s">
        <v>138</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139</v>
      </c>
      <c r="K423" s="242">
        <f t="shared" si="259"/>
        <v>100</v>
      </c>
      <c r="L423" s="242">
        <f t="shared" si="259"/>
        <v>100</v>
      </c>
      <c r="M423" s="242">
        <f t="shared" si="259"/>
        <v>100</v>
      </c>
      <c r="N423" s="242">
        <f t="shared" si="257"/>
        <v>100</v>
      </c>
      <c r="O423" s="129">
        <v>100</v>
      </c>
      <c r="P423" s="129">
        <v>0</v>
      </c>
      <c r="Q423" s="129">
        <v>0</v>
      </c>
      <c r="R423" s="129">
        <v>0</v>
      </c>
      <c r="S423" s="129">
        <v>0</v>
      </c>
      <c r="T423" s="87"/>
      <c r="U423" s="100" t="s">
        <v>139</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140</v>
      </c>
      <c r="K424" s="242">
        <f t="shared" si="259"/>
        <v>100</v>
      </c>
      <c r="L424" s="242">
        <f t="shared" si="259"/>
        <v>100</v>
      </c>
      <c r="M424" s="242">
        <f t="shared" si="259"/>
        <v>100</v>
      </c>
      <c r="N424" s="242">
        <f t="shared" si="257"/>
        <v>100</v>
      </c>
      <c r="O424" s="129">
        <v>100</v>
      </c>
      <c r="P424" s="129">
        <v>0</v>
      </c>
      <c r="Q424" s="129">
        <v>0</v>
      </c>
      <c r="R424" s="129">
        <v>0</v>
      </c>
      <c r="S424" s="129">
        <v>0</v>
      </c>
      <c r="T424" s="87"/>
      <c r="U424" s="100" t="s">
        <v>140</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141</v>
      </c>
      <c r="K425" s="242">
        <f t="shared" si="259"/>
        <v>100</v>
      </c>
      <c r="L425" s="242">
        <f t="shared" si="259"/>
        <v>100</v>
      </c>
      <c r="M425" s="242">
        <f t="shared" si="259"/>
        <v>100</v>
      </c>
      <c r="N425" s="242">
        <f t="shared" si="257"/>
        <v>100</v>
      </c>
      <c r="O425" s="129">
        <v>100</v>
      </c>
      <c r="P425" s="129">
        <v>0</v>
      </c>
      <c r="Q425" s="129">
        <v>0</v>
      </c>
      <c r="R425" s="129">
        <v>0</v>
      </c>
      <c r="S425" s="129">
        <v>0</v>
      </c>
      <c r="T425" s="87"/>
      <c r="U425" s="100" t="s">
        <v>141</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797</v>
      </c>
      <c r="J426" s="100" t="s">
        <v>378</v>
      </c>
      <c r="K426" s="129">
        <v>200</v>
      </c>
      <c r="L426" s="129">
        <v>300</v>
      </c>
      <c r="M426" s="129">
        <v>300</v>
      </c>
      <c r="N426" s="242">
        <f t="shared" si="257"/>
        <v>400</v>
      </c>
      <c r="O426" s="129">
        <v>400</v>
      </c>
      <c r="P426" s="129">
        <v>0</v>
      </c>
      <c r="Q426" s="129">
        <v>0</v>
      </c>
      <c r="R426" s="129">
        <v>0</v>
      </c>
      <c r="S426" s="129">
        <v>0</v>
      </c>
      <c r="T426" s="87"/>
      <c r="U426" s="100" t="s">
        <v>378</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133</v>
      </c>
      <c r="K427" s="242">
        <f t="shared" ref="K427:M435" si="264">$O427</f>
        <v>733</v>
      </c>
      <c r="L427" s="242">
        <f t="shared" si="264"/>
        <v>733</v>
      </c>
      <c r="M427" s="242">
        <f t="shared" si="264"/>
        <v>733</v>
      </c>
      <c r="N427" s="242">
        <f t="shared" si="257"/>
        <v>733</v>
      </c>
      <c r="O427" s="129">
        <v>733</v>
      </c>
      <c r="P427" s="129">
        <v>0</v>
      </c>
      <c r="Q427" s="129">
        <v>0</v>
      </c>
      <c r="R427" s="129">
        <v>0</v>
      </c>
      <c r="S427" s="129">
        <v>0</v>
      </c>
      <c r="T427" s="87"/>
      <c r="U427" s="100" t="s">
        <v>133</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134</v>
      </c>
      <c r="K428" s="242">
        <f t="shared" si="264"/>
        <v>1071</v>
      </c>
      <c r="L428" s="242">
        <f t="shared" si="264"/>
        <v>1071</v>
      </c>
      <c r="M428" s="242">
        <f t="shared" si="264"/>
        <v>1071</v>
      </c>
      <c r="N428" s="242">
        <f t="shared" si="257"/>
        <v>1071</v>
      </c>
      <c r="O428" s="129">
        <v>1071</v>
      </c>
      <c r="P428" s="129">
        <v>0</v>
      </c>
      <c r="Q428" s="129">
        <v>0</v>
      </c>
      <c r="R428" s="129">
        <v>0</v>
      </c>
      <c r="S428" s="129">
        <v>0</v>
      </c>
      <c r="T428" s="87"/>
      <c r="U428" s="100" t="s">
        <v>134</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135</v>
      </c>
      <c r="K429" s="242">
        <f t="shared" si="264"/>
        <v>1300</v>
      </c>
      <c r="L429" s="242">
        <f t="shared" si="264"/>
        <v>1300</v>
      </c>
      <c r="M429" s="242">
        <f t="shared" si="264"/>
        <v>1300</v>
      </c>
      <c r="N429" s="242">
        <f t="shared" si="257"/>
        <v>1300</v>
      </c>
      <c r="O429" s="129">
        <v>1300</v>
      </c>
      <c r="P429" s="129">
        <v>0</v>
      </c>
      <c r="Q429" s="129">
        <v>0</v>
      </c>
      <c r="R429" s="129">
        <v>0</v>
      </c>
      <c r="S429" s="129">
        <v>0</v>
      </c>
      <c r="T429" s="87"/>
      <c r="U429" s="100" t="s">
        <v>135</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136</v>
      </c>
      <c r="K430" s="242">
        <f t="shared" si="264"/>
        <v>1500</v>
      </c>
      <c r="L430" s="242">
        <f t="shared" si="264"/>
        <v>1500</v>
      </c>
      <c r="M430" s="242">
        <f t="shared" si="264"/>
        <v>1500</v>
      </c>
      <c r="N430" s="242">
        <f t="shared" si="257"/>
        <v>1500</v>
      </c>
      <c r="O430" s="129">
        <v>1500</v>
      </c>
      <c r="P430" s="129">
        <v>0</v>
      </c>
      <c r="Q430" s="129">
        <v>0</v>
      </c>
      <c r="R430" s="129">
        <v>0</v>
      </c>
      <c r="S430" s="129">
        <v>0</v>
      </c>
      <c r="T430" s="87"/>
      <c r="U430" s="100" t="s">
        <v>136</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137</v>
      </c>
      <c r="K431" s="242">
        <f t="shared" si="264"/>
        <v>100</v>
      </c>
      <c r="L431" s="242">
        <f t="shared" si="264"/>
        <v>100</v>
      </c>
      <c r="M431" s="242">
        <f t="shared" si="264"/>
        <v>100</v>
      </c>
      <c r="N431" s="242">
        <f t="shared" si="257"/>
        <v>100</v>
      </c>
      <c r="O431" s="129">
        <v>100</v>
      </c>
      <c r="P431" s="129">
        <v>0</v>
      </c>
      <c r="Q431" s="129">
        <v>0</v>
      </c>
      <c r="R431" s="129">
        <v>0</v>
      </c>
      <c r="S431" s="129">
        <v>0</v>
      </c>
      <c r="T431" s="87"/>
      <c r="U431" s="100" t="s">
        <v>137</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138</v>
      </c>
      <c r="K432" s="242">
        <f t="shared" si="264"/>
        <v>100</v>
      </c>
      <c r="L432" s="242">
        <f t="shared" si="264"/>
        <v>100</v>
      </c>
      <c r="M432" s="242">
        <f t="shared" si="264"/>
        <v>100</v>
      </c>
      <c r="N432" s="242">
        <f t="shared" si="257"/>
        <v>100</v>
      </c>
      <c r="O432" s="129">
        <v>100</v>
      </c>
      <c r="P432" s="129">
        <v>0</v>
      </c>
      <c r="Q432" s="129">
        <v>0</v>
      </c>
      <c r="R432" s="129">
        <v>0</v>
      </c>
      <c r="S432" s="129">
        <v>0</v>
      </c>
      <c r="T432" s="87"/>
      <c r="U432" s="100" t="s">
        <v>138</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139</v>
      </c>
      <c r="K433" s="242">
        <f t="shared" si="264"/>
        <v>100</v>
      </c>
      <c r="L433" s="242">
        <f t="shared" si="264"/>
        <v>100</v>
      </c>
      <c r="M433" s="242">
        <f t="shared" si="264"/>
        <v>100</v>
      </c>
      <c r="N433" s="242">
        <f t="shared" si="257"/>
        <v>100</v>
      </c>
      <c r="O433" s="129">
        <v>100</v>
      </c>
      <c r="P433" s="129">
        <v>0</v>
      </c>
      <c r="Q433" s="129">
        <v>0</v>
      </c>
      <c r="R433" s="129">
        <v>0</v>
      </c>
      <c r="S433" s="129">
        <v>0</v>
      </c>
      <c r="T433" s="87"/>
      <c r="U433" s="100" t="s">
        <v>139</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140</v>
      </c>
      <c r="K434" s="242">
        <f t="shared" si="264"/>
        <v>100</v>
      </c>
      <c r="L434" s="242">
        <f t="shared" si="264"/>
        <v>100</v>
      </c>
      <c r="M434" s="242">
        <f t="shared" si="264"/>
        <v>100</v>
      </c>
      <c r="N434" s="242">
        <f t="shared" si="257"/>
        <v>100</v>
      </c>
      <c r="O434" s="129">
        <v>100</v>
      </c>
      <c r="P434" s="129">
        <v>0</v>
      </c>
      <c r="Q434" s="129">
        <v>0</v>
      </c>
      <c r="R434" s="129">
        <v>0</v>
      </c>
      <c r="S434" s="129">
        <v>0</v>
      </c>
      <c r="T434" s="87"/>
      <c r="U434" s="100" t="s">
        <v>140</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141</v>
      </c>
      <c r="K435" s="242">
        <f t="shared" si="264"/>
        <v>100</v>
      </c>
      <c r="L435" s="242">
        <f t="shared" si="264"/>
        <v>100</v>
      </c>
      <c r="M435" s="242">
        <f t="shared" si="264"/>
        <v>100</v>
      </c>
      <c r="N435" s="242">
        <f t="shared" si="257"/>
        <v>100</v>
      </c>
      <c r="O435" s="129">
        <v>100</v>
      </c>
      <c r="P435" s="129">
        <v>0</v>
      </c>
      <c r="Q435" s="129">
        <v>0</v>
      </c>
      <c r="R435" s="129">
        <v>0</v>
      </c>
      <c r="S435" s="129">
        <v>0</v>
      </c>
      <c r="T435" s="87"/>
      <c r="U435" s="100" t="s">
        <v>141</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798</v>
      </c>
      <c r="J436" s="100" t="s">
        <v>378</v>
      </c>
      <c r="K436" s="129">
        <v>200</v>
      </c>
      <c r="L436" s="129">
        <v>300</v>
      </c>
      <c r="M436" s="129">
        <v>300</v>
      </c>
      <c r="N436" s="242">
        <f t="shared" si="257"/>
        <v>400</v>
      </c>
      <c r="O436" s="129">
        <v>400</v>
      </c>
      <c r="P436" s="129">
        <v>0</v>
      </c>
      <c r="Q436" s="129">
        <v>0</v>
      </c>
      <c r="R436" s="129">
        <v>0</v>
      </c>
      <c r="S436" s="129">
        <v>0</v>
      </c>
      <c r="T436" s="87"/>
      <c r="U436" s="100" t="s">
        <v>378</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133</v>
      </c>
      <c r="K437" s="242">
        <f t="shared" ref="K437:M445" si="267">$O437</f>
        <v>733</v>
      </c>
      <c r="L437" s="242">
        <f t="shared" si="267"/>
        <v>733</v>
      </c>
      <c r="M437" s="242">
        <f t="shared" si="267"/>
        <v>733</v>
      </c>
      <c r="N437" s="242">
        <f t="shared" si="257"/>
        <v>733</v>
      </c>
      <c r="O437" s="129">
        <v>733</v>
      </c>
      <c r="P437" s="129">
        <v>0</v>
      </c>
      <c r="Q437" s="129">
        <v>0</v>
      </c>
      <c r="R437" s="129">
        <v>0</v>
      </c>
      <c r="S437" s="129">
        <v>0</v>
      </c>
      <c r="T437" s="87"/>
      <c r="U437" s="100" t="s">
        <v>133</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134</v>
      </c>
      <c r="K438" s="242">
        <f t="shared" si="267"/>
        <v>1071</v>
      </c>
      <c r="L438" s="242">
        <f t="shared" si="267"/>
        <v>1071</v>
      </c>
      <c r="M438" s="242">
        <f t="shared" si="267"/>
        <v>1071</v>
      </c>
      <c r="N438" s="242">
        <f t="shared" si="257"/>
        <v>1071</v>
      </c>
      <c r="O438" s="129">
        <v>1071</v>
      </c>
      <c r="P438" s="129">
        <v>0</v>
      </c>
      <c r="Q438" s="129">
        <v>0</v>
      </c>
      <c r="R438" s="129">
        <v>0</v>
      </c>
      <c r="S438" s="129">
        <v>0</v>
      </c>
      <c r="T438" s="87"/>
      <c r="U438" s="100" t="s">
        <v>134</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135</v>
      </c>
      <c r="K439" s="242">
        <f t="shared" si="267"/>
        <v>1300</v>
      </c>
      <c r="L439" s="242">
        <f t="shared" si="267"/>
        <v>1300</v>
      </c>
      <c r="M439" s="242">
        <f t="shared" si="267"/>
        <v>1300</v>
      </c>
      <c r="N439" s="242">
        <f t="shared" si="257"/>
        <v>1300</v>
      </c>
      <c r="O439" s="129">
        <v>1300</v>
      </c>
      <c r="P439" s="129">
        <v>0</v>
      </c>
      <c r="Q439" s="129">
        <v>0</v>
      </c>
      <c r="R439" s="129">
        <v>0</v>
      </c>
      <c r="S439" s="129">
        <v>0</v>
      </c>
      <c r="T439" s="87"/>
      <c r="U439" s="100" t="s">
        <v>135</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136</v>
      </c>
      <c r="K440" s="242">
        <f t="shared" si="267"/>
        <v>1500</v>
      </c>
      <c r="L440" s="242">
        <f t="shared" si="267"/>
        <v>1500</v>
      </c>
      <c r="M440" s="242">
        <f t="shared" si="267"/>
        <v>1500</v>
      </c>
      <c r="N440" s="242">
        <f t="shared" si="257"/>
        <v>1500</v>
      </c>
      <c r="O440" s="129">
        <v>1500</v>
      </c>
      <c r="P440" s="129">
        <v>0</v>
      </c>
      <c r="Q440" s="129">
        <v>0</v>
      </c>
      <c r="R440" s="129">
        <v>0</v>
      </c>
      <c r="S440" s="129">
        <v>0</v>
      </c>
      <c r="T440" s="87"/>
      <c r="U440" s="100" t="s">
        <v>136</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137</v>
      </c>
      <c r="K441" s="242">
        <f t="shared" si="267"/>
        <v>100</v>
      </c>
      <c r="L441" s="242">
        <f t="shared" si="267"/>
        <v>100</v>
      </c>
      <c r="M441" s="242">
        <f t="shared" si="267"/>
        <v>100</v>
      </c>
      <c r="N441" s="242">
        <f t="shared" si="257"/>
        <v>100</v>
      </c>
      <c r="O441" s="129">
        <v>100</v>
      </c>
      <c r="P441" s="129">
        <v>0</v>
      </c>
      <c r="Q441" s="129">
        <v>0</v>
      </c>
      <c r="R441" s="129">
        <v>0</v>
      </c>
      <c r="S441" s="129">
        <v>0</v>
      </c>
      <c r="T441" s="87"/>
      <c r="U441" s="100" t="s">
        <v>137</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138</v>
      </c>
      <c r="K442" s="242">
        <f t="shared" si="267"/>
        <v>100</v>
      </c>
      <c r="L442" s="242">
        <f t="shared" si="267"/>
        <v>100</v>
      </c>
      <c r="M442" s="242">
        <f t="shared" si="267"/>
        <v>100</v>
      </c>
      <c r="N442" s="242">
        <f t="shared" si="257"/>
        <v>100</v>
      </c>
      <c r="O442" s="129">
        <v>100</v>
      </c>
      <c r="P442" s="129">
        <v>0</v>
      </c>
      <c r="Q442" s="129">
        <v>0</v>
      </c>
      <c r="R442" s="129">
        <v>0</v>
      </c>
      <c r="S442" s="129">
        <v>0</v>
      </c>
      <c r="T442" s="87"/>
      <c r="U442" s="100" t="s">
        <v>138</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139</v>
      </c>
      <c r="K443" s="242">
        <f t="shared" si="267"/>
        <v>100</v>
      </c>
      <c r="L443" s="242">
        <f t="shared" si="267"/>
        <v>100</v>
      </c>
      <c r="M443" s="242">
        <f t="shared" si="267"/>
        <v>100</v>
      </c>
      <c r="N443" s="242">
        <f t="shared" si="257"/>
        <v>100</v>
      </c>
      <c r="O443" s="129">
        <v>100</v>
      </c>
      <c r="P443" s="129">
        <v>0</v>
      </c>
      <c r="Q443" s="129">
        <v>0</v>
      </c>
      <c r="R443" s="129">
        <v>0</v>
      </c>
      <c r="S443" s="129">
        <v>0</v>
      </c>
      <c r="T443" s="87"/>
      <c r="U443" s="100" t="s">
        <v>139</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140</v>
      </c>
      <c r="K444" s="242">
        <f t="shared" si="267"/>
        <v>100</v>
      </c>
      <c r="L444" s="242">
        <f t="shared" si="267"/>
        <v>100</v>
      </c>
      <c r="M444" s="242">
        <f t="shared" si="267"/>
        <v>100</v>
      </c>
      <c r="N444" s="242">
        <f t="shared" si="257"/>
        <v>100</v>
      </c>
      <c r="O444" s="129">
        <v>100</v>
      </c>
      <c r="P444" s="129">
        <v>0</v>
      </c>
      <c r="Q444" s="129">
        <v>0</v>
      </c>
      <c r="R444" s="129">
        <v>0</v>
      </c>
      <c r="S444" s="129">
        <v>0</v>
      </c>
      <c r="T444" s="87"/>
      <c r="U444" s="100" t="s">
        <v>140</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141</v>
      </c>
      <c r="K445" s="242">
        <f t="shared" si="267"/>
        <v>100</v>
      </c>
      <c r="L445" s="242">
        <f t="shared" si="267"/>
        <v>100</v>
      </c>
      <c r="M445" s="242">
        <f t="shared" si="267"/>
        <v>100</v>
      </c>
      <c r="N445" s="242">
        <f t="shared" si="257"/>
        <v>100</v>
      </c>
      <c r="O445" s="129">
        <v>100</v>
      </c>
      <c r="P445" s="129">
        <v>0</v>
      </c>
      <c r="Q445" s="129">
        <v>0</v>
      </c>
      <c r="R445" s="129">
        <v>0</v>
      </c>
      <c r="S445" s="129">
        <v>0</v>
      </c>
      <c r="T445" s="87"/>
      <c r="U445" s="100" t="s">
        <v>141</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173</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174</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175</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177</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176</v>
      </c>
      <c r="L458" s="23"/>
      <c r="M458" s="23" t="s">
        <v>831</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178</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378</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133</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134</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135</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136</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137</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138</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139</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140</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141</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218</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179</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219</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220</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180</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115</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181</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182</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611" t="s">
        <v>1170</v>
      </c>
      <c r="K489" s="611"/>
      <c r="L489" s="99"/>
      <c r="M489" s="99"/>
      <c r="N489" s="99"/>
      <c r="O489" s="611"/>
      <c r="P489" s="99"/>
      <c r="Q489" s="99"/>
      <c r="R489" s="99"/>
      <c r="T489" s="22"/>
      <c r="U489" s="127" t="s">
        <v>807</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611"/>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155</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111</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380</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381</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382</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383</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384</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385</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386</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387</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388</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389</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183</v>
      </c>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828</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827</v>
      </c>
      <c r="K515" s="17"/>
      <c r="L515" s="22"/>
      <c r="M515" s="22"/>
      <c r="N515" s="22"/>
      <c r="O515" s="22"/>
      <c r="P515" s="22"/>
      <c r="Q515" s="22"/>
      <c r="R515" s="22"/>
      <c r="S515" s="22"/>
      <c r="T515" s="23" t="s">
        <v>187</v>
      </c>
      <c r="U515" s="22"/>
      <c r="V515" s="22" t="s">
        <v>830</v>
      </c>
      <c r="W515" s="22"/>
      <c r="X515" s="23" t="s">
        <v>188</v>
      </c>
      <c r="Y515" s="23"/>
      <c r="Z515" s="24"/>
      <c r="AA515" s="24"/>
      <c r="AB515" s="24"/>
      <c r="AC515" s="238" t="s">
        <v>889</v>
      </c>
      <c r="AD515" s="238"/>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97"/>
      <c r="H516" s="597" t="s">
        <v>810</v>
      </c>
      <c r="I516" s="598" t="s">
        <v>155</v>
      </c>
      <c r="J516" s="598" t="s">
        <v>379</v>
      </c>
      <c r="K516" s="598" t="s">
        <v>56</v>
      </c>
      <c r="L516" s="598" t="s">
        <v>57</v>
      </c>
      <c r="M516" s="598" t="s">
        <v>58</v>
      </c>
      <c r="N516" s="598" t="s">
        <v>59</v>
      </c>
      <c r="O516" s="598" t="s">
        <v>881</v>
      </c>
      <c r="P516" s="598" t="s">
        <v>882</v>
      </c>
      <c r="Q516" s="598" t="s">
        <v>883</v>
      </c>
      <c r="R516" s="598" t="s">
        <v>1155</v>
      </c>
      <c r="S516" s="597"/>
      <c r="T516" s="597" t="s">
        <v>189</v>
      </c>
      <c r="U516" s="597"/>
      <c r="V516" s="597" t="s">
        <v>829</v>
      </c>
      <c r="W516" s="597"/>
      <c r="X516" s="597"/>
      <c r="Y516" s="597"/>
      <c r="Z516" s="597"/>
      <c r="AA516" s="597"/>
      <c r="AB516" s="597"/>
      <c r="AC516" s="597" t="s">
        <v>810</v>
      </c>
      <c r="AD516" s="597" t="s">
        <v>890</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820</v>
      </c>
      <c r="I517" s="102" t="s">
        <v>380</v>
      </c>
      <c r="J517" s="228">
        <v>0.81</v>
      </c>
      <c r="K517" s="228">
        <v>0.81</v>
      </c>
      <c r="L517" s="228">
        <v>0.81</v>
      </c>
      <c r="M517" s="228">
        <v>0.81</v>
      </c>
      <c r="N517" s="228">
        <v>0.81</v>
      </c>
      <c r="O517" s="228">
        <v>0.81</v>
      </c>
      <c r="P517" s="228">
        <v>0.81</v>
      </c>
      <c r="Q517" s="228">
        <v>0.81</v>
      </c>
      <c r="R517" s="228">
        <v>0.81</v>
      </c>
      <c r="S517" s="599"/>
      <c r="T517" s="228">
        <v>-0.09</v>
      </c>
      <c r="U517" s="92"/>
      <c r="V517" s="228">
        <v>0</v>
      </c>
      <c r="W517" s="92"/>
      <c r="X517" s="228">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381</v>
      </c>
      <c r="J518" s="228">
        <v>0.81</v>
      </c>
      <c r="K518" s="228">
        <v>0.81</v>
      </c>
      <c r="L518" s="228">
        <v>0.81</v>
      </c>
      <c r="M518" s="228">
        <v>0.81</v>
      </c>
      <c r="N518" s="228">
        <v>0.81</v>
      </c>
      <c r="O518" s="228">
        <v>0.81</v>
      </c>
      <c r="P518" s="228">
        <v>0.81</v>
      </c>
      <c r="Q518" s="228">
        <v>0.81</v>
      </c>
      <c r="R518" s="228">
        <v>0.81</v>
      </c>
      <c r="S518" s="599"/>
      <c r="T518" s="228">
        <v>-0.09</v>
      </c>
      <c r="U518" s="92"/>
      <c r="V518" s="228">
        <v>0</v>
      </c>
      <c r="W518" s="92"/>
      <c r="X518" s="228">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382</v>
      </c>
      <c r="J519" s="228">
        <v>0.81</v>
      </c>
      <c r="K519" s="228">
        <v>0.81</v>
      </c>
      <c r="L519" s="228">
        <v>0.81</v>
      </c>
      <c r="M519" s="228">
        <v>0.81</v>
      </c>
      <c r="N519" s="228">
        <v>0.81</v>
      </c>
      <c r="O519" s="228">
        <v>0.81</v>
      </c>
      <c r="P519" s="228">
        <v>0.81</v>
      </c>
      <c r="Q519" s="228">
        <v>0.81</v>
      </c>
      <c r="R519" s="228">
        <v>0.81</v>
      </c>
      <c r="S519" s="599"/>
      <c r="T519" s="228">
        <v>-0.09</v>
      </c>
      <c r="U519" s="92"/>
      <c r="V519" s="228">
        <v>0</v>
      </c>
      <c r="W519" s="92"/>
      <c r="X519" s="228">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383</v>
      </c>
      <c r="J520" s="228">
        <v>0.8</v>
      </c>
      <c r="K520" s="228">
        <v>0.8</v>
      </c>
      <c r="L520" s="228">
        <v>0.8</v>
      </c>
      <c r="M520" s="228">
        <v>0.8</v>
      </c>
      <c r="N520" s="228">
        <v>0.8</v>
      </c>
      <c r="O520" s="228">
        <v>0.8</v>
      </c>
      <c r="P520" s="228">
        <v>0.8</v>
      </c>
      <c r="Q520" s="228">
        <v>0.8</v>
      </c>
      <c r="R520" s="228">
        <v>0.8</v>
      </c>
      <c r="S520" s="599"/>
      <c r="T520" s="228">
        <v>-0.08</v>
      </c>
      <c r="U520" s="92"/>
      <c r="V520" s="228">
        <v>0.05</v>
      </c>
      <c r="W520" s="92"/>
      <c r="X520" s="228">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384</v>
      </c>
      <c r="J521" s="228">
        <v>0.78</v>
      </c>
      <c r="K521" s="228">
        <v>0.78</v>
      </c>
      <c r="L521" s="228">
        <v>0.78</v>
      </c>
      <c r="M521" s="228">
        <v>0.78</v>
      </c>
      <c r="N521" s="228">
        <v>0.78</v>
      </c>
      <c r="O521" s="228">
        <v>0.78</v>
      </c>
      <c r="P521" s="228">
        <v>0.78</v>
      </c>
      <c r="Q521" s="228">
        <v>0.78</v>
      </c>
      <c r="R521" s="228">
        <v>0.78</v>
      </c>
      <c r="S521" s="599"/>
      <c r="T521" s="228">
        <v>-0.06</v>
      </c>
      <c r="U521" s="92"/>
      <c r="V521" s="228">
        <v>0.1</v>
      </c>
      <c r="W521" s="92"/>
      <c r="X521" s="228">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385</v>
      </c>
      <c r="J522" s="228">
        <v>0.73499999999999999</v>
      </c>
      <c r="K522" s="228">
        <v>0.73499999999999999</v>
      </c>
      <c r="L522" s="228">
        <v>0.73499999999999999</v>
      </c>
      <c r="M522" s="228">
        <v>0.73499999999999999</v>
      </c>
      <c r="N522" s="228">
        <v>0.73499999999999999</v>
      </c>
      <c r="O522" s="228">
        <v>0.73499999999999999</v>
      </c>
      <c r="P522" s="228">
        <v>0.73499999999999999</v>
      </c>
      <c r="Q522" s="228">
        <v>0.73499999999999999</v>
      </c>
      <c r="R522" s="228">
        <v>0.73499999999999999</v>
      </c>
      <c r="S522" s="599"/>
      <c r="T522" s="228">
        <v>-0.1</v>
      </c>
      <c r="U522" s="92"/>
      <c r="V522" s="228">
        <v>0</v>
      </c>
      <c r="W522" s="92"/>
      <c r="X522" s="228">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386</v>
      </c>
      <c r="J523" s="228">
        <v>0.71</v>
      </c>
      <c r="K523" s="228">
        <v>0.71</v>
      </c>
      <c r="L523" s="228">
        <v>0.71</v>
      </c>
      <c r="M523" s="228">
        <v>0.71</v>
      </c>
      <c r="N523" s="228">
        <v>0.71</v>
      </c>
      <c r="O523" s="228">
        <v>0.71</v>
      </c>
      <c r="P523" s="228">
        <v>0.71</v>
      </c>
      <c r="Q523" s="228">
        <v>0.71</v>
      </c>
      <c r="R523" s="228">
        <v>0.71</v>
      </c>
      <c r="S523" s="599"/>
      <c r="T523" s="228">
        <v>-0.1</v>
      </c>
      <c r="U523" s="92"/>
      <c r="V523" s="228">
        <v>0</v>
      </c>
      <c r="W523" s="92"/>
      <c r="X523" s="228">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387</v>
      </c>
      <c r="J524" s="228">
        <v>0.7</v>
      </c>
      <c r="K524" s="228">
        <v>0.7</v>
      </c>
      <c r="L524" s="228">
        <v>0.7</v>
      </c>
      <c r="M524" s="228">
        <v>0.7</v>
      </c>
      <c r="N524" s="228">
        <v>0.7</v>
      </c>
      <c r="O524" s="228">
        <v>0.7</v>
      </c>
      <c r="P524" s="228">
        <v>0.7</v>
      </c>
      <c r="Q524" s="228">
        <v>0.7</v>
      </c>
      <c r="R524" s="228">
        <v>0.7</v>
      </c>
      <c r="S524" s="599"/>
      <c r="T524" s="228">
        <v>-0.1</v>
      </c>
      <c r="U524" s="92"/>
      <c r="V524" s="228">
        <v>0</v>
      </c>
      <c r="W524" s="92"/>
      <c r="X524" s="228">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388</v>
      </c>
      <c r="J525" s="228">
        <v>0.68</v>
      </c>
      <c r="K525" s="228">
        <v>0.68</v>
      </c>
      <c r="L525" s="228">
        <v>0.68</v>
      </c>
      <c r="M525" s="228">
        <v>0.68</v>
      </c>
      <c r="N525" s="228">
        <v>0.68</v>
      </c>
      <c r="O525" s="228">
        <v>0.68</v>
      </c>
      <c r="P525" s="228">
        <v>0.68</v>
      </c>
      <c r="Q525" s="228">
        <v>0.68</v>
      </c>
      <c r="R525" s="228">
        <v>0.68</v>
      </c>
      <c r="S525" s="599"/>
      <c r="T525" s="228">
        <v>-0.1</v>
      </c>
      <c r="U525" s="92"/>
      <c r="V525" s="228">
        <v>0</v>
      </c>
      <c r="W525" s="92"/>
      <c r="X525" s="228">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389</v>
      </c>
      <c r="J526" s="228">
        <v>0.65</v>
      </c>
      <c r="K526" s="228">
        <v>0.65</v>
      </c>
      <c r="L526" s="228">
        <v>0.65</v>
      </c>
      <c r="M526" s="228">
        <v>0.65</v>
      </c>
      <c r="N526" s="228">
        <v>0.65</v>
      </c>
      <c r="O526" s="228">
        <v>0.65</v>
      </c>
      <c r="P526" s="228">
        <v>0.65</v>
      </c>
      <c r="Q526" s="228">
        <v>0.65</v>
      </c>
      <c r="R526" s="228">
        <v>0.65</v>
      </c>
      <c r="S526" s="599"/>
      <c r="T526" s="228">
        <v>-0.1</v>
      </c>
      <c r="U526" s="92"/>
      <c r="V526" s="228">
        <v>0</v>
      </c>
      <c r="W526" s="92"/>
      <c r="X526" s="228">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393</v>
      </c>
      <c r="I527" s="102" t="s">
        <v>380</v>
      </c>
      <c r="J527" s="228">
        <v>0.81</v>
      </c>
      <c r="K527" s="228">
        <v>0.81</v>
      </c>
      <c r="L527" s="228">
        <v>0.81</v>
      </c>
      <c r="M527" s="228">
        <v>0.81</v>
      </c>
      <c r="N527" s="228">
        <v>0.81</v>
      </c>
      <c r="O527" s="228">
        <v>0.81</v>
      </c>
      <c r="P527" s="228">
        <v>0.81</v>
      </c>
      <c r="Q527" s="228">
        <v>0.81</v>
      </c>
      <c r="R527" s="228">
        <v>0.81</v>
      </c>
      <c r="S527" s="599"/>
      <c r="T527" s="228">
        <v>-0.13</v>
      </c>
      <c r="U527" s="92"/>
      <c r="V527" s="785">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381</v>
      </c>
      <c r="J528" s="228">
        <v>0.81</v>
      </c>
      <c r="K528" s="228">
        <v>0.81</v>
      </c>
      <c r="L528" s="228">
        <v>0.81</v>
      </c>
      <c r="M528" s="228">
        <v>0.81</v>
      </c>
      <c r="N528" s="228">
        <v>0.81</v>
      </c>
      <c r="O528" s="228">
        <v>0.81</v>
      </c>
      <c r="P528" s="228">
        <v>0.81</v>
      </c>
      <c r="Q528" s="228">
        <v>0.81</v>
      </c>
      <c r="R528" s="228">
        <v>0.81</v>
      </c>
      <c r="S528" s="599"/>
      <c r="T528" s="228">
        <v>-0.13</v>
      </c>
      <c r="U528" s="92"/>
      <c r="V528" s="785">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382</v>
      </c>
      <c r="J529" s="228">
        <v>0.81</v>
      </c>
      <c r="K529" s="228">
        <v>0.81</v>
      </c>
      <c r="L529" s="228">
        <v>0.81</v>
      </c>
      <c r="M529" s="228">
        <v>0.81</v>
      </c>
      <c r="N529" s="228">
        <v>0.81</v>
      </c>
      <c r="O529" s="228">
        <v>0.81</v>
      </c>
      <c r="P529" s="228">
        <v>0.81</v>
      </c>
      <c r="Q529" s="228">
        <v>0.81</v>
      </c>
      <c r="R529" s="228">
        <v>0.81</v>
      </c>
      <c r="S529" s="599"/>
      <c r="T529" s="228">
        <v>-0.13</v>
      </c>
      <c r="U529" s="92"/>
      <c r="V529" s="785">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383</v>
      </c>
      <c r="J530" s="228">
        <v>0.75</v>
      </c>
      <c r="K530" s="228">
        <v>0.78</v>
      </c>
      <c r="L530" s="228">
        <v>0.78</v>
      </c>
      <c r="M530" s="228">
        <v>0.78</v>
      </c>
      <c r="N530" s="228">
        <v>0.78</v>
      </c>
      <c r="O530" s="228">
        <v>0.78</v>
      </c>
      <c r="P530" s="228">
        <v>0.78</v>
      </c>
      <c r="Q530" s="228">
        <v>0.78</v>
      </c>
      <c r="R530" s="228">
        <v>0.78</v>
      </c>
      <c r="S530" s="599"/>
      <c r="T530" s="228">
        <v>-0.1</v>
      </c>
      <c r="U530" s="92"/>
      <c r="V530" s="785">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384</v>
      </c>
      <c r="J531" s="228">
        <v>0.67</v>
      </c>
      <c r="K531" s="228">
        <v>0.72</v>
      </c>
      <c r="L531" s="228">
        <v>0.72</v>
      </c>
      <c r="M531" s="228">
        <v>0.72</v>
      </c>
      <c r="N531" s="228">
        <v>0.72</v>
      </c>
      <c r="O531" s="228">
        <v>0.72</v>
      </c>
      <c r="P531" s="228">
        <v>0.72</v>
      </c>
      <c r="Q531" s="228">
        <v>0.72</v>
      </c>
      <c r="R531" s="228">
        <v>0.72</v>
      </c>
      <c r="S531" s="599"/>
      <c r="T531" s="228">
        <v>-0.05</v>
      </c>
      <c r="U531" s="92"/>
      <c r="V531" s="785">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385</v>
      </c>
      <c r="J532" s="228">
        <v>0.73499999999999999</v>
      </c>
      <c r="K532" s="228">
        <v>0.6</v>
      </c>
      <c r="L532" s="228">
        <v>0.6</v>
      </c>
      <c r="M532" s="228">
        <v>0.6</v>
      </c>
      <c r="N532" s="228">
        <v>0.6</v>
      </c>
      <c r="O532" s="228">
        <v>0.6</v>
      </c>
      <c r="P532" s="228">
        <v>0.6</v>
      </c>
      <c r="Q532" s="228">
        <v>0.6</v>
      </c>
      <c r="R532" s="228">
        <v>0.6</v>
      </c>
      <c r="S532" s="599"/>
      <c r="T532" s="228">
        <v>-0.17</v>
      </c>
      <c r="U532" s="92"/>
      <c r="V532" s="785">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386</v>
      </c>
      <c r="J533" s="228">
        <v>0.71</v>
      </c>
      <c r="K533" s="228">
        <v>0.71</v>
      </c>
      <c r="L533" s="228">
        <v>0.71</v>
      </c>
      <c r="M533" s="228">
        <v>0.71</v>
      </c>
      <c r="N533" s="228">
        <v>0.71</v>
      </c>
      <c r="O533" s="228">
        <v>0.71</v>
      </c>
      <c r="P533" s="228">
        <v>0.71</v>
      </c>
      <c r="Q533" s="228">
        <v>0.71</v>
      </c>
      <c r="R533" s="228">
        <v>0.71</v>
      </c>
      <c r="S533" s="599"/>
      <c r="T533" s="228">
        <v>-0.17</v>
      </c>
      <c r="U533" s="92"/>
      <c r="V533" s="785">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387</v>
      </c>
      <c r="J534" s="228">
        <v>0.7</v>
      </c>
      <c r="K534" s="228">
        <v>0.75</v>
      </c>
      <c r="L534" s="228">
        <v>0.75</v>
      </c>
      <c r="M534" s="228">
        <v>0.75</v>
      </c>
      <c r="N534" s="228">
        <v>0.75</v>
      </c>
      <c r="O534" s="228">
        <v>0.75</v>
      </c>
      <c r="P534" s="228">
        <v>0.75</v>
      </c>
      <c r="Q534" s="228">
        <v>0.75</v>
      </c>
      <c r="R534" s="228">
        <v>0.75</v>
      </c>
      <c r="S534" s="599"/>
      <c r="T534" s="228">
        <v>-0.17</v>
      </c>
      <c r="U534" s="92"/>
      <c r="V534" s="785">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388</v>
      </c>
      <c r="J535" s="228">
        <v>0.74</v>
      </c>
      <c r="K535" s="228">
        <v>0.75</v>
      </c>
      <c r="L535" s="228">
        <v>0.75</v>
      </c>
      <c r="M535" s="228">
        <v>0.75</v>
      </c>
      <c r="N535" s="228">
        <v>0.75</v>
      </c>
      <c r="O535" s="228">
        <v>0.75</v>
      </c>
      <c r="P535" s="228">
        <v>0.75</v>
      </c>
      <c r="Q535" s="228">
        <v>0.75</v>
      </c>
      <c r="R535" s="228">
        <v>0.75</v>
      </c>
      <c r="S535" s="599"/>
      <c r="T535" s="228">
        <v>-0.17</v>
      </c>
      <c r="U535" s="92"/>
      <c r="V535" s="785">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389</v>
      </c>
      <c r="J536" s="228">
        <v>0.75</v>
      </c>
      <c r="K536" s="228">
        <v>0.75</v>
      </c>
      <c r="L536" s="228">
        <v>0.75</v>
      </c>
      <c r="M536" s="228">
        <v>0.75</v>
      </c>
      <c r="N536" s="228">
        <v>0.75</v>
      </c>
      <c r="O536" s="228">
        <v>0.75</v>
      </c>
      <c r="P536" s="228">
        <v>0.75</v>
      </c>
      <c r="Q536" s="228">
        <v>0.75</v>
      </c>
      <c r="R536" s="228">
        <v>0.75</v>
      </c>
      <c r="S536" s="599"/>
      <c r="T536" s="228">
        <v>-0.2</v>
      </c>
      <c r="U536" s="92"/>
      <c r="V536" s="785">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791</v>
      </c>
      <c r="I537" s="102" t="s">
        <v>380</v>
      </c>
      <c r="J537" s="228">
        <v>0.81</v>
      </c>
      <c r="K537" s="228">
        <v>0.81</v>
      </c>
      <c r="L537" s="228">
        <v>0.81</v>
      </c>
      <c r="M537" s="228">
        <v>0.81</v>
      </c>
      <c r="N537" s="228">
        <v>0.81</v>
      </c>
      <c r="O537" s="228">
        <v>0.81</v>
      </c>
      <c r="P537" s="228">
        <v>0.81</v>
      </c>
      <c r="Q537" s="228">
        <v>0.81</v>
      </c>
      <c r="R537" s="228">
        <v>0.81</v>
      </c>
      <c r="S537" s="599"/>
      <c r="T537" s="228">
        <v>-0.13</v>
      </c>
      <c r="U537" s="92"/>
      <c r="V537" s="785">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381</v>
      </c>
      <c r="J538" s="228">
        <v>0.81</v>
      </c>
      <c r="K538" s="228">
        <v>0.81</v>
      </c>
      <c r="L538" s="228">
        <v>0.81</v>
      </c>
      <c r="M538" s="228">
        <v>0.81</v>
      </c>
      <c r="N538" s="228">
        <v>0.81</v>
      </c>
      <c r="O538" s="228">
        <v>0.81</v>
      </c>
      <c r="P538" s="228">
        <v>0.81</v>
      </c>
      <c r="Q538" s="228">
        <v>0.81</v>
      </c>
      <c r="R538" s="228">
        <v>0.81</v>
      </c>
      <c r="S538" s="599"/>
      <c r="T538" s="228">
        <v>-0.13</v>
      </c>
      <c r="U538" s="92"/>
      <c r="V538" s="785">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382</v>
      </c>
      <c r="J539" s="228">
        <v>0.81</v>
      </c>
      <c r="K539" s="228">
        <v>0.81</v>
      </c>
      <c r="L539" s="228">
        <v>0.81</v>
      </c>
      <c r="M539" s="228">
        <v>0.81</v>
      </c>
      <c r="N539" s="228">
        <v>0.81</v>
      </c>
      <c r="O539" s="228">
        <v>0.81</v>
      </c>
      <c r="P539" s="228">
        <v>0.81</v>
      </c>
      <c r="Q539" s="228">
        <v>0.81</v>
      </c>
      <c r="R539" s="228">
        <v>0.81</v>
      </c>
      <c r="S539" s="599"/>
      <c r="T539" s="228">
        <v>-0.13</v>
      </c>
      <c r="U539" s="92"/>
      <c r="V539" s="785">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383</v>
      </c>
      <c r="J540" s="228">
        <v>0.75</v>
      </c>
      <c r="K540" s="228">
        <v>0.78</v>
      </c>
      <c r="L540" s="228">
        <v>0.78</v>
      </c>
      <c r="M540" s="228">
        <v>0.78</v>
      </c>
      <c r="N540" s="228">
        <v>0.78</v>
      </c>
      <c r="O540" s="228">
        <v>0.78</v>
      </c>
      <c r="P540" s="228">
        <v>0.78</v>
      </c>
      <c r="Q540" s="228">
        <v>0.78</v>
      </c>
      <c r="R540" s="228">
        <v>0.78</v>
      </c>
      <c r="S540" s="599"/>
      <c r="T540" s="228">
        <v>-0.1</v>
      </c>
      <c r="U540" s="92"/>
      <c r="V540" s="785">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384</v>
      </c>
      <c r="J541" s="228">
        <v>0.67</v>
      </c>
      <c r="K541" s="228">
        <v>0.72</v>
      </c>
      <c r="L541" s="228">
        <v>0.72</v>
      </c>
      <c r="M541" s="228">
        <v>0.72</v>
      </c>
      <c r="N541" s="228">
        <v>0.72</v>
      </c>
      <c r="O541" s="228">
        <v>0.72</v>
      </c>
      <c r="P541" s="228">
        <v>0.72</v>
      </c>
      <c r="Q541" s="228">
        <v>0.72</v>
      </c>
      <c r="R541" s="228">
        <v>0.72</v>
      </c>
      <c r="S541" s="599"/>
      <c r="T541" s="228">
        <v>-0.05</v>
      </c>
      <c r="U541" s="92"/>
      <c r="V541" s="785">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385</v>
      </c>
      <c r="J542" s="228">
        <v>0.73499999999999999</v>
      </c>
      <c r="K542" s="228">
        <v>0.6</v>
      </c>
      <c r="L542" s="228">
        <v>0.6</v>
      </c>
      <c r="M542" s="228">
        <v>0.6</v>
      </c>
      <c r="N542" s="228">
        <v>0.6</v>
      </c>
      <c r="O542" s="228">
        <v>0.6</v>
      </c>
      <c r="P542" s="228">
        <v>0.6</v>
      </c>
      <c r="Q542" s="228">
        <v>0.6</v>
      </c>
      <c r="R542" s="228">
        <v>0.6</v>
      </c>
      <c r="S542" s="599"/>
      <c r="T542" s="228">
        <v>-0.17</v>
      </c>
      <c r="U542" s="92"/>
      <c r="V542" s="785">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386</v>
      </c>
      <c r="J543" s="228">
        <v>0.71</v>
      </c>
      <c r="K543" s="228">
        <v>0.71</v>
      </c>
      <c r="L543" s="228">
        <v>0.71</v>
      </c>
      <c r="M543" s="228">
        <v>0.71</v>
      </c>
      <c r="N543" s="228">
        <v>0.71</v>
      </c>
      <c r="O543" s="228">
        <v>0.71</v>
      </c>
      <c r="P543" s="228">
        <v>0.71</v>
      </c>
      <c r="Q543" s="228">
        <v>0.71</v>
      </c>
      <c r="R543" s="228">
        <v>0.71</v>
      </c>
      <c r="S543" s="599"/>
      <c r="T543" s="228">
        <v>-0.17</v>
      </c>
      <c r="U543" s="92"/>
      <c r="V543" s="785">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387</v>
      </c>
      <c r="J544" s="228">
        <v>0.7</v>
      </c>
      <c r="K544" s="228">
        <v>0.75</v>
      </c>
      <c r="L544" s="228">
        <v>0.75</v>
      </c>
      <c r="M544" s="228">
        <v>0.75</v>
      </c>
      <c r="N544" s="228">
        <v>0.75</v>
      </c>
      <c r="O544" s="228">
        <v>0.75</v>
      </c>
      <c r="P544" s="228">
        <v>0.75</v>
      </c>
      <c r="Q544" s="228">
        <v>0.75</v>
      </c>
      <c r="R544" s="228">
        <v>0.75</v>
      </c>
      <c r="S544" s="599"/>
      <c r="T544" s="228">
        <v>-0.17</v>
      </c>
      <c r="U544" s="92"/>
      <c r="V544" s="785">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388</v>
      </c>
      <c r="J545" s="228">
        <v>0.74</v>
      </c>
      <c r="K545" s="228">
        <v>0.75</v>
      </c>
      <c r="L545" s="228">
        <v>0.75</v>
      </c>
      <c r="M545" s="228">
        <v>0.75</v>
      </c>
      <c r="N545" s="228">
        <v>0.75</v>
      </c>
      <c r="O545" s="228">
        <v>0.75</v>
      </c>
      <c r="P545" s="228">
        <v>0.75</v>
      </c>
      <c r="Q545" s="228">
        <v>0.75</v>
      </c>
      <c r="R545" s="228">
        <v>0.75</v>
      </c>
      <c r="S545" s="599"/>
      <c r="T545" s="228">
        <v>-0.17</v>
      </c>
      <c r="U545" s="92"/>
      <c r="V545" s="785">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389</v>
      </c>
      <c r="J546" s="228">
        <v>0.75</v>
      </c>
      <c r="K546" s="228">
        <v>0.75</v>
      </c>
      <c r="L546" s="228">
        <v>0.75</v>
      </c>
      <c r="M546" s="228">
        <v>0.75</v>
      </c>
      <c r="N546" s="228">
        <v>0.75</v>
      </c>
      <c r="O546" s="228">
        <v>0.75</v>
      </c>
      <c r="P546" s="228">
        <v>0.75</v>
      </c>
      <c r="Q546" s="228">
        <v>0.75</v>
      </c>
      <c r="R546" s="228">
        <v>0.75</v>
      </c>
      <c r="S546" s="599"/>
      <c r="T546" s="228">
        <v>-0.2</v>
      </c>
      <c r="U546" s="92"/>
      <c r="V546" s="785">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792</v>
      </c>
      <c r="I547" s="102" t="s">
        <v>380</v>
      </c>
      <c r="J547" s="228">
        <v>0.81</v>
      </c>
      <c r="K547" s="228">
        <v>0.81</v>
      </c>
      <c r="L547" s="228">
        <v>0.81</v>
      </c>
      <c r="M547" s="228">
        <v>0.81</v>
      </c>
      <c r="N547" s="228">
        <v>0.81</v>
      </c>
      <c r="O547" s="228">
        <v>0.81</v>
      </c>
      <c r="P547" s="228">
        <v>0.81</v>
      </c>
      <c r="Q547" s="228">
        <v>0.81</v>
      </c>
      <c r="R547" s="228">
        <v>0.81</v>
      </c>
      <c r="S547" s="599"/>
      <c r="T547" s="228">
        <v>-0.13</v>
      </c>
      <c r="U547" s="92"/>
      <c r="V547" s="785">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381</v>
      </c>
      <c r="J548" s="228">
        <v>0.81</v>
      </c>
      <c r="K548" s="228">
        <v>0.81</v>
      </c>
      <c r="L548" s="228">
        <v>0.81</v>
      </c>
      <c r="M548" s="228">
        <v>0.81</v>
      </c>
      <c r="N548" s="228">
        <v>0.81</v>
      </c>
      <c r="O548" s="228">
        <v>0.81</v>
      </c>
      <c r="P548" s="228">
        <v>0.81</v>
      </c>
      <c r="Q548" s="228">
        <v>0.81</v>
      </c>
      <c r="R548" s="228">
        <v>0.81</v>
      </c>
      <c r="S548" s="599"/>
      <c r="T548" s="228">
        <v>-0.13</v>
      </c>
      <c r="U548" s="92"/>
      <c r="V548" s="785">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382</v>
      </c>
      <c r="J549" s="228">
        <v>0.81</v>
      </c>
      <c r="K549" s="228">
        <v>0.81</v>
      </c>
      <c r="L549" s="228">
        <v>0.81</v>
      </c>
      <c r="M549" s="228">
        <v>0.81</v>
      </c>
      <c r="N549" s="228">
        <v>0.81</v>
      </c>
      <c r="O549" s="228">
        <v>0.81</v>
      </c>
      <c r="P549" s="228">
        <v>0.81</v>
      </c>
      <c r="Q549" s="228">
        <v>0.81</v>
      </c>
      <c r="R549" s="228">
        <v>0.81</v>
      </c>
      <c r="S549" s="599"/>
      <c r="T549" s="228">
        <v>-0.13</v>
      </c>
      <c r="U549" s="92"/>
      <c r="V549" s="785">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383</v>
      </c>
      <c r="J550" s="228">
        <v>0.75</v>
      </c>
      <c r="K550" s="228">
        <v>0.78</v>
      </c>
      <c r="L550" s="228">
        <v>0.78</v>
      </c>
      <c r="M550" s="228">
        <v>0.78</v>
      </c>
      <c r="N550" s="228">
        <v>0.78</v>
      </c>
      <c r="O550" s="228">
        <v>0.78</v>
      </c>
      <c r="P550" s="228">
        <v>0.78</v>
      </c>
      <c r="Q550" s="228">
        <v>0.78</v>
      </c>
      <c r="R550" s="228">
        <v>0.78</v>
      </c>
      <c r="S550" s="599"/>
      <c r="T550" s="228">
        <v>-0.1</v>
      </c>
      <c r="U550" s="92"/>
      <c r="V550" s="785">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384</v>
      </c>
      <c r="J551" s="228">
        <v>0.67</v>
      </c>
      <c r="K551" s="228">
        <v>0.72</v>
      </c>
      <c r="L551" s="228">
        <v>0.72</v>
      </c>
      <c r="M551" s="228">
        <v>0.72</v>
      </c>
      <c r="N551" s="228">
        <v>0.72</v>
      </c>
      <c r="O551" s="228">
        <v>0.72</v>
      </c>
      <c r="P551" s="228">
        <v>0.72</v>
      </c>
      <c r="Q551" s="228">
        <v>0.72</v>
      </c>
      <c r="R551" s="228">
        <v>0.72</v>
      </c>
      <c r="S551" s="599"/>
      <c r="T551" s="228">
        <v>-0.05</v>
      </c>
      <c r="U551" s="92"/>
      <c r="V551" s="785">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385</v>
      </c>
      <c r="J552" s="228">
        <v>0.73499999999999999</v>
      </c>
      <c r="K552" s="228">
        <v>0.6</v>
      </c>
      <c r="L552" s="228">
        <v>0.6</v>
      </c>
      <c r="M552" s="228">
        <v>0.6</v>
      </c>
      <c r="N552" s="228">
        <v>0.6</v>
      </c>
      <c r="O552" s="228">
        <v>0.6</v>
      </c>
      <c r="P552" s="228">
        <v>0.6</v>
      </c>
      <c r="Q552" s="228">
        <v>0.6</v>
      </c>
      <c r="R552" s="228">
        <v>0.6</v>
      </c>
      <c r="S552" s="599"/>
      <c r="T552" s="228">
        <v>-0.17</v>
      </c>
      <c r="U552" s="92"/>
      <c r="V552" s="785">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386</v>
      </c>
      <c r="J553" s="228">
        <v>0.71</v>
      </c>
      <c r="K553" s="228">
        <v>0.71</v>
      </c>
      <c r="L553" s="228">
        <v>0.71</v>
      </c>
      <c r="M553" s="228">
        <v>0.71</v>
      </c>
      <c r="N553" s="228">
        <v>0.71</v>
      </c>
      <c r="O553" s="228">
        <v>0.71</v>
      </c>
      <c r="P553" s="228">
        <v>0.71</v>
      </c>
      <c r="Q553" s="228">
        <v>0.71</v>
      </c>
      <c r="R553" s="228">
        <v>0.71</v>
      </c>
      <c r="S553" s="599"/>
      <c r="T553" s="228">
        <v>-0.17</v>
      </c>
      <c r="U553" s="92"/>
      <c r="V553" s="785">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387</v>
      </c>
      <c r="J554" s="228">
        <v>0.7</v>
      </c>
      <c r="K554" s="228">
        <v>0.75</v>
      </c>
      <c r="L554" s="228">
        <v>0.75</v>
      </c>
      <c r="M554" s="228">
        <v>0.75</v>
      </c>
      <c r="N554" s="228">
        <v>0.75</v>
      </c>
      <c r="O554" s="228">
        <v>0.75</v>
      </c>
      <c r="P554" s="228">
        <v>0.75</v>
      </c>
      <c r="Q554" s="228">
        <v>0.75</v>
      </c>
      <c r="R554" s="228">
        <v>0.75</v>
      </c>
      <c r="S554" s="599"/>
      <c r="T554" s="228">
        <v>-0.17</v>
      </c>
      <c r="U554" s="92"/>
      <c r="V554" s="785">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388</v>
      </c>
      <c r="J555" s="228">
        <v>0.74</v>
      </c>
      <c r="K555" s="228">
        <v>0.75</v>
      </c>
      <c r="L555" s="228">
        <v>0.75</v>
      </c>
      <c r="M555" s="228">
        <v>0.75</v>
      </c>
      <c r="N555" s="228">
        <v>0.75</v>
      </c>
      <c r="O555" s="228">
        <v>0.75</v>
      </c>
      <c r="P555" s="228">
        <v>0.75</v>
      </c>
      <c r="Q555" s="228">
        <v>0.75</v>
      </c>
      <c r="R555" s="228">
        <v>0.75</v>
      </c>
      <c r="S555" s="599"/>
      <c r="T555" s="228">
        <v>-0.17</v>
      </c>
      <c r="U555" s="92"/>
      <c r="V555" s="785">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389</v>
      </c>
      <c r="J556" s="228">
        <v>0.75</v>
      </c>
      <c r="K556" s="228">
        <v>0.75</v>
      </c>
      <c r="L556" s="228">
        <v>0.75</v>
      </c>
      <c r="M556" s="228">
        <v>0.75</v>
      </c>
      <c r="N556" s="228">
        <v>0.75</v>
      </c>
      <c r="O556" s="228">
        <v>0.75</v>
      </c>
      <c r="P556" s="228">
        <v>0.75</v>
      </c>
      <c r="Q556" s="228">
        <v>0.75</v>
      </c>
      <c r="R556" s="228">
        <v>0.75</v>
      </c>
      <c r="S556" s="599"/>
      <c r="T556" s="228">
        <v>-0.2</v>
      </c>
      <c r="U556" s="92"/>
      <c r="V556" s="785">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793</v>
      </c>
      <c r="I557" s="102" t="s">
        <v>380</v>
      </c>
      <c r="J557" s="228">
        <v>0.81</v>
      </c>
      <c r="K557" s="228">
        <v>0.81</v>
      </c>
      <c r="L557" s="228">
        <v>0.81</v>
      </c>
      <c r="M557" s="228">
        <v>0.81</v>
      </c>
      <c r="N557" s="228">
        <v>0.81</v>
      </c>
      <c r="O557" s="228">
        <v>0.81</v>
      </c>
      <c r="P557" s="228">
        <v>0.81</v>
      </c>
      <c r="Q557" s="228">
        <v>0.81</v>
      </c>
      <c r="R557" s="228">
        <v>0.81</v>
      </c>
      <c r="S557" s="599"/>
      <c r="T557" s="228">
        <v>-0.13</v>
      </c>
      <c r="U557" s="92"/>
      <c r="V557" s="785">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381</v>
      </c>
      <c r="J558" s="228">
        <v>0.81</v>
      </c>
      <c r="K558" s="228">
        <v>0.81</v>
      </c>
      <c r="L558" s="228">
        <v>0.81</v>
      </c>
      <c r="M558" s="228">
        <v>0.81</v>
      </c>
      <c r="N558" s="228">
        <v>0.81</v>
      </c>
      <c r="O558" s="228">
        <v>0.81</v>
      </c>
      <c r="P558" s="228">
        <v>0.81</v>
      </c>
      <c r="Q558" s="228">
        <v>0.81</v>
      </c>
      <c r="R558" s="228">
        <v>0.81</v>
      </c>
      <c r="S558" s="599"/>
      <c r="T558" s="228">
        <v>-0.13</v>
      </c>
      <c r="U558" s="92"/>
      <c r="V558" s="785">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382</v>
      </c>
      <c r="J559" s="228">
        <v>0.81</v>
      </c>
      <c r="K559" s="228">
        <v>0.81</v>
      </c>
      <c r="L559" s="228">
        <v>0.81</v>
      </c>
      <c r="M559" s="228">
        <v>0.81</v>
      </c>
      <c r="N559" s="228">
        <v>0.81</v>
      </c>
      <c r="O559" s="228">
        <v>0.81</v>
      </c>
      <c r="P559" s="228">
        <v>0.81</v>
      </c>
      <c r="Q559" s="228">
        <v>0.81</v>
      </c>
      <c r="R559" s="228">
        <v>0.81</v>
      </c>
      <c r="S559" s="599"/>
      <c r="T559" s="228">
        <v>-0.13</v>
      </c>
      <c r="U559" s="92"/>
      <c r="V559" s="785">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383</v>
      </c>
      <c r="J560" s="228">
        <v>0.75</v>
      </c>
      <c r="K560" s="228">
        <v>0.78</v>
      </c>
      <c r="L560" s="228">
        <v>0.78</v>
      </c>
      <c r="M560" s="228">
        <v>0.78</v>
      </c>
      <c r="N560" s="228">
        <v>0.78</v>
      </c>
      <c r="O560" s="228">
        <v>0.78</v>
      </c>
      <c r="P560" s="228">
        <v>0.78</v>
      </c>
      <c r="Q560" s="228">
        <v>0.78</v>
      </c>
      <c r="R560" s="228">
        <v>0.78</v>
      </c>
      <c r="S560" s="599"/>
      <c r="T560" s="228">
        <v>-0.1</v>
      </c>
      <c r="U560" s="92"/>
      <c r="V560" s="785">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384</v>
      </c>
      <c r="J561" s="228">
        <v>0.67</v>
      </c>
      <c r="K561" s="228">
        <v>0.72</v>
      </c>
      <c r="L561" s="228">
        <v>0.72</v>
      </c>
      <c r="M561" s="228">
        <v>0.72</v>
      </c>
      <c r="N561" s="228">
        <v>0.72</v>
      </c>
      <c r="O561" s="228">
        <v>0.72</v>
      </c>
      <c r="P561" s="228">
        <v>0.72</v>
      </c>
      <c r="Q561" s="228">
        <v>0.72</v>
      </c>
      <c r="R561" s="228">
        <v>0.72</v>
      </c>
      <c r="S561" s="599"/>
      <c r="T561" s="228">
        <v>-0.05</v>
      </c>
      <c r="U561" s="92"/>
      <c r="V561" s="785">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385</v>
      </c>
      <c r="J562" s="228">
        <v>0.73499999999999999</v>
      </c>
      <c r="K562" s="228">
        <v>0.6</v>
      </c>
      <c r="L562" s="228">
        <v>0.6</v>
      </c>
      <c r="M562" s="228">
        <v>0.6</v>
      </c>
      <c r="N562" s="228">
        <v>0.6</v>
      </c>
      <c r="O562" s="228">
        <v>0.6</v>
      </c>
      <c r="P562" s="228">
        <v>0.6</v>
      </c>
      <c r="Q562" s="228">
        <v>0.6</v>
      </c>
      <c r="R562" s="228">
        <v>0.6</v>
      </c>
      <c r="S562" s="599"/>
      <c r="T562" s="228">
        <v>-0.17</v>
      </c>
      <c r="U562" s="92"/>
      <c r="V562" s="785">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386</v>
      </c>
      <c r="J563" s="228">
        <v>0.71</v>
      </c>
      <c r="K563" s="228">
        <v>0.71</v>
      </c>
      <c r="L563" s="228">
        <v>0.71</v>
      </c>
      <c r="M563" s="228">
        <v>0.71</v>
      </c>
      <c r="N563" s="228">
        <v>0.71</v>
      </c>
      <c r="O563" s="228">
        <v>0.71</v>
      </c>
      <c r="P563" s="228">
        <v>0.71</v>
      </c>
      <c r="Q563" s="228">
        <v>0.71</v>
      </c>
      <c r="R563" s="228">
        <v>0.71</v>
      </c>
      <c r="S563" s="599"/>
      <c r="T563" s="228">
        <v>-0.17</v>
      </c>
      <c r="U563" s="92"/>
      <c r="V563" s="785">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387</v>
      </c>
      <c r="J564" s="228">
        <v>0.7</v>
      </c>
      <c r="K564" s="228">
        <v>0.75</v>
      </c>
      <c r="L564" s="228">
        <v>0.75</v>
      </c>
      <c r="M564" s="228">
        <v>0.75</v>
      </c>
      <c r="N564" s="228">
        <v>0.75</v>
      </c>
      <c r="O564" s="228">
        <v>0.75</v>
      </c>
      <c r="P564" s="228">
        <v>0.75</v>
      </c>
      <c r="Q564" s="228">
        <v>0.75</v>
      </c>
      <c r="R564" s="228">
        <v>0.75</v>
      </c>
      <c r="S564" s="599"/>
      <c r="T564" s="228">
        <v>-0.17</v>
      </c>
      <c r="U564" s="92"/>
      <c r="V564" s="785">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388</v>
      </c>
      <c r="J565" s="228">
        <v>0.74</v>
      </c>
      <c r="K565" s="228">
        <v>0.75</v>
      </c>
      <c r="L565" s="228">
        <v>0.75</v>
      </c>
      <c r="M565" s="228">
        <v>0.75</v>
      </c>
      <c r="N565" s="228">
        <v>0.75</v>
      </c>
      <c r="O565" s="228">
        <v>0.75</v>
      </c>
      <c r="P565" s="228">
        <v>0.75</v>
      </c>
      <c r="Q565" s="228">
        <v>0.75</v>
      </c>
      <c r="R565" s="228">
        <v>0.75</v>
      </c>
      <c r="S565" s="599"/>
      <c r="T565" s="228">
        <v>-0.17</v>
      </c>
      <c r="U565" s="92"/>
      <c r="V565" s="785">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389</v>
      </c>
      <c r="J566" s="228">
        <v>0.75</v>
      </c>
      <c r="K566" s="228">
        <v>0.75</v>
      </c>
      <c r="L566" s="228">
        <v>0.75</v>
      </c>
      <c r="M566" s="228">
        <v>0.75</v>
      </c>
      <c r="N566" s="228">
        <v>0.75</v>
      </c>
      <c r="O566" s="228">
        <v>0.75</v>
      </c>
      <c r="P566" s="228">
        <v>0.75</v>
      </c>
      <c r="Q566" s="228">
        <v>0.75</v>
      </c>
      <c r="R566" s="228">
        <v>0.75</v>
      </c>
      <c r="S566" s="599"/>
      <c r="T566" s="228">
        <v>-0.2</v>
      </c>
      <c r="U566" s="92"/>
      <c r="V566" s="785">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794</v>
      </c>
      <c r="I567" s="102" t="s">
        <v>380</v>
      </c>
      <c r="J567" s="228">
        <v>0.81</v>
      </c>
      <c r="K567" s="228">
        <v>0.81</v>
      </c>
      <c r="L567" s="228">
        <v>0.81</v>
      </c>
      <c r="M567" s="228">
        <v>0.81</v>
      </c>
      <c r="N567" s="228">
        <v>0.81</v>
      </c>
      <c r="O567" s="228">
        <v>0.81</v>
      </c>
      <c r="P567" s="228">
        <v>0.81</v>
      </c>
      <c r="Q567" s="228">
        <v>0.81</v>
      </c>
      <c r="R567" s="228">
        <v>0.81</v>
      </c>
      <c r="S567" s="599"/>
      <c r="T567" s="228">
        <v>-0.13</v>
      </c>
      <c r="U567" s="92"/>
      <c r="V567" s="785">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381</v>
      </c>
      <c r="J568" s="228">
        <v>0.81</v>
      </c>
      <c r="K568" s="228">
        <v>0.81</v>
      </c>
      <c r="L568" s="228">
        <v>0.81</v>
      </c>
      <c r="M568" s="228">
        <v>0.81</v>
      </c>
      <c r="N568" s="228">
        <v>0.81</v>
      </c>
      <c r="O568" s="228">
        <v>0.81</v>
      </c>
      <c r="P568" s="228">
        <v>0.81</v>
      </c>
      <c r="Q568" s="228">
        <v>0.81</v>
      </c>
      <c r="R568" s="228">
        <v>0.81</v>
      </c>
      <c r="S568" s="599"/>
      <c r="T568" s="228">
        <v>-0.13</v>
      </c>
      <c r="U568" s="92"/>
      <c r="V568" s="785">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382</v>
      </c>
      <c r="J569" s="228">
        <v>0.81</v>
      </c>
      <c r="K569" s="228">
        <v>0.81</v>
      </c>
      <c r="L569" s="228">
        <v>0.81</v>
      </c>
      <c r="M569" s="228">
        <v>0.81</v>
      </c>
      <c r="N569" s="228">
        <v>0.81</v>
      </c>
      <c r="O569" s="228">
        <v>0.81</v>
      </c>
      <c r="P569" s="228">
        <v>0.81</v>
      </c>
      <c r="Q569" s="228">
        <v>0.81</v>
      </c>
      <c r="R569" s="228">
        <v>0.81</v>
      </c>
      <c r="S569" s="599"/>
      <c r="T569" s="228">
        <v>-0.13</v>
      </c>
      <c r="U569" s="92"/>
      <c r="V569" s="785">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383</v>
      </c>
      <c r="J570" s="228">
        <v>0.75</v>
      </c>
      <c r="K570" s="228">
        <v>0.78</v>
      </c>
      <c r="L570" s="228">
        <v>0.78</v>
      </c>
      <c r="M570" s="228">
        <v>0.78</v>
      </c>
      <c r="N570" s="228">
        <v>0.78</v>
      </c>
      <c r="O570" s="228">
        <v>0.78</v>
      </c>
      <c r="P570" s="228">
        <v>0.78</v>
      </c>
      <c r="Q570" s="228">
        <v>0.78</v>
      </c>
      <c r="R570" s="228">
        <v>0.78</v>
      </c>
      <c r="S570" s="599"/>
      <c r="T570" s="228">
        <v>-0.1</v>
      </c>
      <c r="U570" s="92"/>
      <c r="V570" s="785">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384</v>
      </c>
      <c r="J571" s="228">
        <v>0.67</v>
      </c>
      <c r="K571" s="228">
        <v>0.72</v>
      </c>
      <c r="L571" s="228">
        <v>0.72</v>
      </c>
      <c r="M571" s="228">
        <v>0.72</v>
      </c>
      <c r="N571" s="228">
        <v>0.72</v>
      </c>
      <c r="O571" s="228">
        <v>0.72</v>
      </c>
      <c r="P571" s="228">
        <v>0.72</v>
      </c>
      <c r="Q571" s="228">
        <v>0.72</v>
      </c>
      <c r="R571" s="228">
        <v>0.72</v>
      </c>
      <c r="S571" s="599"/>
      <c r="T571" s="228">
        <v>-0.05</v>
      </c>
      <c r="U571" s="92"/>
      <c r="V571" s="785">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385</v>
      </c>
      <c r="J572" s="228">
        <v>0.73499999999999999</v>
      </c>
      <c r="K572" s="228">
        <v>0.6</v>
      </c>
      <c r="L572" s="228">
        <v>0.6</v>
      </c>
      <c r="M572" s="228">
        <v>0.6</v>
      </c>
      <c r="N572" s="228">
        <v>0.6</v>
      </c>
      <c r="O572" s="228">
        <v>0.6</v>
      </c>
      <c r="P572" s="228">
        <v>0.6</v>
      </c>
      <c r="Q572" s="228">
        <v>0.6</v>
      </c>
      <c r="R572" s="228">
        <v>0.6</v>
      </c>
      <c r="S572" s="599"/>
      <c r="T572" s="228">
        <v>-0.17</v>
      </c>
      <c r="U572" s="92"/>
      <c r="V572" s="785">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386</v>
      </c>
      <c r="J573" s="228">
        <v>0.71</v>
      </c>
      <c r="K573" s="228">
        <v>0.71</v>
      </c>
      <c r="L573" s="228">
        <v>0.71</v>
      </c>
      <c r="M573" s="228">
        <v>0.71</v>
      </c>
      <c r="N573" s="228">
        <v>0.71</v>
      </c>
      <c r="O573" s="228">
        <v>0.71</v>
      </c>
      <c r="P573" s="228">
        <v>0.71</v>
      </c>
      <c r="Q573" s="228">
        <v>0.71</v>
      </c>
      <c r="R573" s="228">
        <v>0.71</v>
      </c>
      <c r="S573" s="599"/>
      <c r="T573" s="228">
        <v>-0.17</v>
      </c>
      <c r="U573" s="92"/>
      <c r="V573" s="785">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387</v>
      </c>
      <c r="J574" s="228">
        <v>0.7</v>
      </c>
      <c r="K574" s="228">
        <v>0.75</v>
      </c>
      <c r="L574" s="228">
        <v>0.75</v>
      </c>
      <c r="M574" s="228">
        <v>0.75</v>
      </c>
      <c r="N574" s="228">
        <v>0.75</v>
      </c>
      <c r="O574" s="228">
        <v>0.75</v>
      </c>
      <c r="P574" s="228">
        <v>0.75</v>
      </c>
      <c r="Q574" s="228">
        <v>0.75</v>
      </c>
      <c r="R574" s="228">
        <v>0.75</v>
      </c>
      <c r="S574" s="599"/>
      <c r="T574" s="228">
        <v>-0.17</v>
      </c>
      <c r="U574" s="92"/>
      <c r="V574" s="785">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388</v>
      </c>
      <c r="J575" s="228">
        <v>0.74</v>
      </c>
      <c r="K575" s="228">
        <v>0.75</v>
      </c>
      <c r="L575" s="228">
        <v>0.75</v>
      </c>
      <c r="M575" s="228">
        <v>0.75</v>
      </c>
      <c r="N575" s="228">
        <v>0.75</v>
      </c>
      <c r="O575" s="228">
        <v>0.75</v>
      </c>
      <c r="P575" s="228">
        <v>0.75</v>
      </c>
      <c r="Q575" s="228">
        <v>0.75</v>
      </c>
      <c r="R575" s="228">
        <v>0.75</v>
      </c>
      <c r="S575" s="599"/>
      <c r="T575" s="228">
        <v>-0.17</v>
      </c>
      <c r="U575" s="92"/>
      <c r="V575" s="785">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389</v>
      </c>
      <c r="J576" s="228">
        <v>0.75</v>
      </c>
      <c r="K576" s="228">
        <v>0.75</v>
      </c>
      <c r="L576" s="228">
        <v>0.75</v>
      </c>
      <c r="M576" s="228">
        <v>0.75</v>
      </c>
      <c r="N576" s="228">
        <v>0.75</v>
      </c>
      <c r="O576" s="228">
        <v>0.75</v>
      </c>
      <c r="P576" s="228">
        <v>0.75</v>
      </c>
      <c r="Q576" s="228">
        <v>0.75</v>
      </c>
      <c r="R576" s="228">
        <v>0.75</v>
      </c>
      <c r="S576" s="599"/>
      <c r="T576" s="228">
        <v>-0.2</v>
      </c>
      <c r="U576" s="92"/>
      <c r="V576" s="785">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795</v>
      </c>
      <c r="I577" s="102" t="s">
        <v>380</v>
      </c>
      <c r="J577" s="228">
        <v>0.81</v>
      </c>
      <c r="K577" s="228">
        <v>0.81</v>
      </c>
      <c r="L577" s="228">
        <v>0.81</v>
      </c>
      <c r="M577" s="228">
        <v>0.81</v>
      </c>
      <c r="N577" s="228">
        <v>0.81</v>
      </c>
      <c r="O577" s="228">
        <v>0.81</v>
      </c>
      <c r="P577" s="228">
        <v>0.81</v>
      </c>
      <c r="Q577" s="228">
        <v>0.81</v>
      </c>
      <c r="R577" s="228">
        <v>0.81</v>
      </c>
      <c r="S577" s="599"/>
      <c r="T577" s="228">
        <v>-0.13</v>
      </c>
      <c r="U577" s="92"/>
      <c r="V577" s="785">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381</v>
      </c>
      <c r="J578" s="228">
        <v>0.81</v>
      </c>
      <c r="K578" s="228">
        <v>0.81</v>
      </c>
      <c r="L578" s="228">
        <v>0.81</v>
      </c>
      <c r="M578" s="228">
        <v>0.81</v>
      </c>
      <c r="N578" s="228">
        <v>0.81</v>
      </c>
      <c r="O578" s="228">
        <v>0.81</v>
      </c>
      <c r="P578" s="228">
        <v>0.81</v>
      </c>
      <c r="Q578" s="228">
        <v>0.81</v>
      </c>
      <c r="R578" s="228">
        <v>0.81</v>
      </c>
      <c r="S578" s="599"/>
      <c r="T578" s="228">
        <v>-0.13</v>
      </c>
      <c r="U578" s="92"/>
      <c r="V578" s="785">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382</v>
      </c>
      <c r="J579" s="228">
        <v>0.81</v>
      </c>
      <c r="K579" s="228">
        <v>0.81</v>
      </c>
      <c r="L579" s="228">
        <v>0.81</v>
      </c>
      <c r="M579" s="228">
        <v>0.81</v>
      </c>
      <c r="N579" s="228">
        <v>0.81</v>
      </c>
      <c r="O579" s="228">
        <v>0.81</v>
      </c>
      <c r="P579" s="228">
        <v>0.81</v>
      </c>
      <c r="Q579" s="228">
        <v>0.81</v>
      </c>
      <c r="R579" s="228">
        <v>0.81</v>
      </c>
      <c r="S579" s="599"/>
      <c r="T579" s="228">
        <v>-0.13</v>
      </c>
      <c r="U579" s="92"/>
      <c r="V579" s="785">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383</v>
      </c>
      <c r="J580" s="228">
        <v>0.75</v>
      </c>
      <c r="K580" s="228">
        <v>0.78</v>
      </c>
      <c r="L580" s="228">
        <v>0.78</v>
      </c>
      <c r="M580" s="228">
        <v>0.78</v>
      </c>
      <c r="N580" s="228">
        <v>0.78</v>
      </c>
      <c r="O580" s="228">
        <v>0.78</v>
      </c>
      <c r="P580" s="228">
        <v>0.78</v>
      </c>
      <c r="Q580" s="228">
        <v>0.78</v>
      </c>
      <c r="R580" s="228">
        <v>0.78</v>
      </c>
      <c r="S580" s="599"/>
      <c r="T580" s="228">
        <v>-0.1</v>
      </c>
      <c r="U580" s="92"/>
      <c r="V580" s="785">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384</v>
      </c>
      <c r="J581" s="228">
        <v>0.67</v>
      </c>
      <c r="K581" s="228">
        <v>0.72</v>
      </c>
      <c r="L581" s="228">
        <v>0.72</v>
      </c>
      <c r="M581" s="228">
        <v>0.72</v>
      </c>
      <c r="N581" s="228">
        <v>0.72</v>
      </c>
      <c r="O581" s="228">
        <v>0.72</v>
      </c>
      <c r="P581" s="228">
        <v>0.72</v>
      </c>
      <c r="Q581" s="228">
        <v>0.72</v>
      </c>
      <c r="R581" s="228">
        <v>0.72</v>
      </c>
      <c r="S581" s="599"/>
      <c r="T581" s="228">
        <v>-0.05</v>
      </c>
      <c r="U581" s="92"/>
      <c r="V581" s="785">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385</v>
      </c>
      <c r="J582" s="228">
        <v>0.73499999999999999</v>
      </c>
      <c r="K582" s="228">
        <v>0.6</v>
      </c>
      <c r="L582" s="228">
        <v>0.6</v>
      </c>
      <c r="M582" s="228">
        <v>0.6</v>
      </c>
      <c r="N582" s="228">
        <v>0.6</v>
      </c>
      <c r="O582" s="228">
        <v>0.6</v>
      </c>
      <c r="P582" s="228">
        <v>0.6</v>
      </c>
      <c r="Q582" s="228">
        <v>0.6</v>
      </c>
      <c r="R582" s="228">
        <v>0.6</v>
      </c>
      <c r="S582" s="599"/>
      <c r="T582" s="228">
        <v>-0.17</v>
      </c>
      <c r="U582" s="92"/>
      <c r="V582" s="785">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386</v>
      </c>
      <c r="J583" s="228">
        <v>0.71</v>
      </c>
      <c r="K583" s="228">
        <v>0.71</v>
      </c>
      <c r="L583" s="228">
        <v>0.71</v>
      </c>
      <c r="M583" s="228">
        <v>0.71</v>
      </c>
      <c r="N583" s="228">
        <v>0.71</v>
      </c>
      <c r="O583" s="228">
        <v>0.71</v>
      </c>
      <c r="P583" s="228">
        <v>0.71</v>
      </c>
      <c r="Q583" s="228">
        <v>0.71</v>
      </c>
      <c r="R583" s="228">
        <v>0.71</v>
      </c>
      <c r="S583" s="599"/>
      <c r="T583" s="228">
        <v>-0.17</v>
      </c>
      <c r="U583" s="92"/>
      <c r="V583" s="785">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387</v>
      </c>
      <c r="J584" s="228">
        <v>0.7</v>
      </c>
      <c r="K584" s="228">
        <v>0.75</v>
      </c>
      <c r="L584" s="228">
        <v>0.75</v>
      </c>
      <c r="M584" s="228">
        <v>0.75</v>
      </c>
      <c r="N584" s="228">
        <v>0.75</v>
      </c>
      <c r="O584" s="228">
        <v>0.75</v>
      </c>
      <c r="P584" s="228">
        <v>0.75</v>
      </c>
      <c r="Q584" s="228">
        <v>0.75</v>
      </c>
      <c r="R584" s="228">
        <v>0.75</v>
      </c>
      <c r="S584" s="599"/>
      <c r="T584" s="228">
        <v>-0.17</v>
      </c>
      <c r="U584" s="92"/>
      <c r="V584" s="785">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388</v>
      </c>
      <c r="J585" s="228">
        <v>0.74</v>
      </c>
      <c r="K585" s="228">
        <v>0.75</v>
      </c>
      <c r="L585" s="228">
        <v>0.75</v>
      </c>
      <c r="M585" s="228">
        <v>0.75</v>
      </c>
      <c r="N585" s="228">
        <v>0.75</v>
      </c>
      <c r="O585" s="228">
        <v>0.75</v>
      </c>
      <c r="P585" s="228">
        <v>0.75</v>
      </c>
      <c r="Q585" s="228">
        <v>0.75</v>
      </c>
      <c r="R585" s="228">
        <v>0.75</v>
      </c>
      <c r="S585" s="599"/>
      <c r="T585" s="228">
        <v>-0.17</v>
      </c>
      <c r="U585" s="92"/>
      <c r="V585" s="785">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389</v>
      </c>
      <c r="J586" s="228">
        <v>0.75</v>
      </c>
      <c r="K586" s="228">
        <v>0.75</v>
      </c>
      <c r="L586" s="228">
        <v>0.75</v>
      </c>
      <c r="M586" s="228">
        <v>0.75</v>
      </c>
      <c r="N586" s="228">
        <v>0.75</v>
      </c>
      <c r="O586" s="228">
        <v>0.75</v>
      </c>
      <c r="P586" s="228">
        <v>0.75</v>
      </c>
      <c r="Q586" s="228">
        <v>0.75</v>
      </c>
      <c r="R586" s="228">
        <v>0.75</v>
      </c>
      <c r="S586" s="599"/>
      <c r="T586" s="228">
        <v>-0.2</v>
      </c>
      <c r="U586" s="92"/>
      <c r="V586" s="785">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796</v>
      </c>
      <c r="I587" s="102" t="s">
        <v>380</v>
      </c>
      <c r="J587" s="228">
        <v>0.81</v>
      </c>
      <c r="K587" s="228">
        <v>0.81</v>
      </c>
      <c r="L587" s="228">
        <v>0.81</v>
      </c>
      <c r="M587" s="228">
        <v>0.81</v>
      </c>
      <c r="N587" s="228">
        <v>0.81</v>
      </c>
      <c r="O587" s="228">
        <v>0.81</v>
      </c>
      <c r="P587" s="228">
        <v>0.81</v>
      </c>
      <c r="Q587" s="228">
        <v>0.81</v>
      </c>
      <c r="R587" s="228">
        <v>0.81</v>
      </c>
      <c r="S587" s="599"/>
      <c r="T587" s="228">
        <v>-0.13</v>
      </c>
      <c r="U587" s="92"/>
      <c r="V587" s="785">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381</v>
      </c>
      <c r="J588" s="228">
        <v>0.81</v>
      </c>
      <c r="K588" s="228">
        <v>0.81</v>
      </c>
      <c r="L588" s="228">
        <v>0.81</v>
      </c>
      <c r="M588" s="228">
        <v>0.81</v>
      </c>
      <c r="N588" s="228">
        <v>0.81</v>
      </c>
      <c r="O588" s="228">
        <v>0.81</v>
      </c>
      <c r="P588" s="228">
        <v>0.81</v>
      </c>
      <c r="Q588" s="228">
        <v>0.81</v>
      </c>
      <c r="R588" s="228">
        <v>0.81</v>
      </c>
      <c r="S588" s="599"/>
      <c r="T588" s="228">
        <v>-0.13</v>
      </c>
      <c r="U588" s="92"/>
      <c r="V588" s="785">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382</v>
      </c>
      <c r="J589" s="228">
        <v>0.81</v>
      </c>
      <c r="K589" s="228">
        <v>0.81</v>
      </c>
      <c r="L589" s="228">
        <v>0.81</v>
      </c>
      <c r="M589" s="228">
        <v>0.81</v>
      </c>
      <c r="N589" s="228">
        <v>0.81</v>
      </c>
      <c r="O589" s="228">
        <v>0.81</v>
      </c>
      <c r="P589" s="228">
        <v>0.81</v>
      </c>
      <c r="Q589" s="228">
        <v>0.81</v>
      </c>
      <c r="R589" s="228">
        <v>0.81</v>
      </c>
      <c r="S589" s="599"/>
      <c r="T589" s="228">
        <v>-0.13</v>
      </c>
      <c r="U589" s="92"/>
      <c r="V589" s="785">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383</v>
      </c>
      <c r="J590" s="228">
        <v>0.75</v>
      </c>
      <c r="K590" s="228">
        <v>0.78</v>
      </c>
      <c r="L590" s="228">
        <v>0.78</v>
      </c>
      <c r="M590" s="228">
        <v>0.78</v>
      </c>
      <c r="N590" s="228">
        <v>0.78</v>
      </c>
      <c r="O590" s="228">
        <v>0.78</v>
      </c>
      <c r="P590" s="228">
        <v>0.78</v>
      </c>
      <c r="Q590" s="228">
        <v>0.78</v>
      </c>
      <c r="R590" s="228">
        <v>0.78</v>
      </c>
      <c r="S590" s="599"/>
      <c r="T590" s="228">
        <v>-0.1</v>
      </c>
      <c r="U590" s="92"/>
      <c r="V590" s="785">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384</v>
      </c>
      <c r="J591" s="228">
        <v>0.67</v>
      </c>
      <c r="K591" s="228">
        <v>0.72</v>
      </c>
      <c r="L591" s="228">
        <v>0.72</v>
      </c>
      <c r="M591" s="228">
        <v>0.72</v>
      </c>
      <c r="N591" s="228">
        <v>0.72</v>
      </c>
      <c r="O591" s="228">
        <v>0.72</v>
      </c>
      <c r="P591" s="228">
        <v>0.72</v>
      </c>
      <c r="Q591" s="228">
        <v>0.72</v>
      </c>
      <c r="R591" s="228">
        <v>0.72</v>
      </c>
      <c r="S591" s="599"/>
      <c r="T591" s="228">
        <v>-0.05</v>
      </c>
      <c r="U591" s="92"/>
      <c r="V591" s="785">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385</v>
      </c>
      <c r="J592" s="228">
        <v>0.73499999999999999</v>
      </c>
      <c r="K592" s="228">
        <v>0.6</v>
      </c>
      <c r="L592" s="228">
        <v>0.6</v>
      </c>
      <c r="M592" s="228">
        <v>0.6</v>
      </c>
      <c r="N592" s="228">
        <v>0.6</v>
      </c>
      <c r="O592" s="228">
        <v>0.6</v>
      </c>
      <c r="P592" s="228">
        <v>0.6</v>
      </c>
      <c r="Q592" s="228">
        <v>0.6</v>
      </c>
      <c r="R592" s="228">
        <v>0.6</v>
      </c>
      <c r="S592" s="599"/>
      <c r="T592" s="228">
        <v>-0.17</v>
      </c>
      <c r="U592" s="92"/>
      <c r="V592" s="785">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386</v>
      </c>
      <c r="J593" s="228">
        <v>0.71</v>
      </c>
      <c r="K593" s="228">
        <v>0.71</v>
      </c>
      <c r="L593" s="228">
        <v>0.71</v>
      </c>
      <c r="M593" s="228">
        <v>0.71</v>
      </c>
      <c r="N593" s="228">
        <v>0.71</v>
      </c>
      <c r="O593" s="228">
        <v>0.71</v>
      </c>
      <c r="P593" s="228">
        <v>0.71</v>
      </c>
      <c r="Q593" s="228">
        <v>0.71</v>
      </c>
      <c r="R593" s="228">
        <v>0.71</v>
      </c>
      <c r="S593" s="599"/>
      <c r="T593" s="228">
        <v>-0.17</v>
      </c>
      <c r="U593" s="92"/>
      <c r="V593" s="785">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387</v>
      </c>
      <c r="J594" s="228">
        <v>0.7</v>
      </c>
      <c r="K594" s="228">
        <v>0.75</v>
      </c>
      <c r="L594" s="228">
        <v>0.75</v>
      </c>
      <c r="M594" s="228">
        <v>0.75</v>
      </c>
      <c r="N594" s="228">
        <v>0.75</v>
      </c>
      <c r="O594" s="228">
        <v>0.75</v>
      </c>
      <c r="P594" s="228">
        <v>0.75</v>
      </c>
      <c r="Q594" s="228">
        <v>0.75</v>
      </c>
      <c r="R594" s="228">
        <v>0.75</v>
      </c>
      <c r="S594" s="599"/>
      <c r="T594" s="228">
        <v>-0.17</v>
      </c>
      <c r="U594" s="92"/>
      <c r="V594" s="785">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388</v>
      </c>
      <c r="J595" s="228">
        <v>0.74</v>
      </c>
      <c r="K595" s="228">
        <v>0.75</v>
      </c>
      <c r="L595" s="228">
        <v>0.75</v>
      </c>
      <c r="M595" s="228">
        <v>0.75</v>
      </c>
      <c r="N595" s="228">
        <v>0.75</v>
      </c>
      <c r="O595" s="228">
        <v>0.75</v>
      </c>
      <c r="P595" s="228">
        <v>0.75</v>
      </c>
      <c r="Q595" s="228">
        <v>0.75</v>
      </c>
      <c r="R595" s="228">
        <v>0.75</v>
      </c>
      <c r="S595" s="599"/>
      <c r="T595" s="228">
        <v>-0.17</v>
      </c>
      <c r="U595" s="92"/>
      <c r="V595" s="785">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389</v>
      </c>
      <c r="J596" s="228">
        <v>0.75</v>
      </c>
      <c r="K596" s="228">
        <v>0.75</v>
      </c>
      <c r="L596" s="228">
        <v>0.75</v>
      </c>
      <c r="M596" s="228">
        <v>0.75</v>
      </c>
      <c r="N596" s="228">
        <v>0.75</v>
      </c>
      <c r="O596" s="228">
        <v>0.75</v>
      </c>
      <c r="P596" s="228">
        <v>0.75</v>
      </c>
      <c r="Q596" s="228">
        <v>0.75</v>
      </c>
      <c r="R596" s="228">
        <v>0.75</v>
      </c>
      <c r="S596" s="599"/>
      <c r="T596" s="228">
        <v>-0.2</v>
      </c>
      <c r="U596" s="92"/>
      <c r="V596" s="785">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797</v>
      </c>
      <c r="I597" s="102" t="s">
        <v>380</v>
      </c>
      <c r="J597" s="228">
        <v>0.81</v>
      </c>
      <c r="K597" s="228">
        <v>0.81</v>
      </c>
      <c r="L597" s="228">
        <v>0.81</v>
      </c>
      <c r="M597" s="228">
        <v>0.81</v>
      </c>
      <c r="N597" s="228">
        <v>0.81</v>
      </c>
      <c r="O597" s="228">
        <v>0.81</v>
      </c>
      <c r="P597" s="228">
        <v>0.81</v>
      </c>
      <c r="Q597" s="228">
        <v>0.81</v>
      </c>
      <c r="R597" s="228">
        <v>0.81</v>
      </c>
      <c r="S597" s="599"/>
      <c r="T597" s="228">
        <v>-0.13</v>
      </c>
      <c r="U597" s="92"/>
      <c r="V597" s="785">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381</v>
      </c>
      <c r="J598" s="228">
        <v>0.81</v>
      </c>
      <c r="K598" s="228">
        <v>0.81</v>
      </c>
      <c r="L598" s="228">
        <v>0.81</v>
      </c>
      <c r="M598" s="228">
        <v>0.81</v>
      </c>
      <c r="N598" s="228">
        <v>0.81</v>
      </c>
      <c r="O598" s="228">
        <v>0.81</v>
      </c>
      <c r="P598" s="228">
        <v>0.81</v>
      </c>
      <c r="Q598" s="228">
        <v>0.81</v>
      </c>
      <c r="R598" s="228">
        <v>0.81</v>
      </c>
      <c r="S598" s="599"/>
      <c r="T598" s="228">
        <v>-0.13</v>
      </c>
      <c r="U598" s="92"/>
      <c r="V598" s="785">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382</v>
      </c>
      <c r="J599" s="228">
        <v>0.81</v>
      </c>
      <c r="K599" s="228">
        <v>0.81</v>
      </c>
      <c r="L599" s="228">
        <v>0.81</v>
      </c>
      <c r="M599" s="228">
        <v>0.81</v>
      </c>
      <c r="N599" s="228">
        <v>0.81</v>
      </c>
      <c r="O599" s="228">
        <v>0.81</v>
      </c>
      <c r="P599" s="228">
        <v>0.81</v>
      </c>
      <c r="Q599" s="228">
        <v>0.81</v>
      </c>
      <c r="R599" s="228">
        <v>0.81</v>
      </c>
      <c r="S599" s="599"/>
      <c r="T599" s="228">
        <v>-0.13</v>
      </c>
      <c r="U599" s="92"/>
      <c r="V599" s="785">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383</v>
      </c>
      <c r="J600" s="228">
        <v>0.75</v>
      </c>
      <c r="K600" s="228">
        <v>0.78</v>
      </c>
      <c r="L600" s="228">
        <v>0.78</v>
      </c>
      <c r="M600" s="228">
        <v>0.78</v>
      </c>
      <c r="N600" s="228">
        <v>0.78</v>
      </c>
      <c r="O600" s="228">
        <v>0.78</v>
      </c>
      <c r="P600" s="228">
        <v>0.78</v>
      </c>
      <c r="Q600" s="228">
        <v>0.78</v>
      </c>
      <c r="R600" s="228">
        <v>0.78</v>
      </c>
      <c r="S600" s="599"/>
      <c r="T600" s="228">
        <v>-0.1</v>
      </c>
      <c r="U600" s="92"/>
      <c r="V600" s="785">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384</v>
      </c>
      <c r="J601" s="228">
        <v>0.67</v>
      </c>
      <c r="K601" s="228">
        <v>0.72</v>
      </c>
      <c r="L601" s="228">
        <v>0.72</v>
      </c>
      <c r="M601" s="228">
        <v>0.72</v>
      </c>
      <c r="N601" s="228">
        <v>0.72</v>
      </c>
      <c r="O601" s="228">
        <v>0.72</v>
      </c>
      <c r="P601" s="228">
        <v>0.72</v>
      </c>
      <c r="Q601" s="228">
        <v>0.72</v>
      </c>
      <c r="R601" s="228">
        <v>0.72</v>
      </c>
      <c r="S601" s="599"/>
      <c r="T601" s="228">
        <v>-0.05</v>
      </c>
      <c r="U601" s="92"/>
      <c r="V601" s="785">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385</v>
      </c>
      <c r="J602" s="228">
        <v>0.73499999999999999</v>
      </c>
      <c r="K602" s="228">
        <v>0.6</v>
      </c>
      <c r="L602" s="228">
        <v>0.6</v>
      </c>
      <c r="M602" s="228">
        <v>0.6</v>
      </c>
      <c r="N602" s="228">
        <v>0.6</v>
      </c>
      <c r="O602" s="228">
        <v>0.6</v>
      </c>
      <c r="P602" s="228">
        <v>0.6</v>
      </c>
      <c r="Q602" s="228">
        <v>0.6</v>
      </c>
      <c r="R602" s="228">
        <v>0.6</v>
      </c>
      <c r="S602" s="599"/>
      <c r="T602" s="228">
        <v>-0.17</v>
      </c>
      <c r="U602" s="92"/>
      <c r="V602" s="785">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386</v>
      </c>
      <c r="J603" s="228">
        <v>0.71</v>
      </c>
      <c r="K603" s="228">
        <v>0.71</v>
      </c>
      <c r="L603" s="228">
        <v>0.71</v>
      </c>
      <c r="M603" s="228">
        <v>0.71</v>
      </c>
      <c r="N603" s="228">
        <v>0.71</v>
      </c>
      <c r="O603" s="228">
        <v>0.71</v>
      </c>
      <c r="P603" s="228">
        <v>0.71</v>
      </c>
      <c r="Q603" s="228">
        <v>0.71</v>
      </c>
      <c r="R603" s="228">
        <v>0.71</v>
      </c>
      <c r="S603" s="599"/>
      <c r="T603" s="228">
        <v>-0.17</v>
      </c>
      <c r="U603" s="92"/>
      <c r="V603" s="785">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387</v>
      </c>
      <c r="J604" s="228">
        <v>0.7</v>
      </c>
      <c r="K604" s="228">
        <v>0.75</v>
      </c>
      <c r="L604" s="228">
        <v>0.75</v>
      </c>
      <c r="M604" s="228">
        <v>0.75</v>
      </c>
      <c r="N604" s="228">
        <v>0.75</v>
      </c>
      <c r="O604" s="228">
        <v>0.75</v>
      </c>
      <c r="P604" s="228">
        <v>0.75</v>
      </c>
      <c r="Q604" s="228">
        <v>0.75</v>
      </c>
      <c r="R604" s="228">
        <v>0.75</v>
      </c>
      <c r="S604" s="599"/>
      <c r="T604" s="228">
        <v>-0.17</v>
      </c>
      <c r="U604" s="92"/>
      <c r="V604" s="785">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388</v>
      </c>
      <c r="J605" s="228">
        <v>0.74</v>
      </c>
      <c r="K605" s="228">
        <v>0.75</v>
      </c>
      <c r="L605" s="228">
        <v>0.75</v>
      </c>
      <c r="M605" s="228">
        <v>0.75</v>
      </c>
      <c r="N605" s="228">
        <v>0.75</v>
      </c>
      <c r="O605" s="228">
        <v>0.75</v>
      </c>
      <c r="P605" s="228">
        <v>0.75</v>
      </c>
      <c r="Q605" s="228">
        <v>0.75</v>
      </c>
      <c r="R605" s="228">
        <v>0.75</v>
      </c>
      <c r="S605" s="599"/>
      <c r="T605" s="228">
        <v>-0.17</v>
      </c>
      <c r="U605" s="92"/>
      <c r="V605" s="785">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389</v>
      </c>
      <c r="J606" s="228">
        <v>0.75</v>
      </c>
      <c r="K606" s="228">
        <v>0.75</v>
      </c>
      <c r="L606" s="228">
        <v>0.75</v>
      </c>
      <c r="M606" s="228">
        <v>0.75</v>
      </c>
      <c r="N606" s="228">
        <v>0.75</v>
      </c>
      <c r="O606" s="228">
        <v>0.75</v>
      </c>
      <c r="P606" s="228">
        <v>0.75</v>
      </c>
      <c r="Q606" s="228">
        <v>0.75</v>
      </c>
      <c r="R606" s="228">
        <v>0.75</v>
      </c>
      <c r="S606" s="599"/>
      <c r="T606" s="228">
        <v>-0.2</v>
      </c>
      <c r="U606" s="92"/>
      <c r="V606" s="785">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798</v>
      </c>
      <c r="I607" s="102" t="s">
        <v>380</v>
      </c>
      <c r="J607" s="228">
        <v>0.81</v>
      </c>
      <c r="K607" s="228">
        <v>0.81</v>
      </c>
      <c r="L607" s="228">
        <v>0.81</v>
      </c>
      <c r="M607" s="228">
        <v>0.81</v>
      </c>
      <c r="N607" s="228">
        <v>0.81</v>
      </c>
      <c r="O607" s="228">
        <v>0.81</v>
      </c>
      <c r="P607" s="228">
        <v>0.81</v>
      </c>
      <c r="Q607" s="228">
        <v>0.81</v>
      </c>
      <c r="R607" s="228">
        <v>0.81</v>
      </c>
      <c r="S607" s="599"/>
      <c r="T607" s="228">
        <v>-0.13</v>
      </c>
      <c r="U607" s="92"/>
      <c r="V607" s="785">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381</v>
      </c>
      <c r="J608" s="228">
        <v>0.81</v>
      </c>
      <c r="K608" s="228">
        <v>0.81</v>
      </c>
      <c r="L608" s="228">
        <v>0.81</v>
      </c>
      <c r="M608" s="228">
        <v>0.81</v>
      </c>
      <c r="N608" s="228">
        <v>0.81</v>
      </c>
      <c r="O608" s="228">
        <v>0.81</v>
      </c>
      <c r="P608" s="228">
        <v>0.81</v>
      </c>
      <c r="Q608" s="228">
        <v>0.81</v>
      </c>
      <c r="R608" s="228">
        <v>0.81</v>
      </c>
      <c r="S608" s="599"/>
      <c r="T608" s="228">
        <v>-0.13</v>
      </c>
      <c r="U608" s="92"/>
      <c r="V608" s="785">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382</v>
      </c>
      <c r="J609" s="228">
        <v>0.81</v>
      </c>
      <c r="K609" s="228">
        <v>0.81</v>
      </c>
      <c r="L609" s="228">
        <v>0.81</v>
      </c>
      <c r="M609" s="228">
        <v>0.81</v>
      </c>
      <c r="N609" s="228">
        <v>0.81</v>
      </c>
      <c r="O609" s="228">
        <v>0.81</v>
      </c>
      <c r="P609" s="228">
        <v>0.81</v>
      </c>
      <c r="Q609" s="228">
        <v>0.81</v>
      </c>
      <c r="R609" s="228">
        <v>0.81</v>
      </c>
      <c r="S609" s="599"/>
      <c r="T609" s="228">
        <v>-0.13</v>
      </c>
      <c r="U609" s="92"/>
      <c r="V609" s="785">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383</v>
      </c>
      <c r="J610" s="228">
        <v>0.75</v>
      </c>
      <c r="K610" s="228">
        <v>0.78</v>
      </c>
      <c r="L610" s="228">
        <v>0.78</v>
      </c>
      <c r="M610" s="228">
        <v>0.78</v>
      </c>
      <c r="N610" s="228">
        <v>0.78</v>
      </c>
      <c r="O610" s="228">
        <v>0.78</v>
      </c>
      <c r="P610" s="228">
        <v>0.78</v>
      </c>
      <c r="Q610" s="228">
        <v>0.78</v>
      </c>
      <c r="R610" s="228">
        <v>0.78</v>
      </c>
      <c r="S610" s="599"/>
      <c r="T610" s="228">
        <v>-0.1</v>
      </c>
      <c r="U610" s="92"/>
      <c r="V610" s="785">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384</v>
      </c>
      <c r="J611" s="228">
        <v>0.67</v>
      </c>
      <c r="K611" s="228">
        <v>0.72</v>
      </c>
      <c r="L611" s="228">
        <v>0.72</v>
      </c>
      <c r="M611" s="228">
        <v>0.72</v>
      </c>
      <c r="N611" s="228">
        <v>0.72</v>
      </c>
      <c r="O611" s="228">
        <v>0.72</v>
      </c>
      <c r="P611" s="228">
        <v>0.72</v>
      </c>
      <c r="Q611" s="228">
        <v>0.72</v>
      </c>
      <c r="R611" s="228">
        <v>0.72</v>
      </c>
      <c r="S611" s="599"/>
      <c r="T611" s="228">
        <v>-0.05</v>
      </c>
      <c r="U611" s="92"/>
      <c r="V611" s="785">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385</v>
      </c>
      <c r="J612" s="228">
        <v>0.73499999999999999</v>
      </c>
      <c r="K612" s="228">
        <v>0.6</v>
      </c>
      <c r="L612" s="228">
        <v>0.6</v>
      </c>
      <c r="M612" s="228">
        <v>0.6</v>
      </c>
      <c r="N612" s="228">
        <v>0.6</v>
      </c>
      <c r="O612" s="228">
        <v>0.6</v>
      </c>
      <c r="P612" s="228">
        <v>0.6</v>
      </c>
      <c r="Q612" s="228">
        <v>0.6</v>
      </c>
      <c r="R612" s="228">
        <v>0.6</v>
      </c>
      <c r="S612" s="599"/>
      <c r="T612" s="228">
        <v>-0.17</v>
      </c>
      <c r="U612" s="92"/>
      <c r="V612" s="785">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386</v>
      </c>
      <c r="J613" s="228">
        <v>0.71</v>
      </c>
      <c r="K613" s="228">
        <v>0.71</v>
      </c>
      <c r="L613" s="228">
        <v>0.71</v>
      </c>
      <c r="M613" s="228">
        <v>0.71</v>
      </c>
      <c r="N613" s="228">
        <v>0.71</v>
      </c>
      <c r="O613" s="228">
        <v>0.71</v>
      </c>
      <c r="P613" s="228">
        <v>0.71</v>
      </c>
      <c r="Q613" s="228">
        <v>0.71</v>
      </c>
      <c r="R613" s="228">
        <v>0.71</v>
      </c>
      <c r="S613" s="599"/>
      <c r="T613" s="228">
        <v>-0.17</v>
      </c>
      <c r="U613" s="92"/>
      <c r="V613" s="785">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387</v>
      </c>
      <c r="J614" s="228">
        <v>0.7</v>
      </c>
      <c r="K614" s="228">
        <v>0.75</v>
      </c>
      <c r="L614" s="228">
        <v>0.75</v>
      </c>
      <c r="M614" s="228">
        <v>0.75</v>
      </c>
      <c r="N614" s="228">
        <v>0.75</v>
      </c>
      <c r="O614" s="228">
        <v>0.75</v>
      </c>
      <c r="P614" s="228">
        <v>0.75</v>
      </c>
      <c r="Q614" s="228">
        <v>0.75</v>
      </c>
      <c r="R614" s="228">
        <v>0.75</v>
      </c>
      <c r="S614" s="599"/>
      <c r="T614" s="228">
        <v>-0.17</v>
      </c>
      <c r="U614" s="92"/>
      <c r="V614" s="785">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388</v>
      </c>
      <c r="J615" s="228">
        <v>0.74</v>
      </c>
      <c r="K615" s="228">
        <v>0.75</v>
      </c>
      <c r="L615" s="228">
        <v>0.75</v>
      </c>
      <c r="M615" s="228">
        <v>0.75</v>
      </c>
      <c r="N615" s="228">
        <v>0.75</v>
      </c>
      <c r="O615" s="228">
        <v>0.75</v>
      </c>
      <c r="P615" s="228">
        <v>0.75</v>
      </c>
      <c r="Q615" s="228">
        <v>0.75</v>
      </c>
      <c r="R615" s="228">
        <v>0.75</v>
      </c>
      <c r="S615" s="599"/>
      <c r="T615" s="228">
        <v>-0.17</v>
      </c>
      <c r="U615" s="92"/>
      <c r="V615" s="785">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389</v>
      </c>
      <c r="J616" s="228">
        <v>0.75</v>
      </c>
      <c r="K616" s="228">
        <v>0.75</v>
      </c>
      <c r="L616" s="228">
        <v>0.75</v>
      </c>
      <c r="M616" s="228">
        <v>0.75</v>
      </c>
      <c r="N616" s="228">
        <v>0.75</v>
      </c>
      <c r="O616" s="228">
        <v>0.75</v>
      </c>
      <c r="P616" s="228">
        <v>0.75</v>
      </c>
      <c r="Q616" s="228">
        <v>0.75</v>
      </c>
      <c r="R616" s="228">
        <v>0.75</v>
      </c>
      <c r="S616" s="599"/>
      <c r="T616" s="228">
        <v>-0.2</v>
      </c>
      <c r="U616" s="92"/>
      <c r="V616" s="785">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1065</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953" t="s">
        <v>1066</v>
      </c>
      <c r="H624" s="953"/>
      <c r="I624" s="953"/>
      <c r="J624" s="953"/>
      <c r="K624" s="953"/>
      <c r="L624" s="953"/>
      <c r="M624" s="953"/>
      <c r="N624" s="953"/>
      <c r="O624" s="953"/>
      <c r="P624" s="953"/>
      <c r="Q624" s="953"/>
      <c r="R624" s="953"/>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453</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155</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1067</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1068</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835</v>
      </c>
      <c r="O647" s="136"/>
      <c r="P647" s="46" t="s">
        <v>832</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834</v>
      </c>
      <c r="O648" s="17"/>
      <c r="P648" s="46" t="s">
        <v>833</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808</v>
      </c>
      <c r="O649" s="23"/>
      <c r="P649" s="23" t="s">
        <v>809</v>
      </c>
      <c r="Q649" s="22"/>
      <c r="R649" s="23"/>
      <c r="S649" s="99" t="s">
        <v>194</v>
      </c>
      <c r="T649" s="99"/>
      <c r="U649" s="23"/>
      <c r="V649" s="24" t="s">
        <v>188</v>
      </c>
      <c r="W649" s="24"/>
      <c r="X649" s="24"/>
      <c r="Y649" s="24"/>
      <c r="Z649" s="24"/>
      <c r="AA649" s="24"/>
      <c r="AB649" s="24"/>
      <c r="AC649" s="238" t="s">
        <v>889</v>
      </c>
      <c r="AD649" s="238"/>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804</v>
      </c>
      <c r="I650" s="23" t="s">
        <v>155</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810</v>
      </c>
      <c r="AD650" s="24" t="s">
        <v>890</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820</v>
      </c>
      <c r="I653" s="100" t="s">
        <v>380</v>
      </c>
      <c r="J653" s="110">
        <v>0.72</v>
      </c>
      <c r="K653" s="575">
        <v>5.5E-2</v>
      </c>
      <c r="L653" s="98">
        <v>400</v>
      </c>
      <c r="M653" s="86"/>
      <c r="N653" s="576">
        <f t="shared" ref="N653:N684" si="284">$J653+$K653/2</f>
        <v>0.74749999999999994</v>
      </c>
      <c r="P653" s="576">
        <f t="shared" ref="P653:P684" si="285">$J653-$K653/2</f>
        <v>0.6925</v>
      </c>
      <c r="S653" s="577">
        <f t="shared" ref="S653:S684" si="286">MAX($J517:$R517)+$T517</f>
        <v>0.72000000000000008</v>
      </c>
      <c r="T653" s="577">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381</v>
      </c>
      <c r="J654" s="110">
        <v>0.72</v>
      </c>
      <c r="K654" s="575">
        <v>5.5E-2</v>
      </c>
      <c r="L654" s="98">
        <v>400</v>
      </c>
      <c r="M654" s="86"/>
      <c r="N654" s="576">
        <f t="shared" si="284"/>
        <v>0.74749999999999994</v>
      </c>
      <c r="P654" s="576">
        <f t="shared" si="285"/>
        <v>0.6925</v>
      </c>
      <c r="S654" s="577">
        <f t="shared" si="286"/>
        <v>0.72000000000000008</v>
      </c>
      <c r="T654" s="577">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382</v>
      </c>
      <c r="J655" s="110">
        <v>0.72</v>
      </c>
      <c r="K655" s="575">
        <v>5.5E-2</v>
      </c>
      <c r="L655" s="98">
        <v>800</v>
      </c>
      <c r="M655" s="86"/>
      <c r="N655" s="576">
        <f t="shared" si="284"/>
        <v>0.74749999999999994</v>
      </c>
      <c r="P655" s="576">
        <f t="shared" si="285"/>
        <v>0.6925</v>
      </c>
      <c r="S655" s="577">
        <f t="shared" si="286"/>
        <v>0.72000000000000008</v>
      </c>
      <c r="T655" s="577">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383</v>
      </c>
      <c r="J656" s="110">
        <v>0.72</v>
      </c>
      <c r="K656" s="575">
        <v>5.5E-2</v>
      </c>
      <c r="L656" s="98">
        <v>2000</v>
      </c>
      <c r="M656" s="86"/>
      <c r="N656" s="576">
        <f t="shared" si="284"/>
        <v>0.74749999999999994</v>
      </c>
      <c r="P656" s="576">
        <f t="shared" si="285"/>
        <v>0.6925</v>
      </c>
      <c r="S656" s="577">
        <f t="shared" si="286"/>
        <v>0.72000000000000008</v>
      </c>
      <c r="T656" s="577">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384</v>
      </c>
      <c r="J657" s="110">
        <v>0.68</v>
      </c>
      <c r="K657" s="575">
        <v>0.125</v>
      </c>
      <c r="L657" s="98">
        <v>2990</v>
      </c>
      <c r="M657" s="86"/>
      <c r="N657" s="576">
        <f t="shared" si="284"/>
        <v>0.74250000000000005</v>
      </c>
      <c r="P657" s="576">
        <f t="shared" si="285"/>
        <v>0.61750000000000005</v>
      </c>
      <c r="S657" s="577">
        <f t="shared" si="286"/>
        <v>0.72</v>
      </c>
      <c r="T657" s="577">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385</v>
      </c>
      <c r="J658" s="110">
        <v>0.66</v>
      </c>
      <c r="K658" s="575">
        <v>0.105</v>
      </c>
      <c r="L658" s="98">
        <v>3800</v>
      </c>
      <c r="M658" s="86"/>
      <c r="N658" s="576">
        <f t="shared" si="284"/>
        <v>0.71250000000000002</v>
      </c>
      <c r="P658" s="576">
        <f t="shared" si="285"/>
        <v>0.60750000000000004</v>
      </c>
      <c r="S658" s="577">
        <f t="shared" si="286"/>
        <v>0.63500000000000001</v>
      </c>
      <c r="T658" s="577">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386</v>
      </c>
      <c r="J659" s="110">
        <v>0.61</v>
      </c>
      <c r="K659" s="575">
        <v>0.105</v>
      </c>
      <c r="L659" s="98">
        <v>2500</v>
      </c>
      <c r="M659" s="86"/>
      <c r="N659" s="576">
        <f t="shared" si="284"/>
        <v>0.66249999999999998</v>
      </c>
      <c r="P659" s="576">
        <f t="shared" si="285"/>
        <v>0.5575</v>
      </c>
      <c r="S659" s="577">
        <f t="shared" si="286"/>
        <v>0.61</v>
      </c>
      <c r="T659" s="577">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387</v>
      </c>
      <c r="J660" s="110">
        <v>0.56999999999999995</v>
      </c>
      <c r="K660" s="575">
        <v>8.5000000000000006E-2</v>
      </c>
      <c r="L660" s="98">
        <v>1500</v>
      </c>
      <c r="M660" s="86"/>
      <c r="N660" s="576">
        <f t="shared" si="284"/>
        <v>0.61249999999999993</v>
      </c>
      <c r="P660" s="576">
        <f t="shared" si="285"/>
        <v>0.52749999999999997</v>
      </c>
      <c r="S660" s="577">
        <f t="shared" si="286"/>
        <v>0.6</v>
      </c>
      <c r="T660" s="577">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388</v>
      </c>
      <c r="J661" s="110">
        <v>0.54</v>
      </c>
      <c r="K661" s="575">
        <v>0.06</v>
      </c>
      <c r="L661" s="98">
        <v>800</v>
      </c>
      <c r="M661" s="86"/>
      <c r="N661" s="576">
        <f t="shared" si="284"/>
        <v>0.57000000000000006</v>
      </c>
      <c r="P661" s="576">
        <f t="shared" si="285"/>
        <v>0.51</v>
      </c>
      <c r="S661" s="577">
        <f t="shared" si="286"/>
        <v>0.58000000000000007</v>
      </c>
      <c r="T661" s="577">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389</v>
      </c>
      <c r="J662" s="138">
        <v>0.52</v>
      </c>
      <c r="K662" s="575">
        <v>0.04</v>
      </c>
      <c r="L662" s="98">
        <v>650</v>
      </c>
      <c r="M662" s="86"/>
      <c r="N662" s="576">
        <f t="shared" si="284"/>
        <v>0.54</v>
      </c>
      <c r="P662" s="576">
        <f t="shared" si="285"/>
        <v>0.5</v>
      </c>
      <c r="S662" s="577">
        <f t="shared" si="286"/>
        <v>0.55000000000000004</v>
      </c>
      <c r="T662" s="577">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393</v>
      </c>
      <c r="I663" s="100" t="s">
        <v>380</v>
      </c>
      <c r="J663" s="110">
        <v>0.68</v>
      </c>
      <c r="K663" s="575">
        <v>0.05</v>
      </c>
      <c r="L663" s="98">
        <v>150</v>
      </c>
      <c r="M663" s="86"/>
      <c r="N663" s="243">
        <f t="shared" si="284"/>
        <v>0.70500000000000007</v>
      </c>
      <c r="P663" s="243">
        <f t="shared" si="285"/>
        <v>0.65500000000000003</v>
      </c>
      <c r="S663" s="577">
        <f t="shared" si="286"/>
        <v>0.68</v>
      </c>
      <c r="T663" s="577">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381</v>
      </c>
      <c r="J664" s="110">
        <v>0.68</v>
      </c>
      <c r="K664" s="575">
        <v>0.05</v>
      </c>
      <c r="L664" s="98">
        <v>100</v>
      </c>
      <c r="M664" s="86"/>
      <c r="N664" s="243">
        <f t="shared" si="284"/>
        <v>0.70500000000000007</v>
      </c>
      <c r="P664" s="243">
        <f t="shared" si="285"/>
        <v>0.65500000000000003</v>
      </c>
      <c r="S664" s="577">
        <f t="shared" si="286"/>
        <v>0.68</v>
      </c>
      <c r="T664" s="577">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382</v>
      </c>
      <c r="J665" s="110">
        <v>0.68</v>
      </c>
      <c r="K665" s="575">
        <v>0.05</v>
      </c>
      <c r="L665" s="98">
        <v>200</v>
      </c>
      <c r="M665" s="86"/>
      <c r="N665" s="243">
        <f t="shared" si="284"/>
        <v>0.70500000000000007</v>
      </c>
      <c r="P665" s="243">
        <f t="shared" si="285"/>
        <v>0.65500000000000003</v>
      </c>
      <c r="S665" s="577">
        <f t="shared" si="286"/>
        <v>0.68</v>
      </c>
      <c r="T665" s="577">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383</v>
      </c>
      <c r="J666" s="110">
        <v>0.68</v>
      </c>
      <c r="K666" s="575">
        <v>0.05</v>
      </c>
      <c r="L666" s="98">
        <v>300</v>
      </c>
      <c r="M666" s="86"/>
      <c r="N666" s="243">
        <f t="shared" si="284"/>
        <v>0.70500000000000007</v>
      </c>
      <c r="P666" s="243">
        <f t="shared" si="285"/>
        <v>0.65500000000000003</v>
      </c>
      <c r="S666" s="577">
        <f t="shared" si="286"/>
        <v>0.68</v>
      </c>
      <c r="T666" s="577">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384</v>
      </c>
      <c r="J667" s="110">
        <v>0.67</v>
      </c>
      <c r="K667" s="575">
        <v>0.1</v>
      </c>
      <c r="L667" s="98">
        <v>1000</v>
      </c>
      <c r="M667" s="86"/>
      <c r="N667" s="243">
        <f t="shared" si="284"/>
        <v>0.72000000000000008</v>
      </c>
      <c r="P667" s="243">
        <f t="shared" si="285"/>
        <v>0.62</v>
      </c>
      <c r="S667" s="577">
        <f t="shared" si="286"/>
        <v>0.66999999999999993</v>
      </c>
      <c r="T667" s="577">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385</v>
      </c>
      <c r="J668" s="110">
        <v>0.6</v>
      </c>
      <c r="K668" s="575">
        <v>0.15</v>
      </c>
      <c r="L668" s="98">
        <v>4000</v>
      </c>
      <c r="M668" s="86"/>
      <c r="N668" s="243">
        <f t="shared" si="284"/>
        <v>0.67499999999999993</v>
      </c>
      <c r="P668" s="243">
        <f t="shared" si="285"/>
        <v>0.52500000000000002</v>
      </c>
      <c r="S668" s="577">
        <f t="shared" si="286"/>
        <v>0.56499999999999995</v>
      </c>
      <c r="T668" s="577">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386</v>
      </c>
      <c r="J669" s="110">
        <v>0.56999999999999995</v>
      </c>
      <c r="K669" s="575">
        <v>0.15</v>
      </c>
      <c r="L669" s="98">
        <v>3500</v>
      </c>
      <c r="M669" s="86"/>
      <c r="N669" s="243">
        <f t="shared" si="284"/>
        <v>0.64499999999999991</v>
      </c>
      <c r="P669" s="243">
        <f t="shared" si="285"/>
        <v>0.49499999999999994</v>
      </c>
      <c r="S669" s="577">
        <f t="shared" si="286"/>
        <v>0.53999999999999992</v>
      </c>
      <c r="T669" s="577">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387</v>
      </c>
      <c r="J670" s="110">
        <v>0.54</v>
      </c>
      <c r="K670" s="575">
        <v>0.1</v>
      </c>
      <c r="L670" s="98">
        <v>2200</v>
      </c>
      <c r="M670" s="86"/>
      <c r="N670" s="243">
        <f t="shared" si="284"/>
        <v>0.59000000000000008</v>
      </c>
      <c r="P670" s="243">
        <f t="shared" si="285"/>
        <v>0.49000000000000005</v>
      </c>
      <c r="S670" s="577">
        <f t="shared" si="286"/>
        <v>0.57999999999999996</v>
      </c>
      <c r="T670" s="577">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388</v>
      </c>
      <c r="J671" s="110">
        <v>0.52</v>
      </c>
      <c r="K671" s="575">
        <v>7.0000000000000007E-2</v>
      </c>
      <c r="L671" s="98">
        <v>1200</v>
      </c>
      <c r="M671" s="86"/>
      <c r="N671" s="243">
        <f t="shared" si="284"/>
        <v>0.55500000000000005</v>
      </c>
      <c r="P671" s="243">
        <f t="shared" si="285"/>
        <v>0.48499999999999999</v>
      </c>
      <c r="S671" s="577">
        <f t="shared" si="286"/>
        <v>0.57999999999999996</v>
      </c>
      <c r="T671" s="577">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389</v>
      </c>
      <c r="J672" s="138">
        <v>0.5</v>
      </c>
      <c r="K672" s="575">
        <v>0.05</v>
      </c>
      <c r="L672" s="98">
        <v>850</v>
      </c>
      <c r="M672" s="86"/>
      <c r="N672" s="243">
        <f t="shared" si="284"/>
        <v>0.52500000000000002</v>
      </c>
      <c r="P672" s="243">
        <f t="shared" si="285"/>
        <v>0.47499999999999998</v>
      </c>
      <c r="S672" s="577">
        <f t="shared" si="286"/>
        <v>0.55000000000000004</v>
      </c>
      <c r="T672" s="577">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791</v>
      </c>
      <c r="I673" s="100" t="s">
        <v>380</v>
      </c>
      <c r="J673" s="110">
        <v>0.68</v>
      </c>
      <c r="K673" s="575">
        <v>0.05</v>
      </c>
      <c r="L673" s="98">
        <v>150</v>
      </c>
      <c r="M673" s="86"/>
      <c r="N673" s="243">
        <f t="shared" si="284"/>
        <v>0.70500000000000007</v>
      </c>
      <c r="P673" s="243">
        <f t="shared" si="285"/>
        <v>0.65500000000000003</v>
      </c>
      <c r="S673" s="577">
        <f t="shared" si="286"/>
        <v>0.68</v>
      </c>
      <c r="T673" s="577">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381</v>
      </c>
      <c r="J674" s="110">
        <v>0.68</v>
      </c>
      <c r="K674" s="575">
        <v>0.05</v>
      </c>
      <c r="L674" s="98">
        <v>100</v>
      </c>
      <c r="M674" s="86"/>
      <c r="N674" s="243">
        <f t="shared" si="284"/>
        <v>0.70500000000000007</v>
      </c>
      <c r="P674" s="243">
        <f t="shared" si="285"/>
        <v>0.65500000000000003</v>
      </c>
      <c r="S674" s="577">
        <f t="shared" si="286"/>
        <v>0.68</v>
      </c>
      <c r="T674" s="577">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382</v>
      </c>
      <c r="J675" s="110">
        <v>0.68</v>
      </c>
      <c r="K675" s="575">
        <v>0.05</v>
      </c>
      <c r="L675" s="98">
        <v>200</v>
      </c>
      <c r="M675" s="86"/>
      <c r="N675" s="243">
        <f t="shared" si="284"/>
        <v>0.70500000000000007</v>
      </c>
      <c r="P675" s="243">
        <f t="shared" si="285"/>
        <v>0.65500000000000003</v>
      </c>
      <c r="S675" s="577">
        <f t="shared" si="286"/>
        <v>0.68</v>
      </c>
      <c r="T675" s="577">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383</v>
      </c>
      <c r="J676" s="110">
        <v>0.68</v>
      </c>
      <c r="K676" s="575">
        <v>0.05</v>
      </c>
      <c r="L676" s="98">
        <v>300</v>
      </c>
      <c r="M676" s="86"/>
      <c r="N676" s="243">
        <f t="shared" si="284"/>
        <v>0.70500000000000007</v>
      </c>
      <c r="P676" s="243">
        <f t="shared" si="285"/>
        <v>0.65500000000000003</v>
      </c>
      <c r="S676" s="577">
        <f t="shared" si="286"/>
        <v>0.68</v>
      </c>
      <c r="T676" s="577">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384</v>
      </c>
      <c r="J677" s="110">
        <v>0.67</v>
      </c>
      <c r="K677" s="575">
        <v>0.1</v>
      </c>
      <c r="L677" s="98">
        <v>1000</v>
      </c>
      <c r="M677" s="86"/>
      <c r="N677" s="243">
        <f t="shared" si="284"/>
        <v>0.72000000000000008</v>
      </c>
      <c r="P677" s="243">
        <f t="shared" si="285"/>
        <v>0.62</v>
      </c>
      <c r="S677" s="577">
        <f t="shared" si="286"/>
        <v>0.66999999999999993</v>
      </c>
      <c r="T677" s="577">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385</v>
      </c>
      <c r="J678" s="110">
        <v>0.6</v>
      </c>
      <c r="K678" s="575">
        <v>0.15</v>
      </c>
      <c r="L678" s="98">
        <v>4000</v>
      </c>
      <c r="M678" s="86"/>
      <c r="N678" s="243">
        <f t="shared" si="284"/>
        <v>0.67499999999999993</v>
      </c>
      <c r="P678" s="243">
        <f t="shared" si="285"/>
        <v>0.52500000000000002</v>
      </c>
      <c r="S678" s="577">
        <f t="shared" si="286"/>
        <v>0.56499999999999995</v>
      </c>
      <c r="T678" s="577">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386</v>
      </c>
      <c r="J679" s="110">
        <v>0.56999999999999995</v>
      </c>
      <c r="K679" s="575">
        <v>0.15</v>
      </c>
      <c r="L679" s="98">
        <v>3500</v>
      </c>
      <c r="M679" s="86"/>
      <c r="N679" s="243">
        <f t="shared" si="284"/>
        <v>0.64499999999999991</v>
      </c>
      <c r="P679" s="243">
        <f t="shared" si="285"/>
        <v>0.49499999999999994</v>
      </c>
      <c r="S679" s="577">
        <f t="shared" si="286"/>
        <v>0.53999999999999992</v>
      </c>
      <c r="T679" s="577">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387</v>
      </c>
      <c r="J680" s="110">
        <v>0.54</v>
      </c>
      <c r="K680" s="575">
        <v>0.1</v>
      </c>
      <c r="L680" s="98">
        <v>2200</v>
      </c>
      <c r="M680" s="86"/>
      <c r="N680" s="243">
        <f t="shared" si="284"/>
        <v>0.59000000000000008</v>
      </c>
      <c r="P680" s="243">
        <f t="shared" si="285"/>
        <v>0.49000000000000005</v>
      </c>
      <c r="S680" s="577">
        <f t="shared" si="286"/>
        <v>0.57999999999999996</v>
      </c>
      <c r="T680" s="577">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388</v>
      </c>
      <c r="J681" s="110">
        <v>0.52</v>
      </c>
      <c r="K681" s="575">
        <v>7.0000000000000007E-2</v>
      </c>
      <c r="L681" s="98">
        <v>1200</v>
      </c>
      <c r="M681" s="86"/>
      <c r="N681" s="243">
        <f t="shared" si="284"/>
        <v>0.55500000000000005</v>
      </c>
      <c r="P681" s="243">
        <f t="shared" si="285"/>
        <v>0.48499999999999999</v>
      </c>
      <c r="S681" s="577">
        <f t="shared" si="286"/>
        <v>0.57999999999999996</v>
      </c>
      <c r="T681" s="577">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389</v>
      </c>
      <c r="J682" s="138">
        <v>0.5</v>
      </c>
      <c r="K682" s="575">
        <v>0.05</v>
      </c>
      <c r="L682" s="98">
        <v>850</v>
      </c>
      <c r="M682" s="86"/>
      <c r="N682" s="243">
        <f t="shared" si="284"/>
        <v>0.52500000000000002</v>
      </c>
      <c r="P682" s="243">
        <f t="shared" si="285"/>
        <v>0.47499999999999998</v>
      </c>
      <c r="S682" s="577">
        <f t="shared" si="286"/>
        <v>0.55000000000000004</v>
      </c>
      <c r="T682" s="577">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792</v>
      </c>
      <c r="I683" s="100" t="s">
        <v>380</v>
      </c>
      <c r="J683" s="110">
        <v>0.68</v>
      </c>
      <c r="K683" s="575">
        <v>0.05</v>
      </c>
      <c r="L683" s="98">
        <v>150</v>
      </c>
      <c r="M683" s="86"/>
      <c r="N683" s="243">
        <f t="shared" si="284"/>
        <v>0.70500000000000007</v>
      </c>
      <c r="P683" s="243">
        <f t="shared" si="285"/>
        <v>0.65500000000000003</v>
      </c>
      <c r="S683" s="577">
        <f t="shared" si="286"/>
        <v>0.68</v>
      </c>
      <c r="T683" s="577">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381</v>
      </c>
      <c r="J684" s="110">
        <v>0.68</v>
      </c>
      <c r="K684" s="575">
        <v>0.05</v>
      </c>
      <c r="L684" s="98">
        <v>100</v>
      </c>
      <c r="M684" s="86"/>
      <c r="N684" s="243">
        <f t="shared" si="284"/>
        <v>0.70500000000000007</v>
      </c>
      <c r="P684" s="243">
        <f t="shared" si="285"/>
        <v>0.65500000000000003</v>
      </c>
      <c r="S684" s="577">
        <f t="shared" si="286"/>
        <v>0.68</v>
      </c>
      <c r="T684" s="577">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382</v>
      </c>
      <c r="J685" s="110">
        <v>0.68</v>
      </c>
      <c r="K685" s="575">
        <v>0.05</v>
      </c>
      <c r="L685" s="98">
        <v>200</v>
      </c>
      <c r="M685" s="86"/>
      <c r="N685" s="243">
        <f t="shared" ref="N685:N716" si="292">$J685+$K685/2</f>
        <v>0.70500000000000007</v>
      </c>
      <c r="P685" s="243">
        <f t="shared" ref="P685:P716" si="293">$J685-$K685/2</f>
        <v>0.65500000000000003</v>
      </c>
      <c r="S685" s="577">
        <f t="shared" ref="S685:S716" si="294">MAX($J549:$R549)+$T549</f>
        <v>0.68</v>
      </c>
      <c r="T685" s="577">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383</v>
      </c>
      <c r="J686" s="110">
        <v>0.68</v>
      </c>
      <c r="K686" s="575">
        <v>0.05</v>
      </c>
      <c r="L686" s="98">
        <v>300</v>
      </c>
      <c r="M686" s="86"/>
      <c r="N686" s="243">
        <f t="shared" si="292"/>
        <v>0.70500000000000007</v>
      </c>
      <c r="P686" s="243">
        <f t="shared" si="293"/>
        <v>0.65500000000000003</v>
      </c>
      <c r="S686" s="577">
        <f t="shared" si="294"/>
        <v>0.68</v>
      </c>
      <c r="T686" s="577">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384</v>
      </c>
      <c r="J687" s="110">
        <v>0.67</v>
      </c>
      <c r="K687" s="575">
        <v>0.1</v>
      </c>
      <c r="L687" s="98">
        <v>1000</v>
      </c>
      <c r="M687" s="86"/>
      <c r="N687" s="243">
        <f t="shared" si="292"/>
        <v>0.72000000000000008</v>
      </c>
      <c r="P687" s="243">
        <f t="shared" si="293"/>
        <v>0.62</v>
      </c>
      <c r="S687" s="577">
        <f t="shared" si="294"/>
        <v>0.66999999999999993</v>
      </c>
      <c r="T687" s="577">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385</v>
      </c>
      <c r="J688" s="110">
        <v>0.6</v>
      </c>
      <c r="K688" s="575">
        <v>0.15</v>
      </c>
      <c r="L688" s="98">
        <v>4000</v>
      </c>
      <c r="M688" s="86"/>
      <c r="N688" s="243">
        <f t="shared" si="292"/>
        <v>0.67499999999999993</v>
      </c>
      <c r="P688" s="243">
        <f t="shared" si="293"/>
        <v>0.52500000000000002</v>
      </c>
      <c r="S688" s="577">
        <f t="shared" si="294"/>
        <v>0.56499999999999995</v>
      </c>
      <c r="T688" s="577">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386</v>
      </c>
      <c r="J689" s="110">
        <v>0.56999999999999995</v>
      </c>
      <c r="K689" s="575">
        <v>0.15</v>
      </c>
      <c r="L689" s="98">
        <v>3500</v>
      </c>
      <c r="M689" s="86"/>
      <c r="N689" s="243">
        <f t="shared" si="292"/>
        <v>0.64499999999999991</v>
      </c>
      <c r="P689" s="243">
        <f t="shared" si="293"/>
        <v>0.49499999999999994</v>
      </c>
      <c r="S689" s="577">
        <f t="shared" si="294"/>
        <v>0.53999999999999992</v>
      </c>
      <c r="T689" s="577">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387</v>
      </c>
      <c r="J690" s="110">
        <v>0.54</v>
      </c>
      <c r="K690" s="575">
        <v>0.1</v>
      </c>
      <c r="L690" s="98">
        <v>2200</v>
      </c>
      <c r="M690" s="86"/>
      <c r="N690" s="243">
        <f t="shared" si="292"/>
        <v>0.59000000000000008</v>
      </c>
      <c r="P690" s="243">
        <f t="shared" si="293"/>
        <v>0.49000000000000005</v>
      </c>
      <c r="S690" s="577">
        <f t="shared" si="294"/>
        <v>0.57999999999999996</v>
      </c>
      <c r="T690" s="577">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388</v>
      </c>
      <c r="J691" s="110">
        <v>0.52</v>
      </c>
      <c r="K691" s="575">
        <v>7.0000000000000007E-2</v>
      </c>
      <c r="L691" s="98">
        <v>1200</v>
      </c>
      <c r="M691" s="86"/>
      <c r="N691" s="243">
        <f t="shared" si="292"/>
        <v>0.55500000000000005</v>
      </c>
      <c r="P691" s="243">
        <f t="shared" si="293"/>
        <v>0.48499999999999999</v>
      </c>
      <c r="S691" s="577">
        <f t="shared" si="294"/>
        <v>0.57999999999999996</v>
      </c>
      <c r="T691" s="577">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389</v>
      </c>
      <c r="J692" s="138">
        <v>0.5</v>
      </c>
      <c r="K692" s="575">
        <v>0.05</v>
      </c>
      <c r="L692" s="98">
        <v>850</v>
      </c>
      <c r="M692" s="86"/>
      <c r="N692" s="243">
        <f t="shared" si="292"/>
        <v>0.52500000000000002</v>
      </c>
      <c r="P692" s="243">
        <f t="shared" si="293"/>
        <v>0.47499999999999998</v>
      </c>
      <c r="S692" s="577">
        <f t="shared" si="294"/>
        <v>0.55000000000000004</v>
      </c>
      <c r="T692" s="577">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793</v>
      </c>
      <c r="I693" s="100" t="s">
        <v>380</v>
      </c>
      <c r="J693" s="110">
        <v>0.68</v>
      </c>
      <c r="K693" s="575">
        <v>0.05</v>
      </c>
      <c r="L693" s="98">
        <v>150</v>
      </c>
      <c r="M693" s="86"/>
      <c r="N693" s="243">
        <f t="shared" si="292"/>
        <v>0.70500000000000007</v>
      </c>
      <c r="P693" s="243">
        <f t="shared" si="293"/>
        <v>0.65500000000000003</v>
      </c>
      <c r="S693" s="577">
        <f t="shared" si="294"/>
        <v>0.68</v>
      </c>
      <c r="T693" s="577">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381</v>
      </c>
      <c r="J694" s="110">
        <v>0.68</v>
      </c>
      <c r="K694" s="575">
        <v>0.05</v>
      </c>
      <c r="L694" s="98">
        <v>100</v>
      </c>
      <c r="M694" s="86"/>
      <c r="N694" s="243">
        <f t="shared" si="292"/>
        <v>0.70500000000000007</v>
      </c>
      <c r="P694" s="243">
        <f t="shared" si="293"/>
        <v>0.65500000000000003</v>
      </c>
      <c r="S694" s="577">
        <f t="shared" si="294"/>
        <v>0.68</v>
      </c>
      <c r="T694" s="577">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382</v>
      </c>
      <c r="J695" s="110">
        <v>0.68</v>
      </c>
      <c r="K695" s="575">
        <v>0.05</v>
      </c>
      <c r="L695" s="98">
        <v>200</v>
      </c>
      <c r="M695" s="86"/>
      <c r="N695" s="243">
        <f t="shared" si="292"/>
        <v>0.70500000000000007</v>
      </c>
      <c r="P695" s="243">
        <f t="shared" si="293"/>
        <v>0.65500000000000003</v>
      </c>
      <c r="S695" s="577">
        <f t="shared" si="294"/>
        <v>0.68</v>
      </c>
      <c r="T695" s="577">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383</v>
      </c>
      <c r="J696" s="110">
        <v>0.68</v>
      </c>
      <c r="K696" s="575">
        <v>0.05</v>
      </c>
      <c r="L696" s="98">
        <v>300</v>
      </c>
      <c r="M696" s="86"/>
      <c r="N696" s="243">
        <f t="shared" si="292"/>
        <v>0.70500000000000007</v>
      </c>
      <c r="P696" s="243">
        <f t="shared" si="293"/>
        <v>0.65500000000000003</v>
      </c>
      <c r="S696" s="577">
        <f t="shared" si="294"/>
        <v>0.68</v>
      </c>
      <c r="T696" s="577">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384</v>
      </c>
      <c r="J697" s="110">
        <v>0.67</v>
      </c>
      <c r="K697" s="575">
        <v>0.1</v>
      </c>
      <c r="L697" s="98">
        <v>1000</v>
      </c>
      <c r="M697" s="86"/>
      <c r="N697" s="243">
        <f t="shared" si="292"/>
        <v>0.72000000000000008</v>
      </c>
      <c r="P697" s="243">
        <f t="shared" si="293"/>
        <v>0.62</v>
      </c>
      <c r="S697" s="577">
        <f t="shared" si="294"/>
        <v>0.66999999999999993</v>
      </c>
      <c r="T697" s="577">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385</v>
      </c>
      <c r="J698" s="110">
        <v>0.6</v>
      </c>
      <c r="K698" s="575">
        <v>0.15</v>
      </c>
      <c r="L698" s="98">
        <v>4000</v>
      </c>
      <c r="M698" s="86"/>
      <c r="N698" s="243">
        <f t="shared" si="292"/>
        <v>0.67499999999999993</v>
      </c>
      <c r="P698" s="243">
        <f t="shared" si="293"/>
        <v>0.52500000000000002</v>
      </c>
      <c r="S698" s="577">
        <f t="shared" si="294"/>
        <v>0.56499999999999995</v>
      </c>
      <c r="T698" s="577">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386</v>
      </c>
      <c r="J699" s="110">
        <v>0.56999999999999995</v>
      </c>
      <c r="K699" s="575">
        <v>0.15</v>
      </c>
      <c r="L699" s="98">
        <v>3500</v>
      </c>
      <c r="M699" s="86"/>
      <c r="N699" s="243">
        <f t="shared" si="292"/>
        <v>0.64499999999999991</v>
      </c>
      <c r="P699" s="243">
        <f t="shared" si="293"/>
        <v>0.49499999999999994</v>
      </c>
      <c r="S699" s="577">
        <f t="shared" si="294"/>
        <v>0.53999999999999992</v>
      </c>
      <c r="T699" s="577">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387</v>
      </c>
      <c r="J700" s="110">
        <v>0.54</v>
      </c>
      <c r="K700" s="575">
        <v>0.1</v>
      </c>
      <c r="L700" s="98">
        <v>2200</v>
      </c>
      <c r="M700" s="86"/>
      <c r="N700" s="243">
        <f t="shared" si="292"/>
        <v>0.59000000000000008</v>
      </c>
      <c r="P700" s="243">
        <f t="shared" si="293"/>
        <v>0.49000000000000005</v>
      </c>
      <c r="S700" s="577">
        <f t="shared" si="294"/>
        <v>0.57999999999999996</v>
      </c>
      <c r="T700" s="577">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388</v>
      </c>
      <c r="J701" s="110">
        <v>0.52</v>
      </c>
      <c r="K701" s="575">
        <v>7.0000000000000007E-2</v>
      </c>
      <c r="L701" s="98">
        <v>1200</v>
      </c>
      <c r="M701" s="86"/>
      <c r="N701" s="243">
        <f t="shared" si="292"/>
        <v>0.55500000000000005</v>
      </c>
      <c r="P701" s="243">
        <f t="shared" si="293"/>
        <v>0.48499999999999999</v>
      </c>
      <c r="S701" s="577">
        <f t="shared" si="294"/>
        <v>0.57999999999999996</v>
      </c>
      <c r="T701" s="577">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389</v>
      </c>
      <c r="J702" s="138">
        <v>0.5</v>
      </c>
      <c r="K702" s="575">
        <v>0.05</v>
      </c>
      <c r="L702" s="98">
        <v>850</v>
      </c>
      <c r="M702" s="86"/>
      <c r="N702" s="243">
        <f t="shared" si="292"/>
        <v>0.52500000000000002</v>
      </c>
      <c r="P702" s="243">
        <f t="shared" si="293"/>
        <v>0.47499999999999998</v>
      </c>
      <c r="S702" s="577">
        <f t="shared" si="294"/>
        <v>0.55000000000000004</v>
      </c>
      <c r="T702" s="577">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794</v>
      </c>
      <c r="I703" s="100" t="s">
        <v>380</v>
      </c>
      <c r="J703" s="110">
        <v>0.68</v>
      </c>
      <c r="K703" s="575">
        <v>0.05</v>
      </c>
      <c r="L703" s="98">
        <v>150</v>
      </c>
      <c r="M703" s="86"/>
      <c r="N703" s="243">
        <f t="shared" si="292"/>
        <v>0.70500000000000007</v>
      </c>
      <c r="P703" s="243">
        <f t="shared" si="293"/>
        <v>0.65500000000000003</v>
      </c>
      <c r="S703" s="577">
        <f t="shared" si="294"/>
        <v>0.68</v>
      </c>
      <c r="T703" s="577">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381</v>
      </c>
      <c r="J704" s="110">
        <v>0.68</v>
      </c>
      <c r="K704" s="575">
        <v>0.05</v>
      </c>
      <c r="L704" s="98">
        <v>100</v>
      </c>
      <c r="M704" s="86"/>
      <c r="N704" s="243">
        <f t="shared" si="292"/>
        <v>0.70500000000000007</v>
      </c>
      <c r="P704" s="243">
        <f t="shared" si="293"/>
        <v>0.65500000000000003</v>
      </c>
      <c r="S704" s="577">
        <f t="shared" si="294"/>
        <v>0.68</v>
      </c>
      <c r="T704" s="577">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382</v>
      </c>
      <c r="J705" s="110">
        <v>0.68</v>
      </c>
      <c r="K705" s="575">
        <v>0.05</v>
      </c>
      <c r="L705" s="98">
        <v>200</v>
      </c>
      <c r="M705" s="86"/>
      <c r="N705" s="243">
        <f t="shared" si="292"/>
        <v>0.70500000000000007</v>
      </c>
      <c r="P705" s="243">
        <f t="shared" si="293"/>
        <v>0.65500000000000003</v>
      </c>
      <c r="S705" s="577">
        <f t="shared" si="294"/>
        <v>0.68</v>
      </c>
      <c r="T705" s="577">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383</v>
      </c>
      <c r="J706" s="110">
        <v>0.68</v>
      </c>
      <c r="K706" s="575">
        <v>0.05</v>
      </c>
      <c r="L706" s="98">
        <v>300</v>
      </c>
      <c r="M706" s="86"/>
      <c r="N706" s="243">
        <f t="shared" si="292"/>
        <v>0.70500000000000007</v>
      </c>
      <c r="P706" s="243">
        <f t="shared" si="293"/>
        <v>0.65500000000000003</v>
      </c>
      <c r="S706" s="577">
        <f t="shared" si="294"/>
        <v>0.68</v>
      </c>
      <c r="T706" s="577">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384</v>
      </c>
      <c r="J707" s="110">
        <v>0.67</v>
      </c>
      <c r="K707" s="575">
        <v>0.1</v>
      </c>
      <c r="L707" s="98">
        <v>1000</v>
      </c>
      <c r="M707" s="86"/>
      <c r="N707" s="243">
        <f t="shared" si="292"/>
        <v>0.72000000000000008</v>
      </c>
      <c r="P707" s="243">
        <f t="shared" si="293"/>
        <v>0.62</v>
      </c>
      <c r="S707" s="577">
        <f t="shared" si="294"/>
        <v>0.66999999999999993</v>
      </c>
      <c r="T707" s="577">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385</v>
      </c>
      <c r="J708" s="110">
        <v>0.6</v>
      </c>
      <c r="K708" s="575">
        <v>0.15</v>
      </c>
      <c r="L708" s="98">
        <v>4000</v>
      </c>
      <c r="M708" s="86"/>
      <c r="N708" s="243">
        <f t="shared" si="292"/>
        <v>0.67499999999999993</v>
      </c>
      <c r="P708" s="243">
        <f t="shared" si="293"/>
        <v>0.52500000000000002</v>
      </c>
      <c r="S708" s="577">
        <f t="shared" si="294"/>
        <v>0.56499999999999995</v>
      </c>
      <c r="T708" s="577">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386</v>
      </c>
      <c r="J709" s="110">
        <v>0.56999999999999995</v>
      </c>
      <c r="K709" s="575">
        <v>0.15</v>
      </c>
      <c r="L709" s="98">
        <v>3500</v>
      </c>
      <c r="M709" s="86"/>
      <c r="N709" s="243">
        <f t="shared" si="292"/>
        <v>0.64499999999999991</v>
      </c>
      <c r="P709" s="243">
        <f t="shared" si="293"/>
        <v>0.49499999999999994</v>
      </c>
      <c r="S709" s="577">
        <f t="shared" si="294"/>
        <v>0.53999999999999992</v>
      </c>
      <c r="T709" s="577">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387</v>
      </c>
      <c r="J710" s="110">
        <v>0.54</v>
      </c>
      <c r="K710" s="575">
        <v>0.1</v>
      </c>
      <c r="L710" s="98">
        <v>2200</v>
      </c>
      <c r="M710" s="86"/>
      <c r="N710" s="243">
        <f t="shared" si="292"/>
        <v>0.59000000000000008</v>
      </c>
      <c r="P710" s="243">
        <f t="shared" si="293"/>
        <v>0.49000000000000005</v>
      </c>
      <c r="S710" s="577">
        <f t="shared" si="294"/>
        <v>0.57999999999999996</v>
      </c>
      <c r="T710" s="577">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388</v>
      </c>
      <c r="J711" s="110">
        <v>0.52</v>
      </c>
      <c r="K711" s="575">
        <v>7.0000000000000007E-2</v>
      </c>
      <c r="L711" s="98">
        <v>1200</v>
      </c>
      <c r="M711" s="86"/>
      <c r="N711" s="243">
        <f t="shared" si="292"/>
        <v>0.55500000000000005</v>
      </c>
      <c r="P711" s="243">
        <f t="shared" si="293"/>
        <v>0.48499999999999999</v>
      </c>
      <c r="S711" s="577">
        <f t="shared" si="294"/>
        <v>0.57999999999999996</v>
      </c>
      <c r="T711" s="577">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389</v>
      </c>
      <c r="J712" s="138">
        <v>0.5</v>
      </c>
      <c r="K712" s="575">
        <v>0.05</v>
      </c>
      <c r="L712" s="98">
        <v>850</v>
      </c>
      <c r="M712" s="86"/>
      <c r="N712" s="243">
        <f t="shared" si="292"/>
        <v>0.52500000000000002</v>
      </c>
      <c r="P712" s="243">
        <f t="shared" si="293"/>
        <v>0.47499999999999998</v>
      </c>
      <c r="S712" s="577">
        <f t="shared" si="294"/>
        <v>0.55000000000000004</v>
      </c>
      <c r="T712" s="577">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795</v>
      </c>
      <c r="I713" s="100" t="s">
        <v>380</v>
      </c>
      <c r="J713" s="110">
        <v>0.68</v>
      </c>
      <c r="K713" s="575">
        <v>0.05</v>
      </c>
      <c r="L713" s="98">
        <v>150</v>
      </c>
      <c r="M713" s="86"/>
      <c r="N713" s="243">
        <f t="shared" si="292"/>
        <v>0.70500000000000007</v>
      </c>
      <c r="P713" s="243">
        <f t="shared" si="293"/>
        <v>0.65500000000000003</v>
      </c>
      <c r="S713" s="577">
        <f t="shared" si="294"/>
        <v>0.68</v>
      </c>
      <c r="T713" s="577">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381</v>
      </c>
      <c r="J714" s="110">
        <v>0.68</v>
      </c>
      <c r="K714" s="575">
        <v>0.05</v>
      </c>
      <c r="L714" s="98">
        <v>100</v>
      </c>
      <c r="M714" s="86"/>
      <c r="N714" s="243">
        <f t="shared" si="292"/>
        <v>0.70500000000000007</v>
      </c>
      <c r="P714" s="243">
        <f t="shared" si="293"/>
        <v>0.65500000000000003</v>
      </c>
      <c r="S714" s="577">
        <f t="shared" si="294"/>
        <v>0.68</v>
      </c>
      <c r="T714" s="577">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382</v>
      </c>
      <c r="J715" s="110">
        <v>0.68</v>
      </c>
      <c r="K715" s="575">
        <v>0.05</v>
      </c>
      <c r="L715" s="98">
        <v>200</v>
      </c>
      <c r="M715" s="86"/>
      <c r="N715" s="243">
        <f t="shared" si="292"/>
        <v>0.70500000000000007</v>
      </c>
      <c r="P715" s="243">
        <f t="shared" si="293"/>
        <v>0.65500000000000003</v>
      </c>
      <c r="S715" s="577">
        <f t="shared" si="294"/>
        <v>0.68</v>
      </c>
      <c r="T715" s="577">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383</v>
      </c>
      <c r="J716" s="110">
        <v>0.68</v>
      </c>
      <c r="K716" s="575">
        <v>0.05</v>
      </c>
      <c r="L716" s="98">
        <v>300</v>
      </c>
      <c r="M716" s="86"/>
      <c r="N716" s="243">
        <f t="shared" si="292"/>
        <v>0.70500000000000007</v>
      </c>
      <c r="P716" s="243">
        <f t="shared" si="293"/>
        <v>0.65500000000000003</v>
      </c>
      <c r="S716" s="577">
        <f t="shared" si="294"/>
        <v>0.68</v>
      </c>
      <c r="T716" s="577">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384</v>
      </c>
      <c r="J717" s="110">
        <v>0.67</v>
      </c>
      <c r="K717" s="575">
        <v>0.1</v>
      </c>
      <c r="L717" s="98">
        <v>1000</v>
      </c>
      <c r="M717" s="86"/>
      <c r="N717" s="243">
        <f t="shared" ref="N717:N752" si="296">$J717+$K717/2</f>
        <v>0.72000000000000008</v>
      </c>
      <c r="P717" s="243">
        <f t="shared" ref="P717:P752" si="297">$J717-$K717/2</f>
        <v>0.62</v>
      </c>
      <c r="S717" s="577">
        <f t="shared" ref="S717:S748" si="298">MAX($J581:$R581)+$T581</f>
        <v>0.66999999999999993</v>
      </c>
      <c r="T717" s="577">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385</v>
      </c>
      <c r="J718" s="110">
        <v>0.6</v>
      </c>
      <c r="K718" s="575">
        <v>0.15</v>
      </c>
      <c r="L718" s="98">
        <v>4000</v>
      </c>
      <c r="M718" s="86"/>
      <c r="N718" s="243">
        <f t="shared" si="296"/>
        <v>0.67499999999999993</v>
      </c>
      <c r="P718" s="243">
        <f t="shared" si="297"/>
        <v>0.52500000000000002</v>
      </c>
      <c r="S718" s="577">
        <f t="shared" si="298"/>
        <v>0.56499999999999995</v>
      </c>
      <c r="T718" s="577">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386</v>
      </c>
      <c r="J719" s="110">
        <v>0.56999999999999995</v>
      </c>
      <c r="K719" s="575">
        <v>0.15</v>
      </c>
      <c r="L719" s="98">
        <v>3500</v>
      </c>
      <c r="M719" s="86"/>
      <c r="N719" s="243">
        <f t="shared" si="296"/>
        <v>0.64499999999999991</v>
      </c>
      <c r="P719" s="243">
        <f t="shared" si="297"/>
        <v>0.49499999999999994</v>
      </c>
      <c r="S719" s="577">
        <f t="shared" si="298"/>
        <v>0.53999999999999992</v>
      </c>
      <c r="T719" s="577">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387</v>
      </c>
      <c r="J720" s="110">
        <v>0.54</v>
      </c>
      <c r="K720" s="575">
        <v>0.1</v>
      </c>
      <c r="L720" s="98">
        <v>2200</v>
      </c>
      <c r="M720" s="86"/>
      <c r="N720" s="243">
        <f t="shared" si="296"/>
        <v>0.59000000000000008</v>
      </c>
      <c r="P720" s="243">
        <f t="shared" si="297"/>
        <v>0.49000000000000005</v>
      </c>
      <c r="S720" s="577">
        <f t="shared" si="298"/>
        <v>0.57999999999999996</v>
      </c>
      <c r="T720" s="577">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388</v>
      </c>
      <c r="J721" s="110">
        <v>0.52</v>
      </c>
      <c r="K721" s="575">
        <v>7.0000000000000007E-2</v>
      </c>
      <c r="L721" s="98">
        <v>1200</v>
      </c>
      <c r="M721" s="86"/>
      <c r="N721" s="243">
        <f t="shared" si="296"/>
        <v>0.55500000000000005</v>
      </c>
      <c r="P721" s="243">
        <f t="shared" si="297"/>
        <v>0.48499999999999999</v>
      </c>
      <c r="S721" s="577">
        <f t="shared" si="298"/>
        <v>0.57999999999999996</v>
      </c>
      <c r="T721" s="577">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389</v>
      </c>
      <c r="J722" s="138">
        <v>0.5</v>
      </c>
      <c r="K722" s="575">
        <v>0.05</v>
      </c>
      <c r="L722" s="98">
        <v>850</v>
      </c>
      <c r="M722" s="86"/>
      <c r="N722" s="243">
        <f t="shared" si="296"/>
        <v>0.52500000000000002</v>
      </c>
      <c r="P722" s="243">
        <f t="shared" si="297"/>
        <v>0.47499999999999998</v>
      </c>
      <c r="S722" s="577">
        <f t="shared" si="298"/>
        <v>0.55000000000000004</v>
      </c>
      <c r="T722" s="577">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796</v>
      </c>
      <c r="I723" s="100" t="s">
        <v>380</v>
      </c>
      <c r="J723" s="110">
        <v>0.68</v>
      </c>
      <c r="K723" s="575">
        <v>0.05</v>
      </c>
      <c r="L723" s="98">
        <v>150</v>
      </c>
      <c r="M723" s="86"/>
      <c r="N723" s="243">
        <f t="shared" si="296"/>
        <v>0.70500000000000007</v>
      </c>
      <c r="P723" s="243">
        <f t="shared" si="297"/>
        <v>0.65500000000000003</v>
      </c>
      <c r="S723" s="577">
        <f t="shared" si="298"/>
        <v>0.68</v>
      </c>
      <c r="T723" s="577">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381</v>
      </c>
      <c r="J724" s="110">
        <v>0.68</v>
      </c>
      <c r="K724" s="575">
        <v>0.05</v>
      </c>
      <c r="L724" s="98">
        <v>100</v>
      </c>
      <c r="M724" s="86"/>
      <c r="N724" s="243">
        <f t="shared" si="296"/>
        <v>0.70500000000000007</v>
      </c>
      <c r="P724" s="243">
        <f t="shared" si="297"/>
        <v>0.65500000000000003</v>
      </c>
      <c r="S724" s="577">
        <f t="shared" si="298"/>
        <v>0.68</v>
      </c>
      <c r="T724" s="577">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382</v>
      </c>
      <c r="J725" s="110">
        <v>0.68</v>
      </c>
      <c r="K725" s="575">
        <v>0.05</v>
      </c>
      <c r="L725" s="98">
        <v>200</v>
      </c>
      <c r="M725" s="86"/>
      <c r="N725" s="243">
        <f t="shared" si="296"/>
        <v>0.70500000000000007</v>
      </c>
      <c r="P725" s="243">
        <f t="shared" si="297"/>
        <v>0.65500000000000003</v>
      </c>
      <c r="S725" s="577">
        <f t="shared" si="298"/>
        <v>0.68</v>
      </c>
      <c r="T725" s="577">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383</v>
      </c>
      <c r="J726" s="110">
        <v>0.68</v>
      </c>
      <c r="K726" s="575">
        <v>0.05</v>
      </c>
      <c r="L726" s="98">
        <v>300</v>
      </c>
      <c r="M726" s="86"/>
      <c r="N726" s="243">
        <f t="shared" si="296"/>
        <v>0.70500000000000007</v>
      </c>
      <c r="P726" s="243">
        <f t="shared" si="297"/>
        <v>0.65500000000000003</v>
      </c>
      <c r="S726" s="577">
        <f t="shared" si="298"/>
        <v>0.68</v>
      </c>
      <c r="T726" s="577">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384</v>
      </c>
      <c r="J727" s="110">
        <v>0.67</v>
      </c>
      <c r="K727" s="575">
        <v>0.1</v>
      </c>
      <c r="L727" s="98">
        <v>1000</v>
      </c>
      <c r="M727" s="86"/>
      <c r="N727" s="243">
        <f t="shared" si="296"/>
        <v>0.72000000000000008</v>
      </c>
      <c r="P727" s="243">
        <f t="shared" si="297"/>
        <v>0.62</v>
      </c>
      <c r="S727" s="577">
        <f t="shared" si="298"/>
        <v>0.66999999999999993</v>
      </c>
      <c r="T727" s="577">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385</v>
      </c>
      <c r="J728" s="110">
        <v>0.6</v>
      </c>
      <c r="K728" s="575">
        <v>0.15</v>
      </c>
      <c r="L728" s="98">
        <v>4000</v>
      </c>
      <c r="M728" s="86"/>
      <c r="N728" s="243">
        <f t="shared" si="296"/>
        <v>0.67499999999999993</v>
      </c>
      <c r="P728" s="243">
        <f t="shared" si="297"/>
        <v>0.52500000000000002</v>
      </c>
      <c r="S728" s="577">
        <f t="shared" si="298"/>
        <v>0.56499999999999995</v>
      </c>
      <c r="T728" s="577">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386</v>
      </c>
      <c r="J729" s="110">
        <v>0.56999999999999995</v>
      </c>
      <c r="K729" s="575">
        <v>0.15</v>
      </c>
      <c r="L729" s="98">
        <v>3500</v>
      </c>
      <c r="M729" s="86"/>
      <c r="N729" s="243">
        <f t="shared" si="296"/>
        <v>0.64499999999999991</v>
      </c>
      <c r="P729" s="243">
        <f t="shared" si="297"/>
        <v>0.49499999999999994</v>
      </c>
      <c r="S729" s="577">
        <f t="shared" si="298"/>
        <v>0.53999999999999992</v>
      </c>
      <c r="T729" s="577">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387</v>
      </c>
      <c r="J730" s="110">
        <v>0.54</v>
      </c>
      <c r="K730" s="575">
        <v>0.1</v>
      </c>
      <c r="L730" s="98">
        <v>2200</v>
      </c>
      <c r="M730" s="86"/>
      <c r="N730" s="243">
        <f t="shared" si="296"/>
        <v>0.59000000000000008</v>
      </c>
      <c r="P730" s="243">
        <f t="shared" si="297"/>
        <v>0.49000000000000005</v>
      </c>
      <c r="S730" s="577">
        <f t="shared" si="298"/>
        <v>0.57999999999999996</v>
      </c>
      <c r="T730" s="577">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388</v>
      </c>
      <c r="J731" s="110">
        <v>0.52</v>
      </c>
      <c r="K731" s="575">
        <v>7.0000000000000007E-2</v>
      </c>
      <c r="L731" s="98">
        <v>1200</v>
      </c>
      <c r="M731" s="86"/>
      <c r="N731" s="243">
        <f t="shared" si="296"/>
        <v>0.55500000000000005</v>
      </c>
      <c r="P731" s="243">
        <f t="shared" si="297"/>
        <v>0.48499999999999999</v>
      </c>
      <c r="S731" s="577">
        <f t="shared" si="298"/>
        <v>0.57999999999999996</v>
      </c>
      <c r="T731" s="577">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389</v>
      </c>
      <c r="J732" s="138">
        <v>0.5</v>
      </c>
      <c r="K732" s="575">
        <v>0.05</v>
      </c>
      <c r="L732" s="98">
        <v>850</v>
      </c>
      <c r="M732" s="86"/>
      <c r="N732" s="243">
        <f t="shared" si="296"/>
        <v>0.52500000000000002</v>
      </c>
      <c r="P732" s="243">
        <f t="shared" si="297"/>
        <v>0.47499999999999998</v>
      </c>
      <c r="S732" s="577">
        <f t="shared" si="298"/>
        <v>0.55000000000000004</v>
      </c>
      <c r="T732" s="577">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797</v>
      </c>
      <c r="I733" s="100" t="s">
        <v>380</v>
      </c>
      <c r="J733" s="110">
        <v>0.68</v>
      </c>
      <c r="K733" s="575">
        <v>0.05</v>
      </c>
      <c r="L733" s="98">
        <v>150</v>
      </c>
      <c r="M733" s="86"/>
      <c r="N733" s="243">
        <f t="shared" si="296"/>
        <v>0.70500000000000007</v>
      </c>
      <c r="P733" s="243">
        <f t="shared" si="297"/>
        <v>0.65500000000000003</v>
      </c>
      <c r="S733" s="577">
        <f t="shared" si="298"/>
        <v>0.68</v>
      </c>
      <c r="T733" s="577">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381</v>
      </c>
      <c r="J734" s="110">
        <v>0.68</v>
      </c>
      <c r="K734" s="575">
        <v>0.05</v>
      </c>
      <c r="L734" s="98">
        <v>100</v>
      </c>
      <c r="M734" s="86"/>
      <c r="N734" s="243">
        <f t="shared" si="296"/>
        <v>0.70500000000000007</v>
      </c>
      <c r="P734" s="243">
        <f t="shared" si="297"/>
        <v>0.65500000000000003</v>
      </c>
      <c r="S734" s="577">
        <f t="shared" si="298"/>
        <v>0.68</v>
      </c>
      <c r="T734" s="577">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382</v>
      </c>
      <c r="J735" s="110">
        <v>0.68</v>
      </c>
      <c r="K735" s="575">
        <v>0.05</v>
      </c>
      <c r="L735" s="98">
        <v>200</v>
      </c>
      <c r="M735" s="86"/>
      <c r="N735" s="243">
        <f t="shared" si="296"/>
        <v>0.70500000000000007</v>
      </c>
      <c r="P735" s="243">
        <f t="shared" si="297"/>
        <v>0.65500000000000003</v>
      </c>
      <c r="S735" s="577">
        <f t="shared" si="298"/>
        <v>0.68</v>
      </c>
      <c r="T735" s="577">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383</v>
      </c>
      <c r="J736" s="110">
        <v>0.68</v>
      </c>
      <c r="K736" s="575">
        <v>0.05</v>
      </c>
      <c r="L736" s="98">
        <v>300</v>
      </c>
      <c r="M736" s="86"/>
      <c r="N736" s="243">
        <f t="shared" si="296"/>
        <v>0.70500000000000007</v>
      </c>
      <c r="P736" s="243">
        <f t="shared" si="297"/>
        <v>0.65500000000000003</v>
      </c>
      <c r="S736" s="577">
        <f t="shared" si="298"/>
        <v>0.68</v>
      </c>
      <c r="T736" s="577">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384</v>
      </c>
      <c r="J737" s="110">
        <v>0.67</v>
      </c>
      <c r="K737" s="575">
        <v>0.1</v>
      </c>
      <c r="L737" s="98">
        <v>1000</v>
      </c>
      <c r="M737" s="86"/>
      <c r="N737" s="243">
        <f t="shared" si="296"/>
        <v>0.72000000000000008</v>
      </c>
      <c r="P737" s="243">
        <f t="shared" si="297"/>
        <v>0.62</v>
      </c>
      <c r="S737" s="577">
        <f t="shared" si="298"/>
        <v>0.66999999999999993</v>
      </c>
      <c r="T737" s="577">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385</v>
      </c>
      <c r="J738" s="110">
        <v>0.6</v>
      </c>
      <c r="K738" s="575">
        <v>0.15</v>
      </c>
      <c r="L738" s="98">
        <v>4000</v>
      </c>
      <c r="M738" s="87"/>
      <c r="N738" s="243">
        <f t="shared" si="296"/>
        <v>0.67499999999999993</v>
      </c>
      <c r="P738" s="243">
        <f t="shared" si="297"/>
        <v>0.52500000000000002</v>
      </c>
      <c r="S738" s="577">
        <f t="shared" si="298"/>
        <v>0.56499999999999995</v>
      </c>
      <c r="T738" s="577">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386</v>
      </c>
      <c r="J739" s="110">
        <v>0.56999999999999995</v>
      </c>
      <c r="K739" s="575">
        <v>0.15</v>
      </c>
      <c r="L739" s="98">
        <v>3500</v>
      </c>
      <c r="M739" s="87"/>
      <c r="N739" s="243">
        <f t="shared" si="296"/>
        <v>0.64499999999999991</v>
      </c>
      <c r="P739" s="243">
        <f t="shared" si="297"/>
        <v>0.49499999999999994</v>
      </c>
      <c r="S739" s="577">
        <f t="shared" si="298"/>
        <v>0.53999999999999992</v>
      </c>
      <c r="T739" s="577">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387</v>
      </c>
      <c r="J740" s="110">
        <v>0.54</v>
      </c>
      <c r="K740" s="575">
        <v>0.1</v>
      </c>
      <c r="L740" s="98">
        <v>2200</v>
      </c>
      <c r="M740" s="87"/>
      <c r="N740" s="243">
        <f t="shared" si="296"/>
        <v>0.59000000000000008</v>
      </c>
      <c r="P740" s="243">
        <f t="shared" si="297"/>
        <v>0.49000000000000005</v>
      </c>
      <c r="S740" s="577">
        <f t="shared" si="298"/>
        <v>0.57999999999999996</v>
      </c>
      <c r="T740" s="577">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388</v>
      </c>
      <c r="J741" s="110">
        <v>0.52</v>
      </c>
      <c r="K741" s="575">
        <v>7.0000000000000007E-2</v>
      </c>
      <c r="L741" s="98">
        <v>1200</v>
      </c>
      <c r="M741" s="87"/>
      <c r="N741" s="243">
        <f t="shared" si="296"/>
        <v>0.55500000000000005</v>
      </c>
      <c r="P741" s="243">
        <f t="shared" si="297"/>
        <v>0.48499999999999999</v>
      </c>
      <c r="S741" s="577">
        <f t="shared" si="298"/>
        <v>0.57999999999999996</v>
      </c>
      <c r="T741" s="577">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389</v>
      </c>
      <c r="J742" s="138">
        <v>0.5</v>
      </c>
      <c r="K742" s="575">
        <v>0.05</v>
      </c>
      <c r="L742" s="98">
        <v>850</v>
      </c>
      <c r="M742" s="87"/>
      <c r="N742" s="243">
        <f t="shared" si="296"/>
        <v>0.52500000000000002</v>
      </c>
      <c r="P742" s="243">
        <f t="shared" si="297"/>
        <v>0.47499999999999998</v>
      </c>
      <c r="S742" s="577">
        <f t="shared" si="298"/>
        <v>0.55000000000000004</v>
      </c>
      <c r="T742" s="577">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798</v>
      </c>
      <c r="I743" s="100" t="s">
        <v>380</v>
      </c>
      <c r="J743" s="110">
        <v>0.68</v>
      </c>
      <c r="K743" s="575">
        <v>0.05</v>
      </c>
      <c r="L743" s="98">
        <v>150</v>
      </c>
      <c r="M743" s="87"/>
      <c r="N743" s="243">
        <f t="shared" si="296"/>
        <v>0.70500000000000007</v>
      </c>
      <c r="P743" s="243">
        <f t="shared" si="297"/>
        <v>0.65500000000000003</v>
      </c>
      <c r="S743" s="577">
        <f t="shared" si="298"/>
        <v>0.68</v>
      </c>
      <c r="T743" s="577">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381</v>
      </c>
      <c r="J744" s="110">
        <v>0.68</v>
      </c>
      <c r="K744" s="575">
        <v>0.05</v>
      </c>
      <c r="L744" s="98">
        <v>100</v>
      </c>
      <c r="M744" s="87"/>
      <c r="N744" s="243">
        <f t="shared" si="296"/>
        <v>0.70500000000000007</v>
      </c>
      <c r="P744" s="243">
        <f t="shared" si="297"/>
        <v>0.65500000000000003</v>
      </c>
      <c r="S744" s="577">
        <f t="shared" si="298"/>
        <v>0.68</v>
      </c>
      <c r="T744" s="577">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382</v>
      </c>
      <c r="J745" s="110">
        <v>0.68</v>
      </c>
      <c r="K745" s="575">
        <v>0.05</v>
      </c>
      <c r="L745" s="98">
        <v>200</v>
      </c>
      <c r="M745" s="87"/>
      <c r="N745" s="243">
        <f t="shared" si="296"/>
        <v>0.70500000000000007</v>
      </c>
      <c r="P745" s="243">
        <f t="shared" si="297"/>
        <v>0.65500000000000003</v>
      </c>
      <c r="S745" s="577">
        <f t="shared" si="298"/>
        <v>0.68</v>
      </c>
      <c r="T745" s="577">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383</v>
      </c>
      <c r="J746" s="110">
        <v>0.68</v>
      </c>
      <c r="K746" s="575">
        <v>0.05</v>
      </c>
      <c r="L746" s="98">
        <v>300</v>
      </c>
      <c r="M746" s="87"/>
      <c r="N746" s="243">
        <f t="shared" si="296"/>
        <v>0.70500000000000007</v>
      </c>
      <c r="P746" s="243">
        <f t="shared" si="297"/>
        <v>0.65500000000000003</v>
      </c>
      <c r="S746" s="577">
        <f t="shared" si="298"/>
        <v>0.68</v>
      </c>
      <c r="T746" s="577">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384</v>
      </c>
      <c r="J747" s="110">
        <v>0.67</v>
      </c>
      <c r="K747" s="575">
        <v>0.1</v>
      </c>
      <c r="L747" s="98">
        <v>1000</v>
      </c>
      <c r="M747" s="87"/>
      <c r="N747" s="243">
        <f t="shared" si="296"/>
        <v>0.72000000000000008</v>
      </c>
      <c r="P747" s="243">
        <f t="shared" si="297"/>
        <v>0.62</v>
      </c>
      <c r="S747" s="577">
        <f t="shared" si="298"/>
        <v>0.66999999999999993</v>
      </c>
      <c r="T747" s="577">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385</v>
      </c>
      <c r="J748" s="110">
        <v>0.6</v>
      </c>
      <c r="K748" s="575">
        <v>0.15</v>
      </c>
      <c r="L748" s="98">
        <v>4000</v>
      </c>
      <c r="M748" s="87"/>
      <c r="N748" s="243">
        <f t="shared" si="296"/>
        <v>0.67499999999999993</v>
      </c>
      <c r="P748" s="243">
        <f t="shared" si="297"/>
        <v>0.52500000000000002</v>
      </c>
      <c r="S748" s="577">
        <f t="shared" si="298"/>
        <v>0.56499999999999995</v>
      </c>
      <c r="T748" s="577">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386</v>
      </c>
      <c r="J749" s="110">
        <v>0.56999999999999995</v>
      </c>
      <c r="K749" s="575">
        <v>0.15</v>
      </c>
      <c r="L749" s="98">
        <v>3500</v>
      </c>
      <c r="M749" s="87"/>
      <c r="N749" s="243">
        <f t="shared" si="296"/>
        <v>0.64499999999999991</v>
      </c>
      <c r="P749" s="243">
        <f t="shared" si="297"/>
        <v>0.49499999999999994</v>
      </c>
      <c r="S749" s="577">
        <f t="shared" ref="S749:S752" si="302">MAX($J613:$R613)+$T613</f>
        <v>0.53999999999999992</v>
      </c>
      <c r="T749" s="577">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387</v>
      </c>
      <c r="J750" s="110">
        <v>0.54</v>
      </c>
      <c r="K750" s="575">
        <v>0.1</v>
      </c>
      <c r="L750" s="98">
        <v>2200</v>
      </c>
      <c r="M750" s="87"/>
      <c r="N750" s="243">
        <f t="shared" si="296"/>
        <v>0.59000000000000008</v>
      </c>
      <c r="P750" s="243">
        <f t="shared" si="297"/>
        <v>0.49000000000000005</v>
      </c>
      <c r="S750" s="577">
        <f t="shared" si="302"/>
        <v>0.57999999999999996</v>
      </c>
      <c r="T750" s="577">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388</v>
      </c>
      <c r="J751" s="110">
        <v>0.52</v>
      </c>
      <c r="K751" s="575">
        <v>7.0000000000000007E-2</v>
      </c>
      <c r="L751" s="98">
        <v>1200</v>
      </c>
      <c r="M751" s="87"/>
      <c r="N751" s="243">
        <f t="shared" si="296"/>
        <v>0.55500000000000005</v>
      </c>
      <c r="P751" s="243">
        <f t="shared" si="297"/>
        <v>0.48499999999999999</v>
      </c>
      <c r="S751" s="577">
        <f t="shared" si="302"/>
        <v>0.57999999999999996</v>
      </c>
      <c r="T751" s="577">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389</v>
      </c>
      <c r="J752" s="138">
        <v>0.5</v>
      </c>
      <c r="K752" s="575">
        <v>0.05</v>
      </c>
      <c r="L752" s="98">
        <v>850</v>
      </c>
      <c r="M752" s="87"/>
      <c r="N752" s="243">
        <f t="shared" si="296"/>
        <v>0.52500000000000002</v>
      </c>
      <c r="P752" s="243">
        <f t="shared" si="297"/>
        <v>0.47499999999999998</v>
      </c>
      <c r="S752" s="577">
        <f t="shared" si="302"/>
        <v>0.55000000000000004</v>
      </c>
      <c r="T752" s="577">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hidden="1"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947"/>
      <c r="M768" s="945"/>
      <c r="N768" s="945"/>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111</v>
      </c>
      <c r="D770" s="17"/>
      <c r="E770" s="17"/>
      <c r="F770" s="17"/>
      <c r="G770" s="17"/>
      <c r="H770" s="17"/>
      <c r="I770" s="23"/>
      <c r="J770" s="142"/>
      <c r="K770" s="142"/>
      <c r="L770" s="109"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81" t="s">
        <v>203</v>
      </c>
      <c r="H772" s="34"/>
      <c r="I772" s="34"/>
      <c r="J772" s="29"/>
      <c r="K772" s="32"/>
      <c r="L772" s="32" t="s">
        <v>366</v>
      </c>
      <c r="M772" s="102" t="s">
        <v>379</v>
      </c>
      <c r="N772" s="102" t="s">
        <v>56</v>
      </c>
      <c r="O772" s="102" t="s">
        <v>57</v>
      </c>
      <c r="P772" s="102" t="s">
        <v>58</v>
      </c>
      <c r="Q772" s="102" t="s">
        <v>59</v>
      </c>
      <c r="R772" s="102" t="s">
        <v>881</v>
      </c>
      <c r="S772" s="102" t="s">
        <v>882</v>
      </c>
      <c r="T772" s="102" t="s">
        <v>883</v>
      </c>
      <c r="U772" s="102" t="s">
        <v>1155</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204</v>
      </c>
      <c r="L773" s="100" t="s">
        <v>378</v>
      </c>
      <c r="M773" s="737">
        <v>0.5</v>
      </c>
      <c r="N773" s="737">
        <v>1</v>
      </c>
      <c r="O773" s="737">
        <v>4</v>
      </c>
      <c r="P773" s="737">
        <v>2</v>
      </c>
      <c r="Q773" s="737">
        <v>4</v>
      </c>
      <c r="R773" s="737">
        <v>6</v>
      </c>
      <c r="S773" s="737">
        <v>4</v>
      </c>
      <c r="T773" s="737">
        <v>4</v>
      </c>
      <c r="U773" s="737">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133</v>
      </c>
      <c r="M774" s="737">
        <v>0.5</v>
      </c>
      <c r="N774" s="737">
        <v>1</v>
      </c>
      <c r="O774" s="737">
        <v>4</v>
      </c>
      <c r="P774" s="737">
        <v>2</v>
      </c>
      <c r="Q774" s="737">
        <v>4</v>
      </c>
      <c r="R774" s="737">
        <v>6</v>
      </c>
      <c r="S774" s="737">
        <v>4</v>
      </c>
      <c r="T774" s="737">
        <v>4</v>
      </c>
      <c r="U774" s="737">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134</v>
      </c>
      <c r="M775" s="737">
        <v>0.5</v>
      </c>
      <c r="N775" s="737">
        <v>1</v>
      </c>
      <c r="O775" s="737">
        <v>4</v>
      </c>
      <c r="P775" s="737">
        <v>2</v>
      </c>
      <c r="Q775" s="737">
        <v>4</v>
      </c>
      <c r="R775" s="737">
        <v>6</v>
      </c>
      <c r="S775" s="737">
        <v>4</v>
      </c>
      <c r="T775" s="737">
        <v>4</v>
      </c>
      <c r="U775" s="737">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135</v>
      </c>
      <c r="M776" s="737">
        <v>0.5</v>
      </c>
      <c r="N776" s="737">
        <v>1</v>
      </c>
      <c r="O776" s="737">
        <v>4</v>
      </c>
      <c r="P776" s="737">
        <v>2</v>
      </c>
      <c r="Q776" s="737">
        <v>4</v>
      </c>
      <c r="R776" s="737">
        <v>6</v>
      </c>
      <c r="S776" s="737">
        <v>4</v>
      </c>
      <c r="T776" s="737">
        <v>4</v>
      </c>
      <c r="U776" s="737">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136</v>
      </c>
      <c r="M777" s="737">
        <v>0.5</v>
      </c>
      <c r="N777" s="737">
        <v>1</v>
      </c>
      <c r="O777" s="737">
        <v>4</v>
      </c>
      <c r="P777" s="737">
        <v>2</v>
      </c>
      <c r="Q777" s="737">
        <v>4</v>
      </c>
      <c r="R777" s="737">
        <v>6</v>
      </c>
      <c r="S777" s="737">
        <v>4</v>
      </c>
      <c r="T777" s="737">
        <v>4</v>
      </c>
      <c r="U777" s="737">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137</v>
      </c>
      <c r="M778" s="737">
        <v>0.5</v>
      </c>
      <c r="N778" s="737">
        <v>1</v>
      </c>
      <c r="O778" s="737">
        <v>4</v>
      </c>
      <c r="P778" s="737">
        <v>2</v>
      </c>
      <c r="Q778" s="737">
        <v>4</v>
      </c>
      <c r="R778" s="737">
        <v>6</v>
      </c>
      <c r="S778" s="737">
        <v>4</v>
      </c>
      <c r="T778" s="737">
        <v>4</v>
      </c>
      <c r="U778" s="737">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138</v>
      </c>
      <c r="M779" s="737">
        <v>0.5</v>
      </c>
      <c r="N779" s="737">
        <v>1</v>
      </c>
      <c r="O779" s="737">
        <v>4</v>
      </c>
      <c r="P779" s="737">
        <v>2</v>
      </c>
      <c r="Q779" s="737">
        <v>4</v>
      </c>
      <c r="R779" s="737">
        <v>6</v>
      </c>
      <c r="S779" s="737">
        <v>4</v>
      </c>
      <c r="T779" s="737">
        <v>4</v>
      </c>
      <c r="U779" s="737">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139</v>
      </c>
      <c r="M780" s="737">
        <v>0.5</v>
      </c>
      <c r="N780" s="737">
        <v>1</v>
      </c>
      <c r="O780" s="737">
        <v>4</v>
      </c>
      <c r="P780" s="737">
        <v>2</v>
      </c>
      <c r="Q780" s="737">
        <v>4</v>
      </c>
      <c r="R780" s="737">
        <v>6</v>
      </c>
      <c r="S780" s="737">
        <v>4</v>
      </c>
      <c r="T780" s="737">
        <v>4</v>
      </c>
      <c r="U780" s="737">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140</v>
      </c>
      <c r="M781" s="737">
        <v>0.5</v>
      </c>
      <c r="N781" s="737">
        <v>1</v>
      </c>
      <c r="O781" s="737">
        <v>4</v>
      </c>
      <c r="P781" s="737">
        <v>2</v>
      </c>
      <c r="Q781" s="737">
        <v>4</v>
      </c>
      <c r="R781" s="737">
        <v>6</v>
      </c>
      <c r="S781" s="737">
        <v>4</v>
      </c>
      <c r="T781" s="737">
        <v>4</v>
      </c>
      <c r="U781" s="737">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141</v>
      </c>
      <c r="M782" s="737">
        <v>0.5</v>
      </c>
      <c r="N782" s="737">
        <v>1</v>
      </c>
      <c r="O782" s="737">
        <v>4</v>
      </c>
      <c r="P782" s="737">
        <v>2</v>
      </c>
      <c r="Q782" s="737">
        <v>4</v>
      </c>
      <c r="R782" s="737">
        <v>6</v>
      </c>
      <c r="S782" s="737">
        <v>4</v>
      </c>
      <c r="T782" s="737">
        <v>4</v>
      </c>
      <c r="U782" s="737">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393</v>
      </c>
      <c r="L783" s="100" t="s">
        <v>378</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133</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134</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135</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136</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137</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138</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139</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140</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141</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791</v>
      </c>
      <c r="L793" s="100" t="s">
        <v>378</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133</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134</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135</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136</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137</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138</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139</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140</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141</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792</v>
      </c>
      <c r="L803" s="100" t="s">
        <v>378</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133</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134</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135</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136</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137</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138</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139</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140</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141</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793</v>
      </c>
      <c r="L813" s="100" t="s">
        <v>378</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133</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134</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135</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136</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137</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138</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139</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140</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141</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794</v>
      </c>
      <c r="L823" s="100" t="s">
        <v>378</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133</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134</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135</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136</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137</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138</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139</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140</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141</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795</v>
      </c>
      <c r="L833" s="100" t="s">
        <v>378</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133</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134</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135</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136</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137</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138</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139</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140</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141</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796</v>
      </c>
      <c r="L843" s="100" t="s">
        <v>378</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133</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134</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135</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136</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137</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138</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139</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140</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141</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797</v>
      </c>
      <c r="L853" s="100" t="s">
        <v>378</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133</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134</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135</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136</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137</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138</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139</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140</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141</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798</v>
      </c>
      <c r="L863" s="100" t="s">
        <v>378</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133</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134</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135</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136</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137</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138</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139</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140</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141</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116</v>
      </c>
      <c r="AE877" s="41" t="s">
        <v>117</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206</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380</v>
      </c>
      <c r="I892" s="97">
        <v>0.8</v>
      </c>
      <c r="J892" s="97">
        <v>0.8</v>
      </c>
      <c r="K892" s="97">
        <v>0.8</v>
      </c>
      <c r="L892" s="97">
        <v>0.8</v>
      </c>
      <c r="M892" s="97">
        <v>0.8</v>
      </c>
      <c r="N892" s="97">
        <v>0.8</v>
      </c>
      <c r="O892" s="97">
        <v>0.8</v>
      </c>
      <c r="P892" s="97">
        <v>0.8</v>
      </c>
      <c r="Q892" s="97">
        <v>0.8</v>
      </c>
      <c r="R892" s="97">
        <v>0.8</v>
      </c>
      <c r="T892" s="734">
        <v>300</v>
      </c>
      <c r="U892" s="734">
        <v>300</v>
      </c>
      <c r="V892" s="734">
        <v>300</v>
      </c>
      <c r="W892" s="734">
        <v>300</v>
      </c>
      <c r="X892" s="734">
        <v>300</v>
      </c>
      <c r="Y892" s="734">
        <v>300</v>
      </c>
      <c r="Z892" s="734">
        <v>300</v>
      </c>
      <c r="AA892" s="734">
        <v>300</v>
      </c>
      <c r="AB892" s="734">
        <v>300</v>
      </c>
      <c r="AC892" s="734">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381</v>
      </c>
      <c r="I893" s="97">
        <v>0.8</v>
      </c>
      <c r="J893" s="97">
        <v>0.8</v>
      </c>
      <c r="K893" s="97">
        <v>0.8</v>
      </c>
      <c r="L893" s="97">
        <v>0.8</v>
      </c>
      <c r="M893" s="97">
        <v>0.8</v>
      </c>
      <c r="N893" s="97">
        <v>0.8</v>
      </c>
      <c r="O893" s="97">
        <v>0.8</v>
      </c>
      <c r="P893" s="97">
        <v>0.8</v>
      </c>
      <c r="Q893" s="97">
        <v>0.8</v>
      </c>
      <c r="R893" s="97">
        <v>0.8</v>
      </c>
      <c r="T893" s="734">
        <v>350</v>
      </c>
      <c r="U893" s="734">
        <v>350</v>
      </c>
      <c r="V893" s="734">
        <v>350</v>
      </c>
      <c r="W893" s="734">
        <v>350</v>
      </c>
      <c r="X893" s="734">
        <v>350</v>
      </c>
      <c r="Y893" s="734">
        <v>350</v>
      </c>
      <c r="Z893" s="734">
        <v>350</v>
      </c>
      <c r="AA893" s="734">
        <v>350</v>
      </c>
      <c r="AB893" s="734">
        <v>350</v>
      </c>
      <c r="AC893" s="734">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382</v>
      </c>
      <c r="I894" s="97">
        <v>0.8</v>
      </c>
      <c r="J894" s="97">
        <v>0.8</v>
      </c>
      <c r="K894" s="97">
        <v>0.8</v>
      </c>
      <c r="L894" s="97">
        <v>0.8</v>
      </c>
      <c r="M894" s="97">
        <v>0.8</v>
      </c>
      <c r="N894" s="97">
        <v>0.8</v>
      </c>
      <c r="O894" s="97">
        <v>0.8</v>
      </c>
      <c r="P894" s="97">
        <v>0.8</v>
      </c>
      <c r="Q894" s="97">
        <v>0.8</v>
      </c>
      <c r="R894" s="97">
        <v>0.8</v>
      </c>
      <c r="T894" s="734">
        <v>400</v>
      </c>
      <c r="U894" s="734">
        <v>400</v>
      </c>
      <c r="V894" s="734">
        <v>400</v>
      </c>
      <c r="W894" s="734">
        <v>400</v>
      </c>
      <c r="X894" s="734">
        <v>400</v>
      </c>
      <c r="Y894" s="734">
        <v>400</v>
      </c>
      <c r="Z894" s="734">
        <v>400</v>
      </c>
      <c r="AA894" s="734">
        <v>400</v>
      </c>
      <c r="AB894" s="734">
        <v>400</v>
      </c>
      <c r="AC894" s="734">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383</v>
      </c>
      <c r="I895" s="97">
        <v>0</v>
      </c>
      <c r="J895" s="97">
        <v>0</v>
      </c>
      <c r="K895" s="97">
        <v>0</v>
      </c>
      <c r="L895" s="97">
        <v>0</v>
      </c>
      <c r="M895" s="97">
        <v>0</v>
      </c>
      <c r="N895" s="97">
        <v>0</v>
      </c>
      <c r="O895" s="97">
        <v>0</v>
      </c>
      <c r="P895" s="97">
        <v>0</v>
      </c>
      <c r="Q895" s="97">
        <v>0</v>
      </c>
      <c r="R895" s="97">
        <v>0</v>
      </c>
      <c r="T895" s="734">
        <v>0</v>
      </c>
      <c r="U895" s="734">
        <v>0</v>
      </c>
      <c r="V895" s="734">
        <v>0</v>
      </c>
      <c r="W895" s="734">
        <v>0</v>
      </c>
      <c r="X895" s="734">
        <v>0</v>
      </c>
      <c r="Y895" s="734">
        <v>0</v>
      </c>
      <c r="Z895" s="734">
        <v>0</v>
      </c>
      <c r="AA895" s="734">
        <v>0</v>
      </c>
      <c r="AB895" s="734">
        <v>0</v>
      </c>
      <c r="AC895" s="734">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384</v>
      </c>
      <c r="I896" s="97">
        <v>0</v>
      </c>
      <c r="J896" s="97">
        <v>0</v>
      </c>
      <c r="K896" s="97">
        <v>0</v>
      </c>
      <c r="L896" s="97">
        <v>0</v>
      </c>
      <c r="M896" s="97">
        <v>0</v>
      </c>
      <c r="N896" s="97">
        <v>0</v>
      </c>
      <c r="O896" s="97">
        <v>0</v>
      </c>
      <c r="P896" s="97">
        <v>0</v>
      </c>
      <c r="Q896" s="97">
        <v>0</v>
      </c>
      <c r="R896" s="97">
        <v>0</v>
      </c>
      <c r="T896" s="734">
        <v>0</v>
      </c>
      <c r="U896" s="734">
        <v>0</v>
      </c>
      <c r="V896" s="734">
        <v>0</v>
      </c>
      <c r="W896" s="734">
        <v>0</v>
      </c>
      <c r="X896" s="734">
        <v>0</v>
      </c>
      <c r="Y896" s="734">
        <v>0</v>
      </c>
      <c r="Z896" s="734">
        <v>0</v>
      </c>
      <c r="AA896" s="734">
        <v>0</v>
      </c>
      <c r="AB896" s="734">
        <v>0</v>
      </c>
      <c r="AC896" s="734">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385</v>
      </c>
      <c r="I897" s="97">
        <v>0</v>
      </c>
      <c r="J897" s="97">
        <v>0</v>
      </c>
      <c r="K897" s="97">
        <v>0</v>
      </c>
      <c r="L897" s="97">
        <v>0</v>
      </c>
      <c r="M897" s="97">
        <v>0</v>
      </c>
      <c r="N897" s="97">
        <v>0</v>
      </c>
      <c r="O897" s="97">
        <v>0</v>
      </c>
      <c r="P897" s="97">
        <v>0</v>
      </c>
      <c r="Q897" s="97">
        <v>0</v>
      </c>
      <c r="R897" s="97">
        <v>0</v>
      </c>
      <c r="T897" s="734">
        <v>0</v>
      </c>
      <c r="U897" s="734">
        <v>0</v>
      </c>
      <c r="V897" s="734">
        <v>0</v>
      </c>
      <c r="W897" s="734">
        <v>0</v>
      </c>
      <c r="X897" s="734">
        <v>0</v>
      </c>
      <c r="Y897" s="734">
        <v>0</v>
      </c>
      <c r="Z897" s="734">
        <v>0</v>
      </c>
      <c r="AA897" s="734">
        <v>0</v>
      </c>
      <c r="AB897" s="734">
        <v>0</v>
      </c>
      <c r="AC897" s="734">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386</v>
      </c>
      <c r="I898" s="97">
        <v>0</v>
      </c>
      <c r="J898" s="97">
        <v>0</v>
      </c>
      <c r="K898" s="97">
        <v>0</v>
      </c>
      <c r="L898" s="97">
        <v>0</v>
      </c>
      <c r="M898" s="97">
        <v>0</v>
      </c>
      <c r="N898" s="97">
        <v>0</v>
      </c>
      <c r="O898" s="97">
        <v>0</v>
      </c>
      <c r="P898" s="97">
        <v>0</v>
      </c>
      <c r="Q898" s="97">
        <v>0</v>
      </c>
      <c r="R898" s="97">
        <v>0</v>
      </c>
      <c r="T898" s="734">
        <v>0</v>
      </c>
      <c r="U898" s="734">
        <v>0</v>
      </c>
      <c r="V898" s="734">
        <v>0</v>
      </c>
      <c r="W898" s="734">
        <v>0</v>
      </c>
      <c r="X898" s="734">
        <v>0</v>
      </c>
      <c r="Y898" s="734">
        <v>0</v>
      </c>
      <c r="Z898" s="734">
        <v>0</v>
      </c>
      <c r="AA898" s="734">
        <v>0</v>
      </c>
      <c r="AB898" s="734">
        <v>0</v>
      </c>
      <c r="AC898" s="734">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387</v>
      </c>
      <c r="I899" s="97">
        <v>0</v>
      </c>
      <c r="J899" s="97">
        <v>0</v>
      </c>
      <c r="K899" s="97">
        <v>0</v>
      </c>
      <c r="L899" s="97">
        <v>0</v>
      </c>
      <c r="M899" s="97">
        <v>0</v>
      </c>
      <c r="N899" s="97">
        <v>0</v>
      </c>
      <c r="O899" s="97">
        <v>0</v>
      </c>
      <c r="P899" s="97">
        <v>0</v>
      </c>
      <c r="Q899" s="97">
        <v>0</v>
      </c>
      <c r="R899" s="97">
        <v>0</v>
      </c>
      <c r="T899" s="734">
        <v>0</v>
      </c>
      <c r="U899" s="734">
        <v>0</v>
      </c>
      <c r="V899" s="734">
        <v>0</v>
      </c>
      <c r="W899" s="734">
        <v>0</v>
      </c>
      <c r="X899" s="734">
        <v>0</v>
      </c>
      <c r="Y899" s="734">
        <v>0</v>
      </c>
      <c r="Z899" s="734">
        <v>0</v>
      </c>
      <c r="AA899" s="734">
        <v>0</v>
      </c>
      <c r="AB899" s="734">
        <v>0</v>
      </c>
      <c r="AC899" s="734">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388</v>
      </c>
      <c r="I900" s="97">
        <v>0</v>
      </c>
      <c r="J900" s="97">
        <v>0</v>
      </c>
      <c r="K900" s="97">
        <v>0</v>
      </c>
      <c r="L900" s="97">
        <v>0</v>
      </c>
      <c r="M900" s="97">
        <v>0</v>
      </c>
      <c r="N900" s="97">
        <v>0</v>
      </c>
      <c r="O900" s="97">
        <v>0</v>
      </c>
      <c r="P900" s="97">
        <v>0</v>
      </c>
      <c r="Q900" s="97">
        <v>0</v>
      </c>
      <c r="R900" s="97">
        <v>0</v>
      </c>
      <c r="T900" s="734">
        <v>0</v>
      </c>
      <c r="U900" s="734">
        <v>0</v>
      </c>
      <c r="V900" s="734">
        <v>0</v>
      </c>
      <c r="W900" s="734">
        <v>0</v>
      </c>
      <c r="X900" s="734">
        <v>0</v>
      </c>
      <c r="Y900" s="734">
        <v>0</v>
      </c>
      <c r="Z900" s="734">
        <v>0</v>
      </c>
      <c r="AA900" s="734">
        <v>0</v>
      </c>
      <c r="AB900" s="734">
        <v>0</v>
      </c>
      <c r="AC900" s="734">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389</v>
      </c>
      <c r="I901" s="97">
        <v>0</v>
      </c>
      <c r="J901" s="97">
        <v>0</v>
      </c>
      <c r="K901" s="97">
        <v>0</v>
      </c>
      <c r="L901" s="97">
        <v>0</v>
      </c>
      <c r="M901" s="97">
        <v>0</v>
      </c>
      <c r="N901" s="97">
        <v>0</v>
      </c>
      <c r="O901" s="97">
        <v>0</v>
      </c>
      <c r="P901" s="97">
        <v>0</v>
      </c>
      <c r="Q901" s="97">
        <v>0</v>
      </c>
      <c r="R901" s="97">
        <v>0</v>
      </c>
      <c r="T901" s="734">
        <v>0</v>
      </c>
      <c r="U901" s="734">
        <v>0</v>
      </c>
      <c r="V901" s="734">
        <v>0</v>
      </c>
      <c r="W901" s="734">
        <v>0</v>
      </c>
      <c r="X901" s="734">
        <v>0</v>
      </c>
      <c r="Y901" s="734">
        <v>0</v>
      </c>
      <c r="Z901" s="734">
        <v>0</v>
      </c>
      <c r="AA901" s="734">
        <v>0</v>
      </c>
      <c r="AB901" s="734">
        <v>0</v>
      </c>
      <c r="AC901" s="734">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46"/>
      <c r="K903" s="546"/>
      <c r="L903" s="546"/>
      <c r="M903" s="546"/>
      <c r="N903" s="546"/>
      <c r="O903" s="546"/>
      <c r="P903" s="546"/>
      <c r="Q903" s="546"/>
      <c r="R903" s="546"/>
      <c r="S903" s="546"/>
      <c r="T903" s="546"/>
      <c r="U903" s="546"/>
      <c r="V903" s="546"/>
      <c r="W903" s="546"/>
      <c r="X903" s="546"/>
      <c r="Y903" s="546"/>
      <c r="Z903" s="546"/>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894</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212</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213</v>
      </c>
      <c r="K917" s="23" t="s">
        <v>379</v>
      </c>
      <c r="L917" s="23" t="s">
        <v>56</v>
      </c>
      <c r="M917" s="23" t="s">
        <v>57</v>
      </c>
      <c r="N917" s="23" t="s">
        <v>58</v>
      </c>
      <c r="O917" s="23" t="s">
        <v>59</v>
      </c>
      <c r="P917" s="23" t="s">
        <v>881</v>
      </c>
      <c r="Q917" s="23" t="s">
        <v>882</v>
      </c>
      <c r="R917" s="23" t="s">
        <v>883</v>
      </c>
      <c r="S917" s="23" t="s">
        <v>1155</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820</v>
      </c>
      <c r="J918" s="144" t="s">
        <v>380</v>
      </c>
      <c r="K918" s="738">
        <v>100</v>
      </c>
      <c r="L918" s="738">
        <v>100</v>
      </c>
      <c r="M918" s="738">
        <v>100</v>
      </c>
      <c r="N918" s="738">
        <v>100</v>
      </c>
      <c r="O918" s="738">
        <v>100</v>
      </c>
      <c r="P918" s="738">
        <v>100</v>
      </c>
      <c r="Q918" s="738">
        <v>100</v>
      </c>
      <c r="R918" s="738">
        <v>100</v>
      </c>
      <c r="S918" s="738">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381</v>
      </c>
      <c r="K919" s="738">
        <v>100</v>
      </c>
      <c r="L919" s="738">
        <v>100</v>
      </c>
      <c r="M919" s="738">
        <v>100</v>
      </c>
      <c r="N919" s="738">
        <v>100</v>
      </c>
      <c r="O919" s="738">
        <v>100</v>
      </c>
      <c r="P919" s="738">
        <v>100</v>
      </c>
      <c r="Q919" s="738">
        <v>100</v>
      </c>
      <c r="R919" s="738">
        <v>100</v>
      </c>
      <c r="S919" s="738">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382</v>
      </c>
      <c r="K920" s="738">
        <v>100</v>
      </c>
      <c r="L920" s="738">
        <v>100</v>
      </c>
      <c r="M920" s="738">
        <v>100</v>
      </c>
      <c r="N920" s="738">
        <v>100</v>
      </c>
      <c r="O920" s="738">
        <v>100</v>
      </c>
      <c r="P920" s="738">
        <v>100</v>
      </c>
      <c r="Q920" s="738">
        <v>100</v>
      </c>
      <c r="R920" s="738">
        <v>100</v>
      </c>
      <c r="S920" s="738">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383</v>
      </c>
      <c r="K921" s="738">
        <v>100</v>
      </c>
      <c r="L921" s="738">
        <v>100</v>
      </c>
      <c r="M921" s="738">
        <v>100</v>
      </c>
      <c r="N921" s="738">
        <v>100</v>
      </c>
      <c r="O921" s="738">
        <v>100</v>
      </c>
      <c r="P921" s="738">
        <v>100</v>
      </c>
      <c r="Q921" s="738">
        <v>100</v>
      </c>
      <c r="R921" s="738">
        <v>100</v>
      </c>
      <c r="S921" s="738">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384</v>
      </c>
      <c r="K922" s="738">
        <v>500</v>
      </c>
      <c r="L922" s="738">
        <v>800</v>
      </c>
      <c r="M922" s="738">
        <v>800</v>
      </c>
      <c r="N922" s="738">
        <v>800</v>
      </c>
      <c r="O922" s="738">
        <v>800</v>
      </c>
      <c r="P922" s="738">
        <v>800</v>
      </c>
      <c r="Q922" s="738">
        <v>800</v>
      </c>
      <c r="R922" s="738">
        <v>800</v>
      </c>
      <c r="S922" s="738">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385</v>
      </c>
      <c r="K923" s="738">
        <v>500</v>
      </c>
      <c r="L923" s="738">
        <v>800</v>
      </c>
      <c r="M923" s="738">
        <v>800</v>
      </c>
      <c r="N923" s="738">
        <v>800</v>
      </c>
      <c r="O923" s="738">
        <v>800</v>
      </c>
      <c r="P923" s="738">
        <v>800</v>
      </c>
      <c r="Q923" s="738">
        <v>800</v>
      </c>
      <c r="R923" s="738">
        <v>800</v>
      </c>
      <c r="S923" s="738">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386</v>
      </c>
      <c r="K924" s="738">
        <v>500</v>
      </c>
      <c r="L924" s="738">
        <v>800</v>
      </c>
      <c r="M924" s="738">
        <v>800</v>
      </c>
      <c r="N924" s="738">
        <v>800</v>
      </c>
      <c r="O924" s="738">
        <v>800</v>
      </c>
      <c r="P924" s="738">
        <v>800</v>
      </c>
      <c r="Q924" s="738">
        <v>800</v>
      </c>
      <c r="R924" s="738">
        <v>800</v>
      </c>
      <c r="S924" s="738">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387</v>
      </c>
      <c r="K925" s="738">
        <v>500</v>
      </c>
      <c r="L925" s="738">
        <v>800</v>
      </c>
      <c r="M925" s="738">
        <v>800</v>
      </c>
      <c r="N925" s="738">
        <v>800</v>
      </c>
      <c r="O925" s="738">
        <v>800</v>
      </c>
      <c r="P925" s="738">
        <v>800</v>
      </c>
      <c r="Q925" s="738">
        <v>800</v>
      </c>
      <c r="R925" s="738">
        <v>800</v>
      </c>
      <c r="S925" s="738">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388</v>
      </c>
      <c r="K926" s="738">
        <v>500</v>
      </c>
      <c r="L926" s="738">
        <v>800</v>
      </c>
      <c r="M926" s="738">
        <v>800</v>
      </c>
      <c r="N926" s="738">
        <v>800</v>
      </c>
      <c r="O926" s="738">
        <v>800</v>
      </c>
      <c r="P926" s="738">
        <v>800</v>
      </c>
      <c r="Q926" s="738">
        <v>800</v>
      </c>
      <c r="R926" s="738">
        <v>800</v>
      </c>
      <c r="S926" s="738">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389</v>
      </c>
      <c r="K927" s="738">
        <v>500</v>
      </c>
      <c r="L927" s="738">
        <v>800</v>
      </c>
      <c r="M927" s="738">
        <v>800</v>
      </c>
      <c r="N927" s="738">
        <v>800</v>
      </c>
      <c r="O927" s="738">
        <v>800</v>
      </c>
      <c r="P927" s="738">
        <v>800</v>
      </c>
      <c r="Q927" s="738">
        <v>800</v>
      </c>
      <c r="R927" s="738">
        <v>800</v>
      </c>
      <c r="S927" s="738">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393</v>
      </c>
      <c r="J928" s="100" t="s">
        <v>378</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133</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134</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135</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136</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137</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138</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139</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140</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141</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791</v>
      </c>
      <c r="J938" s="100" t="s">
        <v>378</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133</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134</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135</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136</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137</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138</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139</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140</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141</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792</v>
      </c>
      <c r="J948" s="100" t="s">
        <v>378</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133</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134</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135</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136</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137</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138</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139</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140</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141</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793</v>
      </c>
      <c r="J958" s="100" t="s">
        <v>378</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133</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134</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135</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136</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137</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138</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139</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140</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141</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794</v>
      </c>
      <c r="J968" s="100" t="s">
        <v>378</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133</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134</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135</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136</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137</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138</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139</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140</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141</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795</v>
      </c>
      <c r="J978" s="100" t="s">
        <v>378</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133</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134</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135</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136</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137</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138</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139</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140</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141</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796</v>
      </c>
      <c r="J988" s="100" t="s">
        <v>378</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133</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134</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135</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136</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137</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138</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139</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140</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141</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797</v>
      </c>
      <c r="J998" s="100" t="s">
        <v>378</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133</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134</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135</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136</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137</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138</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139</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140</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141</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798</v>
      </c>
      <c r="J1008" s="100" t="s">
        <v>378</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133</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134</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135</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136</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137</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138</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139</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140</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141</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745</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749</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942</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81" t="s">
        <v>747</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81" t="s">
        <v>746</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912</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214</v>
      </c>
      <c r="M1033" s="99" t="s">
        <v>354</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155</v>
      </c>
      <c r="L1034" s="112" t="s">
        <v>215</v>
      </c>
      <c r="M1034" s="476" t="s">
        <v>193</v>
      </c>
      <c r="N1034" s="476" t="s">
        <v>368</v>
      </c>
      <c r="O1034" s="476" t="s">
        <v>367</v>
      </c>
      <c r="P1034" s="476" t="s">
        <v>192</v>
      </c>
      <c r="Q1034" s="23" t="s">
        <v>744</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27" t="s">
        <v>380</v>
      </c>
      <c r="L1035" s="219">
        <v>0.5</v>
      </c>
      <c r="M1035" s="477">
        <v>9</v>
      </c>
      <c r="N1035" s="477">
        <v>10</v>
      </c>
      <c r="O1035" s="477">
        <v>10.5</v>
      </c>
      <c r="P1035" s="477">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28" t="s">
        <v>381</v>
      </c>
      <c r="L1036" s="220">
        <v>0.5</v>
      </c>
      <c r="M1036" s="478">
        <v>9.5</v>
      </c>
      <c r="N1036" s="478">
        <v>10</v>
      </c>
      <c r="O1036" s="478">
        <v>11</v>
      </c>
      <c r="P1036" s="478">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28" t="s">
        <v>382</v>
      </c>
      <c r="L1037" s="220">
        <v>0.5</v>
      </c>
      <c r="M1037" s="478">
        <v>10.5</v>
      </c>
      <c r="N1037" s="478">
        <v>11</v>
      </c>
      <c r="O1037" s="478">
        <v>11.5</v>
      </c>
      <c r="P1037" s="478">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28" t="s">
        <v>383</v>
      </c>
      <c r="L1038" s="220">
        <v>0.5</v>
      </c>
      <c r="M1038" s="478">
        <v>11</v>
      </c>
      <c r="N1038" s="478">
        <v>11.5</v>
      </c>
      <c r="O1038" s="478">
        <v>12</v>
      </c>
      <c r="P1038" s="478">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28" t="s">
        <v>384</v>
      </c>
      <c r="L1039" s="220">
        <v>0.5</v>
      </c>
      <c r="M1039" s="478">
        <v>10</v>
      </c>
      <c r="N1039" s="478">
        <v>11</v>
      </c>
      <c r="O1039" s="478">
        <v>12</v>
      </c>
      <c r="P1039" s="478">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28" t="s">
        <v>385</v>
      </c>
      <c r="L1040" s="220">
        <v>0.5</v>
      </c>
      <c r="M1040" s="478">
        <v>8</v>
      </c>
      <c r="N1040" s="478">
        <v>8.5</v>
      </c>
      <c r="O1040" s="478">
        <v>9.5</v>
      </c>
      <c r="P1040" s="478">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28" t="s">
        <v>386</v>
      </c>
      <c r="L1041" s="221">
        <v>0.5</v>
      </c>
      <c r="M1041" s="479">
        <v>7</v>
      </c>
      <c r="N1041" s="479">
        <v>8</v>
      </c>
      <c r="O1041" s="479">
        <v>9</v>
      </c>
      <c r="P1041" s="479">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28" t="s">
        <v>387</v>
      </c>
      <c r="L1042" s="221">
        <v>0.5</v>
      </c>
      <c r="M1042" s="479">
        <v>7</v>
      </c>
      <c r="N1042" s="479">
        <v>8</v>
      </c>
      <c r="O1042" s="479">
        <v>9</v>
      </c>
      <c r="P1042" s="479">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28" t="s">
        <v>388</v>
      </c>
      <c r="L1043" s="221">
        <v>0.5</v>
      </c>
      <c r="M1043" s="479">
        <v>6</v>
      </c>
      <c r="N1043" s="479">
        <v>7</v>
      </c>
      <c r="O1043" s="479">
        <v>8</v>
      </c>
      <c r="P1043" s="479">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29" t="s">
        <v>389</v>
      </c>
      <c r="L1044" s="222">
        <v>0.5</v>
      </c>
      <c r="M1044" s="480">
        <v>5.5</v>
      </c>
      <c r="N1044" s="480">
        <v>6.5</v>
      </c>
      <c r="O1044" s="480">
        <v>8</v>
      </c>
      <c r="P1044" s="480">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913</v>
      </c>
      <c r="H1046" s="86"/>
      <c r="I1046" s="86"/>
      <c r="J1046" s="86"/>
      <c r="K1046" s="86"/>
      <c r="L1046" s="224">
        <v>6.5</v>
      </c>
      <c r="M1046" s="86" t="s">
        <v>750</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1058</v>
      </c>
      <c r="I20" s="87"/>
      <c r="J20" s="87" t="s">
        <v>380</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381</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382</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383</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384</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385</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386</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387</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388</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389</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826</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1212</v>
      </c>
      <c r="I51" s="91"/>
      <c r="J51" s="89"/>
      <c r="K51" s="217" t="s">
        <v>122</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123</v>
      </c>
      <c r="I52" s="91"/>
      <c r="J52" s="89"/>
      <c r="K52" s="217" t="s">
        <v>124</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125</v>
      </c>
      <c r="I53" s="91"/>
      <c r="J53" s="89"/>
      <c r="K53" s="217" t="s">
        <v>126</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127</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369</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50" t="s">
        <v>1294</v>
      </c>
      <c r="I57" s="951"/>
      <c r="J57" s="951"/>
      <c r="K57" s="951"/>
      <c r="L57" s="951"/>
      <c r="M57" s="951"/>
      <c r="N57" s="951"/>
      <c r="O57" s="951"/>
      <c r="P57" s="951"/>
      <c r="Q57" s="951"/>
      <c r="R57" s="951"/>
      <c r="S57" s="951"/>
      <c r="T57" s="952"/>
      <c r="U57" s="526"/>
      <c r="V57" s="526"/>
      <c r="W57" s="526"/>
      <c r="X57" s="526"/>
      <c r="Y57" s="526"/>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128</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129</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130</v>
      </c>
      <c r="H71" s="23" t="s">
        <v>131</v>
      </c>
      <c r="I71" s="23"/>
      <c r="J71" s="23" t="s">
        <v>820</v>
      </c>
      <c r="K71" s="23" t="s">
        <v>393</v>
      </c>
      <c r="L71" s="23" t="s">
        <v>791</v>
      </c>
      <c r="M71" s="23" t="s">
        <v>792</v>
      </c>
      <c r="N71" s="23" t="s">
        <v>793</v>
      </c>
      <c r="O71" s="23" t="s">
        <v>794</v>
      </c>
      <c r="P71" s="23" t="s">
        <v>795</v>
      </c>
      <c r="Q71" s="23" t="s">
        <v>796</v>
      </c>
      <c r="R71" s="23" t="s">
        <v>797</v>
      </c>
      <c r="S71" s="23" t="s">
        <v>798</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818</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132</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888</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819</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1148</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1149</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370</v>
      </c>
      <c r="K94" s="23" t="s">
        <v>371</v>
      </c>
      <c r="L94" s="23" t="s">
        <v>373</v>
      </c>
      <c r="M94" s="23" t="s">
        <v>374</v>
      </c>
      <c r="N94" s="23" t="s">
        <v>375</v>
      </c>
      <c r="O94" s="23" t="s">
        <v>377</v>
      </c>
      <c r="P94" s="23" t="s">
        <v>884</v>
      </c>
      <c r="Q94" s="23" t="s">
        <v>885</v>
      </c>
      <c r="R94" s="23" t="s">
        <v>1156</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1150</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970</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971</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372</v>
      </c>
      <c r="J113" s="99" t="s">
        <v>973</v>
      </c>
      <c r="K113" s="99"/>
      <c r="L113" s="99"/>
      <c r="M113" s="99"/>
      <c r="N113" s="99"/>
      <c r="O113" s="99"/>
      <c r="P113" s="99"/>
      <c r="Q113" s="99"/>
      <c r="R113" s="99"/>
      <c r="S113" s="23"/>
      <c r="T113" s="99" t="s">
        <v>974</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453</v>
      </c>
      <c r="I114" s="23" t="s">
        <v>38</v>
      </c>
      <c r="J114" s="23" t="s">
        <v>370</v>
      </c>
      <c r="K114" s="23" t="s">
        <v>371</v>
      </c>
      <c r="L114" s="23" t="s">
        <v>373</v>
      </c>
      <c r="M114" s="23" t="s">
        <v>374</v>
      </c>
      <c r="N114" s="23" t="s">
        <v>375</v>
      </c>
      <c r="O114" s="23" t="s">
        <v>377</v>
      </c>
      <c r="P114" s="23" t="s">
        <v>884</v>
      </c>
      <c r="Q114" s="23" t="s">
        <v>885</v>
      </c>
      <c r="R114" s="23" t="s">
        <v>1156</v>
      </c>
      <c r="S114" s="23"/>
      <c r="T114" s="23" t="s">
        <v>378</v>
      </c>
      <c r="U114" s="23" t="s">
        <v>133</v>
      </c>
      <c r="V114" s="23" t="s">
        <v>134</v>
      </c>
      <c r="W114" s="23" t="s">
        <v>135</v>
      </c>
      <c r="X114" s="23" t="s">
        <v>136</v>
      </c>
      <c r="Y114" s="23" t="s">
        <v>137</v>
      </c>
      <c r="Z114" s="23" t="s">
        <v>138</v>
      </c>
      <c r="AA114" s="23" t="s">
        <v>139</v>
      </c>
      <c r="AB114" s="23" t="s">
        <v>140</v>
      </c>
      <c r="AC114" s="23" t="s">
        <v>141</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820</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393</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791</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792</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793</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794</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795</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796</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797</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798</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152</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153</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156</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1092</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157</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1092</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264</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1092</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158</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1092</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319</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6" t="s">
        <v>320</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159</v>
      </c>
      <c r="H155" s="87" t="s">
        <v>160</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161</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258</v>
      </c>
      <c r="I158" s="119"/>
      <c r="J158" s="119"/>
      <c r="K158" s="119"/>
      <c r="L158" s="120" t="s">
        <v>372</v>
      </c>
      <c r="M158" s="121" t="s">
        <v>162</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370</v>
      </c>
      <c r="N159" s="123" t="s">
        <v>371</v>
      </c>
      <c r="O159" s="123" t="s">
        <v>373</v>
      </c>
      <c r="P159" s="123" t="s">
        <v>374</v>
      </c>
      <c r="Q159" s="123" t="s">
        <v>375</v>
      </c>
      <c r="R159" s="123" t="s">
        <v>377</v>
      </c>
      <c r="S159" s="123" t="s">
        <v>884</v>
      </c>
      <c r="T159" s="123" t="s">
        <v>885</v>
      </c>
      <c r="U159" s="123" t="s">
        <v>1156</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163</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164</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165</v>
      </c>
      <c r="I162" s="92"/>
      <c r="J162" s="92"/>
      <c r="K162" s="92"/>
      <c r="L162" s="97">
        <v>1</v>
      </c>
      <c r="M162" s="87"/>
      <c r="N162" s="87"/>
      <c r="O162" s="87"/>
      <c r="P162" s="87"/>
      <c r="Q162" s="87"/>
      <c r="R162" s="87"/>
      <c r="S162" s="87"/>
      <c r="T162" s="87"/>
      <c r="U162" s="124" t="s">
        <v>166</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972</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975</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1295</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143</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144</v>
      </c>
      <c r="I177" s="112" t="s">
        <v>145</v>
      </c>
      <c r="J177" s="112" t="s">
        <v>146</v>
      </c>
      <c r="K177" s="112" t="s">
        <v>147</v>
      </c>
      <c r="L177" s="112" t="s">
        <v>148</v>
      </c>
      <c r="M177" s="112" t="s">
        <v>325</v>
      </c>
      <c r="N177" s="112" t="s">
        <v>149</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1152</v>
      </c>
      <c r="I178" s="114" t="s">
        <v>1152</v>
      </c>
      <c r="J178" s="114" t="s">
        <v>1152</v>
      </c>
      <c r="K178" s="114" t="s">
        <v>1152</v>
      </c>
      <c r="L178" s="114" t="s">
        <v>1152</v>
      </c>
      <c r="M178" s="114" t="s">
        <v>1151</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1301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1300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379</v>
      </c>
      <c r="K192" s="23" t="s">
        <v>56</v>
      </c>
      <c r="L192" s="23" t="s">
        <v>57</v>
      </c>
      <c r="M192" s="23" t="s">
        <v>58</v>
      </c>
      <c r="N192" s="23" t="s">
        <v>59</v>
      </c>
      <c r="O192" s="23" t="s">
        <v>881</v>
      </c>
      <c r="P192" s="23" t="s">
        <v>882</v>
      </c>
      <c r="Q192" s="23" t="s">
        <v>883</v>
      </c>
      <c r="R192" s="23" t="s">
        <v>1155</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505" t="s">
        <v>820</v>
      </c>
      <c r="J193" s="230">
        <v>1</v>
      </c>
      <c r="K193" s="230">
        <v>1</v>
      </c>
      <c r="L193" s="230">
        <v>1</v>
      </c>
      <c r="M193" s="230">
        <v>1</v>
      </c>
      <c r="N193" s="230">
        <v>1</v>
      </c>
      <c r="O193" s="230">
        <v>1</v>
      </c>
      <c r="P193" s="230">
        <v>1</v>
      </c>
      <c r="Q193" s="230">
        <v>1</v>
      </c>
      <c r="R193" s="230">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6" t="s">
        <v>393</v>
      </c>
      <c r="J194" s="230">
        <v>0.98044009779951102</v>
      </c>
      <c r="K194" s="230">
        <v>0.98044009779951102</v>
      </c>
      <c r="L194" s="230">
        <v>0.98044009779951102</v>
      </c>
      <c r="M194" s="230">
        <v>0.98044009779951102</v>
      </c>
      <c r="N194" s="229">
        <v>1.0195599022004891</v>
      </c>
      <c r="O194" s="229">
        <v>1.0195599022004891</v>
      </c>
      <c r="P194" s="230">
        <v>0.98044009779951102</v>
      </c>
      <c r="Q194" s="230">
        <v>0.98044009779951102</v>
      </c>
      <c r="R194" s="230">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6" t="s">
        <v>791</v>
      </c>
      <c r="J195" s="230">
        <v>0.98044009779951102</v>
      </c>
      <c r="K195" s="230">
        <v>0.98044009779951102</v>
      </c>
      <c r="L195" s="230">
        <v>0.98044009779951102</v>
      </c>
      <c r="M195" s="230">
        <v>0.98044009779951102</v>
      </c>
      <c r="N195" s="229">
        <v>1.0195599022004891</v>
      </c>
      <c r="O195" s="229">
        <v>1.0195599022004891</v>
      </c>
      <c r="P195" s="230">
        <v>0.98044009779951102</v>
      </c>
      <c r="Q195" s="230">
        <v>0.98044009779951102</v>
      </c>
      <c r="R195" s="230">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6" t="s">
        <v>792</v>
      </c>
      <c r="J196" s="230">
        <v>0.94352159468438546</v>
      </c>
      <c r="K196" s="230">
        <v>0.94352159468438546</v>
      </c>
      <c r="L196" s="230">
        <v>0.94352159468438546</v>
      </c>
      <c r="M196" s="230">
        <v>0.94352159468438546</v>
      </c>
      <c r="N196" s="229">
        <v>1.0564784053156147</v>
      </c>
      <c r="O196" s="229">
        <v>1.0564784053156147</v>
      </c>
      <c r="P196" s="230">
        <v>0.94352159468438546</v>
      </c>
      <c r="Q196" s="230">
        <v>0.94352159468438546</v>
      </c>
      <c r="R196" s="230">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6" t="s">
        <v>793</v>
      </c>
      <c r="J197" s="230">
        <v>0.94352159468438546</v>
      </c>
      <c r="K197" s="230">
        <v>0.94352159468438546</v>
      </c>
      <c r="L197" s="230">
        <v>0.94352159468438546</v>
      </c>
      <c r="M197" s="230">
        <v>0.94352159468438546</v>
      </c>
      <c r="N197" s="229">
        <v>1.0564784053156147</v>
      </c>
      <c r="O197" s="229">
        <v>1.0564784053156147</v>
      </c>
      <c r="P197" s="230">
        <v>0.94352159468438546</v>
      </c>
      <c r="Q197" s="230">
        <v>0.94352159468438546</v>
      </c>
      <c r="R197" s="230">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6" t="s">
        <v>794</v>
      </c>
      <c r="J198" s="230">
        <v>1.0304789550072568</v>
      </c>
      <c r="K198" s="230">
        <v>1.0304789550072568</v>
      </c>
      <c r="L198" s="230">
        <v>1.0304789550072568</v>
      </c>
      <c r="M198" s="230">
        <v>1.0304789550072568</v>
      </c>
      <c r="N198" s="229">
        <v>0.96952104499274316</v>
      </c>
      <c r="O198" s="229">
        <v>0.96952104499274316</v>
      </c>
      <c r="P198" s="230">
        <v>1.0304789550072568</v>
      </c>
      <c r="Q198" s="230">
        <v>1.0304789550072568</v>
      </c>
      <c r="R198" s="230">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6" t="s">
        <v>795</v>
      </c>
      <c r="J199" s="230">
        <v>1.0815709969788521</v>
      </c>
      <c r="K199" s="230">
        <v>1.0815709969788521</v>
      </c>
      <c r="L199" s="230">
        <v>1.0815709969788521</v>
      </c>
      <c r="M199" s="230">
        <v>1.0815709969788521</v>
      </c>
      <c r="N199" s="229">
        <v>0.91842900302114805</v>
      </c>
      <c r="O199" s="229">
        <v>0.91842900302114805</v>
      </c>
      <c r="P199" s="230">
        <v>1.0815709969788521</v>
      </c>
      <c r="Q199" s="230">
        <v>1.0815709969788521</v>
      </c>
      <c r="R199" s="230">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6" t="s">
        <v>796</v>
      </c>
      <c r="J200" s="230">
        <v>1.0971428571428572</v>
      </c>
      <c r="K200" s="230">
        <v>1.0971428571428572</v>
      </c>
      <c r="L200" s="230">
        <v>1.0971428571428572</v>
      </c>
      <c r="M200" s="230">
        <v>1.0971428571428572</v>
      </c>
      <c r="N200" s="229">
        <v>0.90285714285714291</v>
      </c>
      <c r="O200" s="229">
        <v>0.90285714285714291</v>
      </c>
      <c r="P200" s="230">
        <v>1.0971428571428572</v>
      </c>
      <c r="Q200" s="230">
        <v>1.0971428571428572</v>
      </c>
      <c r="R200" s="230">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6" t="s">
        <v>797</v>
      </c>
      <c r="J201" s="230">
        <v>1.125248508946322</v>
      </c>
      <c r="K201" s="230">
        <v>1.125248508946322</v>
      </c>
      <c r="L201" s="230">
        <v>1.125248508946322</v>
      </c>
      <c r="M201" s="230">
        <v>1.125248508946322</v>
      </c>
      <c r="N201" s="229">
        <v>0.874751491053678</v>
      </c>
      <c r="O201" s="229">
        <v>0.874751491053678</v>
      </c>
      <c r="P201" s="230">
        <v>1.125248508946322</v>
      </c>
      <c r="Q201" s="230">
        <v>1.125248508946322</v>
      </c>
      <c r="R201" s="230">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7" t="s">
        <v>798</v>
      </c>
      <c r="J202" s="230">
        <v>1</v>
      </c>
      <c r="K202" s="230">
        <v>1</v>
      </c>
      <c r="L202" s="230">
        <v>1</v>
      </c>
      <c r="M202" s="230">
        <v>1</v>
      </c>
      <c r="N202" s="230">
        <v>1</v>
      </c>
      <c r="O202" s="230">
        <v>1</v>
      </c>
      <c r="P202" s="230">
        <v>1</v>
      </c>
      <c r="Q202" s="230">
        <v>1</v>
      </c>
      <c r="R202" s="230">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167</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168</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453</v>
      </c>
      <c r="J217" s="23" t="s">
        <v>752</v>
      </c>
      <c r="K217" s="99" t="s">
        <v>169</v>
      </c>
      <c r="L217" s="99"/>
      <c r="M217" s="23"/>
      <c r="N217" s="23"/>
      <c r="O217" s="23"/>
      <c r="P217" s="23"/>
      <c r="Q217" s="23"/>
      <c r="R217" s="23"/>
      <c r="S217" s="23"/>
      <c r="T217" s="23"/>
      <c r="U217" s="23"/>
      <c r="V217" s="99" t="s">
        <v>170</v>
      </c>
      <c r="W217" s="99"/>
      <c r="X217" s="23"/>
      <c r="Y217" s="23"/>
      <c r="Z217" s="23"/>
      <c r="AA217" s="23"/>
      <c r="AB217" s="23"/>
      <c r="AC217" s="23"/>
      <c r="AD217" s="23"/>
      <c r="AE217" s="99" t="s">
        <v>376</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370</v>
      </c>
      <c r="L218" s="23" t="s">
        <v>371</v>
      </c>
      <c r="M218" s="23" t="s">
        <v>373</v>
      </c>
      <c r="N218" s="23" t="s">
        <v>374</v>
      </c>
      <c r="O218" s="23" t="s">
        <v>375</v>
      </c>
      <c r="P218" s="23" t="s">
        <v>377</v>
      </c>
      <c r="Q218" s="23" t="s">
        <v>884</v>
      </c>
      <c r="R218" s="23" t="s">
        <v>885</v>
      </c>
      <c r="S218" s="23" t="s">
        <v>1156</v>
      </c>
      <c r="T218" s="23"/>
      <c r="U218" s="23"/>
      <c r="V218" s="23" t="s">
        <v>370</v>
      </c>
      <c r="W218" s="23" t="s">
        <v>371</v>
      </c>
      <c r="X218" s="23" t="s">
        <v>373</v>
      </c>
      <c r="Y218" s="23" t="s">
        <v>374</v>
      </c>
      <c r="Z218" s="23" t="s">
        <v>375</v>
      </c>
      <c r="AA218" s="23" t="s">
        <v>377</v>
      </c>
      <c r="AB218" s="23" t="s">
        <v>884</v>
      </c>
      <c r="AC218" s="23" t="s">
        <v>885</v>
      </c>
      <c r="AD218" s="23" t="s">
        <v>1156</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820</v>
      </c>
      <c r="J219" s="100" t="s">
        <v>380</v>
      </c>
      <c r="K219" s="129">
        <v>1</v>
      </c>
      <c r="L219" s="129">
        <v>1</v>
      </c>
      <c r="M219" s="129">
        <v>1</v>
      </c>
      <c r="N219" s="129">
        <v>1</v>
      </c>
      <c r="O219" s="129">
        <v>1</v>
      </c>
      <c r="P219" s="129">
        <v>1</v>
      </c>
      <c r="Q219" s="129">
        <v>1</v>
      </c>
      <c r="R219" s="129">
        <v>1</v>
      </c>
      <c r="S219" s="129">
        <v>1</v>
      </c>
      <c r="T219" s="900">
        <v>0.9</v>
      </c>
      <c r="U219" s="100" t="s">
        <v>378</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381</v>
      </c>
      <c r="K220" s="129">
        <v>0</v>
      </c>
      <c r="L220" s="129">
        <v>22</v>
      </c>
      <c r="M220" s="129">
        <v>120</v>
      </c>
      <c r="N220" s="129">
        <v>20</v>
      </c>
      <c r="O220" s="129">
        <v>30</v>
      </c>
      <c r="P220" s="129">
        <v>230</v>
      </c>
      <c r="Q220" s="129">
        <v>50</v>
      </c>
      <c r="R220" s="129">
        <v>80</v>
      </c>
      <c r="S220" s="129">
        <f>O220</f>
        <v>30</v>
      </c>
      <c r="T220" s="900">
        <v>0.75</v>
      </c>
      <c r="U220" s="100" t="s">
        <v>133</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382</v>
      </c>
      <c r="K221" s="129">
        <v>0</v>
      </c>
      <c r="L221" s="129">
        <v>60</v>
      </c>
      <c r="M221" s="129">
        <v>185</v>
      </c>
      <c r="N221" s="129">
        <v>70</v>
      </c>
      <c r="O221" s="129">
        <v>100</v>
      </c>
      <c r="P221" s="129">
        <v>280</v>
      </c>
      <c r="Q221" s="129">
        <v>150</v>
      </c>
      <c r="R221" s="129">
        <v>150</v>
      </c>
      <c r="S221" s="129">
        <f t="shared" ref="S221:S223" si="5">O221</f>
        <v>100</v>
      </c>
      <c r="T221" s="900">
        <v>0.65</v>
      </c>
      <c r="U221" s="100" t="s">
        <v>134</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383</v>
      </c>
      <c r="K222" s="129">
        <v>60</v>
      </c>
      <c r="L222" s="129">
        <v>125</v>
      </c>
      <c r="M222" s="129">
        <v>480</v>
      </c>
      <c r="N222" s="129">
        <v>225</v>
      </c>
      <c r="O222" s="129">
        <v>425</v>
      </c>
      <c r="P222" s="129">
        <v>700</v>
      </c>
      <c r="Q222" s="129">
        <v>400</v>
      </c>
      <c r="R222" s="129">
        <v>400</v>
      </c>
      <c r="S222" s="129">
        <f t="shared" si="5"/>
        <v>425</v>
      </c>
      <c r="T222" s="900">
        <v>0.55000000000000004</v>
      </c>
      <c r="U222" s="100" t="s">
        <v>135</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384</v>
      </c>
      <c r="K223" s="129">
        <v>275</v>
      </c>
      <c r="L223" s="129">
        <v>396</v>
      </c>
      <c r="M223" s="129">
        <v>535</v>
      </c>
      <c r="N223" s="129">
        <v>480</v>
      </c>
      <c r="O223" s="129">
        <v>500</v>
      </c>
      <c r="P223" s="129">
        <v>550</v>
      </c>
      <c r="Q223" s="129">
        <v>550</v>
      </c>
      <c r="R223" s="129">
        <v>550</v>
      </c>
      <c r="S223" s="129">
        <f t="shared" si="5"/>
        <v>500</v>
      </c>
      <c r="T223" s="900">
        <v>0.45</v>
      </c>
      <c r="U223" s="100" t="s">
        <v>136</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385</v>
      </c>
      <c r="K224" s="129">
        <v>100</v>
      </c>
      <c r="L224" s="129">
        <v>100</v>
      </c>
      <c r="M224" s="129">
        <v>100</v>
      </c>
      <c r="N224" s="129">
        <v>100</v>
      </c>
      <c r="O224" s="129">
        <v>100</v>
      </c>
      <c r="P224" s="129">
        <v>100</v>
      </c>
      <c r="Q224" s="129">
        <v>100</v>
      </c>
      <c r="R224" s="129">
        <v>100</v>
      </c>
      <c r="S224" s="129">
        <v>100</v>
      </c>
      <c r="T224" s="87"/>
      <c r="U224" s="100" t="s">
        <v>137</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386</v>
      </c>
      <c r="K225" s="129">
        <v>100</v>
      </c>
      <c r="L225" s="129">
        <v>100</v>
      </c>
      <c r="M225" s="129">
        <v>100</v>
      </c>
      <c r="N225" s="129">
        <v>100</v>
      </c>
      <c r="O225" s="129">
        <v>100</v>
      </c>
      <c r="P225" s="129">
        <v>100</v>
      </c>
      <c r="Q225" s="129">
        <v>100</v>
      </c>
      <c r="R225" s="129">
        <v>100</v>
      </c>
      <c r="S225" s="129">
        <v>100</v>
      </c>
      <c r="T225" s="87"/>
      <c r="U225" s="100" t="s">
        <v>138</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387</v>
      </c>
      <c r="K226" s="129">
        <v>100</v>
      </c>
      <c r="L226" s="129">
        <v>100</v>
      </c>
      <c r="M226" s="129">
        <v>100</v>
      </c>
      <c r="N226" s="129">
        <v>100</v>
      </c>
      <c r="O226" s="129">
        <v>100</v>
      </c>
      <c r="P226" s="129">
        <v>100</v>
      </c>
      <c r="Q226" s="129">
        <v>100</v>
      </c>
      <c r="R226" s="129">
        <v>100</v>
      </c>
      <c r="S226" s="129">
        <v>100</v>
      </c>
      <c r="T226" s="87"/>
      <c r="U226" s="100" t="s">
        <v>139</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388</v>
      </c>
      <c r="K227" s="129">
        <v>100</v>
      </c>
      <c r="L227" s="129">
        <v>100</v>
      </c>
      <c r="M227" s="129">
        <v>100</v>
      </c>
      <c r="N227" s="129">
        <v>100</v>
      </c>
      <c r="O227" s="129">
        <v>100</v>
      </c>
      <c r="P227" s="129">
        <v>100</v>
      </c>
      <c r="Q227" s="129">
        <v>100</v>
      </c>
      <c r="R227" s="129">
        <v>100</v>
      </c>
      <c r="S227" s="129">
        <v>100</v>
      </c>
      <c r="T227" s="87"/>
      <c r="U227" s="100" t="s">
        <v>140</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389</v>
      </c>
      <c r="K228" s="129">
        <v>100</v>
      </c>
      <c r="L228" s="129">
        <v>100</v>
      </c>
      <c r="M228" s="129">
        <v>100</v>
      </c>
      <c r="N228" s="129">
        <v>100</v>
      </c>
      <c r="O228" s="129">
        <v>100</v>
      </c>
      <c r="P228" s="129">
        <v>100</v>
      </c>
      <c r="Q228" s="129">
        <v>100</v>
      </c>
      <c r="R228" s="129">
        <v>100</v>
      </c>
      <c r="S228" s="129">
        <v>100</v>
      </c>
      <c r="T228" s="87"/>
      <c r="U228" s="100" t="s">
        <v>141</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393</v>
      </c>
      <c r="J229" s="100" t="s">
        <v>380</v>
      </c>
      <c r="K229" s="242">
        <f t="shared" ref="K229:O233" si="7">K343/2</f>
        <v>100</v>
      </c>
      <c r="L229" s="242">
        <f t="shared" si="7"/>
        <v>150</v>
      </c>
      <c r="M229" s="242">
        <f t="shared" si="7"/>
        <v>150</v>
      </c>
      <c r="N229" s="242">
        <f t="shared" si="7"/>
        <v>200</v>
      </c>
      <c r="O229" s="242">
        <f t="shared" si="7"/>
        <v>200</v>
      </c>
      <c r="P229" s="129">
        <v>0</v>
      </c>
      <c r="Q229" s="129">
        <v>0</v>
      </c>
      <c r="R229" s="129">
        <v>0</v>
      </c>
      <c r="S229" s="129">
        <v>0</v>
      </c>
      <c r="T229" s="87"/>
      <c r="U229" s="100" t="s">
        <v>378</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381</v>
      </c>
      <c r="K230" s="242">
        <f t="shared" si="7"/>
        <v>366.5</v>
      </c>
      <c r="L230" s="242">
        <f t="shared" si="7"/>
        <v>366.5</v>
      </c>
      <c r="M230" s="242">
        <f t="shared" si="7"/>
        <v>366.5</v>
      </c>
      <c r="N230" s="242">
        <f t="shared" si="7"/>
        <v>366.5</v>
      </c>
      <c r="O230" s="242">
        <f t="shared" si="7"/>
        <v>366.5</v>
      </c>
      <c r="P230" s="129">
        <v>0</v>
      </c>
      <c r="Q230" s="129">
        <v>0</v>
      </c>
      <c r="R230" s="129">
        <v>0</v>
      </c>
      <c r="S230" s="129">
        <v>0</v>
      </c>
      <c r="T230" s="87"/>
      <c r="U230" s="100" t="s">
        <v>133</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382</v>
      </c>
      <c r="K231" s="242">
        <f t="shared" si="7"/>
        <v>535.5</v>
      </c>
      <c r="L231" s="242">
        <f t="shared" si="7"/>
        <v>535.5</v>
      </c>
      <c r="M231" s="242">
        <f t="shared" si="7"/>
        <v>535.5</v>
      </c>
      <c r="N231" s="242">
        <f t="shared" si="7"/>
        <v>535.5</v>
      </c>
      <c r="O231" s="242">
        <f t="shared" si="7"/>
        <v>535.5</v>
      </c>
      <c r="P231" s="129">
        <v>0</v>
      </c>
      <c r="Q231" s="129">
        <v>0</v>
      </c>
      <c r="R231" s="129">
        <v>0</v>
      </c>
      <c r="S231" s="129">
        <v>0</v>
      </c>
      <c r="T231" s="87"/>
      <c r="U231" s="100" t="s">
        <v>134</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383</v>
      </c>
      <c r="K232" s="242">
        <f t="shared" si="7"/>
        <v>650</v>
      </c>
      <c r="L232" s="242">
        <f t="shared" si="7"/>
        <v>650</v>
      </c>
      <c r="M232" s="242">
        <f t="shared" si="7"/>
        <v>650</v>
      </c>
      <c r="N232" s="242">
        <f t="shared" si="7"/>
        <v>650</v>
      </c>
      <c r="O232" s="242">
        <f t="shared" si="7"/>
        <v>650</v>
      </c>
      <c r="P232" s="129">
        <v>0</v>
      </c>
      <c r="Q232" s="129">
        <v>0</v>
      </c>
      <c r="R232" s="129">
        <v>0</v>
      </c>
      <c r="S232" s="129">
        <v>0</v>
      </c>
      <c r="T232" s="87"/>
      <c r="U232" s="100" t="s">
        <v>135</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384</v>
      </c>
      <c r="K233" s="242">
        <f t="shared" si="7"/>
        <v>750</v>
      </c>
      <c r="L233" s="242">
        <f t="shared" si="7"/>
        <v>750</v>
      </c>
      <c r="M233" s="242">
        <f t="shared" si="7"/>
        <v>750</v>
      </c>
      <c r="N233" s="242">
        <f t="shared" si="7"/>
        <v>750</v>
      </c>
      <c r="O233" s="242">
        <f t="shared" si="7"/>
        <v>750</v>
      </c>
      <c r="P233" s="129">
        <v>0</v>
      </c>
      <c r="Q233" s="129">
        <v>0</v>
      </c>
      <c r="R233" s="129">
        <v>0</v>
      </c>
      <c r="S233" s="129">
        <v>0</v>
      </c>
      <c r="T233" s="87"/>
      <c r="U233" s="100" t="s">
        <v>136</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385</v>
      </c>
      <c r="K234" s="242">
        <f t="shared" ref="K234:O238" si="10">K348*0.8</f>
        <v>80</v>
      </c>
      <c r="L234" s="242">
        <f t="shared" si="10"/>
        <v>80</v>
      </c>
      <c r="M234" s="242">
        <f t="shared" si="10"/>
        <v>80</v>
      </c>
      <c r="N234" s="242">
        <f t="shared" si="10"/>
        <v>80</v>
      </c>
      <c r="O234" s="242">
        <f t="shared" si="10"/>
        <v>80</v>
      </c>
      <c r="P234" s="129">
        <v>0</v>
      </c>
      <c r="Q234" s="129">
        <v>0</v>
      </c>
      <c r="R234" s="129">
        <v>0</v>
      </c>
      <c r="S234" s="129">
        <v>0</v>
      </c>
      <c r="T234" s="87"/>
      <c r="U234" s="100" t="s">
        <v>137</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386</v>
      </c>
      <c r="K235" s="242">
        <f t="shared" si="10"/>
        <v>80</v>
      </c>
      <c r="L235" s="242">
        <f t="shared" si="10"/>
        <v>80</v>
      </c>
      <c r="M235" s="242">
        <f t="shared" si="10"/>
        <v>80</v>
      </c>
      <c r="N235" s="242">
        <f t="shared" si="10"/>
        <v>80</v>
      </c>
      <c r="O235" s="242">
        <f t="shared" si="10"/>
        <v>80</v>
      </c>
      <c r="P235" s="129">
        <v>0</v>
      </c>
      <c r="Q235" s="129">
        <v>0</v>
      </c>
      <c r="R235" s="129">
        <v>0</v>
      </c>
      <c r="S235" s="129">
        <v>0</v>
      </c>
      <c r="T235" s="87"/>
      <c r="U235" s="100" t="s">
        <v>138</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387</v>
      </c>
      <c r="K236" s="242">
        <f t="shared" si="10"/>
        <v>80</v>
      </c>
      <c r="L236" s="242">
        <f t="shared" si="10"/>
        <v>80</v>
      </c>
      <c r="M236" s="242">
        <f t="shared" si="10"/>
        <v>80</v>
      </c>
      <c r="N236" s="242">
        <f t="shared" si="10"/>
        <v>80</v>
      </c>
      <c r="O236" s="242">
        <f t="shared" si="10"/>
        <v>80</v>
      </c>
      <c r="P236" s="129">
        <v>0</v>
      </c>
      <c r="Q236" s="129">
        <v>0</v>
      </c>
      <c r="R236" s="129">
        <v>0</v>
      </c>
      <c r="S236" s="129">
        <v>0</v>
      </c>
      <c r="T236" s="87"/>
      <c r="U236" s="100" t="s">
        <v>139</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388</v>
      </c>
      <c r="K237" s="242">
        <f t="shared" si="10"/>
        <v>80</v>
      </c>
      <c r="L237" s="242">
        <f t="shared" si="10"/>
        <v>80</v>
      </c>
      <c r="M237" s="242">
        <f t="shared" si="10"/>
        <v>80</v>
      </c>
      <c r="N237" s="242">
        <f t="shared" si="10"/>
        <v>80</v>
      </c>
      <c r="O237" s="242">
        <f t="shared" si="10"/>
        <v>80</v>
      </c>
      <c r="P237" s="129">
        <v>0</v>
      </c>
      <c r="Q237" s="129">
        <v>0</v>
      </c>
      <c r="R237" s="129">
        <v>0</v>
      </c>
      <c r="S237" s="129">
        <v>0</v>
      </c>
      <c r="T237" s="87"/>
      <c r="U237" s="100" t="s">
        <v>140</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389</v>
      </c>
      <c r="K238" s="242">
        <f t="shared" si="10"/>
        <v>80</v>
      </c>
      <c r="L238" s="242">
        <f t="shared" si="10"/>
        <v>80</v>
      </c>
      <c r="M238" s="242">
        <f t="shared" si="10"/>
        <v>80</v>
      </c>
      <c r="N238" s="242">
        <f t="shared" si="10"/>
        <v>80</v>
      </c>
      <c r="O238" s="242">
        <f t="shared" si="10"/>
        <v>80</v>
      </c>
      <c r="P238" s="129">
        <v>0</v>
      </c>
      <c r="Q238" s="129">
        <v>0</v>
      </c>
      <c r="R238" s="129">
        <v>0</v>
      </c>
      <c r="S238" s="129">
        <v>0</v>
      </c>
      <c r="T238" s="87"/>
      <c r="U238" s="100" t="s">
        <v>141</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791</v>
      </c>
      <c r="J239" s="100" t="s">
        <v>380</v>
      </c>
      <c r="K239" s="242">
        <f t="shared" ref="K239:O243" si="11">K353/2</f>
        <v>100</v>
      </c>
      <c r="L239" s="242">
        <f t="shared" si="11"/>
        <v>150</v>
      </c>
      <c r="M239" s="242">
        <f t="shared" si="11"/>
        <v>150</v>
      </c>
      <c r="N239" s="242">
        <f t="shared" si="11"/>
        <v>200</v>
      </c>
      <c r="O239" s="242">
        <f t="shared" si="11"/>
        <v>200</v>
      </c>
      <c r="P239" s="129">
        <v>0</v>
      </c>
      <c r="Q239" s="129">
        <v>0</v>
      </c>
      <c r="R239" s="129">
        <v>0</v>
      </c>
      <c r="S239" s="129">
        <v>0</v>
      </c>
      <c r="T239" s="87"/>
      <c r="U239" s="100" t="s">
        <v>378</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381</v>
      </c>
      <c r="K240" s="242">
        <f t="shared" si="11"/>
        <v>366.5</v>
      </c>
      <c r="L240" s="242">
        <f t="shared" si="11"/>
        <v>366.5</v>
      </c>
      <c r="M240" s="242">
        <f t="shared" si="11"/>
        <v>366.5</v>
      </c>
      <c r="N240" s="242">
        <f t="shared" si="11"/>
        <v>366.5</v>
      </c>
      <c r="O240" s="242">
        <f t="shared" si="11"/>
        <v>366.5</v>
      </c>
      <c r="P240" s="129">
        <v>0</v>
      </c>
      <c r="Q240" s="129">
        <v>0</v>
      </c>
      <c r="R240" s="129">
        <v>0</v>
      </c>
      <c r="S240" s="129">
        <v>0</v>
      </c>
      <c r="T240" s="87"/>
      <c r="U240" s="100" t="s">
        <v>133</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382</v>
      </c>
      <c r="K241" s="242">
        <f t="shared" si="11"/>
        <v>535.5</v>
      </c>
      <c r="L241" s="242">
        <f t="shared" si="11"/>
        <v>535.5</v>
      </c>
      <c r="M241" s="242">
        <f t="shared" si="11"/>
        <v>535.5</v>
      </c>
      <c r="N241" s="242">
        <f t="shared" si="11"/>
        <v>535.5</v>
      </c>
      <c r="O241" s="242">
        <f t="shared" si="11"/>
        <v>535.5</v>
      </c>
      <c r="P241" s="129">
        <v>0</v>
      </c>
      <c r="Q241" s="129">
        <v>0</v>
      </c>
      <c r="R241" s="129">
        <v>0</v>
      </c>
      <c r="S241" s="129">
        <v>0</v>
      </c>
      <c r="T241" s="87"/>
      <c r="U241" s="100" t="s">
        <v>134</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383</v>
      </c>
      <c r="K242" s="242">
        <f t="shared" si="11"/>
        <v>650</v>
      </c>
      <c r="L242" s="242">
        <f t="shared" si="11"/>
        <v>650</v>
      </c>
      <c r="M242" s="242">
        <f t="shared" si="11"/>
        <v>650</v>
      </c>
      <c r="N242" s="242">
        <f t="shared" si="11"/>
        <v>650</v>
      </c>
      <c r="O242" s="242">
        <f t="shared" si="11"/>
        <v>650</v>
      </c>
      <c r="P242" s="129">
        <v>0</v>
      </c>
      <c r="Q242" s="129">
        <v>0</v>
      </c>
      <c r="R242" s="129">
        <v>0</v>
      </c>
      <c r="S242" s="129">
        <v>0</v>
      </c>
      <c r="T242" s="87"/>
      <c r="U242" s="100" t="s">
        <v>135</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384</v>
      </c>
      <c r="K243" s="242">
        <f t="shared" si="11"/>
        <v>750</v>
      </c>
      <c r="L243" s="242">
        <f t="shared" si="11"/>
        <v>750</v>
      </c>
      <c r="M243" s="242">
        <f t="shared" si="11"/>
        <v>750</v>
      </c>
      <c r="N243" s="242">
        <f t="shared" si="11"/>
        <v>750</v>
      </c>
      <c r="O243" s="242">
        <f t="shared" si="11"/>
        <v>750</v>
      </c>
      <c r="P243" s="129">
        <v>0</v>
      </c>
      <c r="Q243" s="129">
        <v>0</v>
      </c>
      <c r="R243" s="129">
        <v>0</v>
      </c>
      <c r="S243" s="129">
        <v>0</v>
      </c>
      <c r="T243" s="87"/>
      <c r="U243" s="100" t="s">
        <v>136</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385</v>
      </c>
      <c r="K244" s="242">
        <f t="shared" ref="K244:O248" si="14">K358*0.8</f>
        <v>80</v>
      </c>
      <c r="L244" s="242">
        <f t="shared" si="14"/>
        <v>80</v>
      </c>
      <c r="M244" s="242">
        <f t="shared" si="14"/>
        <v>80</v>
      </c>
      <c r="N244" s="242">
        <f t="shared" si="14"/>
        <v>80</v>
      </c>
      <c r="O244" s="242">
        <f t="shared" si="14"/>
        <v>80</v>
      </c>
      <c r="P244" s="129">
        <v>0</v>
      </c>
      <c r="Q244" s="129">
        <v>0</v>
      </c>
      <c r="R244" s="129">
        <v>0</v>
      </c>
      <c r="S244" s="129">
        <v>0</v>
      </c>
      <c r="T244" s="87"/>
      <c r="U244" s="100" t="s">
        <v>137</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386</v>
      </c>
      <c r="K245" s="242">
        <f t="shared" si="14"/>
        <v>80</v>
      </c>
      <c r="L245" s="242">
        <f t="shared" si="14"/>
        <v>80</v>
      </c>
      <c r="M245" s="242">
        <f t="shared" si="14"/>
        <v>80</v>
      </c>
      <c r="N245" s="242">
        <f t="shared" si="14"/>
        <v>80</v>
      </c>
      <c r="O245" s="242">
        <f t="shared" si="14"/>
        <v>80</v>
      </c>
      <c r="P245" s="129">
        <v>0</v>
      </c>
      <c r="Q245" s="129">
        <v>0</v>
      </c>
      <c r="R245" s="129">
        <v>0</v>
      </c>
      <c r="S245" s="129">
        <v>0</v>
      </c>
      <c r="T245" s="87"/>
      <c r="U245" s="100" t="s">
        <v>138</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387</v>
      </c>
      <c r="K246" s="242">
        <f t="shared" si="14"/>
        <v>80</v>
      </c>
      <c r="L246" s="242">
        <f t="shared" si="14"/>
        <v>80</v>
      </c>
      <c r="M246" s="242">
        <f t="shared" si="14"/>
        <v>80</v>
      </c>
      <c r="N246" s="242">
        <f t="shared" si="14"/>
        <v>80</v>
      </c>
      <c r="O246" s="242">
        <f t="shared" si="14"/>
        <v>80</v>
      </c>
      <c r="P246" s="129">
        <v>0</v>
      </c>
      <c r="Q246" s="129">
        <v>0</v>
      </c>
      <c r="R246" s="129">
        <v>0</v>
      </c>
      <c r="S246" s="129">
        <v>0</v>
      </c>
      <c r="T246" s="87"/>
      <c r="U246" s="100" t="s">
        <v>139</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388</v>
      </c>
      <c r="K247" s="242">
        <f t="shared" si="14"/>
        <v>80</v>
      </c>
      <c r="L247" s="242">
        <f t="shared" si="14"/>
        <v>80</v>
      </c>
      <c r="M247" s="242">
        <f t="shared" si="14"/>
        <v>80</v>
      </c>
      <c r="N247" s="242">
        <f t="shared" si="14"/>
        <v>80</v>
      </c>
      <c r="O247" s="242">
        <f t="shared" si="14"/>
        <v>80</v>
      </c>
      <c r="P247" s="129">
        <v>0</v>
      </c>
      <c r="Q247" s="129">
        <v>0</v>
      </c>
      <c r="R247" s="129">
        <v>0</v>
      </c>
      <c r="S247" s="129">
        <v>0</v>
      </c>
      <c r="T247" s="87"/>
      <c r="U247" s="100" t="s">
        <v>140</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389</v>
      </c>
      <c r="K248" s="242">
        <f t="shared" si="14"/>
        <v>80</v>
      </c>
      <c r="L248" s="242">
        <f t="shared" si="14"/>
        <v>80</v>
      </c>
      <c r="M248" s="242">
        <f t="shared" si="14"/>
        <v>80</v>
      </c>
      <c r="N248" s="242">
        <f t="shared" si="14"/>
        <v>80</v>
      </c>
      <c r="O248" s="242">
        <f t="shared" si="14"/>
        <v>80</v>
      </c>
      <c r="P248" s="129">
        <v>0</v>
      </c>
      <c r="Q248" s="129">
        <v>0</v>
      </c>
      <c r="R248" s="129">
        <v>0</v>
      </c>
      <c r="S248" s="129">
        <v>0</v>
      </c>
      <c r="T248" s="87"/>
      <c r="U248" s="100" t="s">
        <v>141</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792</v>
      </c>
      <c r="J249" s="100" t="s">
        <v>380</v>
      </c>
      <c r="K249" s="242">
        <f t="shared" ref="K249:O253" si="15">K363/2</f>
        <v>100</v>
      </c>
      <c r="L249" s="242">
        <f t="shared" si="15"/>
        <v>150</v>
      </c>
      <c r="M249" s="242">
        <f t="shared" si="15"/>
        <v>150</v>
      </c>
      <c r="N249" s="242">
        <f t="shared" si="15"/>
        <v>200</v>
      </c>
      <c r="O249" s="242">
        <f t="shared" si="15"/>
        <v>200</v>
      </c>
      <c r="P249" s="129">
        <v>0</v>
      </c>
      <c r="Q249" s="129">
        <v>0</v>
      </c>
      <c r="R249" s="129">
        <v>0</v>
      </c>
      <c r="S249" s="129">
        <v>0</v>
      </c>
      <c r="T249" s="87"/>
      <c r="U249" s="100" t="s">
        <v>378</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42">
        <f t="shared" si="15"/>
        <v>366.5</v>
      </c>
      <c r="L250" s="242">
        <f t="shared" si="15"/>
        <v>366.5</v>
      </c>
      <c r="M250" s="242">
        <f t="shared" si="15"/>
        <v>366.5</v>
      </c>
      <c r="N250" s="242">
        <f t="shared" si="15"/>
        <v>366.5</v>
      </c>
      <c r="O250" s="242">
        <f t="shared" si="15"/>
        <v>366.5</v>
      </c>
      <c r="P250" s="129">
        <v>0</v>
      </c>
      <c r="Q250" s="129">
        <v>0</v>
      </c>
      <c r="R250" s="129">
        <v>0</v>
      </c>
      <c r="S250" s="129">
        <v>0</v>
      </c>
      <c r="T250" s="87"/>
      <c r="U250" s="100" t="s">
        <v>133</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42">
        <f t="shared" si="15"/>
        <v>535.5</v>
      </c>
      <c r="L251" s="242">
        <f t="shared" si="15"/>
        <v>535.5</v>
      </c>
      <c r="M251" s="242">
        <f t="shared" si="15"/>
        <v>535.5</v>
      </c>
      <c r="N251" s="242">
        <f t="shared" si="15"/>
        <v>535.5</v>
      </c>
      <c r="O251" s="242">
        <f t="shared" si="15"/>
        <v>535.5</v>
      </c>
      <c r="P251" s="129">
        <v>0</v>
      </c>
      <c r="Q251" s="129">
        <v>0</v>
      </c>
      <c r="R251" s="129">
        <v>0</v>
      </c>
      <c r="S251" s="129">
        <v>0</v>
      </c>
      <c r="T251" s="87"/>
      <c r="U251" s="100" t="s">
        <v>134</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383</v>
      </c>
      <c r="K252" s="242">
        <f t="shared" si="15"/>
        <v>650</v>
      </c>
      <c r="L252" s="242">
        <f t="shared" si="15"/>
        <v>650</v>
      </c>
      <c r="M252" s="242">
        <f t="shared" si="15"/>
        <v>650</v>
      </c>
      <c r="N252" s="242">
        <f t="shared" si="15"/>
        <v>650</v>
      </c>
      <c r="O252" s="242">
        <f t="shared" si="15"/>
        <v>650</v>
      </c>
      <c r="P252" s="129">
        <v>0</v>
      </c>
      <c r="Q252" s="129">
        <v>0</v>
      </c>
      <c r="R252" s="129">
        <v>0</v>
      </c>
      <c r="S252" s="129">
        <v>0</v>
      </c>
      <c r="T252" s="87"/>
      <c r="U252" s="100" t="s">
        <v>135</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384</v>
      </c>
      <c r="K253" s="242">
        <f t="shared" si="15"/>
        <v>750</v>
      </c>
      <c r="L253" s="242">
        <f t="shared" si="15"/>
        <v>750</v>
      </c>
      <c r="M253" s="242">
        <f t="shared" si="15"/>
        <v>750</v>
      </c>
      <c r="N253" s="242">
        <f t="shared" si="15"/>
        <v>750</v>
      </c>
      <c r="O253" s="242">
        <f t="shared" si="15"/>
        <v>750</v>
      </c>
      <c r="P253" s="129">
        <v>0</v>
      </c>
      <c r="Q253" s="129">
        <v>0</v>
      </c>
      <c r="R253" s="129">
        <v>0</v>
      </c>
      <c r="S253" s="129">
        <v>0</v>
      </c>
      <c r="T253" s="87"/>
      <c r="U253" s="100" t="s">
        <v>136</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385</v>
      </c>
      <c r="K254" s="242">
        <f t="shared" ref="K254:O258" si="18">K368*0.8</f>
        <v>80</v>
      </c>
      <c r="L254" s="242">
        <f t="shared" si="18"/>
        <v>80</v>
      </c>
      <c r="M254" s="242">
        <f t="shared" si="18"/>
        <v>80</v>
      </c>
      <c r="N254" s="242">
        <f t="shared" si="18"/>
        <v>80</v>
      </c>
      <c r="O254" s="242">
        <f t="shared" si="18"/>
        <v>80</v>
      </c>
      <c r="P254" s="129">
        <v>0</v>
      </c>
      <c r="Q254" s="129">
        <v>0</v>
      </c>
      <c r="R254" s="129">
        <v>0</v>
      </c>
      <c r="S254" s="129">
        <v>0</v>
      </c>
      <c r="T254" s="87"/>
      <c r="U254" s="100" t="s">
        <v>137</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386</v>
      </c>
      <c r="K255" s="242">
        <f t="shared" si="18"/>
        <v>80</v>
      </c>
      <c r="L255" s="242">
        <f t="shared" si="18"/>
        <v>80</v>
      </c>
      <c r="M255" s="242">
        <f t="shared" si="18"/>
        <v>80</v>
      </c>
      <c r="N255" s="242">
        <f t="shared" si="18"/>
        <v>80</v>
      </c>
      <c r="O255" s="242">
        <f t="shared" si="18"/>
        <v>80</v>
      </c>
      <c r="P255" s="129">
        <v>0</v>
      </c>
      <c r="Q255" s="129">
        <v>0</v>
      </c>
      <c r="R255" s="129">
        <v>0</v>
      </c>
      <c r="S255" s="129">
        <v>0</v>
      </c>
      <c r="T255" s="87"/>
      <c r="U255" s="100" t="s">
        <v>138</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387</v>
      </c>
      <c r="K256" s="242">
        <f t="shared" si="18"/>
        <v>80</v>
      </c>
      <c r="L256" s="242">
        <f t="shared" si="18"/>
        <v>80</v>
      </c>
      <c r="M256" s="242">
        <f t="shared" si="18"/>
        <v>80</v>
      </c>
      <c r="N256" s="242">
        <f t="shared" si="18"/>
        <v>80</v>
      </c>
      <c r="O256" s="242">
        <f t="shared" si="18"/>
        <v>80</v>
      </c>
      <c r="P256" s="129">
        <v>0</v>
      </c>
      <c r="Q256" s="129">
        <v>0</v>
      </c>
      <c r="R256" s="129">
        <v>0</v>
      </c>
      <c r="S256" s="129">
        <v>0</v>
      </c>
      <c r="T256" s="87"/>
      <c r="U256" s="100" t="s">
        <v>139</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388</v>
      </c>
      <c r="K257" s="242">
        <f t="shared" si="18"/>
        <v>80</v>
      </c>
      <c r="L257" s="242">
        <f t="shared" si="18"/>
        <v>80</v>
      </c>
      <c r="M257" s="242">
        <f t="shared" si="18"/>
        <v>80</v>
      </c>
      <c r="N257" s="242">
        <f t="shared" si="18"/>
        <v>80</v>
      </c>
      <c r="O257" s="242">
        <f t="shared" si="18"/>
        <v>80</v>
      </c>
      <c r="P257" s="129">
        <v>0</v>
      </c>
      <c r="Q257" s="129">
        <v>0</v>
      </c>
      <c r="R257" s="129">
        <v>0</v>
      </c>
      <c r="S257" s="129">
        <v>0</v>
      </c>
      <c r="T257" s="87"/>
      <c r="U257" s="100" t="s">
        <v>140</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389</v>
      </c>
      <c r="K258" s="242">
        <f t="shared" si="18"/>
        <v>80</v>
      </c>
      <c r="L258" s="242">
        <f t="shared" si="18"/>
        <v>80</v>
      </c>
      <c r="M258" s="242">
        <f t="shared" si="18"/>
        <v>80</v>
      </c>
      <c r="N258" s="242">
        <f t="shared" si="18"/>
        <v>80</v>
      </c>
      <c r="O258" s="242">
        <f t="shared" si="18"/>
        <v>80</v>
      </c>
      <c r="P258" s="129">
        <v>0</v>
      </c>
      <c r="Q258" s="129">
        <v>0</v>
      </c>
      <c r="R258" s="129">
        <v>0</v>
      </c>
      <c r="S258" s="129">
        <v>0</v>
      </c>
      <c r="T258" s="87"/>
      <c r="U258" s="100" t="s">
        <v>141</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793</v>
      </c>
      <c r="J259" s="100" t="s">
        <v>380</v>
      </c>
      <c r="K259" s="242">
        <f t="shared" ref="K259:O263" si="19">K373/2</f>
        <v>100</v>
      </c>
      <c r="L259" s="242">
        <f t="shared" si="19"/>
        <v>150</v>
      </c>
      <c r="M259" s="242">
        <f t="shared" si="19"/>
        <v>150</v>
      </c>
      <c r="N259" s="242">
        <f t="shared" si="19"/>
        <v>200</v>
      </c>
      <c r="O259" s="242">
        <f t="shared" si="19"/>
        <v>200</v>
      </c>
      <c r="P259" s="129">
        <v>0</v>
      </c>
      <c r="Q259" s="129">
        <v>0</v>
      </c>
      <c r="R259" s="129">
        <v>0</v>
      </c>
      <c r="S259" s="129">
        <v>0</v>
      </c>
      <c r="T259" s="87"/>
      <c r="U259" s="100" t="s">
        <v>378</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42">
        <f t="shared" si="19"/>
        <v>366.5</v>
      </c>
      <c r="L260" s="242">
        <f t="shared" si="19"/>
        <v>366.5</v>
      </c>
      <c r="M260" s="242">
        <f t="shared" si="19"/>
        <v>366.5</v>
      </c>
      <c r="N260" s="242">
        <f t="shared" si="19"/>
        <v>366.5</v>
      </c>
      <c r="O260" s="242">
        <f t="shared" si="19"/>
        <v>366.5</v>
      </c>
      <c r="P260" s="129">
        <v>0</v>
      </c>
      <c r="Q260" s="129">
        <v>0</v>
      </c>
      <c r="R260" s="129">
        <v>0</v>
      </c>
      <c r="S260" s="129">
        <v>0</v>
      </c>
      <c r="T260" s="87"/>
      <c r="U260" s="100" t="s">
        <v>133</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42">
        <f t="shared" si="19"/>
        <v>535.5</v>
      </c>
      <c r="L261" s="242">
        <f t="shared" si="19"/>
        <v>535.5</v>
      </c>
      <c r="M261" s="242">
        <f t="shared" si="19"/>
        <v>535.5</v>
      </c>
      <c r="N261" s="242">
        <f t="shared" si="19"/>
        <v>535.5</v>
      </c>
      <c r="O261" s="242">
        <f t="shared" si="19"/>
        <v>535.5</v>
      </c>
      <c r="P261" s="129">
        <v>0</v>
      </c>
      <c r="Q261" s="129">
        <v>0</v>
      </c>
      <c r="R261" s="129">
        <v>0</v>
      </c>
      <c r="S261" s="129">
        <v>0</v>
      </c>
      <c r="T261" s="87"/>
      <c r="U261" s="100" t="s">
        <v>134</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383</v>
      </c>
      <c r="K262" s="242">
        <f t="shared" si="19"/>
        <v>650</v>
      </c>
      <c r="L262" s="242">
        <f t="shared" si="19"/>
        <v>650</v>
      </c>
      <c r="M262" s="242">
        <f t="shared" si="19"/>
        <v>650</v>
      </c>
      <c r="N262" s="242">
        <f t="shared" si="19"/>
        <v>650</v>
      </c>
      <c r="O262" s="242">
        <f t="shared" si="19"/>
        <v>650</v>
      </c>
      <c r="P262" s="129">
        <v>0</v>
      </c>
      <c r="Q262" s="129">
        <v>0</v>
      </c>
      <c r="R262" s="129">
        <v>0</v>
      </c>
      <c r="S262" s="129">
        <v>0</v>
      </c>
      <c r="T262" s="87"/>
      <c r="U262" s="100" t="s">
        <v>135</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384</v>
      </c>
      <c r="K263" s="242">
        <f t="shared" si="19"/>
        <v>750</v>
      </c>
      <c r="L263" s="242">
        <f t="shared" si="19"/>
        <v>750</v>
      </c>
      <c r="M263" s="242">
        <f t="shared" si="19"/>
        <v>750</v>
      </c>
      <c r="N263" s="242">
        <f t="shared" si="19"/>
        <v>750</v>
      </c>
      <c r="O263" s="242">
        <f t="shared" si="19"/>
        <v>750</v>
      </c>
      <c r="P263" s="129">
        <v>0</v>
      </c>
      <c r="Q263" s="129">
        <v>0</v>
      </c>
      <c r="R263" s="129">
        <v>0</v>
      </c>
      <c r="S263" s="129">
        <v>0</v>
      </c>
      <c r="T263" s="87"/>
      <c r="U263" s="100" t="s">
        <v>136</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385</v>
      </c>
      <c r="K264" s="242">
        <f t="shared" ref="K264:O268" si="22">K378*0.8</f>
        <v>80</v>
      </c>
      <c r="L264" s="242">
        <f t="shared" si="22"/>
        <v>80</v>
      </c>
      <c r="M264" s="242">
        <f t="shared" si="22"/>
        <v>80</v>
      </c>
      <c r="N264" s="242">
        <f t="shared" si="22"/>
        <v>80</v>
      </c>
      <c r="O264" s="242">
        <f t="shared" si="22"/>
        <v>80</v>
      </c>
      <c r="P264" s="129">
        <v>0</v>
      </c>
      <c r="Q264" s="129">
        <v>0</v>
      </c>
      <c r="R264" s="129">
        <v>0</v>
      </c>
      <c r="S264" s="129">
        <v>0</v>
      </c>
      <c r="T264" s="87"/>
      <c r="U264" s="100" t="s">
        <v>137</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386</v>
      </c>
      <c r="K265" s="242">
        <f t="shared" si="22"/>
        <v>80</v>
      </c>
      <c r="L265" s="242">
        <f t="shared" si="22"/>
        <v>80</v>
      </c>
      <c r="M265" s="242">
        <f t="shared" si="22"/>
        <v>80</v>
      </c>
      <c r="N265" s="242">
        <f t="shared" si="22"/>
        <v>80</v>
      </c>
      <c r="O265" s="242">
        <f t="shared" si="22"/>
        <v>80</v>
      </c>
      <c r="P265" s="129">
        <v>0</v>
      </c>
      <c r="Q265" s="129">
        <v>0</v>
      </c>
      <c r="R265" s="129">
        <v>0</v>
      </c>
      <c r="S265" s="129">
        <v>0</v>
      </c>
      <c r="T265" s="87"/>
      <c r="U265" s="100" t="s">
        <v>138</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387</v>
      </c>
      <c r="K266" s="242">
        <f t="shared" si="22"/>
        <v>80</v>
      </c>
      <c r="L266" s="242">
        <f t="shared" si="22"/>
        <v>80</v>
      </c>
      <c r="M266" s="242">
        <f t="shared" si="22"/>
        <v>80</v>
      </c>
      <c r="N266" s="242">
        <f t="shared" si="22"/>
        <v>80</v>
      </c>
      <c r="O266" s="242">
        <f t="shared" si="22"/>
        <v>80</v>
      </c>
      <c r="P266" s="129">
        <v>0</v>
      </c>
      <c r="Q266" s="129">
        <v>0</v>
      </c>
      <c r="R266" s="129">
        <v>0</v>
      </c>
      <c r="S266" s="129">
        <v>0</v>
      </c>
      <c r="T266" s="87"/>
      <c r="U266" s="100" t="s">
        <v>139</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388</v>
      </c>
      <c r="K267" s="242">
        <f t="shared" si="22"/>
        <v>80</v>
      </c>
      <c r="L267" s="242">
        <f t="shared" si="22"/>
        <v>80</v>
      </c>
      <c r="M267" s="242">
        <f t="shared" si="22"/>
        <v>80</v>
      </c>
      <c r="N267" s="242">
        <f t="shared" si="22"/>
        <v>80</v>
      </c>
      <c r="O267" s="242">
        <f t="shared" si="22"/>
        <v>80</v>
      </c>
      <c r="P267" s="129">
        <v>0</v>
      </c>
      <c r="Q267" s="129">
        <v>0</v>
      </c>
      <c r="R267" s="129">
        <v>0</v>
      </c>
      <c r="S267" s="129">
        <v>0</v>
      </c>
      <c r="T267" s="87"/>
      <c r="U267" s="100" t="s">
        <v>140</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389</v>
      </c>
      <c r="K268" s="242">
        <f t="shared" si="22"/>
        <v>80</v>
      </c>
      <c r="L268" s="242">
        <f t="shared" si="22"/>
        <v>80</v>
      </c>
      <c r="M268" s="242">
        <f t="shared" si="22"/>
        <v>80</v>
      </c>
      <c r="N268" s="242">
        <f t="shared" si="22"/>
        <v>80</v>
      </c>
      <c r="O268" s="242">
        <f t="shared" si="22"/>
        <v>80</v>
      </c>
      <c r="P268" s="129">
        <v>0</v>
      </c>
      <c r="Q268" s="129">
        <v>0</v>
      </c>
      <c r="R268" s="129">
        <v>0</v>
      </c>
      <c r="S268" s="129">
        <v>0</v>
      </c>
      <c r="T268" s="87"/>
      <c r="U268" s="100" t="s">
        <v>141</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794</v>
      </c>
      <c r="J269" s="100" t="s">
        <v>380</v>
      </c>
      <c r="K269" s="242">
        <f t="shared" ref="K269:O273" si="23">K383/2</f>
        <v>100</v>
      </c>
      <c r="L269" s="242">
        <f t="shared" si="23"/>
        <v>150</v>
      </c>
      <c r="M269" s="242">
        <f t="shared" si="23"/>
        <v>150</v>
      </c>
      <c r="N269" s="242">
        <f t="shared" si="23"/>
        <v>200</v>
      </c>
      <c r="O269" s="242">
        <f t="shared" si="23"/>
        <v>200</v>
      </c>
      <c r="P269" s="129">
        <v>0</v>
      </c>
      <c r="Q269" s="129">
        <v>0</v>
      </c>
      <c r="R269" s="129">
        <v>0</v>
      </c>
      <c r="S269" s="129">
        <v>0</v>
      </c>
      <c r="T269" s="87"/>
      <c r="U269" s="100" t="s">
        <v>378</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42">
        <f t="shared" si="23"/>
        <v>366.5</v>
      </c>
      <c r="L270" s="242">
        <f t="shared" si="23"/>
        <v>366.5</v>
      </c>
      <c r="M270" s="242">
        <f t="shared" si="23"/>
        <v>366.5</v>
      </c>
      <c r="N270" s="242">
        <f t="shared" si="23"/>
        <v>366.5</v>
      </c>
      <c r="O270" s="242">
        <f t="shared" si="23"/>
        <v>366.5</v>
      </c>
      <c r="P270" s="129">
        <v>0</v>
      </c>
      <c r="Q270" s="129">
        <v>0</v>
      </c>
      <c r="R270" s="129">
        <v>0</v>
      </c>
      <c r="S270" s="129">
        <v>0</v>
      </c>
      <c r="T270" s="87"/>
      <c r="U270" s="100" t="s">
        <v>133</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42">
        <f t="shared" si="23"/>
        <v>535.5</v>
      </c>
      <c r="L271" s="242">
        <f t="shared" si="23"/>
        <v>535.5</v>
      </c>
      <c r="M271" s="242">
        <f t="shared" si="23"/>
        <v>535.5</v>
      </c>
      <c r="N271" s="242">
        <f t="shared" si="23"/>
        <v>535.5</v>
      </c>
      <c r="O271" s="242">
        <f t="shared" si="23"/>
        <v>535.5</v>
      </c>
      <c r="P271" s="129">
        <v>0</v>
      </c>
      <c r="Q271" s="129">
        <v>0</v>
      </c>
      <c r="R271" s="129">
        <v>0</v>
      </c>
      <c r="S271" s="129">
        <v>0</v>
      </c>
      <c r="T271" s="87"/>
      <c r="U271" s="100" t="s">
        <v>134</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383</v>
      </c>
      <c r="K272" s="242">
        <f t="shared" si="23"/>
        <v>650</v>
      </c>
      <c r="L272" s="242">
        <f t="shared" si="23"/>
        <v>650</v>
      </c>
      <c r="M272" s="242">
        <f t="shared" si="23"/>
        <v>650</v>
      </c>
      <c r="N272" s="242">
        <f t="shared" si="23"/>
        <v>650</v>
      </c>
      <c r="O272" s="242">
        <f t="shared" si="23"/>
        <v>650</v>
      </c>
      <c r="P272" s="129">
        <v>0</v>
      </c>
      <c r="Q272" s="129">
        <v>0</v>
      </c>
      <c r="R272" s="129">
        <v>0</v>
      </c>
      <c r="S272" s="129">
        <v>0</v>
      </c>
      <c r="T272" s="87"/>
      <c r="U272" s="100" t="s">
        <v>135</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384</v>
      </c>
      <c r="K273" s="242">
        <f t="shared" si="23"/>
        <v>750</v>
      </c>
      <c r="L273" s="242">
        <f t="shared" si="23"/>
        <v>750</v>
      </c>
      <c r="M273" s="242">
        <f t="shared" si="23"/>
        <v>750</v>
      </c>
      <c r="N273" s="242">
        <f t="shared" si="23"/>
        <v>750</v>
      </c>
      <c r="O273" s="242">
        <f t="shared" si="23"/>
        <v>750</v>
      </c>
      <c r="P273" s="129">
        <v>0</v>
      </c>
      <c r="Q273" s="129">
        <v>0</v>
      </c>
      <c r="R273" s="129">
        <v>0</v>
      </c>
      <c r="S273" s="129">
        <v>0</v>
      </c>
      <c r="T273" s="87"/>
      <c r="U273" s="100" t="s">
        <v>136</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385</v>
      </c>
      <c r="K274" s="242">
        <f t="shared" ref="K274:O278" si="26">K388*0.8</f>
        <v>80</v>
      </c>
      <c r="L274" s="242">
        <f t="shared" si="26"/>
        <v>80</v>
      </c>
      <c r="M274" s="242">
        <f t="shared" si="26"/>
        <v>80</v>
      </c>
      <c r="N274" s="242">
        <f t="shared" si="26"/>
        <v>80</v>
      </c>
      <c r="O274" s="242">
        <f t="shared" si="26"/>
        <v>80</v>
      </c>
      <c r="P274" s="129">
        <v>0</v>
      </c>
      <c r="Q274" s="129">
        <v>0</v>
      </c>
      <c r="R274" s="129">
        <v>0</v>
      </c>
      <c r="S274" s="129">
        <v>0</v>
      </c>
      <c r="T274" s="87"/>
      <c r="U274" s="100" t="s">
        <v>137</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386</v>
      </c>
      <c r="K275" s="242">
        <f t="shared" si="26"/>
        <v>80</v>
      </c>
      <c r="L275" s="242">
        <f t="shared" si="26"/>
        <v>80</v>
      </c>
      <c r="M275" s="242">
        <f t="shared" si="26"/>
        <v>80</v>
      </c>
      <c r="N275" s="242">
        <f t="shared" si="26"/>
        <v>80</v>
      </c>
      <c r="O275" s="242">
        <f t="shared" si="26"/>
        <v>80</v>
      </c>
      <c r="P275" s="129">
        <v>0</v>
      </c>
      <c r="Q275" s="129">
        <v>0</v>
      </c>
      <c r="R275" s="129">
        <v>0</v>
      </c>
      <c r="S275" s="129">
        <v>0</v>
      </c>
      <c r="T275" s="87"/>
      <c r="U275" s="100" t="s">
        <v>138</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387</v>
      </c>
      <c r="K276" s="242">
        <f t="shared" si="26"/>
        <v>80</v>
      </c>
      <c r="L276" s="242">
        <f t="shared" si="26"/>
        <v>80</v>
      </c>
      <c r="M276" s="242">
        <f t="shared" si="26"/>
        <v>80</v>
      </c>
      <c r="N276" s="242">
        <f t="shared" si="26"/>
        <v>80</v>
      </c>
      <c r="O276" s="242">
        <f t="shared" si="26"/>
        <v>80</v>
      </c>
      <c r="P276" s="129">
        <v>0</v>
      </c>
      <c r="Q276" s="129">
        <v>0</v>
      </c>
      <c r="R276" s="129">
        <v>0</v>
      </c>
      <c r="S276" s="129">
        <v>0</v>
      </c>
      <c r="T276" s="87"/>
      <c r="U276" s="100" t="s">
        <v>139</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388</v>
      </c>
      <c r="K277" s="242">
        <f t="shared" si="26"/>
        <v>80</v>
      </c>
      <c r="L277" s="242">
        <f t="shared" si="26"/>
        <v>80</v>
      </c>
      <c r="M277" s="242">
        <f t="shared" si="26"/>
        <v>80</v>
      </c>
      <c r="N277" s="242">
        <f t="shared" si="26"/>
        <v>80</v>
      </c>
      <c r="O277" s="242">
        <f t="shared" si="26"/>
        <v>80</v>
      </c>
      <c r="P277" s="129">
        <v>0</v>
      </c>
      <c r="Q277" s="129">
        <v>0</v>
      </c>
      <c r="R277" s="129">
        <v>0</v>
      </c>
      <c r="S277" s="129">
        <v>0</v>
      </c>
      <c r="T277" s="87"/>
      <c r="U277" s="100" t="s">
        <v>140</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389</v>
      </c>
      <c r="K278" s="242">
        <f t="shared" si="26"/>
        <v>80</v>
      </c>
      <c r="L278" s="242">
        <f t="shared" si="26"/>
        <v>80</v>
      </c>
      <c r="M278" s="242">
        <f t="shared" si="26"/>
        <v>80</v>
      </c>
      <c r="N278" s="242">
        <f t="shared" si="26"/>
        <v>80</v>
      </c>
      <c r="O278" s="242">
        <f t="shared" si="26"/>
        <v>80</v>
      </c>
      <c r="P278" s="129">
        <v>0</v>
      </c>
      <c r="Q278" s="129">
        <v>0</v>
      </c>
      <c r="R278" s="129">
        <v>0</v>
      </c>
      <c r="S278" s="129">
        <v>0</v>
      </c>
      <c r="T278" s="87"/>
      <c r="U278" s="100" t="s">
        <v>141</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795</v>
      </c>
      <c r="J279" s="100" t="s">
        <v>380</v>
      </c>
      <c r="K279" s="242">
        <f t="shared" ref="K279:O283" si="27">K393/2</f>
        <v>100</v>
      </c>
      <c r="L279" s="242">
        <f t="shared" si="27"/>
        <v>150</v>
      </c>
      <c r="M279" s="242">
        <f t="shared" si="27"/>
        <v>150</v>
      </c>
      <c r="N279" s="242">
        <f t="shared" si="27"/>
        <v>200</v>
      </c>
      <c r="O279" s="242">
        <f t="shared" si="27"/>
        <v>200</v>
      </c>
      <c r="P279" s="129">
        <v>0</v>
      </c>
      <c r="Q279" s="129">
        <v>0</v>
      </c>
      <c r="R279" s="129">
        <v>0</v>
      </c>
      <c r="S279" s="129">
        <v>0</v>
      </c>
      <c r="T279" s="87"/>
      <c r="U279" s="100" t="s">
        <v>378</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42">
        <f t="shared" si="27"/>
        <v>366.5</v>
      </c>
      <c r="L280" s="242">
        <f t="shared" si="27"/>
        <v>366.5</v>
      </c>
      <c r="M280" s="242">
        <f t="shared" si="27"/>
        <v>366.5</v>
      </c>
      <c r="N280" s="242">
        <f t="shared" si="27"/>
        <v>366.5</v>
      </c>
      <c r="O280" s="242">
        <f t="shared" si="27"/>
        <v>366.5</v>
      </c>
      <c r="P280" s="129">
        <v>0</v>
      </c>
      <c r="Q280" s="129">
        <v>0</v>
      </c>
      <c r="R280" s="129">
        <v>0</v>
      </c>
      <c r="S280" s="129">
        <v>0</v>
      </c>
      <c r="T280" s="87"/>
      <c r="U280" s="100" t="s">
        <v>133</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42">
        <f t="shared" si="27"/>
        <v>535.5</v>
      </c>
      <c r="L281" s="242">
        <f t="shared" si="27"/>
        <v>535.5</v>
      </c>
      <c r="M281" s="242">
        <f t="shared" si="27"/>
        <v>535.5</v>
      </c>
      <c r="N281" s="242">
        <f t="shared" si="27"/>
        <v>535.5</v>
      </c>
      <c r="O281" s="242">
        <f t="shared" si="27"/>
        <v>535.5</v>
      </c>
      <c r="P281" s="129">
        <v>0</v>
      </c>
      <c r="Q281" s="129">
        <v>0</v>
      </c>
      <c r="R281" s="129">
        <v>0</v>
      </c>
      <c r="S281" s="129">
        <v>0</v>
      </c>
      <c r="T281" s="87"/>
      <c r="U281" s="100" t="s">
        <v>134</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383</v>
      </c>
      <c r="K282" s="242">
        <f t="shared" si="27"/>
        <v>650</v>
      </c>
      <c r="L282" s="242">
        <f t="shared" si="27"/>
        <v>650</v>
      </c>
      <c r="M282" s="242">
        <f t="shared" si="27"/>
        <v>650</v>
      </c>
      <c r="N282" s="242">
        <f t="shared" si="27"/>
        <v>650</v>
      </c>
      <c r="O282" s="242">
        <f t="shared" si="27"/>
        <v>650</v>
      </c>
      <c r="P282" s="129">
        <v>0</v>
      </c>
      <c r="Q282" s="129">
        <v>0</v>
      </c>
      <c r="R282" s="129">
        <v>0</v>
      </c>
      <c r="S282" s="129">
        <v>0</v>
      </c>
      <c r="T282" s="87"/>
      <c r="U282" s="100" t="s">
        <v>135</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384</v>
      </c>
      <c r="K283" s="242">
        <f t="shared" si="27"/>
        <v>750</v>
      </c>
      <c r="L283" s="242">
        <f t="shared" si="27"/>
        <v>750</v>
      </c>
      <c r="M283" s="242">
        <f t="shared" si="27"/>
        <v>750</v>
      </c>
      <c r="N283" s="242">
        <f t="shared" si="27"/>
        <v>750</v>
      </c>
      <c r="O283" s="242">
        <f t="shared" si="27"/>
        <v>750</v>
      </c>
      <c r="P283" s="129">
        <v>0</v>
      </c>
      <c r="Q283" s="129">
        <v>0</v>
      </c>
      <c r="R283" s="129">
        <v>0</v>
      </c>
      <c r="S283" s="129">
        <v>0</v>
      </c>
      <c r="T283" s="87"/>
      <c r="U283" s="100" t="s">
        <v>136</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385</v>
      </c>
      <c r="K284" s="242">
        <f t="shared" ref="K284:O288" si="30">K398*0.8</f>
        <v>80</v>
      </c>
      <c r="L284" s="242">
        <f t="shared" si="30"/>
        <v>80</v>
      </c>
      <c r="M284" s="242">
        <f t="shared" si="30"/>
        <v>80</v>
      </c>
      <c r="N284" s="242">
        <f t="shared" si="30"/>
        <v>80</v>
      </c>
      <c r="O284" s="242">
        <f t="shared" si="30"/>
        <v>80</v>
      </c>
      <c r="P284" s="129">
        <v>0</v>
      </c>
      <c r="Q284" s="129">
        <v>0</v>
      </c>
      <c r="R284" s="129">
        <v>0</v>
      </c>
      <c r="S284" s="129">
        <v>0</v>
      </c>
      <c r="T284" s="87"/>
      <c r="U284" s="100" t="s">
        <v>137</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386</v>
      </c>
      <c r="K285" s="242">
        <f t="shared" si="30"/>
        <v>80</v>
      </c>
      <c r="L285" s="242">
        <f t="shared" si="30"/>
        <v>80</v>
      </c>
      <c r="M285" s="242">
        <f t="shared" si="30"/>
        <v>80</v>
      </c>
      <c r="N285" s="242">
        <f t="shared" si="30"/>
        <v>80</v>
      </c>
      <c r="O285" s="242">
        <f t="shared" si="30"/>
        <v>80</v>
      </c>
      <c r="P285" s="129">
        <v>0</v>
      </c>
      <c r="Q285" s="129">
        <v>0</v>
      </c>
      <c r="R285" s="129">
        <v>0</v>
      </c>
      <c r="S285" s="129">
        <v>0</v>
      </c>
      <c r="T285" s="87"/>
      <c r="U285" s="100" t="s">
        <v>138</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387</v>
      </c>
      <c r="K286" s="242">
        <f t="shared" si="30"/>
        <v>80</v>
      </c>
      <c r="L286" s="242">
        <f t="shared" si="30"/>
        <v>80</v>
      </c>
      <c r="M286" s="242">
        <f t="shared" si="30"/>
        <v>80</v>
      </c>
      <c r="N286" s="242">
        <f t="shared" si="30"/>
        <v>80</v>
      </c>
      <c r="O286" s="242">
        <f t="shared" si="30"/>
        <v>80</v>
      </c>
      <c r="P286" s="129">
        <v>0</v>
      </c>
      <c r="Q286" s="129">
        <v>0</v>
      </c>
      <c r="R286" s="129">
        <v>0</v>
      </c>
      <c r="S286" s="129">
        <v>0</v>
      </c>
      <c r="T286" s="87"/>
      <c r="U286" s="100" t="s">
        <v>139</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388</v>
      </c>
      <c r="K287" s="242">
        <f t="shared" si="30"/>
        <v>80</v>
      </c>
      <c r="L287" s="242">
        <f t="shared" si="30"/>
        <v>80</v>
      </c>
      <c r="M287" s="242">
        <f t="shared" si="30"/>
        <v>80</v>
      </c>
      <c r="N287" s="242">
        <f t="shared" si="30"/>
        <v>80</v>
      </c>
      <c r="O287" s="242">
        <f t="shared" si="30"/>
        <v>80</v>
      </c>
      <c r="P287" s="129">
        <v>0</v>
      </c>
      <c r="Q287" s="129">
        <v>0</v>
      </c>
      <c r="R287" s="129">
        <v>0</v>
      </c>
      <c r="S287" s="129">
        <v>0</v>
      </c>
      <c r="T287" s="87"/>
      <c r="U287" s="100" t="s">
        <v>140</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389</v>
      </c>
      <c r="K288" s="242">
        <f t="shared" si="30"/>
        <v>80</v>
      </c>
      <c r="L288" s="242">
        <f t="shared" si="30"/>
        <v>80</v>
      </c>
      <c r="M288" s="242">
        <f t="shared" si="30"/>
        <v>80</v>
      </c>
      <c r="N288" s="242">
        <f t="shared" si="30"/>
        <v>80</v>
      </c>
      <c r="O288" s="242">
        <f t="shared" si="30"/>
        <v>80</v>
      </c>
      <c r="P288" s="129">
        <v>0</v>
      </c>
      <c r="Q288" s="129">
        <v>0</v>
      </c>
      <c r="R288" s="129">
        <v>0</v>
      </c>
      <c r="S288" s="129">
        <v>0</v>
      </c>
      <c r="T288" s="87"/>
      <c r="U288" s="100" t="s">
        <v>141</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796</v>
      </c>
      <c r="J289" s="100" t="s">
        <v>380</v>
      </c>
      <c r="K289" s="242">
        <f t="shared" ref="K289:O293" si="31">K403/2</f>
        <v>100</v>
      </c>
      <c r="L289" s="242">
        <f t="shared" si="31"/>
        <v>150</v>
      </c>
      <c r="M289" s="242">
        <f t="shared" si="31"/>
        <v>150</v>
      </c>
      <c r="N289" s="242">
        <f t="shared" si="31"/>
        <v>200</v>
      </c>
      <c r="O289" s="242">
        <f t="shared" si="31"/>
        <v>200</v>
      </c>
      <c r="P289" s="129">
        <v>0</v>
      </c>
      <c r="Q289" s="129">
        <v>0</v>
      </c>
      <c r="R289" s="129">
        <v>0</v>
      </c>
      <c r="S289" s="129">
        <v>0</v>
      </c>
      <c r="T289" s="87"/>
      <c r="U289" s="100" t="s">
        <v>378</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42">
        <f t="shared" si="31"/>
        <v>366.5</v>
      </c>
      <c r="L290" s="242">
        <f t="shared" si="31"/>
        <v>366.5</v>
      </c>
      <c r="M290" s="242">
        <f t="shared" si="31"/>
        <v>366.5</v>
      </c>
      <c r="N290" s="242">
        <f t="shared" si="31"/>
        <v>366.5</v>
      </c>
      <c r="O290" s="242">
        <f t="shared" si="31"/>
        <v>366.5</v>
      </c>
      <c r="P290" s="129">
        <v>0</v>
      </c>
      <c r="Q290" s="129">
        <v>0</v>
      </c>
      <c r="R290" s="129">
        <v>0</v>
      </c>
      <c r="S290" s="129">
        <v>0</v>
      </c>
      <c r="T290" s="87"/>
      <c r="U290" s="100" t="s">
        <v>133</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42">
        <f t="shared" si="31"/>
        <v>535.5</v>
      </c>
      <c r="L291" s="242">
        <f t="shared" si="31"/>
        <v>535.5</v>
      </c>
      <c r="M291" s="242">
        <f t="shared" si="31"/>
        <v>535.5</v>
      </c>
      <c r="N291" s="242">
        <f t="shared" si="31"/>
        <v>535.5</v>
      </c>
      <c r="O291" s="242">
        <f t="shared" si="31"/>
        <v>535.5</v>
      </c>
      <c r="P291" s="129">
        <v>0</v>
      </c>
      <c r="Q291" s="129">
        <v>0</v>
      </c>
      <c r="R291" s="129">
        <v>0</v>
      </c>
      <c r="S291" s="129">
        <v>0</v>
      </c>
      <c r="T291" s="87"/>
      <c r="U291" s="100" t="s">
        <v>134</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383</v>
      </c>
      <c r="K292" s="242">
        <f t="shared" si="31"/>
        <v>650</v>
      </c>
      <c r="L292" s="242">
        <f t="shared" si="31"/>
        <v>650</v>
      </c>
      <c r="M292" s="242">
        <f t="shared" si="31"/>
        <v>650</v>
      </c>
      <c r="N292" s="242">
        <f t="shared" si="31"/>
        <v>650</v>
      </c>
      <c r="O292" s="242">
        <f t="shared" si="31"/>
        <v>650</v>
      </c>
      <c r="P292" s="129">
        <v>0</v>
      </c>
      <c r="Q292" s="129">
        <v>0</v>
      </c>
      <c r="R292" s="129">
        <v>0</v>
      </c>
      <c r="S292" s="129">
        <v>0</v>
      </c>
      <c r="T292" s="87"/>
      <c r="U292" s="100" t="s">
        <v>135</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384</v>
      </c>
      <c r="K293" s="242">
        <f t="shared" si="31"/>
        <v>750</v>
      </c>
      <c r="L293" s="242">
        <f t="shared" si="31"/>
        <v>750</v>
      </c>
      <c r="M293" s="242">
        <f t="shared" si="31"/>
        <v>750</v>
      </c>
      <c r="N293" s="242">
        <f t="shared" si="31"/>
        <v>750</v>
      </c>
      <c r="O293" s="242">
        <f t="shared" si="31"/>
        <v>750</v>
      </c>
      <c r="P293" s="129">
        <v>0</v>
      </c>
      <c r="Q293" s="129">
        <v>0</v>
      </c>
      <c r="R293" s="129">
        <v>0</v>
      </c>
      <c r="S293" s="129">
        <v>0</v>
      </c>
      <c r="T293" s="87"/>
      <c r="U293" s="100" t="s">
        <v>136</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385</v>
      </c>
      <c r="K294" s="242">
        <f t="shared" ref="K294:O298" si="34">K408*0.8</f>
        <v>80</v>
      </c>
      <c r="L294" s="242">
        <f t="shared" si="34"/>
        <v>80</v>
      </c>
      <c r="M294" s="242">
        <f t="shared" si="34"/>
        <v>80</v>
      </c>
      <c r="N294" s="242">
        <f t="shared" si="34"/>
        <v>80</v>
      </c>
      <c r="O294" s="242">
        <f t="shared" si="34"/>
        <v>80</v>
      </c>
      <c r="P294" s="129">
        <v>0</v>
      </c>
      <c r="Q294" s="129">
        <v>0</v>
      </c>
      <c r="R294" s="129">
        <v>0</v>
      </c>
      <c r="S294" s="129">
        <v>0</v>
      </c>
      <c r="T294" s="87"/>
      <c r="U294" s="100" t="s">
        <v>137</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386</v>
      </c>
      <c r="K295" s="242">
        <f t="shared" si="34"/>
        <v>80</v>
      </c>
      <c r="L295" s="242">
        <f t="shared" si="34"/>
        <v>80</v>
      </c>
      <c r="M295" s="242">
        <f t="shared" si="34"/>
        <v>80</v>
      </c>
      <c r="N295" s="242">
        <f t="shared" si="34"/>
        <v>80</v>
      </c>
      <c r="O295" s="242">
        <f t="shared" si="34"/>
        <v>80</v>
      </c>
      <c r="P295" s="129">
        <v>0</v>
      </c>
      <c r="Q295" s="129">
        <v>0</v>
      </c>
      <c r="R295" s="129">
        <v>0</v>
      </c>
      <c r="S295" s="129">
        <v>0</v>
      </c>
      <c r="T295" s="87"/>
      <c r="U295" s="100" t="s">
        <v>138</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387</v>
      </c>
      <c r="K296" s="242">
        <f t="shared" si="34"/>
        <v>80</v>
      </c>
      <c r="L296" s="242">
        <f t="shared" si="34"/>
        <v>80</v>
      </c>
      <c r="M296" s="242">
        <f t="shared" si="34"/>
        <v>80</v>
      </c>
      <c r="N296" s="242">
        <f t="shared" si="34"/>
        <v>80</v>
      </c>
      <c r="O296" s="242">
        <f t="shared" si="34"/>
        <v>80</v>
      </c>
      <c r="P296" s="129">
        <v>0</v>
      </c>
      <c r="Q296" s="129">
        <v>0</v>
      </c>
      <c r="R296" s="129">
        <v>0</v>
      </c>
      <c r="S296" s="129">
        <v>0</v>
      </c>
      <c r="T296" s="87"/>
      <c r="U296" s="100" t="s">
        <v>139</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388</v>
      </c>
      <c r="K297" s="242">
        <f t="shared" si="34"/>
        <v>80</v>
      </c>
      <c r="L297" s="242">
        <f t="shared" si="34"/>
        <v>80</v>
      </c>
      <c r="M297" s="242">
        <f t="shared" si="34"/>
        <v>80</v>
      </c>
      <c r="N297" s="242">
        <f t="shared" si="34"/>
        <v>80</v>
      </c>
      <c r="O297" s="242">
        <f t="shared" si="34"/>
        <v>80</v>
      </c>
      <c r="P297" s="129">
        <v>0</v>
      </c>
      <c r="Q297" s="129">
        <v>0</v>
      </c>
      <c r="R297" s="129">
        <v>0</v>
      </c>
      <c r="S297" s="129">
        <v>0</v>
      </c>
      <c r="T297" s="87"/>
      <c r="U297" s="100" t="s">
        <v>140</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389</v>
      </c>
      <c r="K298" s="242">
        <f t="shared" si="34"/>
        <v>80</v>
      </c>
      <c r="L298" s="242">
        <f t="shared" si="34"/>
        <v>80</v>
      </c>
      <c r="M298" s="242">
        <f t="shared" si="34"/>
        <v>80</v>
      </c>
      <c r="N298" s="242">
        <f t="shared" si="34"/>
        <v>80</v>
      </c>
      <c r="O298" s="242">
        <f t="shared" si="34"/>
        <v>80</v>
      </c>
      <c r="P298" s="129">
        <v>0</v>
      </c>
      <c r="Q298" s="129">
        <v>0</v>
      </c>
      <c r="R298" s="129">
        <v>0</v>
      </c>
      <c r="S298" s="129">
        <v>0</v>
      </c>
      <c r="T298" s="87"/>
      <c r="U298" s="100" t="s">
        <v>141</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797</v>
      </c>
      <c r="J299" s="100" t="s">
        <v>380</v>
      </c>
      <c r="K299" s="242">
        <f t="shared" ref="K299:O303" si="35">K413/2</f>
        <v>100</v>
      </c>
      <c r="L299" s="242">
        <f t="shared" si="35"/>
        <v>150</v>
      </c>
      <c r="M299" s="242">
        <f t="shared" si="35"/>
        <v>150</v>
      </c>
      <c r="N299" s="242">
        <f t="shared" si="35"/>
        <v>200</v>
      </c>
      <c r="O299" s="242">
        <f t="shared" si="35"/>
        <v>200</v>
      </c>
      <c r="P299" s="129">
        <v>0</v>
      </c>
      <c r="Q299" s="129">
        <v>0</v>
      </c>
      <c r="R299" s="129">
        <v>0</v>
      </c>
      <c r="S299" s="129">
        <v>0</v>
      </c>
      <c r="T299" s="87"/>
      <c r="U299" s="100" t="s">
        <v>378</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42">
        <f t="shared" si="35"/>
        <v>366.5</v>
      </c>
      <c r="L300" s="242">
        <f t="shared" si="35"/>
        <v>366.5</v>
      </c>
      <c r="M300" s="242">
        <f t="shared" si="35"/>
        <v>366.5</v>
      </c>
      <c r="N300" s="242">
        <f t="shared" si="35"/>
        <v>366.5</v>
      </c>
      <c r="O300" s="242">
        <f t="shared" si="35"/>
        <v>366.5</v>
      </c>
      <c r="P300" s="129">
        <v>0</v>
      </c>
      <c r="Q300" s="129">
        <v>0</v>
      </c>
      <c r="R300" s="129">
        <v>0</v>
      </c>
      <c r="S300" s="129">
        <v>0</v>
      </c>
      <c r="T300" s="87"/>
      <c r="U300" s="100" t="s">
        <v>133</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42">
        <f t="shared" si="35"/>
        <v>535.5</v>
      </c>
      <c r="L301" s="242">
        <f t="shared" si="35"/>
        <v>535.5</v>
      </c>
      <c r="M301" s="242">
        <f t="shared" si="35"/>
        <v>535.5</v>
      </c>
      <c r="N301" s="242">
        <f t="shared" si="35"/>
        <v>535.5</v>
      </c>
      <c r="O301" s="242">
        <f t="shared" si="35"/>
        <v>535.5</v>
      </c>
      <c r="P301" s="129">
        <v>0</v>
      </c>
      <c r="Q301" s="129">
        <v>0</v>
      </c>
      <c r="R301" s="129">
        <v>0</v>
      </c>
      <c r="S301" s="129">
        <v>0</v>
      </c>
      <c r="T301" s="87"/>
      <c r="U301" s="100" t="s">
        <v>134</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383</v>
      </c>
      <c r="K302" s="242">
        <f t="shared" si="35"/>
        <v>650</v>
      </c>
      <c r="L302" s="242">
        <f t="shared" si="35"/>
        <v>650</v>
      </c>
      <c r="M302" s="242">
        <f t="shared" si="35"/>
        <v>650</v>
      </c>
      <c r="N302" s="242">
        <f t="shared" si="35"/>
        <v>650</v>
      </c>
      <c r="O302" s="242">
        <f t="shared" si="35"/>
        <v>650</v>
      </c>
      <c r="P302" s="129">
        <v>0</v>
      </c>
      <c r="Q302" s="129">
        <v>0</v>
      </c>
      <c r="R302" s="129">
        <v>0</v>
      </c>
      <c r="S302" s="129">
        <v>0</v>
      </c>
      <c r="T302" s="87"/>
      <c r="U302" s="100" t="s">
        <v>135</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384</v>
      </c>
      <c r="K303" s="242">
        <f t="shared" si="35"/>
        <v>750</v>
      </c>
      <c r="L303" s="242">
        <f t="shared" si="35"/>
        <v>750</v>
      </c>
      <c r="M303" s="242">
        <f t="shared" si="35"/>
        <v>750</v>
      </c>
      <c r="N303" s="242">
        <f t="shared" si="35"/>
        <v>750</v>
      </c>
      <c r="O303" s="242">
        <f t="shared" si="35"/>
        <v>750</v>
      </c>
      <c r="P303" s="129">
        <v>0</v>
      </c>
      <c r="Q303" s="129">
        <v>0</v>
      </c>
      <c r="R303" s="129">
        <v>0</v>
      </c>
      <c r="S303" s="129">
        <v>0</v>
      </c>
      <c r="T303" s="87"/>
      <c r="U303" s="100" t="s">
        <v>136</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385</v>
      </c>
      <c r="K304" s="242">
        <f t="shared" ref="K304:O308" si="38">K418*0.8</f>
        <v>80</v>
      </c>
      <c r="L304" s="242">
        <f t="shared" si="38"/>
        <v>80</v>
      </c>
      <c r="M304" s="242">
        <f t="shared" si="38"/>
        <v>80</v>
      </c>
      <c r="N304" s="242">
        <f t="shared" si="38"/>
        <v>80</v>
      </c>
      <c r="O304" s="242">
        <f t="shared" si="38"/>
        <v>80</v>
      </c>
      <c r="P304" s="129">
        <v>0</v>
      </c>
      <c r="Q304" s="129">
        <v>0</v>
      </c>
      <c r="R304" s="129">
        <v>0</v>
      </c>
      <c r="S304" s="129">
        <v>0</v>
      </c>
      <c r="T304" s="87"/>
      <c r="U304" s="100" t="s">
        <v>137</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386</v>
      </c>
      <c r="K305" s="242">
        <f t="shared" si="38"/>
        <v>80</v>
      </c>
      <c r="L305" s="242">
        <f t="shared" si="38"/>
        <v>80</v>
      </c>
      <c r="M305" s="242">
        <f t="shared" si="38"/>
        <v>80</v>
      </c>
      <c r="N305" s="242">
        <f t="shared" si="38"/>
        <v>80</v>
      </c>
      <c r="O305" s="242">
        <f t="shared" si="38"/>
        <v>80</v>
      </c>
      <c r="P305" s="129">
        <v>0</v>
      </c>
      <c r="Q305" s="129">
        <v>0</v>
      </c>
      <c r="R305" s="129">
        <v>0</v>
      </c>
      <c r="S305" s="129">
        <v>0</v>
      </c>
      <c r="T305" s="87"/>
      <c r="U305" s="100" t="s">
        <v>138</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387</v>
      </c>
      <c r="K306" s="242">
        <f t="shared" si="38"/>
        <v>80</v>
      </c>
      <c r="L306" s="242">
        <f t="shared" si="38"/>
        <v>80</v>
      </c>
      <c r="M306" s="242">
        <f t="shared" si="38"/>
        <v>80</v>
      </c>
      <c r="N306" s="242">
        <f t="shared" si="38"/>
        <v>80</v>
      </c>
      <c r="O306" s="242">
        <f t="shared" si="38"/>
        <v>80</v>
      </c>
      <c r="P306" s="129">
        <v>0</v>
      </c>
      <c r="Q306" s="129">
        <v>0</v>
      </c>
      <c r="R306" s="129">
        <v>0</v>
      </c>
      <c r="S306" s="129">
        <v>0</v>
      </c>
      <c r="T306" s="87"/>
      <c r="U306" s="100" t="s">
        <v>139</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388</v>
      </c>
      <c r="K307" s="242">
        <f t="shared" si="38"/>
        <v>80</v>
      </c>
      <c r="L307" s="242">
        <f t="shared" si="38"/>
        <v>80</v>
      </c>
      <c r="M307" s="242">
        <f t="shared" si="38"/>
        <v>80</v>
      </c>
      <c r="N307" s="242">
        <f t="shared" si="38"/>
        <v>80</v>
      </c>
      <c r="O307" s="242">
        <f t="shared" si="38"/>
        <v>80</v>
      </c>
      <c r="P307" s="129">
        <v>0</v>
      </c>
      <c r="Q307" s="129">
        <v>0</v>
      </c>
      <c r="R307" s="129">
        <v>0</v>
      </c>
      <c r="S307" s="129">
        <v>0</v>
      </c>
      <c r="T307" s="87"/>
      <c r="U307" s="100" t="s">
        <v>140</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389</v>
      </c>
      <c r="K308" s="242">
        <f t="shared" si="38"/>
        <v>80</v>
      </c>
      <c r="L308" s="242">
        <f t="shared" si="38"/>
        <v>80</v>
      </c>
      <c r="M308" s="242">
        <f t="shared" si="38"/>
        <v>80</v>
      </c>
      <c r="N308" s="242">
        <f t="shared" si="38"/>
        <v>80</v>
      </c>
      <c r="O308" s="242">
        <f t="shared" si="38"/>
        <v>80</v>
      </c>
      <c r="P308" s="129">
        <v>0</v>
      </c>
      <c r="Q308" s="129">
        <v>0</v>
      </c>
      <c r="R308" s="129">
        <v>0</v>
      </c>
      <c r="S308" s="129">
        <v>0</v>
      </c>
      <c r="T308" s="87"/>
      <c r="U308" s="100" t="s">
        <v>141</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798</v>
      </c>
      <c r="J309" s="100" t="s">
        <v>380</v>
      </c>
      <c r="K309" s="242">
        <f t="shared" ref="K309:O313" si="39">K423/2</f>
        <v>100</v>
      </c>
      <c r="L309" s="242">
        <f t="shared" si="39"/>
        <v>150</v>
      </c>
      <c r="M309" s="242">
        <f t="shared" si="39"/>
        <v>150</v>
      </c>
      <c r="N309" s="242">
        <f t="shared" si="39"/>
        <v>200</v>
      </c>
      <c r="O309" s="242">
        <f t="shared" si="39"/>
        <v>200</v>
      </c>
      <c r="P309" s="129">
        <v>0</v>
      </c>
      <c r="Q309" s="129">
        <v>0</v>
      </c>
      <c r="R309" s="129">
        <v>0</v>
      </c>
      <c r="S309" s="129">
        <v>0</v>
      </c>
      <c r="T309" s="87"/>
      <c r="U309" s="100" t="s">
        <v>378</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42">
        <f t="shared" si="39"/>
        <v>366.5</v>
      </c>
      <c r="L310" s="242">
        <f t="shared" si="39"/>
        <v>366.5</v>
      </c>
      <c r="M310" s="242">
        <f t="shared" si="39"/>
        <v>366.5</v>
      </c>
      <c r="N310" s="242">
        <f t="shared" si="39"/>
        <v>366.5</v>
      </c>
      <c r="O310" s="242">
        <f t="shared" si="39"/>
        <v>366.5</v>
      </c>
      <c r="P310" s="129">
        <v>0</v>
      </c>
      <c r="Q310" s="129">
        <v>0</v>
      </c>
      <c r="R310" s="129">
        <v>0</v>
      </c>
      <c r="S310" s="129">
        <v>0</v>
      </c>
      <c r="T310" s="87"/>
      <c r="U310" s="100" t="s">
        <v>133</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42">
        <f t="shared" si="39"/>
        <v>535.5</v>
      </c>
      <c r="L311" s="242">
        <f t="shared" si="39"/>
        <v>535.5</v>
      </c>
      <c r="M311" s="242">
        <f t="shared" si="39"/>
        <v>535.5</v>
      </c>
      <c r="N311" s="242">
        <f t="shared" si="39"/>
        <v>535.5</v>
      </c>
      <c r="O311" s="242">
        <f t="shared" si="39"/>
        <v>535.5</v>
      </c>
      <c r="P311" s="129">
        <v>0</v>
      </c>
      <c r="Q311" s="129">
        <v>0</v>
      </c>
      <c r="R311" s="129">
        <v>0</v>
      </c>
      <c r="S311" s="129">
        <v>0</v>
      </c>
      <c r="T311" s="87"/>
      <c r="U311" s="100" t="s">
        <v>134</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383</v>
      </c>
      <c r="K312" s="242">
        <f t="shared" si="39"/>
        <v>650</v>
      </c>
      <c r="L312" s="242">
        <f t="shared" si="39"/>
        <v>650</v>
      </c>
      <c r="M312" s="242">
        <f t="shared" si="39"/>
        <v>650</v>
      </c>
      <c r="N312" s="242">
        <f t="shared" si="39"/>
        <v>650</v>
      </c>
      <c r="O312" s="242">
        <f t="shared" si="39"/>
        <v>650</v>
      </c>
      <c r="P312" s="129">
        <v>0</v>
      </c>
      <c r="Q312" s="129">
        <v>0</v>
      </c>
      <c r="R312" s="129">
        <v>0</v>
      </c>
      <c r="S312" s="129">
        <v>0</v>
      </c>
      <c r="T312" s="87"/>
      <c r="U312" s="100" t="s">
        <v>135</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384</v>
      </c>
      <c r="K313" s="242">
        <f t="shared" si="39"/>
        <v>750</v>
      </c>
      <c r="L313" s="242">
        <f t="shared" si="39"/>
        <v>750</v>
      </c>
      <c r="M313" s="242">
        <f t="shared" si="39"/>
        <v>750</v>
      </c>
      <c r="N313" s="242">
        <f t="shared" si="39"/>
        <v>750</v>
      </c>
      <c r="O313" s="242">
        <f t="shared" si="39"/>
        <v>750</v>
      </c>
      <c r="P313" s="129">
        <v>0</v>
      </c>
      <c r="Q313" s="129">
        <v>0</v>
      </c>
      <c r="R313" s="129">
        <v>0</v>
      </c>
      <c r="S313" s="129">
        <v>0</v>
      </c>
      <c r="T313" s="87"/>
      <c r="U313" s="100" t="s">
        <v>136</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385</v>
      </c>
      <c r="K314" s="242">
        <f t="shared" ref="K314:O318" si="42">K428*0.8</f>
        <v>80</v>
      </c>
      <c r="L314" s="242">
        <f t="shared" si="42"/>
        <v>80</v>
      </c>
      <c r="M314" s="242">
        <f t="shared" si="42"/>
        <v>80</v>
      </c>
      <c r="N314" s="242">
        <f t="shared" si="42"/>
        <v>80</v>
      </c>
      <c r="O314" s="242">
        <f t="shared" si="42"/>
        <v>80</v>
      </c>
      <c r="P314" s="129">
        <v>0</v>
      </c>
      <c r="Q314" s="129">
        <v>0</v>
      </c>
      <c r="R314" s="129">
        <v>0</v>
      </c>
      <c r="S314" s="129">
        <v>0</v>
      </c>
      <c r="T314" s="87"/>
      <c r="U314" s="100" t="s">
        <v>137</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386</v>
      </c>
      <c r="K315" s="242">
        <f t="shared" si="42"/>
        <v>80</v>
      </c>
      <c r="L315" s="242">
        <f t="shared" si="42"/>
        <v>80</v>
      </c>
      <c r="M315" s="242">
        <f t="shared" si="42"/>
        <v>80</v>
      </c>
      <c r="N315" s="242">
        <f t="shared" si="42"/>
        <v>80</v>
      </c>
      <c r="O315" s="242">
        <f t="shared" si="42"/>
        <v>80</v>
      </c>
      <c r="P315" s="129">
        <v>0</v>
      </c>
      <c r="Q315" s="129">
        <v>0</v>
      </c>
      <c r="R315" s="129">
        <v>0</v>
      </c>
      <c r="S315" s="129">
        <v>0</v>
      </c>
      <c r="T315" s="87"/>
      <c r="U315" s="100" t="s">
        <v>138</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387</v>
      </c>
      <c r="K316" s="242">
        <f t="shared" si="42"/>
        <v>80</v>
      </c>
      <c r="L316" s="242">
        <f t="shared" si="42"/>
        <v>80</v>
      </c>
      <c r="M316" s="242">
        <f t="shared" si="42"/>
        <v>80</v>
      </c>
      <c r="N316" s="242">
        <f t="shared" si="42"/>
        <v>80</v>
      </c>
      <c r="O316" s="242">
        <f t="shared" si="42"/>
        <v>80</v>
      </c>
      <c r="P316" s="129">
        <v>0</v>
      </c>
      <c r="Q316" s="129">
        <v>0</v>
      </c>
      <c r="R316" s="129">
        <v>0</v>
      </c>
      <c r="S316" s="129">
        <v>0</v>
      </c>
      <c r="T316" s="87"/>
      <c r="U316" s="100" t="s">
        <v>139</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388</v>
      </c>
      <c r="K317" s="242">
        <f t="shared" si="42"/>
        <v>80</v>
      </c>
      <c r="L317" s="242">
        <f t="shared" si="42"/>
        <v>80</v>
      </c>
      <c r="M317" s="242">
        <f t="shared" si="42"/>
        <v>80</v>
      </c>
      <c r="N317" s="242">
        <f t="shared" si="42"/>
        <v>80</v>
      </c>
      <c r="O317" s="242">
        <f t="shared" si="42"/>
        <v>80</v>
      </c>
      <c r="P317" s="129">
        <v>0</v>
      </c>
      <c r="Q317" s="129">
        <v>0</v>
      </c>
      <c r="R317" s="129">
        <v>0</v>
      </c>
      <c r="S317" s="129">
        <v>0</v>
      </c>
      <c r="T317" s="87"/>
      <c r="U317" s="100" t="s">
        <v>140</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389</v>
      </c>
      <c r="K318" s="242">
        <f t="shared" si="42"/>
        <v>80</v>
      </c>
      <c r="L318" s="242">
        <f t="shared" si="42"/>
        <v>80</v>
      </c>
      <c r="M318" s="242">
        <f t="shared" si="42"/>
        <v>80</v>
      </c>
      <c r="N318" s="242">
        <f t="shared" si="42"/>
        <v>80</v>
      </c>
      <c r="O318" s="242">
        <f t="shared" si="42"/>
        <v>80</v>
      </c>
      <c r="P318" s="129">
        <v>0</v>
      </c>
      <c r="Q318" s="129">
        <v>0</v>
      </c>
      <c r="R318" s="129">
        <v>0</v>
      </c>
      <c r="S318" s="129">
        <v>0</v>
      </c>
      <c r="T318" s="87"/>
      <c r="U318" s="100" t="s">
        <v>141</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167</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168</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453</v>
      </c>
      <c r="J331" s="23"/>
      <c r="K331" s="99" t="s">
        <v>171</v>
      </c>
      <c r="L331" s="99"/>
      <c r="M331" s="23"/>
      <c r="N331" s="23"/>
      <c r="O331" s="23"/>
      <c r="P331" s="23"/>
      <c r="Q331" s="23"/>
      <c r="R331" s="23"/>
      <c r="S331" s="23"/>
      <c r="T331" s="23"/>
      <c r="U331" s="23"/>
      <c r="V331" s="99" t="s">
        <v>172</v>
      </c>
      <c r="W331" s="99"/>
      <c r="X331" s="23"/>
      <c r="Y331" s="23"/>
      <c r="Z331" s="23"/>
      <c r="AA331" s="23"/>
      <c r="AB331" s="23"/>
      <c r="AC331" s="23"/>
      <c r="AD331" s="23"/>
      <c r="AE331" s="99" t="s">
        <v>376</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370</v>
      </c>
      <c r="L332" s="23" t="s">
        <v>371</v>
      </c>
      <c r="M332" s="23" t="s">
        <v>373</v>
      </c>
      <c r="N332" s="23" t="s">
        <v>374</v>
      </c>
      <c r="O332" s="23" t="s">
        <v>375</v>
      </c>
      <c r="P332" s="23" t="s">
        <v>377</v>
      </c>
      <c r="Q332" s="23" t="s">
        <v>884</v>
      </c>
      <c r="R332" s="23" t="s">
        <v>885</v>
      </c>
      <c r="S332" s="23" t="s">
        <v>1156</v>
      </c>
      <c r="T332" s="23"/>
      <c r="U332" s="23"/>
      <c r="V332" s="23" t="s">
        <v>370</v>
      </c>
      <c r="W332" s="23" t="s">
        <v>371</v>
      </c>
      <c r="X332" s="23" t="s">
        <v>373</v>
      </c>
      <c r="Y332" s="23" t="s">
        <v>374</v>
      </c>
      <c r="Z332" s="23" t="s">
        <v>375</v>
      </c>
      <c r="AA332" s="23" t="s">
        <v>377</v>
      </c>
      <c r="AB332" s="23" t="s">
        <v>884</v>
      </c>
      <c r="AC332" s="23" t="s">
        <v>885</v>
      </c>
      <c r="AD332" s="23" t="s">
        <v>1156</v>
      </c>
      <c r="AE332" s="23" t="s">
        <v>375</v>
      </c>
      <c r="AF332" s="23" t="s">
        <v>375</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820</v>
      </c>
      <c r="J333" s="100" t="s">
        <v>378</v>
      </c>
      <c r="K333" s="129">
        <v>100</v>
      </c>
      <c r="L333" s="129">
        <v>100</v>
      </c>
      <c r="M333" s="129">
        <v>100</v>
      </c>
      <c r="N333" s="129">
        <v>100</v>
      </c>
      <c r="O333" s="129">
        <v>100</v>
      </c>
      <c r="P333" s="129">
        <v>100</v>
      </c>
      <c r="Q333" s="129">
        <v>100</v>
      </c>
      <c r="R333" s="129">
        <v>100</v>
      </c>
      <c r="S333" s="129">
        <v>100</v>
      </c>
      <c r="T333" s="87"/>
      <c r="U333" s="100" t="s">
        <v>378</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133</v>
      </c>
      <c r="K334" s="129">
        <v>5</v>
      </c>
      <c r="L334" s="129">
        <v>93</v>
      </c>
      <c r="M334" s="129">
        <v>411</v>
      </c>
      <c r="N334" s="129">
        <v>137</v>
      </c>
      <c r="O334" s="129">
        <v>315</v>
      </c>
      <c r="P334" s="129">
        <v>589</v>
      </c>
      <c r="Q334" s="129">
        <v>357</v>
      </c>
      <c r="R334" s="129">
        <v>356</v>
      </c>
      <c r="S334" s="129">
        <f>O334</f>
        <v>315</v>
      </c>
      <c r="T334" s="87"/>
      <c r="U334" s="100" t="s">
        <v>133</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134</v>
      </c>
      <c r="K335" s="129">
        <v>37</v>
      </c>
      <c r="L335" s="129">
        <v>288</v>
      </c>
      <c r="M335" s="129">
        <v>873</v>
      </c>
      <c r="N335" s="129">
        <v>410</v>
      </c>
      <c r="O335" s="129">
        <v>739</v>
      </c>
      <c r="P335" s="129">
        <v>700</v>
      </c>
      <c r="Q335" s="129">
        <v>763</v>
      </c>
      <c r="R335" s="129">
        <v>762</v>
      </c>
      <c r="S335" s="129">
        <f t="shared" ref="S335:S337" si="43">O335</f>
        <v>739</v>
      </c>
      <c r="T335" s="87"/>
      <c r="U335" s="100" t="s">
        <v>134</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135</v>
      </c>
      <c r="K336" s="129">
        <v>261</v>
      </c>
      <c r="L336" s="129">
        <v>987</v>
      </c>
      <c r="M336" s="129">
        <v>1800</v>
      </c>
      <c r="N336" s="129">
        <v>1279</v>
      </c>
      <c r="O336" s="129">
        <v>1822</v>
      </c>
      <c r="P336" s="129">
        <v>2000</v>
      </c>
      <c r="Q336" s="129">
        <v>1680</v>
      </c>
      <c r="R336" s="129">
        <v>1680</v>
      </c>
      <c r="S336" s="129">
        <f t="shared" si="43"/>
        <v>1822</v>
      </c>
      <c r="T336" s="87"/>
      <c r="U336" s="100" t="s">
        <v>135</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136</v>
      </c>
      <c r="K337" s="129">
        <v>1021</v>
      </c>
      <c r="L337" s="129">
        <v>2037</v>
      </c>
      <c r="M337" s="129">
        <v>2900</v>
      </c>
      <c r="N337" s="129">
        <v>2464</v>
      </c>
      <c r="O337" s="129">
        <v>2864</v>
      </c>
      <c r="P337" s="129">
        <v>2650</v>
      </c>
      <c r="Q337" s="129">
        <v>2600</v>
      </c>
      <c r="R337" s="129">
        <v>2500</v>
      </c>
      <c r="S337" s="129">
        <f t="shared" si="43"/>
        <v>2864</v>
      </c>
      <c r="T337" s="87"/>
      <c r="U337" s="100" t="s">
        <v>136</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137</v>
      </c>
      <c r="K338" s="129">
        <v>100</v>
      </c>
      <c r="L338" s="129">
        <v>100</v>
      </c>
      <c r="M338" s="129">
        <v>100</v>
      </c>
      <c r="N338" s="129">
        <v>100</v>
      </c>
      <c r="O338" s="129">
        <v>100</v>
      </c>
      <c r="P338" s="129">
        <v>100</v>
      </c>
      <c r="Q338" s="129">
        <v>100</v>
      </c>
      <c r="R338" s="129">
        <v>100</v>
      </c>
      <c r="S338" s="129">
        <v>100</v>
      </c>
      <c r="T338" s="87"/>
      <c r="U338" s="100" t="s">
        <v>137</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138</v>
      </c>
      <c r="K339" s="129">
        <v>100</v>
      </c>
      <c r="L339" s="129">
        <v>100</v>
      </c>
      <c r="M339" s="129">
        <v>100</v>
      </c>
      <c r="N339" s="129">
        <v>100</v>
      </c>
      <c r="O339" s="129">
        <v>100</v>
      </c>
      <c r="P339" s="129">
        <v>100</v>
      </c>
      <c r="Q339" s="129">
        <v>100</v>
      </c>
      <c r="R339" s="129">
        <v>100</v>
      </c>
      <c r="S339" s="129">
        <v>100</v>
      </c>
      <c r="T339" s="87"/>
      <c r="U339" s="100" t="s">
        <v>138</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139</v>
      </c>
      <c r="K340" s="129">
        <v>100</v>
      </c>
      <c r="L340" s="129">
        <v>100</v>
      </c>
      <c r="M340" s="129">
        <v>100</v>
      </c>
      <c r="N340" s="129">
        <v>100</v>
      </c>
      <c r="O340" s="129">
        <v>100</v>
      </c>
      <c r="P340" s="129">
        <v>100</v>
      </c>
      <c r="Q340" s="129">
        <v>100</v>
      </c>
      <c r="R340" s="129">
        <v>100</v>
      </c>
      <c r="S340" s="129">
        <v>100</v>
      </c>
      <c r="T340" s="87"/>
      <c r="U340" s="100" t="s">
        <v>139</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140</v>
      </c>
      <c r="K341" s="129">
        <v>100</v>
      </c>
      <c r="L341" s="129">
        <v>100</v>
      </c>
      <c r="M341" s="129">
        <v>100</v>
      </c>
      <c r="N341" s="129">
        <v>100</v>
      </c>
      <c r="O341" s="129">
        <v>100</v>
      </c>
      <c r="P341" s="129">
        <v>100</v>
      </c>
      <c r="Q341" s="129">
        <v>100</v>
      </c>
      <c r="R341" s="129">
        <v>100</v>
      </c>
      <c r="S341" s="129">
        <v>100</v>
      </c>
      <c r="T341" s="87"/>
      <c r="U341" s="100" t="s">
        <v>140</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141</v>
      </c>
      <c r="K342" s="129">
        <v>100</v>
      </c>
      <c r="L342" s="129">
        <v>100</v>
      </c>
      <c r="M342" s="129">
        <v>100</v>
      </c>
      <c r="N342" s="129">
        <v>100</v>
      </c>
      <c r="O342" s="129">
        <v>100</v>
      </c>
      <c r="P342" s="129">
        <v>100</v>
      </c>
      <c r="Q342" s="129">
        <v>100</v>
      </c>
      <c r="R342" s="129">
        <v>100</v>
      </c>
      <c r="S342" s="129">
        <v>100</v>
      </c>
      <c r="T342" s="87"/>
      <c r="U342" s="100" t="s">
        <v>141</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393</v>
      </c>
      <c r="J343" s="100" t="s">
        <v>378</v>
      </c>
      <c r="K343" s="129">
        <v>200</v>
      </c>
      <c r="L343" s="129">
        <v>300</v>
      </c>
      <c r="M343" s="129">
        <v>300</v>
      </c>
      <c r="N343" s="242">
        <f t="shared" ref="N343:N406" si="45">$O343</f>
        <v>400</v>
      </c>
      <c r="O343" s="129">
        <v>400</v>
      </c>
      <c r="P343" s="129">
        <v>0</v>
      </c>
      <c r="Q343" s="129">
        <v>0</v>
      </c>
      <c r="R343" s="129">
        <v>0</v>
      </c>
      <c r="S343" s="129">
        <v>0</v>
      </c>
      <c r="T343" s="87"/>
      <c r="U343" s="100" t="s">
        <v>378</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133</v>
      </c>
      <c r="K344" s="242">
        <f t="shared" ref="K344:M352" si="48">$O344</f>
        <v>733</v>
      </c>
      <c r="L344" s="242">
        <f t="shared" si="48"/>
        <v>733</v>
      </c>
      <c r="M344" s="242">
        <f t="shared" si="48"/>
        <v>733</v>
      </c>
      <c r="N344" s="242">
        <f t="shared" si="45"/>
        <v>733</v>
      </c>
      <c r="O344" s="129">
        <v>733</v>
      </c>
      <c r="P344" s="129">
        <v>0</v>
      </c>
      <c r="Q344" s="129">
        <v>0</v>
      </c>
      <c r="R344" s="129">
        <v>0</v>
      </c>
      <c r="S344" s="129">
        <v>0</v>
      </c>
      <c r="T344" s="87"/>
      <c r="U344" s="100" t="s">
        <v>133</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134</v>
      </c>
      <c r="K345" s="242">
        <f t="shared" si="48"/>
        <v>1071</v>
      </c>
      <c r="L345" s="242">
        <f t="shared" si="48"/>
        <v>1071</v>
      </c>
      <c r="M345" s="242">
        <f t="shared" si="48"/>
        <v>1071</v>
      </c>
      <c r="N345" s="242">
        <f t="shared" si="45"/>
        <v>1071</v>
      </c>
      <c r="O345" s="129">
        <v>1071</v>
      </c>
      <c r="P345" s="129">
        <v>0</v>
      </c>
      <c r="Q345" s="129">
        <v>0</v>
      </c>
      <c r="R345" s="129">
        <v>0</v>
      </c>
      <c r="S345" s="129">
        <v>0</v>
      </c>
      <c r="T345" s="87"/>
      <c r="U345" s="100" t="s">
        <v>134</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135</v>
      </c>
      <c r="K346" s="242">
        <f t="shared" si="48"/>
        <v>1300</v>
      </c>
      <c r="L346" s="242">
        <f t="shared" si="48"/>
        <v>1300</v>
      </c>
      <c r="M346" s="242">
        <f t="shared" si="48"/>
        <v>1300</v>
      </c>
      <c r="N346" s="242">
        <f t="shared" si="45"/>
        <v>1300</v>
      </c>
      <c r="O346" s="129">
        <v>1300</v>
      </c>
      <c r="P346" s="129">
        <v>0</v>
      </c>
      <c r="Q346" s="129">
        <v>0</v>
      </c>
      <c r="R346" s="129">
        <v>0</v>
      </c>
      <c r="S346" s="129">
        <v>0</v>
      </c>
      <c r="T346" s="87"/>
      <c r="U346" s="100" t="s">
        <v>135</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136</v>
      </c>
      <c r="K347" s="242">
        <f t="shared" si="48"/>
        <v>1500</v>
      </c>
      <c r="L347" s="242">
        <f t="shared" si="48"/>
        <v>1500</v>
      </c>
      <c r="M347" s="242">
        <f t="shared" si="48"/>
        <v>1500</v>
      </c>
      <c r="N347" s="242">
        <f t="shared" si="45"/>
        <v>1500</v>
      </c>
      <c r="O347" s="129">
        <v>1500</v>
      </c>
      <c r="P347" s="129">
        <v>0</v>
      </c>
      <c r="Q347" s="129">
        <v>0</v>
      </c>
      <c r="R347" s="129">
        <v>0</v>
      </c>
      <c r="S347" s="129">
        <v>0</v>
      </c>
      <c r="T347" s="87"/>
      <c r="U347" s="100" t="s">
        <v>136</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137</v>
      </c>
      <c r="K348" s="242">
        <f t="shared" si="48"/>
        <v>100</v>
      </c>
      <c r="L348" s="242">
        <f t="shared" si="48"/>
        <v>100</v>
      </c>
      <c r="M348" s="242">
        <f t="shared" si="48"/>
        <v>100</v>
      </c>
      <c r="N348" s="242">
        <f t="shared" si="45"/>
        <v>100</v>
      </c>
      <c r="O348" s="129">
        <v>100</v>
      </c>
      <c r="P348" s="129">
        <v>0</v>
      </c>
      <c r="Q348" s="129">
        <v>0</v>
      </c>
      <c r="R348" s="129">
        <v>0</v>
      </c>
      <c r="S348" s="129">
        <v>0</v>
      </c>
      <c r="T348" s="87"/>
      <c r="U348" s="100" t="s">
        <v>137</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138</v>
      </c>
      <c r="K349" s="242">
        <f t="shared" si="48"/>
        <v>100</v>
      </c>
      <c r="L349" s="242">
        <f t="shared" si="48"/>
        <v>100</v>
      </c>
      <c r="M349" s="242">
        <f t="shared" si="48"/>
        <v>100</v>
      </c>
      <c r="N349" s="242">
        <f t="shared" si="45"/>
        <v>100</v>
      </c>
      <c r="O349" s="129">
        <v>100</v>
      </c>
      <c r="P349" s="129">
        <v>0</v>
      </c>
      <c r="Q349" s="129">
        <v>0</v>
      </c>
      <c r="R349" s="129">
        <v>0</v>
      </c>
      <c r="S349" s="129">
        <v>0</v>
      </c>
      <c r="T349" s="87"/>
      <c r="U349" s="100" t="s">
        <v>138</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139</v>
      </c>
      <c r="K350" s="242">
        <f t="shared" si="48"/>
        <v>100</v>
      </c>
      <c r="L350" s="242">
        <f t="shared" si="48"/>
        <v>100</v>
      </c>
      <c r="M350" s="242">
        <f t="shared" si="48"/>
        <v>100</v>
      </c>
      <c r="N350" s="242">
        <f t="shared" si="45"/>
        <v>100</v>
      </c>
      <c r="O350" s="129">
        <v>100</v>
      </c>
      <c r="P350" s="129">
        <v>0</v>
      </c>
      <c r="Q350" s="129">
        <v>0</v>
      </c>
      <c r="R350" s="129">
        <v>0</v>
      </c>
      <c r="S350" s="129">
        <v>0</v>
      </c>
      <c r="T350" s="87"/>
      <c r="U350" s="100" t="s">
        <v>139</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140</v>
      </c>
      <c r="K351" s="242">
        <f t="shared" si="48"/>
        <v>100</v>
      </c>
      <c r="L351" s="242">
        <f t="shared" si="48"/>
        <v>100</v>
      </c>
      <c r="M351" s="242">
        <f t="shared" si="48"/>
        <v>100</v>
      </c>
      <c r="N351" s="242">
        <f t="shared" si="45"/>
        <v>100</v>
      </c>
      <c r="O351" s="129">
        <v>100</v>
      </c>
      <c r="P351" s="129">
        <v>0</v>
      </c>
      <c r="Q351" s="129">
        <v>0</v>
      </c>
      <c r="R351" s="129">
        <v>0</v>
      </c>
      <c r="S351" s="129">
        <v>0</v>
      </c>
      <c r="T351" s="87"/>
      <c r="U351" s="100" t="s">
        <v>140</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141</v>
      </c>
      <c r="K352" s="242">
        <f t="shared" si="48"/>
        <v>100</v>
      </c>
      <c r="L352" s="242">
        <f t="shared" si="48"/>
        <v>100</v>
      </c>
      <c r="M352" s="242">
        <f t="shared" si="48"/>
        <v>100</v>
      </c>
      <c r="N352" s="242">
        <f t="shared" si="45"/>
        <v>100</v>
      </c>
      <c r="O352" s="129">
        <v>100</v>
      </c>
      <c r="P352" s="129">
        <v>0</v>
      </c>
      <c r="Q352" s="129">
        <v>0</v>
      </c>
      <c r="R352" s="129">
        <v>0</v>
      </c>
      <c r="S352" s="129">
        <v>0</v>
      </c>
      <c r="T352" s="87"/>
      <c r="U352" s="100" t="s">
        <v>141</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791</v>
      </c>
      <c r="J353" s="100" t="s">
        <v>378</v>
      </c>
      <c r="K353" s="129">
        <v>200</v>
      </c>
      <c r="L353" s="129">
        <v>300</v>
      </c>
      <c r="M353" s="129">
        <v>300</v>
      </c>
      <c r="N353" s="242">
        <f t="shared" si="45"/>
        <v>400</v>
      </c>
      <c r="O353" s="129">
        <v>400</v>
      </c>
      <c r="P353" s="129">
        <v>0</v>
      </c>
      <c r="Q353" s="129">
        <v>0</v>
      </c>
      <c r="R353" s="129">
        <v>0</v>
      </c>
      <c r="S353" s="129">
        <v>0</v>
      </c>
      <c r="T353" s="87"/>
      <c r="U353" s="100" t="s">
        <v>378</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133</v>
      </c>
      <c r="K354" s="242">
        <f t="shared" ref="K354:M362" si="51">$O354</f>
        <v>733</v>
      </c>
      <c r="L354" s="242">
        <f t="shared" si="51"/>
        <v>733</v>
      </c>
      <c r="M354" s="242">
        <f t="shared" si="51"/>
        <v>733</v>
      </c>
      <c r="N354" s="242">
        <f t="shared" si="45"/>
        <v>733</v>
      </c>
      <c r="O354" s="129">
        <v>733</v>
      </c>
      <c r="P354" s="129">
        <v>0</v>
      </c>
      <c r="Q354" s="129">
        <v>0</v>
      </c>
      <c r="R354" s="129">
        <v>0</v>
      </c>
      <c r="S354" s="129">
        <v>0</v>
      </c>
      <c r="T354" s="87"/>
      <c r="U354" s="100" t="s">
        <v>133</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134</v>
      </c>
      <c r="K355" s="242">
        <f t="shared" si="51"/>
        <v>1071</v>
      </c>
      <c r="L355" s="242">
        <f t="shared" si="51"/>
        <v>1071</v>
      </c>
      <c r="M355" s="242">
        <f t="shared" si="51"/>
        <v>1071</v>
      </c>
      <c r="N355" s="242">
        <f t="shared" si="45"/>
        <v>1071</v>
      </c>
      <c r="O355" s="129">
        <v>1071</v>
      </c>
      <c r="P355" s="129">
        <v>0</v>
      </c>
      <c r="Q355" s="129">
        <v>0</v>
      </c>
      <c r="R355" s="129">
        <v>0</v>
      </c>
      <c r="S355" s="129">
        <v>0</v>
      </c>
      <c r="T355" s="87"/>
      <c r="U355" s="100" t="s">
        <v>134</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135</v>
      </c>
      <c r="K356" s="242">
        <f t="shared" si="51"/>
        <v>1300</v>
      </c>
      <c r="L356" s="242">
        <f t="shared" si="51"/>
        <v>1300</v>
      </c>
      <c r="M356" s="242">
        <f t="shared" si="51"/>
        <v>1300</v>
      </c>
      <c r="N356" s="242">
        <f t="shared" si="45"/>
        <v>1300</v>
      </c>
      <c r="O356" s="129">
        <v>1300</v>
      </c>
      <c r="P356" s="129">
        <v>0</v>
      </c>
      <c r="Q356" s="129">
        <v>0</v>
      </c>
      <c r="R356" s="129">
        <v>0</v>
      </c>
      <c r="S356" s="129">
        <v>0</v>
      </c>
      <c r="T356" s="87"/>
      <c r="U356" s="100" t="s">
        <v>135</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136</v>
      </c>
      <c r="K357" s="242">
        <f t="shared" si="51"/>
        <v>1500</v>
      </c>
      <c r="L357" s="242">
        <f t="shared" si="51"/>
        <v>1500</v>
      </c>
      <c r="M357" s="242">
        <f t="shared" si="51"/>
        <v>1500</v>
      </c>
      <c r="N357" s="242">
        <f t="shared" si="45"/>
        <v>1500</v>
      </c>
      <c r="O357" s="129">
        <v>1500</v>
      </c>
      <c r="P357" s="129">
        <v>0</v>
      </c>
      <c r="Q357" s="129">
        <v>0</v>
      </c>
      <c r="R357" s="129">
        <v>0</v>
      </c>
      <c r="S357" s="129">
        <v>0</v>
      </c>
      <c r="T357" s="87"/>
      <c r="U357" s="100" t="s">
        <v>136</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137</v>
      </c>
      <c r="K358" s="242">
        <f t="shared" si="51"/>
        <v>100</v>
      </c>
      <c r="L358" s="242">
        <f t="shared" si="51"/>
        <v>100</v>
      </c>
      <c r="M358" s="242">
        <f t="shared" si="51"/>
        <v>100</v>
      </c>
      <c r="N358" s="242">
        <f t="shared" si="45"/>
        <v>100</v>
      </c>
      <c r="O358" s="129">
        <v>100</v>
      </c>
      <c r="P358" s="129">
        <v>0</v>
      </c>
      <c r="Q358" s="129">
        <v>0</v>
      </c>
      <c r="R358" s="129">
        <v>0</v>
      </c>
      <c r="S358" s="129">
        <v>0</v>
      </c>
      <c r="T358" s="87"/>
      <c r="U358" s="100" t="s">
        <v>137</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138</v>
      </c>
      <c r="K359" s="242">
        <f t="shared" si="51"/>
        <v>100</v>
      </c>
      <c r="L359" s="242">
        <f t="shared" si="51"/>
        <v>100</v>
      </c>
      <c r="M359" s="242">
        <f t="shared" si="51"/>
        <v>100</v>
      </c>
      <c r="N359" s="242">
        <f t="shared" si="45"/>
        <v>100</v>
      </c>
      <c r="O359" s="129">
        <v>100</v>
      </c>
      <c r="P359" s="129">
        <v>0</v>
      </c>
      <c r="Q359" s="129">
        <v>0</v>
      </c>
      <c r="R359" s="129">
        <v>0</v>
      </c>
      <c r="S359" s="129">
        <v>0</v>
      </c>
      <c r="T359" s="87"/>
      <c r="U359" s="100" t="s">
        <v>138</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139</v>
      </c>
      <c r="K360" s="242">
        <f t="shared" si="51"/>
        <v>100</v>
      </c>
      <c r="L360" s="242">
        <f t="shared" si="51"/>
        <v>100</v>
      </c>
      <c r="M360" s="242">
        <f t="shared" si="51"/>
        <v>100</v>
      </c>
      <c r="N360" s="242">
        <f t="shared" si="45"/>
        <v>100</v>
      </c>
      <c r="O360" s="129">
        <v>100</v>
      </c>
      <c r="P360" s="129">
        <v>0</v>
      </c>
      <c r="Q360" s="129">
        <v>0</v>
      </c>
      <c r="R360" s="129">
        <v>0</v>
      </c>
      <c r="S360" s="129">
        <v>0</v>
      </c>
      <c r="T360" s="87"/>
      <c r="U360" s="100" t="s">
        <v>139</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140</v>
      </c>
      <c r="K361" s="242">
        <f t="shared" si="51"/>
        <v>100</v>
      </c>
      <c r="L361" s="242">
        <f t="shared" si="51"/>
        <v>100</v>
      </c>
      <c r="M361" s="242">
        <f t="shared" si="51"/>
        <v>100</v>
      </c>
      <c r="N361" s="242">
        <f t="shared" si="45"/>
        <v>100</v>
      </c>
      <c r="O361" s="129">
        <v>100</v>
      </c>
      <c r="P361" s="129">
        <v>0</v>
      </c>
      <c r="Q361" s="129">
        <v>0</v>
      </c>
      <c r="R361" s="129">
        <v>0</v>
      </c>
      <c r="S361" s="129">
        <v>0</v>
      </c>
      <c r="T361" s="87"/>
      <c r="U361" s="100" t="s">
        <v>140</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141</v>
      </c>
      <c r="K362" s="242">
        <f t="shared" si="51"/>
        <v>100</v>
      </c>
      <c r="L362" s="242">
        <f t="shared" si="51"/>
        <v>100</v>
      </c>
      <c r="M362" s="242">
        <f t="shared" si="51"/>
        <v>100</v>
      </c>
      <c r="N362" s="242">
        <f t="shared" si="45"/>
        <v>100</v>
      </c>
      <c r="O362" s="129">
        <v>100</v>
      </c>
      <c r="P362" s="129">
        <v>0</v>
      </c>
      <c r="Q362" s="129">
        <v>0</v>
      </c>
      <c r="R362" s="129">
        <v>0</v>
      </c>
      <c r="S362" s="129">
        <v>0</v>
      </c>
      <c r="T362" s="87"/>
      <c r="U362" s="100" t="s">
        <v>141</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792</v>
      </c>
      <c r="J363" s="100" t="s">
        <v>378</v>
      </c>
      <c r="K363" s="129">
        <v>200</v>
      </c>
      <c r="L363" s="129">
        <v>300</v>
      </c>
      <c r="M363" s="129">
        <v>300</v>
      </c>
      <c r="N363" s="242">
        <f t="shared" si="45"/>
        <v>400</v>
      </c>
      <c r="O363" s="129">
        <v>400</v>
      </c>
      <c r="P363" s="129">
        <v>0</v>
      </c>
      <c r="Q363" s="129">
        <v>0</v>
      </c>
      <c r="R363" s="129">
        <v>0</v>
      </c>
      <c r="S363" s="129">
        <v>0</v>
      </c>
      <c r="T363" s="87"/>
      <c r="U363" s="100" t="s">
        <v>378</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133</v>
      </c>
      <c r="K364" s="242">
        <f t="shared" ref="K364:M372" si="54">$O364</f>
        <v>733</v>
      </c>
      <c r="L364" s="242">
        <f t="shared" si="54"/>
        <v>733</v>
      </c>
      <c r="M364" s="242">
        <f t="shared" si="54"/>
        <v>733</v>
      </c>
      <c r="N364" s="242">
        <f t="shared" si="45"/>
        <v>733</v>
      </c>
      <c r="O364" s="129">
        <v>733</v>
      </c>
      <c r="P364" s="129">
        <v>0</v>
      </c>
      <c r="Q364" s="129">
        <v>0</v>
      </c>
      <c r="R364" s="129">
        <v>0</v>
      </c>
      <c r="S364" s="129">
        <v>0</v>
      </c>
      <c r="T364" s="87"/>
      <c r="U364" s="100" t="s">
        <v>133</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134</v>
      </c>
      <c r="K365" s="242">
        <f t="shared" si="54"/>
        <v>1071</v>
      </c>
      <c r="L365" s="242">
        <f t="shared" si="54"/>
        <v>1071</v>
      </c>
      <c r="M365" s="242">
        <f t="shared" si="54"/>
        <v>1071</v>
      </c>
      <c r="N365" s="242">
        <f t="shared" si="45"/>
        <v>1071</v>
      </c>
      <c r="O365" s="129">
        <v>1071</v>
      </c>
      <c r="P365" s="129">
        <v>0</v>
      </c>
      <c r="Q365" s="129">
        <v>0</v>
      </c>
      <c r="R365" s="129">
        <v>0</v>
      </c>
      <c r="S365" s="129">
        <v>0</v>
      </c>
      <c r="T365" s="87"/>
      <c r="U365" s="100" t="s">
        <v>134</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135</v>
      </c>
      <c r="K366" s="242">
        <f t="shared" si="54"/>
        <v>1300</v>
      </c>
      <c r="L366" s="242">
        <f t="shared" si="54"/>
        <v>1300</v>
      </c>
      <c r="M366" s="242">
        <f t="shared" si="54"/>
        <v>1300</v>
      </c>
      <c r="N366" s="242">
        <f t="shared" si="45"/>
        <v>1300</v>
      </c>
      <c r="O366" s="129">
        <v>1300</v>
      </c>
      <c r="P366" s="129">
        <v>0</v>
      </c>
      <c r="Q366" s="129">
        <v>0</v>
      </c>
      <c r="R366" s="129">
        <v>0</v>
      </c>
      <c r="S366" s="129">
        <v>0</v>
      </c>
      <c r="T366" s="87"/>
      <c r="U366" s="100" t="s">
        <v>135</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136</v>
      </c>
      <c r="K367" s="242">
        <f t="shared" si="54"/>
        <v>1500</v>
      </c>
      <c r="L367" s="242">
        <f t="shared" si="54"/>
        <v>1500</v>
      </c>
      <c r="M367" s="242">
        <f t="shared" si="54"/>
        <v>1500</v>
      </c>
      <c r="N367" s="242">
        <f t="shared" si="45"/>
        <v>1500</v>
      </c>
      <c r="O367" s="129">
        <v>1500</v>
      </c>
      <c r="P367" s="129">
        <v>0</v>
      </c>
      <c r="Q367" s="129">
        <v>0</v>
      </c>
      <c r="R367" s="129">
        <v>0</v>
      </c>
      <c r="S367" s="129">
        <v>0</v>
      </c>
      <c r="T367" s="87"/>
      <c r="U367" s="100" t="s">
        <v>136</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137</v>
      </c>
      <c r="K368" s="242">
        <f t="shared" si="54"/>
        <v>100</v>
      </c>
      <c r="L368" s="242">
        <f t="shared" si="54"/>
        <v>100</v>
      </c>
      <c r="M368" s="242">
        <f t="shared" si="54"/>
        <v>100</v>
      </c>
      <c r="N368" s="242">
        <f t="shared" si="45"/>
        <v>100</v>
      </c>
      <c r="O368" s="129">
        <v>100</v>
      </c>
      <c r="P368" s="129">
        <v>0</v>
      </c>
      <c r="Q368" s="129">
        <v>0</v>
      </c>
      <c r="R368" s="129">
        <v>0</v>
      </c>
      <c r="S368" s="129">
        <v>0</v>
      </c>
      <c r="T368" s="87"/>
      <c r="U368" s="100" t="s">
        <v>137</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138</v>
      </c>
      <c r="K369" s="242">
        <f t="shared" si="54"/>
        <v>100</v>
      </c>
      <c r="L369" s="242">
        <f t="shared" si="54"/>
        <v>100</v>
      </c>
      <c r="M369" s="242">
        <f t="shared" si="54"/>
        <v>100</v>
      </c>
      <c r="N369" s="242">
        <f t="shared" si="45"/>
        <v>100</v>
      </c>
      <c r="O369" s="129">
        <v>100</v>
      </c>
      <c r="P369" s="129">
        <v>0</v>
      </c>
      <c r="Q369" s="129">
        <v>0</v>
      </c>
      <c r="R369" s="129">
        <v>0</v>
      </c>
      <c r="S369" s="129">
        <v>0</v>
      </c>
      <c r="T369" s="87"/>
      <c r="U369" s="100" t="s">
        <v>138</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139</v>
      </c>
      <c r="K370" s="242">
        <f t="shared" si="54"/>
        <v>100</v>
      </c>
      <c r="L370" s="242">
        <f t="shared" si="54"/>
        <v>100</v>
      </c>
      <c r="M370" s="242">
        <f t="shared" si="54"/>
        <v>100</v>
      </c>
      <c r="N370" s="242">
        <f t="shared" si="45"/>
        <v>100</v>
      </c>
      <c r="O370" s="129">
        <v>100</v>
      </c>
      <c r="P370" s="129">
        <v>0</v>
      </c>
      <c r="Q370" s="129">
        <v>0</v>
      </c>
      <c r="R370" s="129">
        <v>0</v>
      </c>
      <c r="S370" s="129">
        <v>0</v>
      </c>
      <c r="T370" s="87"/>
      <c r="U370" s="100" t="s">
        <v>139</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140</v>
      </c>
      <c r="K371" s="242">
        <f t="shared" si="54"/>
        <v>100</v>
      </c>
      <c r="L371" s="242">
        <f t="shared" si="54"/>
        <v>100</v>
      </c>
      <c r="M371" s="242">
        <f t="shared" si="54"/>
        <v>100</v>
      </c>
      <c r="N371" s="242">
        <f t="shared" si="45"/>
        <v>100</v>
      </c>
      <c r="O371" s="129">
        <v>100</v>
      </c>
      <c r="P371" s="129">
        <v>0</v>
      </c>
      <c r="Q371" s="129">
        <v>0</v>
      </c>
      <c r="R371" s="129">
        <v>0</v>
      </c>
      <c r="S371" s="129">
        <v>0</v>
      </c>
      <c r="T371" s="87"/>
      <c r="U371" s="100" t="s">
        <v>140</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141</v>
      </c>
      <c r="K372" s="242">
        <f t="shared" si="54"/>
        <v>100</v>
      </c>
      <c r="L372" s="242">
        <f t="shared" si="54"/>
        <v>100</v>
      </c>
      <c r="M372" s="242">
        <f t="shared" si="54"/>
        <v>100</v>
      </c>
      <c r="N372" s="242">
        <f t="shared" si="45"/>
        <v>100</v>
      </c>
      <c r="O372" s="129">
        <v>100</v>
      </c>
      <c r="P372" s="129">
        <v>0</v>
      </c>
      <c r="Q372" s="129">
        <v>0</v>
      </c>
      <c r="R372" s="129">
        <v>0</v>
      </c>
      <c r="S372" s="129">
        <v>0</v>
      </c>
      <c r="T372" s="87"/>
      <c r="U372" s="100" t="s">
        <v>141</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793</v>
      </c>
      <c r="J373" s="100" t="s">
        <v>378</v>
      </c>
      <c r="K373" s="129">
        <v>200</v>
      </c>
      <c r="L373" s="129">
        <v>300</v>
      </c>
      <c r="M373" s="129">
        <v>300</v>
      </c>
      <c r="N373" s="242">
        <f t="shared" si="45"/>
        <v>400</v>
      </c>
      <c r="O373" s="129">
        <v>400</v>
      </c>
      <c r="P373" s="129">
        <v>0</v>
      </c>
      <c r="Q373" s="129">
        <v>0</v>
      </c>
      <c r="R373" s="129">
        <v>0</v>
      </c>
      <c r="S373" s="129">
        <v>0</v>
      </c>
      <c r="T373" s="87"/>
      <c r="U373" s="100" t="s">
        <v>378</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133</v>
      </c>
      <c r="K374" s="242">
        <f t="shared" ref="K374:M382" si="57">$O374</f>
        <v>733</v>
      </c>
      <c r="L374" s="242">
        <f t="shared" si="57"/>
        <v>733</v>
      </c>
      <c r="M374" s="242">
        <f t="shared" si="57"/>
        <v>733</v>
      </c>
      <c r="N374" s="242">
        <f t="shared" si="45"/>
        <v>733</v>
      </c>
      <c r="O374" s="129">
        <v>733</v>
      </c>
      <c r="P374" s="129">
        <v>0</v>
      </c>
      <c r="Q374" s="129">
        <v>0</v>
      </c>
      <c r="R374" s="129">
        <v>0</v>
      </c>
      <c r="S374" s="129">
        <v>0</v>
      </c>
      <c r="T374" s="87"/>
      <c r="U374" s="100" t="s">
        <v>133</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134</v>
      </c>
      <c r="K375" s="242">
        <f t="shared" si="57"/>
        <v>1071</v>
      </c>
      <c r="L375" s="242">
        <f t="shared" si="57"/>
        <v>1071</v>
      </c>
      <c r="M375" s="242">
        <f t="shared" si="57"/>
        <v>1071</v>
      </c>
      <c r="N375" s="242">
        <f t="shared" si="45"/>
        <v>1071</v>
      </c>
      <c r="O375" s="129">
        <v>1071</v>
      </c>
      <c r="P375" s="129">
        <v>0</v>
      </c>
      <c r="Q375" s="129">
        <v>0</v>
      </c>
      <c r="R375" s="129">
        <v>0</v>
      </c>
      <c r="S375" s="129">
        <v>0</v>
      </c>
      <c r="T375" s="87"/>
      <c r="U375" s="100" t="s">
        <v>134</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135</v>
      </c>
      <c r="K376" s="242">
        <f t="shared" si="57"/>
        <v>1300</v>
      </c>
      <c r="L376" s="242">
        <f t="shared" si="57"/>
        <v>1300</v>
      </c>
      <c r="M376" s="242">
        <f t="shared" si="57"/>
        <v>1300</v>
      </c>
      <c r="N376" s="242">
        <f t="shared" si="45"/>
        <v>1300</v>
      </c>
      <c r="O376" s="129">
        <v>1300</v>
      </c>
      <c r="P376" s="129">
        <v>0</v>
      </c>
      <c r="Q376" s="129">
        <v>0</v>
      </c>
      <c r="R376" s="129">
        <v>0</v>
      </c>
      <c r="S376" s="129">
        <v>0</v>
      </c>
      <c r="T376" s="87"/>
      <c r="U376" s="100" t="s">
        <v>135</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136</v>
      </c>
      <c r="K377" s="242">
        <f t="shared" si="57"/>
        <v>1500</v>
      </c>
      <c r="L377" s="242">
        <f t="shared" si="57"/>
        <v>1500</v>
      </c>
      <c r="M377" s="242">
        <f t="shared" si="57"/>
        <v>1500</v>
      </c>
      <c r="N377" s="242">
        <f t="shared" si="45"/>
        <v>1500</v>
      </c>
      <c r="O377" s="129">
        <v>1500</v>
      </c>
      <c r="P377" s="129">
        <v>0</v>
      </c>
      <c r="Q377" s="129">
        <v>0</v>
      </c>
      <c r="R377" s="129">
        <v>0</v>
      </c>
      <c r="S377" s="129">
        <v>0</v>
      </c>
      <c r="T377" s="87"/>
      <c r="U377" s="100" t="s">
        <v>136</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137</v>
      </c>
      <c r="K378" s="242">
        <f t="shared" si="57"/>
        <v>100</v>
      </c>
      <c r="L378" s="242">
        <f t="shared" si="57"/>
        <v>100</v>
      </c>
      <c r="M378" s="242">
        <f t="shared" si="57"/>
        <v>100</v>
      </c>
      <c r="N378" s="242">
        <f t="shared" si="45"/>
        <v>100</v>
      </c>
      <c r="O378" s="129">
        <v>100</v>
      </c>
      <c r="P378" s="129">
        <v>0</v>
      </c>
      <c r="Q378" s="129">
        <v>0</v>
      </c>
      <c r="R378" s="129">
        <v>0</v>
      </c>
      <c r="S378" s="129">
        <v>0</v>
      </c>
      <c r="T378" s="87"/>
      <c r="U378" s="100" t="s">
        <v>137</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138</v>
      </c>
      <c r="K379" s="242">
        <f t="shared" si="57"/>
        <v>100</v>
      </c>
      <c r="L379" s="242">
        <f t="shared" si="57"/>
        <v>100</v>
      </c>
      <c r="M379" s="242">
        <f t="shared" si="57"/>
        <v>100</v>
      </c>
      <c r="N379" s="242">
        <f t="shared" si="45"/>
        <v>100</v>
      </c>
      <c r="O379" s="129">
        <v>100</v>
      </c>
      <c r="P379" s="129">
        <v>0</v>
      </c>
      <c r="Q379" s="129">
        <v>0</v>
      </c>
      <c r="R379" s="129">
        <v>0</v>
      </c>
      <c r="S379" s="129">
        <v>0</v>
      </c>
      <c r="T379" s="87"/>
      <c r="U379" s="100" t="s">
        <v>138</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139</v>
      </c>
      <c r="K380" s="242">
        <f t="shared" si="57"/>
        <v>100</v>
      </c>
      <c r="L380" s="242">
        <f t="shared" si="57"/>
        <v>100</v>
      </c>
      <c r="M380" s="242">
        <f t="shared" si="57"/>
        <v>100</v>
      </c>
      <c r="N380" s="242">
        <f t="shared" si="45"/>
        <v>100</v>
      </c>
      <c r="O380" s="129">
        <v>100</v>
      </c>
      <c r="P380" s="129">
        <v>0</v>
      </c>
      <c r="Q380" s="129">
        <v>0</v>
      </c>
      <c r="R380" s="129">
        <v>0</v>
      </c>
      <c r="S380" s="129">
        <v>0</v>
      </c>
      <c r="T380" s="87"/>
      <c r="U380" s="100" t="s">
        <v>139</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140</v>
      </c>
      <c r="K381" s="242">
        <f t="shared" si="57"/>
        <v>100</v>
      </c>
      <c r="L381" s="242">
        <f t="shared" si="57"/>
        <v>100</v>
      </c>
      <c r="M381" s="242">
        <f t="shared" si="57"/>
        <v>100</v>
      </c>
      <c r="N381" s="242">
        <f t="shared" si="45"/>
        <v>100</v>
      </c>
      <c r="O381" s="129">
        <v>100</v>
      </c>
      <c r="P381" s="129">
        <v>0</v>
      </c>
      <c r="Q381" s="129">
        <v>0</v>
      </c>
      <c r="R381" s="129">
        <v>0</v>
      </c>
      <c r="S381" s="129">
        <v>0</v>
      </c>
      <c r="T381" s="87"/>
      <c r="U381" s="100" t="s">
        <v>140</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141</v>
      </c>
      <c r="K382" s="242">
        <f t="shared" si="57"/>
        <v>100</v>
      </c>
      <c r="L382" s="242">
        <f t="shared" si="57"/>
        <v>100</v>
      </c>
      <c r="M382" s="242">
        <f t="shared" si="57"/>
        <v>100</v>
      </c>
      <c r="N382" s="242">
        <f t="shared" si="45"/>
        <v>100</v>
      </c>
      <c r="O382" s="129">
        <v>100</v>
      </c>
      <c r="P382" s="129">
        <v>0</v>
      </c>
      <c r="Q382" s="129">
        <v>0</v>
      </c>
      <c r="R382" s="129">
        <v>0</v>
      </c>
      <c r="S382" s="129">
        <v>0</v>
      </c>
      <c r="T382" s="87"/>
      <c r="U382" s="100" t="s">
        <v>141</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794</v>
      </c>
      <c r="J383" s="100" t="s">
        <v>378</v>
      </c>
      <c r="K383" s="129">
        <v>200</v>
      </c>
      <c r="L383" s="129">
        <v>300</v>
      </c>
      <c r="M383" s="129">
        <v>300</v>
      </c>
      <c r="N383" s="242">
        <f t="shared" si="45"/>
        <v>400</v>
      </c>
      <c r="O383" s="129">
        <v>400</v>
      </c>
      <c r="P383" s="129">
        <v>0</v>
      </c>
      <c r="Q383" s="129">
        <v>0</v>
      </c>
      <c r="R383" s="129">
        <v>0</v>
      </c>
      <c r="S383" s="129">
        <v>0</v>
      </c>
      <c r="T383" s="87"/>
      <c r="U383" s="100" t="s">
        <v>378</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133</v>
      </c>
      <c r="K384" s="242">
        <f t="shared" ref="K384:M392" si="60">$O384</f>
        <v>733</v>
      </c>
      <c r="L384" s="242">
        <f t="shared" si="60"/>
        <v>733</v>
      </c>
      <c r="M384" s="242">
        <f t="shared" si="60"/>
        <v>733</v>
      </c>
      <c r="N384" s="242">
        <f t="shared" si="45"/>
        <v>733</v>
      </c>
      <c r="O384" s="129">
        <v>733</v>
      </c>
      <c r="P384" s="129">
        <v>0</v>
      </c>
      <c r="Q384" s="129">
        <v>0</v>
      </c>
      <c r="R384" s="129">
        <v>0</v>
      </c>
      <c r="S384" s="129">
        <v>0</v>
      </c>
      <c r="T384" s="87"/>
      <c r="U384" s="100" t="s">
        <v>133</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134</v>
      </c>
      <c r="K385" s="242">
        <f t="shared" si="60"/>
        <v>1071</v>
      </c>
      <c r="L385" s="242">
        <f t="shared" si="60"/>
        <v>1071</v>
      </c>
      <c r="M385" s="242">
        <f t="shared" si="60"/>
        <v>1071</v>
      </c>
      <c r="N385" s="242">
        <f t="shared" si="45"/>
        <v>1071</v>
      </c>
      <c r="O385" s="129">
        <v>1071</v>
      </c>
      <c r="P385" s="129">
        <v>0</v>
      </c>
      <c r="Q385" s="129">
        <v>0</v>
      </c>
      <c r="R385" s="129">
        <v>0</v>
      </c>
      <c r="S385" s="129">
        <v>0</v>
      </c>
      <c r="T385" s="87"/>
      <c r="U385" s="100" t="s">
        <v>134</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135</v>
      </c>
      <c r="K386" s="242">
        <f t="shared" si="60"/>
        <v>1300</v>
      </c>
      <c r="L386" s="242">
        <f t="shared" si="60"/>
        <v>1300</v>
      </c>
      <c r="M386" s="242">
        <f t="shared" si="60"/>
        <v>1300</v>
      </c>
      <c r="N386" s="242">
        <f t="shared" si="45"/>
        <v>1300</v>
      </c>
      <c r="O386" s="129">
        <v>1300</v>
      </c>
      <c r="P386" s="129">
        <v>0</v>
      </c>
      <c r="Q386" s="129">
        <v>0</v>
      </c>
      <c r="R386" s="129">
        <v>0</v>
      </c>
      <c r="S386" s="129">
        <v>0</v>
      </c>
      <c r="T386" s="87"/>
      <c r="U386" s="100" t="s">
        <v>135</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136</v>
      </c>
      <c r="K387" s="242">
        <f t="shared" si="60"/>
        <v>1500</v>
      </c>
      <c r="L387" s="242">
        <f t="shared" si="60"/>
        <v>1500</v>
      </c>
      <c r="M387" s="242">
        <f t="shared" si="60"/>
        <v>1500</v>
      </c>
      <c r="N387" s="242">
        <f t="shared" si="45"/>
        <v>1500</v>
      </c>
      <c r="O387" s="129">
        <v>1500</v>
      </c>
      <c r="P387" s="129">
        <v>0</v>
      </c>
      <c r="Q387" s="129">
        <v>0</v>
      </c>
      <c r="R387" s="129">
        <v>0</v>
      </c>
      <c r="S387" s="129">
        <v>0</v>
      </c>
      <c r="T387" s="87"/>
      <c r="U387" s="100" t="s">
        <v>136</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137</v>
      </c>
      <c r="K388" s="242">
        <f t="shared" si="60"/>
        <v>100</v>
      </c>
      <c r="L388" s="242">
        <f t="shared" si="60"/>
        <v>100</v>
      </c>
      <c r="M388" s="242">
        <f t="shared" si="60"/>
        <v>100</v>
      </c>
      <c r="N388" s="242">
        <f t="shared" si="45"/>
        <v>100</v>
      </c>
      <c r="O388" s="129">
        <v>100</v>
      </c>
      <c r="P388" s="129">
        <v>0</v>
      </c>
      <c r="Q388" s="129">
        <v>0</v>
      </c>
      <c r="R388" s="129">
        <v>0</v>
      </c>
      <c r="S388" s="129">
        <v>0</v>
      </c>
      <c r="T388" s="87"/>
      <c r="U388" s="100" t="s">
        <v>137</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138</v>
      </c>
      <c r="K389" s="242">
        <f t="shared" si="60"/>
        <v>100</v>
      </c>
      <c r="L389" s="242">
        <f t="shared" si="60"/>
        <v>100</v>
      </c>
      <c r="M389" s="242">
        <f t="shared" si="60"/>
        <v>100</v>
      </c>
      <c r="N389" s="242">
        <f t="shared" si="45"/>
        <v>100</v>
      </c>
      <c r="O389" s="129">
        <v>100</v>
      </c>
      <c r="P389" s="129">
        <v>0</v>
      </c>
      <c r="Q389" s="129">
        <v>0</v>
      </c>
      <c r="R389" s="129">
        <v>0</v>
      </c>
      <c r="S389" s="129">
        <v>0</v>
      </c>
      <c r="T389" s="87"/>
      <c r="U389" s="100" t="s">
        <v>138</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139</v>
      </c>
      <c r="K390" s="242">
        <f t="shared" si="60"/>
        <v>100</v>
      </c>
      <c r="L390" s="242">
        <f t="shared" si="60"/>
        <v>100</v>
      </c>
      <c r="M390" s="242">
        <f t="shared" si="60"/>
        <v>100</v>
      </c>
      <c r="N390" s="242">
        <f t="shared" si="45"/>
        <v>100</v>
      </c>
      <c r="O390" s="129">
        <v>100</v>
      </c>
      <c r="P390" s="129">
        <v>0</v>
      </c>
      <c r="Q390" s="129">
        <v>0</v>
      </c>
      <c r="R390" s="129">
        <v>0</v>
      </c>
      <c r="S390" s="129">
        <v>0</v>
      </c>
      <c r="T390" s="87"/>
      <c r="U390" s="100" t="s">
        <v>139</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140</v>
      </c>
      <c r="K391" s="242">
        <f t="shared" si="60"/>
        <v>100</v>
      </c>
      <c r="L391" s="242">
        <f t="shared" si="60"/>
        <v>100</v>
      </c>
      <c r="M391" s="242">
        <f t="shared" si="60"/>
        <v>100</v>
      </c>
      <c r="N391" s="242">
        <f t="shared" si="45"/>
        <v>100</v>
      </c>
      <c r="O391" s="129">
        <v>100</v>
      </c>
      <c r="P391" s="129">
        <v>0</v>
      </c>
      <c r="Q391" s="129">
        <v>0</v>
      </c>
      <c r="R391" s="129">
        <v>0</v>
      </c>
      <c r="S391" s="129">
        <v>0</v>
      </c>
      <c r="T391" s="87"/>
      <c r="U391" s="100" t="s">
        <v>140</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141</v>
      </c>
      <c r="K392" s="242">
        <f t="shared" si="60"/>
        <v>100</v>
      </c>
      <c r="L392" s="242">
        <f t="shared" si="60"/>
        <v>100</v>
      </c>
      <c r="M392" s="242">
        <f t="shared" si="60"/>
        <v>100</v>
      </c>
      <c r="N392" s="242">
        <f t="shared" si="45"/>
        <v>100</v>
      </c>
      <c r="O392" s="129">
        <v>100</v>
      </c>
      <c r="P392" s="129">
        <v>0</v>
      </c>
      <c r="Q392" s="129">
        <v>0</v>
      </c>
      <c r="R392" s="129">
        <v>0</v>
      </c>
      <c r="S392" s="129">
        <v>0</v>
      </c>
      <c r="T392" s="87"/>
      <c r="U392" s="100" t="s">
        <v>141</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795</v>
      </c>
      <c r="J393" s="100" t="s">
        <v>378</v>
      </c>
      <c r="K393" s="129">
        <v>200</v>
      </c>
      <c r="L393" s="129">
        <v>300</v>
      </c>
      <c r="M393" s="129">
        <v>300</v>
      </c>
      <c r="N393" s="242">
        <f t="shared" si="45"/>
        <v>400</v>
      </c>
      <c r="O393" s="129">
        <v>400</v>
      </c>
      <c r="P393" s="129">
        <v>0</v>
      </c>
      <c r="Q393" s="129">
        <v>0</v>
      </c>
      <c r="R393" s="129">
        <v>0</v>
      </c>
      <c r="S393" s="129">
        <v>0</v>
      </c>
      <c r="T393" s="87"/>
      <c r="U393" s="100" t="s">
        <v>378</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133</v>
      </c>
      <c r="K394" s="242">
        <f t="shared" ref="K394:M402" si="63">$O394</f>
        <v>733</v>
      </c>
      <c r="L394" s="242">
        <f t="shared" si="63"/>
        <v>733</v>
      </c>
      <c r="M394" s="242">
        <f t="shared" si="63"/>
        <v>733</v>
      </c>
      <c r="N394" s="242">
        <f t="shared" si="45"/>
        <v>733</v>
      </c>
      <c r="O394" s="129">
        <v>733</v>
      </c>
      <c r="P394" s="129">
        <v>0</v>
      </c>
      <c r="Q394" s="129">
        <v>0</v>
      </c>
      <c r="R394" s="129">
        <v>0</v>
      </c>
      <c r="S394" s="129">
        <v>0</v>
      </c>
      <c r="T394" s="87"/>
      <c r="U394" s="100" t="s">
        <v>133</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134</v>
      </c>
      <c r="K395" s="242">
        <f t="shared" si="63"/>
        <v>1071</v>
      </c>
      <c r="L395" s="242">
        <f t="shared" si="63"/>
        <v>1071</v>
      </c>
      <c r="M395" s="242">
        <f t="shared" si="63"/>
        <v>1071</v>
      </c>
      <c r="N395" s="242">
        <f t="shared" si="45"/>
        <v>1071</v>
      </c>
      <c r="O395" s="129">
        <v>1071</v>
      </c>
      <c r="P395" s="129">
        <v>0</v>
      </c>
      <c r="Q395" s="129">
        <v>0</v>
      </c>
      <c r="R395" s="129">
        <v>0</v>
      </c>
      <c r="S395" s="129">
        <v>0</v>
      </c>
      <c r="T395" s="87"/>
      <c r="U395" s="100" t="s">
        <v>134</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135</v>
      </c>
      <c r="K396" s="242">
        <f t="shared" si="63"/>
        <v>1300</v>
      </c>
      <c r="L396" s="242">
        <f t="shared" si="63"/>
        <v>1300</v>
      </c>
      <c r="M396" s="242">
        <f t="shared" si="63"/>
        <v>1300</v>
      </c>
      <c r="N396" s="242">
        <f t="shared" si="45"/>
        <v>1300</v>
      </c>
      <c r="O396" s="129">
        <v>1300</v>
      </c>
      <c r="P396" s="129">
        <v>0</v>
      </c>
      <c r="Q396" s="129">
        <v>0</v>
      </c>
      <c r="R396" s="129">
        <v>0</v>
      </c>
      <c r="S396" s="129">
        <v>0</v>
      </c>
      <c r="T396" s="87"/>
      <c r="U396" s="100" t="s">
        <v>135</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136</v>
      </c>
      <c r="K397" s="242">
        <f t="shared" si="63"/>
        <v>1500</v>
      </c>
      <c r="L397" s="242">
        <f t="shared" si="63"/>
        <v>1500</v>
      </c>
      <c r="M397" s="242">
        <f t="shared" si="63"/>
        <v>1500</v>
      </c>
      <c r="N397" s="242">
        <f t="shared" si="45"/>
        <v>1500</v>
      </c>
      <c r="O397" s="129">
        <v>1500</v>
      </c>
      <c r="P397" s="129">
        <v>0</v>
      </c>
      <c r="Q397" s="129">
        <v>0</v>
      </c>
      <c r="R397" s="129">
        <v>0</v>
      </c>
      <c r="S397" s="129">
        <v>0</v>
      </c>
      <c r="T397" s="87"/>
      <c r="U397" s="100" t="s">
        <v>136</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137</v>
      </c>
      <c r="K398" s="242">
        <f t="shared" si="63"/>
        <v>100</v>
      </c>
      <c r="L398" s="242">
        <f t="shared" si="63"/>
        <v>100</v>
      </c>
      <c r="M398" s="242">
        <f t="shared" si="63"/>
        <v>100</v>
      </c>
      <c r="N398" s="242">
        <f t="shared" si="45"/>
        <v>100</v>
      </c>
      <c r="O398" s="129">
        <v>100</v>
      </c>
      <c r="P398" s="129">
        <v>0</v>
      </c>
      <c r="Q398" s="129">
        <v>0</v>
      </c>
      <c r="R398" s="129">
        <v>0</v>
      </c>
      <c r="S398" s="129">
        <v>0</v>
      </c>
      <c r="T398" s="87"/>
      <c r="U398" s="100" t="s">
        <v>137</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138</v>
      </c>
      <c r="K399" s="242">
        <f t="shared" si="63"/>
        <v>100</v>
      </c>
      <c r="L399" s="242">
        <f t="shared" si="63"/>
        <v>100</v>
      </c>
      <c r="M399" s="242">
        <f t="shared" si="63"/>
        <v>100</v>
      </c>
      <c r="N399" s="242">
        <f t="shared" si="45"/>
        <v>100</v>
      </c>
      <c r="O399" s="129">
        <v>100</v>
      </c>
      <c r="P399" s="129">
        <v>0</v>
      </c>
      <c r="Q399" s="129">
        <v>0</v>
      </c>
      <c r="R399" s="129">
        <v>0</v>
      </c>
      <c r="S399" s="129">
        <v>0</v>
      </c>
      <c r="T399" s="87"/>
      <c r="U399" s="100" t="s">
        <v>138</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139</v>
      </c>
      <c r="K400" s="242">
        <f t="shared" si="63"/>
        <v>100</v>
      </c>
      <c r="L400" s="242">
        <f t="shared" si="63"/>
        <v>100</v>
      </c>
      <c r="M400" s="242">
        <f t="shared" si="63"/>
        <v>100</v>
      </c>
      <c r="N400" s="242">
        <f t="shared" si="45"/>
        <v>100</v>
      </c>
      <c r="O400" s="129">
        <v>100</v>
      </c>
      <c r="P400" s="129">
        <v>0</v>
      </c>
      <c r="Q400" s="129">
        <v>0</v>
      </c>
      <c r="R400" s="129">
        <v>0</v>
      </c>
      <c r="S400" s="129">
        <v>0</v>
      </c>
      <c r="T400" s="87"/>
      <c r="U400" s="100" t="s">
        <v>139</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140</v>
      </c>
      <c r="K401" s="242">
        <f t="shared" si="63"/>
        <v>100</v>
      </c>
      <c r="L401" s="242">
        <f t="shared" si="63"/>
        <v>100</v>
      </c>
      <c r="M401" s="242">
        <f t="shared" si="63"/>
        <v>100</v>
      </c>
      <c r="N401" s="242">
        <f t="shared" si="45"/>
        <v>100</v>
      </c>
      <c r="O401" s="129">
        <v>100</v>
      </c>
      <c r="P401" s="129">
        <v>0</v>
      </c>
      <c r="Q401" s="129">
        <v>0</v>
      </c>
      <c r="R401" s="129">
        <v>0</v>
      </c>
      <c r="S401" s="129">
        <v>0</v>
      </c>
      <c r="T401" s="87"/>
      <c r="U401" s="100" t="s">
        <v>140</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141</v>
      </c>
      <c r="K402" s="242">
        <f t="shared" si="63"/>
        <v>100</v>
      </c>
      <c r="L402" s="242">
        <f t="shared" si="63"/>
        <v>100</v>
      </c>
      <c r="M402" s="242">
        <f t="shared" si="63"/>
        <v>100</v>
      </c>
      <c r="N402" s="242">
        <f t="shared" si="45"/>
        <v>100</v>
      </c>
      <c r="O402" s="129">
        <v>100</v>
      </c>
      <c r="P402" s="129">
        <v>0</v>
      </c>
      <c r="Q402" s="129">
        <v>0</v>
      </c>
      <c r="R402" s="129">
        <v>0</v>
      </c>
      <c r="S402" s="129">
        <v>0</v>
      </c>
      <c r="T402" s="87"/>
      <c r="U402" s="100" t="s">
        <v>141</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796</v>
      </c>
      <c r="J403" s="100" t="s">
        <v>378</v>
      </c>
      <c r="K403" s="129">
        <v>200</v>
      </c>
      <c r="L403" s="129">
        <v>300</v>
      </c>
      <c r="M403" s="129">
        <v>300</v>
      </c>
      <c r="N403" s="242">
        <f t="shared" si="45"/>
        <v>400</v>
      </c>
      <c r="O403" s="129">
        <v>400</v>
      </c>
      <c r="P403" s="129">
        <v>0</v>
      </c>
      <c r="Q403" s="129">
        <v>0</v>
      </c>
      <c r="R403" s="129">
        <v>0</v>
      </c>
      <c r="S403" s="129">
        <v>0</v>
      </c>
      <c r="T403" s="87"/>
      <c r="U403" s="100" t="s">
        <v>378</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133</v>
      </c>
      <c r="K404" s="242">
        <f t="shared" ref="K404:N419" si="66">$O404</f>
        <v>733</v>
      </c>
      <c r="L404" s="242">
        <f t="shared" si="66"/>
        <v>733</v>
      </c>
      <c r="M404" s="242">
        <f t="shared" si="66"/>
        <v>733</v>
      </c>
      <c r="N404" s="242">
        <f t="shared" si="45"/>
        <v>733</v>
      </c>
      <c r="O404" s="129">
        <v>733</v>
      </c>
      <c r="P404" s="129">
        <v>0</v>
      </c>
      <c r="Q404" s="129">
        <v>0</v>
      </c>
      <c r="R404" s="129">
        <v>0</v>
      </c>
      <c r="S404" s="129">
        <v>0</v>
      </c>
      <c r="T404" s="87"/>
      <c r="U404" s="100" t="s">
        <v>133</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134</v>
      </c>
      <c r="K405" s="242">
        <f t="shared" si="66"/>
        <v>1071</v>
      </c>
      <c r="L405" s="242">
        <f t="shared" si="66"/>
        <v>1071</v>
      </c>
      <c r="M405" s="242">
        <f t="shared" si="66"/>
        <v>1071</v>
      </c>
      <c r="N405" s="242">
        <f t="shared" si="45"/>
        <v>1071</v>
      </c>
      <c r="O405" s="129">
        <v>1071</v>
      </c>
      <c r="P405" s="129">
        <v>0</v>
      </c>
      <c r="Q405" s="129">
        <v>0</v>
      </c>
      <c r="R405" s="129">
        <v>0</v>
      </c>
      <c r="S405" s="129">
        <v>0</v>
      </c>
      <c r="T405" s="87"/>
      <c r="U405" s="100" t="s">
        <v>134</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135</v>
      </c>
      <c r="K406" s="242">
        <f t="shared" si="66"/>
        <v>1300</v>
      </c>
      <c r="L406" s="242">
        <f t="shared" si="66"/>
        <v>1300</v>
      </c>
      <c r="M406" s="242">
        <f t="shared" si="66"/>
        <v>1300</v>
      </c>
      <c r="N406" s="242">
        <f t="shared" si="45"/>
        <v>1300</v>
      </c>
      <c r="O406" s="129">
        <v>1300</v>
      </c>
      <c r="P406" s="129">
        <v>0</v>
      </c>
      <c r="Q406" s="129">
        <v>0</v>
      </c>
      <c r="R406" s="129">
        <v>0</v>
      </c>
      <c r="S406" s="129">
        <v>0</v>
      </c>
      <c r="T406" s="87"/>
      <c r="U406" s="100" t="s">
        <v>135</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136</v>
      </c>
      <c r="K407" s="242">
        <f t="shared" si="66"/>
        <v>1500</v>
      </c>
      <c r="L407" s="242">
        <f t="shared" si="66"/>
        <v>1500</v>
      </c>
      <c r="M407" s="242">
        <f t="shared" si="66"/>
        <v>1500</v>
      </c>
      <c r="N407" s="242">
        <f t="shared" si="66"/>
        <v>1500</v>
      </c>
      <c r="O407" s="129">
        <v>1500</v>
      </c>
      <c r="P407" s="129">
        <v>0</v>
      </c>
      <c r="Q407" s="129">
        <v>0</v>
      </c>
      <c r="R407" s="129">
        <v>0</v>
      </c>
      <c r="S407" s="129">
        <v>0</v>
      </c>
      <c r="T407" s="87"/>
      <c r="U407" s="100" t="s">
        <v>136</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137</v>
      </c>
      <c r="K408" s="242">
        <f t="shared" si="66"/>
        <v>100</v>
      </c>
      <c r="L408" s="242">
        <f t="shared" si="66"/>
        <v>100</v>
      </c>
      <c r="M408" s="242">
        <f t="shared" si="66"/>
        <v>100</v>
      </c>
      <c r="N408" s="242">
        <f t="shared" si="66"/>
        <v>100</v>
      </c>
      <c r="O408" s="129">
        <v>100</v>
      </c>
      <c r="P408" s="129">
        <v>0</v>
      </c>
      <c r="Q408" s="129">
        <v>0</v>
      </c>
      <c r="R408" s="129">
        <v>0</v>
      </c>
      <c r="S408" s="129">
        <v>0</v>
      </c>
      <c r="T408" s="87"/>
      <c r="U408" s="100" t="s">
        <v>137</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138</v>
      </c>
      <c r="K409" s="242">
        <f t="shared" si="66"/>
        <v>100</v>
      </c>
      <c r="L409" s="242">
        <f t="shared" si="66"/>
        <v>100</v>
      </c>
      <c r="M409" s="242">
        <f t="shared" si="66"/>
        <v>100</v>
      </c>
      <c r="N409" s="242">
        <f t="shared" si="66"/>
        <v>100</v>
      </c>
      <c r="O409" s="129">
        <v>100</v>
      </c>
      <c r="P409" s="129">
        <v>0</v>
      </c>
      <c r="Q409" s="129">
        <v>0</v>
      </c>
      <c r="R409" s="129">
        <v>0</v>
      </c>
      <c r="S409" s="129">
        <v>0</v>
      </c>
      <c r="T409" s="87"/>
      <c r="U409" s="100" t="s">
        <v>138</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139</v>
      </c>
      <c r="K410" s="242">
        <f t="shared" si="66"/>
        <v>100</v>
      </c>
      <c r="L410" s="242">
        <f t="shared" si="66"/>
        <v>100</v>
      </c>
      <c r="M410" s="242">
        <f t="shared" si="66"/>
        <v>100</v>
      </c>
      <c r="N410" s="242">
        <f t="shared" si="66"/>
        <v>100</v>
      </c>
      <c r="O410" s="129">
        <v>100</v>
      </c>
      <c r="P410" s="129">
        <v>0</v>
      </c>
      <c r="Q410" s="129">
        <v>0</v>
      </c>
      <c r="R410" s="129">
        <v>0</v>
      </c>
      <c r="S410" s="129">
        <v>0</v>
      </c>
      <c r="T410" s="87"/>
      <c r="U410" s="100" t="s">
        <v>139</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140</v>
      </c>
      <c r="K411" s="242">
        <f t="shared" si="66"/>
        <v>100</v>
      </c>
      <c r="L411" s="242">
        <f t="shared" si="66"/>
        <v>100</v>
      </c>
      <c r="M411" s="242">
        <f t="shared" si="66"/>
        <v>100</v>
      </c>
      <c r="N411" s="242">
        <f t="shared" si="66"/>
        <v>100</v>
      </c>
      <c r="O411" s="129">
        <v>100</v>
      </c>
      <c r="P411" s="129">
        <v>0</v>
      </c>
      <c r="Q411" s="129">
        <v>0</v>
      </c>
      <c r="R411" s="129">
        <v>0</v>
      </c>
      <c r="S411" s="129">
        <v>0</v>
      </c>
      <c r="T411" s="87"/>
      <c r="U411" s="100" t="s">
        <v>140</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141</v>
      </c>
      <c r="K412" s="242">
        <f t="shared" si="66"/>
        <v>100</v>
      </c>
      <c r="L412" s="242">
        <f t="shared" si="66"/>
        <v>100</v>
      </c>
      <c r="M412" s="242">
        <f t="shared" si="66"/>
        <v>100</v>
      </c>
      <c r="N412" s="242">
        <f t="shared" si="66"/>
        <v>100</v>
      </c>
      <c r="O412" s="129">
        <v>100</v>
      </c>
      <c r="P412" s="129">
        <v>0</v>
      </c>
      <c r="Q412" s="129">
        <v>0</v>
      </c>
      <c r="R412" s="129">
        <v>0</v>
      </c>
      <c r="S412" s="129">
        <v>0</v>
      </c>
      <c r="T412" s="87"/>
      <c r="U412" s="100" t="s">
        <v>141</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797</v>
      </c>
      <c r="J413" s="100" t="s">
        <v>378</v>
      </c>
      <c r="K413" s="129">
        <v>200</v>
      </c>
      <c r="L413" s="129">
        <v>300</v>
      </c>
      <c r="M413" s="129">
        <v>300</v>
      </c>
      <c r="N413" s="242">
        <f t="shared" si="66"/>
        <v>400</v>
      </c>
      <c r="O413" s="129">
        <v>400</v>
      </c>
      <c r="P413" s="129">
        <v>0</v>
      </c>
      <c r="Q413" s="129">
        <v>0</v>
      </c>
      <c r="R413" s="129">
        <v>0</v>
      </c>
      <c r="S413" s="129">
        <v>0</v>
      </c>
      <c r="T413" s="87"/>
      <c r="U413" s="100" t="s">
        <v>378</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133</v>
      </c>
      <c r="K414" s="242">
        <f t="shared" ref="K414:N429" si="71">$O414</f>
        <v>733</v>
      </c>
      <c r="L414" s="242">
        <f t="shared" si="71"/>
        <v>733</v>
      </c>
      <c r="M414" s="242">
        <f t="shared" si="71"/>
        <v>733</v>
      </c>
      <c r="N414" s="242">
        <f t="shared" si="66"/>
        <v>733</v>
      </c>
      <c r="O414" s="129">
        <v>733</v>
      </c>
      <c r="P414" s="129">
        <v>0</v>
      </c>
      <c r="Q414" s="129">
        <v>0</v>
      </c>
      <c r="R414" s="129">
        <v>0</v>
      </c>
      <c r="S414" s="129">
        <v>0</v>
      </c>
      <c r="T414" s="87"/>
      <c r="U414" s="100" t="s">
        <v>133</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134</v>
      </c>
      <c r="K415" s="242">
        <f t="shared" si="71"/>
        <v>1071</v>
      </c>
      <c r="L415" s="242">
        <f t="shared" si="71"/>
        <v>1071</v>
      </c>
      <c r="M415" s="242">
        <f t="shared" si="71"/>
        <v>1071</v>
      </c>
      <c r="N415" s="242">
        <f t="shared" si="66"/>
        <v>1071</v>
      </c>
      <c r="O415" s="129">
        <v>1071</v>
      </c>
      <c r="P415" s="129">
        <v>0</v>
      </c>
      <c r="Q415" s="129">
        <v>0</v>
      </c>
      <c r="R415" s="129">
        <v>0</v>
      </c>
      <c r="S415" s="129">
        <v>0</v>
      </c>
      <c r="T415" s="87"/>
      <c r="U415" s="100" t="s">
        <v>134</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135</v>
      </c>
      <c r="K416" s="242">
        <f t="shared" si="71"/>
        <v>1300</v>
      </c>
      <c r="L416" s="242">
        <f t="shared" si="71"/>
        <v>1300</v>
      </c>
      <c r="M416" s="242">
        <f t="shared" si="71"/>
        <v>1300</v>
      </c>
      <c r="N416" s="242">
        <f t="shared" si="66"/>
        <v>1300</v>
      </c>
      <c r="O416" s="129">
        <v>1300</v>
      </c>
      <c r="P416" s="129">
        <v>0</v>
      </c>
      <c r="Q416" s="129">
        <v>0</v>
      </c>
      <c r="R416" s="129">
        <v>0</v>
      </c>
      <c r="S416" s="129">
        <v>0</v>
      </c>
      <c r="T416" s="87"/>
      <c r="U416" s="100" t="s">
        <v>135</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136</v>
      </c>
      <c r="K417" s="242">
        <f t="shared" si="71"/>
        <v>1500</v>
      </c>
      <c r="L417" s="242">
        <f t="shared" si="71"/>
        <v>1500</v>
      </c>
      <c r="M417" s="242">
        <f t="shared" si="71"/>
        <v>1500</v>
      </c>
      <c r="N417" s="242">
        <f t="shared" si="66"/>
        <v>1500</v>
      </c>
      <c r="O417" s="129">
        <v>1500</v>
      </c>
      <c r="P417" s="129">
        <v>0</v>
      </c>
      <c r="Q417" s="129">
        <v>0</v>
      </c>
      <c r="R417" s="129">
        <v>0</v>
      </c>
      <c r="S417" s="129">
        <v>0</v>
      </c>
      <c r="T417" s="87"/>
      <c r="U417" s="100" t="s">
        <v>136</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137</v>
      </c>
      <c r="K418" s="242">
        <f t="shared" si="71"/>
        <v>100</v>
      </c>
      <c r="L418" s="242">
        <f t="shared" si="71"/>
        <v>100</v>
      </c>
      <c r="M418" s="242">
        <f t="shared" si="71"/>
        <v>100</v>
      </c>
      <c r="N418" s="242">
        <f t="shared" si="66"/>
        <v>100</v>
      </c>
      <c r="O418" s="129">
        <v>100</v>
      </c>
      <c r="P418" s="129">
        <v>0</v>
      </c>
      <c r="Q418" s="129">
        <v>0</v>
      </c>
      <c r="R418" s="129">
        <v>0</v>
      </c>
      <c r="S418" s="129">
        <v>0</v>
      </c>
      <c r="T418" s="87"/>
      <c r="U418" s="100" t="s">
        <v>137</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138</v>
      </c>
      <c r="K419" s="242">
        <f t="shared" si="71"/>
        <v>100</v>
      </c>
      <c r="L419" s="242">
        <f t="shared" si="71"/>
        <v>100</v>
      </c>
      <c r="M419" s="242">
        <f t="shared" si="71"/>
        <v>100</v>
      </c>
      <c r="N419" s="242">
        <f t="shared" si="66"/>
        <v>100</v>
      </c>
      <c r="O419" s="129">
        <v>100</v>
      </c>
      <c r="P419" s="129">
        <v>0</v>
      </c>
      <c r="Q419" s="129">
        <v>0</v>
      </c>
      <c r="R419" s="129">
        <v>0</v>
      </c>
      <c r="S419" s="129">
        <v>0</v>
      </c>
      <c r="T419" s="87"/>
      <c r="U419" s="100" t="s">
        <v>138</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139</v>
      </c>
      <c r="K420" s="242">
        <f t="shared" si="71"/>
        <v>100</v>
      </c>
      <c r="L420" s="242">
        <f t="shared" si="71"/>
        <v>100</v>
      </c>
      <c r="M420" s="242">
        <f t="shared" si="71"/>
        <v>100</v>
      </c>
      <c r="N420" s="242">
        <f t="shared" si="71"/>
        <v>100</v>
      </c>
      <c r="O420" s="129">
        <v>100</v>
      </c>
      <c r="P420" s="129">
        <v>0</v>
      </c>
      <c r="Q420" s="129">
        <v>0</v>
      </c>
      <c r="R420" s="129">
        <v>0</v>
      </c>
      <c r="S420" s="129">
        <v>0</v>
      </c>
      <c r="T420" s="87"/>
      <c r="U420" s="100" t="s">
        <v>139</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140</v>
      </c>
      <c r="K421" s="242">
        <f t="shared" si="71"/>
        <v>100</v>
      </c>
      <c r="L421" s="242">
        <f t="shared" si="71"/>
        <v>100</v>
      </c>
      <c r="M421" s="242">
        <f t="shared" si="71"/>
        <v>100</v>
      </c>
      <c r="N421" s="242">
        <f t="shared" si="71"/>
        <v>100</v>
      </c>
      <c r="O421" s="129">
        <v>100</v>
      </c>
      <c r="P421" s="129">
        <v>0</v>
      </c>
      <c r="Q421" s="129">
        <v>0</v>
      </c>
      <c r="R421" s="129">
        <v>0</v>
      </c>
      <c r="S421" s="129">
        <v>0</v>
      </c>
      <c r="T421" s="87"/>
      <c r="U421" s="100" t="s">
        <v>140</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141</v>
      </c>
      <c r="K422" s="242">
        <f t="shared" si="71"/>
        <v>100</v>
      </c>
      <c r="L422" s="242">
        <f t="shared" si="71"/>
        <v>100</v>
      </c>
      <c r="M422" s="242">
        <f t="shared" si="71"/>
        <v>100</v>
      </c>
      <c r="N422" s="242">
        <f t="shared" si="71"/>
        <v>100</v>
      </c>
      <c r="O422" s="129">
        <v>100</v>
      </c>
      <c r="P422" s="129">
        <v>0</v>
      </c>
      <c r="Q422" s="129">
        <v>0</v>
      </c>
      <c r="R422" s="129">
        <v>0</v>
      </c>
      <c r="S422" s="129">
        <v>0</v>
      </c>
      <c r="T422" s="87"/>
      <c r="U422" s="100" t="s">
        <v>141</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798</v>
      </c>
      <c r="J423" s="100" t="s">
        <v>378</v>
      </c>
      <c r="K423" s="129">
        <v>200</v>
      </c>
      <c r="L423" s="129">
        <v>300</v>
      </c>
      <c r="M423" s="129">
        <v>300</v>
      </c>
      <c r="N423" s="242">
        <f t="shared" si="71"/>
        <v>400</v>
      </c>
      <c r="O423" s="129">
        <v>400</v>
      </c>
      <c r="P423" s="129">
        <v>0</v>
      </c>
      <c r="Q423" s="129">
        <v>0</v>
      </c>
      <c r="R423" s="129">
        <v>0</v>
      </c>
      <c r="S423" s="129">
        <v>0</v>
      </c>
      <c r="T423" s="87"/>
      <c r="U423" s="100" t="s">
        <v>378</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133</v>
      </c>
      <c r="K424" s="242">
        <f t="shared" ref="K424:N432" si="74">$O424</f>
        <v>733</v>
      </c>
      <c r="L424" s="242">
        <f t="shared" si="74"/>
        <v>733</v>
      </c>
      <c r="M424" s="242">
        <f t="shared" si="74"/>
        <v>733</v>
      </c>
      <c r="N424" s="242">
        <f t="shared" si="71"/>
        <v>733</v>
      </c>
      <c r="O424" s="129">
        <v>733</v>
      </c>
      <c r="P424" s="129">
        <v>0</v>
      </c>
      <c r="Q424" s="129">
        <v>0</v>
      </c>
      <c r="R424" s="129">
        <v>0</v>
      </c>
      <c r="S424" s="129">
        <v>0</v>
      </c>
      <c r="T424" s="87"/>
      <c r="U424" s="100" t="s">
        <v>133</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134</v>
      </c>
      <c r="K425" s="242">
        <f t="shared" si="74"/>
        <v>1071</v>
      </c>
      <c r="L425" s="242">
        <f t="shared" si="74"/>
        <v>1071</v>
      </c>
      <c r="M425" s="242">
        <f t="shared" si="74"/>
        <v>1071</v>
      </c>
      <c r="N425" s="242">
        <f t="shared" si="71"/>
        <v>1071</v>
      </c>
      <c r="O425" s="129">
        <v>1071</v>
      </c>
      <c r="P425" s="129">
        <v>0</v>
      </c>
      <c r="Q425" s="129">
        <v>0</v>
      </c>
      <c r="R425" s="129">
        <v>0</v>
      </c>
      <c r="S425" s="129">
        <v>0</v>
      </c>
      <c r="T425" s="87"/>
      <c r="U425" s="100" t="s">
        <v>134</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135</v>
      </c>
      <c r="K426" s="242">
        <f t="shared" si="74"/>
        <v>1300</v>
      </c>
      <c r="L426" s="242">
        <f t="shared" si="74"/>
        <v>1300</v>
      </c>
      <c r="M426" s="242">
        <f t="shared" si="74"/>
        <v>1300</v>
      </c>
      <c r="N426" s="242">
        <f t="shared" si="71"/>
        <v>1300</v>
      </c>
      <c r="O426" s="129">
        <v>1300</v>
      </c>
      <c r="P426" s="129">
        <v>0</v>
      </c>
      <c r="Q426" s="129">
        <v>0</v>
      </c>
      <c r="R426" s="129">
        <v>0</v>
      </c>
      <c r="S426" s="129">
        <v>0</v>
      </c>
      <c r="T426" s="87"/>
      <c r="U426" s="100" t="s">
        <v>135</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136</v>
      </c>
      <c r="K427" s="242">
        <f t="shared" si="74"/>
        <v>1500</v>
      </c>
      <c r="L427" s="242">
        <f t="shared" si="74"/>
        <v>1500</v>
      </c>
      <c r="M427" s="242">
        <f t="shared" si="74"/>
        <v>1500</v>
      </c>
      <c r="N427" s="242">
        <f t="shared" si="71"/>
        <v>1500</v>
      </c>
      <c r="O427" s="129">
        <v>1500</v>
      </c>
      <c r="P427" s="129">
        <v>0</v>
      </c>
      <c r="Q427" s="129">
        <v>0</v>
      </c>
      <c r="R427" s="129">
        <v>0</v>
      </c>
      <c r="S427" s="129">
        <v>0</v>
      </c>
      <c r="T427" s="87"/>
      <c r="U427" s="100" t="s">
        <v>136</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137</v>
      </c>
      <c r="K428" s="242">
        <f t="shared" si="74"/>
        <v>100</v>
      </c>
      <c r="L428" s="242">
        <f t="shared" si="74"/>
        <v>100</v>
      </c>
      <c r="M428" s="242">
        <f t="shared" si="74"/>
        <v>100</v>
      </c>
      <c r="N428" s="242">
        <f t="shared" si="71"/>
        <v>100</v>
      </c>
      <c r="O428" s="129">
        <v>100</v>
      </c>
      <c r="P428" s="129">
        <v>0</v>
      </c>
      <c r="Q428" s="129">
        <v>0</v>
      </c>
      <c r="R428" s="129">
        <v>0</v>
      </c>
      <c r="S428" s="129">
        <v>0</v>
      </c>
      <c r="T428" s="87"/>
      <c r="U428" s="100" t="s">
        <v>137</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138</v>
      </c>
      <c r="K429" s="242">
        <f t="shared" si="74"/>
        <v>100</v>
      </c>
      <c r="L429" s="242">
        <f t="shared" si="74"/>
        <v>100</v>
      </c>
      <c r="M429" s="242">
        <f t="shared" si="74"/>
        <v>100</v>
      </c>
      <c r="N429" s="242">
        <f t="shared" si="71"/>
        <v>100</v>
      </c>
      <c r="O429" s="129">
        <v>100</v>
      </c>
      <c r="P429" s="129">
        <v>0</v>
      </c>
      <c r="Q429" s="129">
        <v>0</v>
      </c>
      <c r="R429" s="129">
        <v>0</v>
      </c>
      <c r="S429" s="129">
        <v>0</v>
      </c>
      <c r="T429" s="87"/>
      <c r="U429" s="100" t="s">
        <v>138</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139</v>
      </c>
      <c r="K430" s="242">
        <f t="shared" si="74"/>
        <v>100</v>
      </c>
      <c r="L430" s="242">
        <f t="shared" si="74"/>
        <v>100</v>
      </c>
      <c r="M430" s="242">
        <f t="shared" si="74"/>
        <v>100</v>
      </c>
      <c r="N430" s="242">
        <f t="shared" si="74"/>
        <v>100</v>
      </c>
      <c r="O430" s="129">
        <v>100</v>
      </c>
      <c r="P430" s="129">
        <v>0</v>
      </c>
      <c r="Q430" s="129">
        <v>0</v>
      </c>
      <c r="R430" s="129">
        <v>0</v>
      </c>
      <c r="S430" s="129">
        <v>0</v>
      </c>
      <c r="T430" s="87"/>
      <c r="U430" s="100" t="s">
        <v>139</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140</v>
      </c>
      <c r="K431" s="242">
        <f t="shared" si="74"/>
        <v>100</v>
      </c>
      <c r="L431" s="242">
        <f t="shared" si="74"/>
        <v>100</v>
      </c>
      <c r="M431" s="242">
        <f t="shared" si="74"/>
        <v>100</v>
      </c>
      <c r="N431" s="242">
        <f t="shared" si="74"/>
        <v>100</v>
      </c>
      <c r="O431" s="129">
        <v>100</v>
      </c>
      <c r="P431" s="129">
        <v>0</v>
      </c>
      <c r="Q431" s="129">
        <v>0</v>
      </c>
      <c r="R431" s="129">
        <v>0</v>
      </c>
      <c r="S431" s="129">
        <v>0</v>
      </c>
      <c r="T431" s="87"/>
      <c r="U431" s="100" t="s">
        <v>140</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141</v>
      </c>
      <c r="K432" s="242">
        <f t="shared" si="74"/>
        <v>100</v>
      </c>
      <c r="L432" s="242">
        <f t="shared" si="74"/>
        <v>100</v>
      </c>
      <c r="M432" s="242">
        <f t="shared" si="74"/>
        <v>100</v>
      </c>
      <c r="N432" s="242">
        <f t="shared" si="74"/>
        <v>100</v>
      </c>
      <c r="O432" s="129">
        <v>100</v>
      </c>
      <c r="P432" s="129">
        <v>0</v>
      </c>
      <c r="Q432" s="129">
        <v>0</v>
      </c>
      <c r="R432" s="129">
        <v>0</v>
      </c>
      <c r="S432" s="129">
        <v>0</v>
      </c>
      <c r="T432" s="87"/>
      <c r="U432" s="100" t="s">
        <v>141</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173</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174</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175</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177</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176</v>
      </c>
      <c r="L445" s="23"/>
      <c r="M445" s="23" t="s">
        <v>831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178</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378</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133</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134</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135</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136</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137</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138</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139</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140</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141</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218</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179</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219</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220</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180</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115</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181</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182</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611" t="s">
        <v>1170</v>
      </c>
      <c r="K476" s="611"/>
      <c r="L476" s="99"/>
      <c r="M476" s="99"/>
      <c r="N476" s="99"/>
      <c r="O476" s="611"/>
      <c r="P476" s="99"/>
      <c r="Q476" s="99"/>
      <c r="R476" s="99"/>
      <c r="S476" s="22"/>
      <c r="T476" s="22"/>
      <c r="U476" s="127" t="s">
        <v>807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611"/>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155</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111</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380</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381</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382</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383</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384</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385</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386</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387</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388</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389</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183</v>
      </c>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828</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827</v>
      </c>
      <c r="K502" s="17"/>
      <c r="L502" s="22"/>
      <c r="M502" s="22"/>
      <c r="N502" s="22"/>
      <c r="O502" s="22"/>
      <c r="P502" s="22"/>
      <c r="Q502" s="22"/>
      <c r="R502" s="22"/>
      <c r="S502" s="22"/>
      <c r="T502" s="23" t="s">
        <v>187</v>
      </c>
      <c r="U502" s="22"/>
      <c r="V502" s="22" t="s">
        <v>830</v>
      </c>
      <c r="W502" s="22"/>
      <c r="X502" s="23" t="s">
        <v>188</v>
      </c>
      <c r="Y502" s="23"/>
      <c r="Z502" s="24"/>
      <c r="AA502" s="24"/>
      <c r="AB502" s="24"/>
      <c r="AC502" s="238" t="s">
        <v>889</v>
      </c>
      <c r="AD502" s="238"/>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97"/>
      <c r="H503" s="597" t="s">
        <v>810</v>
      </c>
      <c r="I503" s="598" t="s">
        <v>155</v>
      </c>
      <c r="J503" s="598" t="s">
        <v>379</v>
      </c>
      <c r="K503" s="598" t="s">
        <v>56</v>
      </c>
      <c r="L503" s="598" t="s">
        <v>57</v>
      </c>
      <c r="M503" s="598" t="s">
        <v>58</v>
      </c>
      <c r="N503" s="598" t="s">
        <v>59</v>
      </c>
      <c r="O503" s="598" t="s">
        <v>881</v>
      </c>
      <c r="P503" s="598" t="s">
        <v>882</v>
      </c>
      <c r="Q503" s="598" t="s">
        <v>883</v>
      </c>
      <c r="R503" s="598" t="s">
        <v>1155</v>
      </c>
      <c r="S503" s="597"/>
      <c r="T503" s="597" t="s">
        <v>189</v>
      </c>
      <c r="U503" s="597"/>
      <c r="V503" s="597" t="s">
        <v>829</v>
      </c>
      <c r="W503" s="597"/>
      <c r="X503" s="597"/>
      <c r="Y503" s="597"/>
      <c r="Z503" s="597"/>
      <c r="AA503" s="597"/>
      <c r="AB503" s="597"/>
      <c r="AC503" s="597" t="s">
        <v>810</v>
      </c>
      <c r="AD503" s="597" t="s">
        <v>890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820</v>
      </c>
      <c r="I504" s="102" t="s">
        <v>380</v>
      </c>
      <c r="J504" s="228">
        <v>0.81</v>
      </c>
      <c r="K504" s="228">
        <v>0.81</v>
      </c>
      <c r="L504" s="228">
        <v>0.81</v>
      </c>
      <c r="M504" s="228">
        <v>0.81</v>
      </c>
      <c r="N504" s="228">
        <v>0.81</v>
      </c>
      <c r="O504" s="228">
        <v>0.81</v>
      </c>
      <c r="P504" s="228">
        <v>0.81</v>
      </c>
      <c r="Q504" s="228">
        <v>0.81</v>
      </c>
      <c r="R504" s="228">
        <v>0.81</v>
      </c>
      <c r="S504" s="599"/>
      <c r="T504" s="228">
        <v>-0.09</v>
      </c>
      <c r="U504" s="92"/>
      <c r="V504" s="228">
        <v>0</v>
      </c>
      <c r="W504" s="92"/>
      <c r="X504" s="228">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381</v>
      </c>
      <c r="J505" s="228">
        <v>0.81</v>
      </c>
      <c r="K505" s="228">
        <v>0.81</v>
      </c>
      <c r="L505" s="228">
        <v>0.81</v>
      </c>
      <c r="M505" s="228">
        <v>0.81</v>
      </c>
      <c r="N505" s="228">
        <v>0.81</v>
      </c>
      <c r="O505" s="228">
        <v>0.81</v>
      </c>
      <c r="P505" s="228">
        <v>0.81</v>
      </c>
      <c r="Q505" s="228">
        <v>0.81</v>
      </c>
      <c r="R505" s="228">
        <v>0.81</v>
      </c>
      <c r="S505" s="599"/>
      <c r="T505" s="228">
        <v>-0.09</v>
      </c>
      <c r="U505" s="92"/>
      <c r="V505" s="228">
        <v>0</v>
      </c>
      <c r="W505" s="92"/>
      <c r="X505" s="228">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382</v>
      </c>
      <c r="J506" s="228">
        <v>0.81</v>
      </c>
      <c r="K506" s="228">
        <v>0.81</v>
      </c>
      <c r="L506" s="228">
        <v>0.81</v>
      </c>
      <c r="M506" s="228">
        <v>0.81</v>
      </c>
      <c r="N506" s="228">
        <v>0.81</v>
      </c>
      <c r="O506" s="228">
        <v>0.81</v>
      </c>
      <c r="P506" s="228">
        <v>0.81</v>
      </c>
      <c r="Q506" s="228">
        <v>0.81</v>
      </c>
      <c r="R506" s="228">
        <v>0.81</v>
      </c>
      <c r="S506" s="599"/>
      <c r="T506" s="228">
        <v>-0.09</v>
      </c>
      <c r="U506" s="92"/>
      <c r="V506" s="228">
        <v>0</v>
      </c>
      <c r="W506" s="92"/>
      <c r="X506" s="228">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383</v>
      </c>
      <c r="J507" s="228">
        <v>0.8</v>
      </c>
      <c r="K507" s="228">
        <v>0.8</v>
      </c>
      <c r="L507" s="228">
        <v>0.8</v>
      </c>
      <c r="M507" s="228">
        <v>0.8</v>
      </c>
      <c r="N507" s="228">
        <v>0.8</v>
      </c>
      <c r="O507" s="228">
        <v>0.8</v>
      </c>
      <c r="P507" s="228">
        <v>0.8</v>
      </c>
      <c r="Q507" s="228">
        <v>0.8</v>
      </c>
      <c r="R507" s="228">
        <v>0.8</v>
      </c>
      <c r="S507" s="599"/>
      <c r="T507" s="228">
        <v>-0.08</v>
      </c>
      <c r="U507" s="92"/>
      <c r="V507" s="228">
        <v>0.05</v>
      </c>
      <c r="W507" s="92"/>
      <c r="X507" s="228">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384</v>
      </c>
      <c r="J508" s="228">
        <v>0.78</v>
      </c>
      <c r="K508" s="228">
        <v>0.78</v>
      </c>
      <c r="L508" s="228">
        <v>0.78</v>
      </c>
      <c r="M508" s="228">
        <v>0.78</v>
      </c>
      <c r="N508" s="228">
        <v>0.78</v>
      </c>
      <c r="O508" s="228">
        <v>0.78</v>
      </c>
      <c r="P508" s="228">
        <v>0.78</v>
      </c>
      <c r="Q508" s="228">
        <v>0.78</v>
      </c>
      <c r="R508" s="228">
        <v>0.78</v>
      </c>
      <c r="S508" s="599"/>
      <c r="T508" s="228">
        <v>-0.06</v>
      </c>
      <c r="U508" s="92"/>
      <c r="V508" s="228">
        <v>0.1</v>
      </c>
      <c r="W508" s="92"/>
      <c r="X508" s="228">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385</v>
      </c>
      <c r="J509" s="228">
        <v>0.73499999999999999</v>
      </c>
      <c r="K509" s="228">
        <v>0.73499999999999999</v>
      </c>
      <c r="L509" s="228">
        <v>0.73499999999999999</v>
      </c>
      <c r="M509" s="228">
        <v>0.73499999999999999</v>
      </c>
      <c r="N509" s="228">
        <v>0.73499999999999999</v>
      </c>
      <c r="O509" s="228">
        <v>0.73499999999999999</v>
      </c>
      <c r="P509" s="228">
        <v>0.73499999999999999</v>
      </c>
      <c r="Q509" s="228">
        <v>0.73499999999999999</v>
      </c>
      <c r="R509" s="228">
        <v>0.73499999999999999</v>
      </c>
      <c r="S509" s="599"/>
      <c r="T509" s="228">
        <v>-0.1</v>
      </c>
      <c r="U509" s="92"/>
      <c r="V509" s="228">
        <v>0</v>
      </c>
      <c r="W509" s="92"/>
      <c r="X509" s="228">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386</v>
      </c>
      <c r="J510" s="228">
        <v>0.71</v>
      </c>
      <c r="K510" s="228">
        <v>0.71</v>
      </c>
      <c r="L510" s="228">
        <v>0.71</v>
      </c>
      <c r="M510" s="228">
        <v>0.71</v>
      </c>
      <c r="N510" s="228">
        <v>0.71</v>
      </c>
      <c r="O510" s="228">
        <v>0.71</v>
      </c>
      <c r="P510" s="228">
        <v>0.71</v>
      </c>
      <c r="Q510" s="228">
        <v>0.71</v>
      </c>
      <c r="R510" s="228">
        <v>0.71</v>
      </c>
      <c r="S510" s="599"/>
      <c r="T510" s="228">
        <v>-0.1</v>
      </c>
      <c r="U510" s="92"/>
      <c r="V510" s="228">
        <v>0</v>
      </c>
      <c r="W510" s="92"/>
      <c r="X510" s="228">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387</v>
      </c>
      <c r="J511" s="228">
        <v>0.7</v>
      </c>
      <c r="K511" s="228">
        <v>0.7</v>
      </c>
      <c r="L511" s="228">
        <v>0.7</v>
      </c>
      <c r="M511" s="228">
        <v>0.7</v>
      </c>
      <c r="N511" s="228">
        <v>0.7</v>
      </c>
      <c r="O511" s="228">
        <v>0.7</v>
      </c>
      <c r="P511" s="228">
        <v>0.7</v>
      </c>
      <c r="Q511" s="228">
        <v>0.7</v>
      </c>
      <c r="R511" s="228">
        <v>0.7</v>
      </c>
      <c r="S511" s="599"/>
      <c r="T511" s="228">
        <v>-0.1</v>
      </c>
      <c r="U511" s="92"/>
      <c r="V511" s="228">
        <v>0</v>
      </c>
      <c r="W511" s="92"/>
      <c r="X511" s="228">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388</v>
      </c>
      <c r="J512" s="228">
        <v>0.68</v>
      </c>
      <c r="K512" s="228">
        <v>0.68</v>
      </c>
      <c r="L512" s="228">
        <v>0.68</v>
      </c>
      <c r="M512" s="228">
        <v>0.68</v>
      </c>
      <c r="N512" s="228">
        <v>0.68</v>
      </c>
      <c r="O512" s="228">
        <v>0.68</v>
      </c>
      <c r="P512" s="228">
        <v>0.68</v>
      </c>
      <c r="Q512" s="228">
        <v>0.68</v>
      </c>
      <c r="R512" s="228">
        <v>0.68</v>
      </c>
      <c r="S512" s="599"/>
      <c r="T512" s="228">
        <v>-0.1</v>
      </c>
      <c r="U512" s="92"/>
      <c r="V512" s="228">
        <v>0</v>
      </c>
      <c r="W512" s="92"/>
      <c r="X512" s="228">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389</v>
      </c>
      <c r="J513" s="228">
        <v>0.65</v>
      </c>
      <c r="K513" s="228">
        <v>0.65</v>
      </c>
      <c r="L513" s="228">
        <v>0.65</v>
      </c>
      <c r="M513" s="228">
        <v>0.65</v>
      </c>
      <c r="N513" s="228">
        <v>0.65</v>
      </c>
      <c r="O513" s="228">
        <v>0.65</v>
      </c>
      <c r="P513" s="228">
        <v>0.65</v>
      </c>
      <c r="Q513" s="228">
        <v>0.65</v>
      </c>
      <c r="R513" s="228">
        <v>0.65</v>
      </c>
      <c r="S513" s="599"/>
      <c r="T513" s="228">
        <v>-0.1</v>
      </c>
      <c r="U513" s="92"/>
      <c r="V513" s="228">
        <v>0</v>
      </c>
      <c r="W513" s="92"/>
      <c r="X513" s="228">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393</v>
      </c>
      <c r="I514" s="102" t="s">
        <v>380</v>
      </c>
      <c r="J514" s="228">
        <v>0.81</v>
      </c>
      <c r="K514" s="228">
        <v>0.81</v>
      </c>
      <c r="L514" s="228">
        <v>0.81</v>
      </c>
      <c r="M514" s="228">
        <v>0.81</v>
      </c>
      <c r="N514" s="228">
        <v>0.81</v>
      </c>
      <c r="O514" s="228">
        <v>0.81</v>
      </c>
      <c r="P514" s="228">
        <v>0.81</v>
      </c>
      <c r="Q514" s="228">
        <v>0.81</v>
      </c>
      <c r="R514" s="228">
        <v>0.81</v>
      </c>
      <c r="S514" s="599"/>
      <c r="T514" s="228">
        <v>-0.13</v>
      </c>
      <c r="U514" s="92"/>
      <c r="V514" s="785">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381</v>
      </c>
      <c r="J515" s="228">
        <v>0.81</v>
      </c>
      <c r="K515" s="228">
        <v>0.81</v>
      </c>
      <c r="L515" s="228">
        <v>0.81</v>
      </c>
      <c r="M515" s="228">
        <v>0.81</v>
      </c>
      <c r="N515" s="228">
        <v>0.81</v>
      </c>
      <c r="O515" s="228">
        <v>0.81</v>
      </c>
      <c r="P515" s="228">
        <v>0.81</v>
      </c>
      <c r="Q515" s="228">
        <v>0.81</v>
      </c>
      <c r="R515" s="228">
        <v>0.81</v>
      </c>
      <c r="S515" s="599"/>
      <c r="T515" s="228">
        <v>-0.13</v>
      </c>
      <c r="U515" s="92"/>
      <c r="V515" s="785">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382</v>
      </c>
      <c r="J516" s="228">
        <v>0.81</v>
      </c>
      <c r="K516" s="228">
        <v>0.81</v>
      </c>
      <c r="L516" s="228">
        <v>0.81</v>
      </c>
      <c r="M516" s="228">
        <v>0.81</v>
      </c>
      <c r="N516" s="228">
        <v>0.81</v>
      </c>
      <c r="O516" s="228">
        <v>0.81</v>
      </c>
      <c r="P516" s="228">
        <v>0.81</v>
      </c>
      <c r="Q516" s="228">
        <v>0.81</v>
      </c>
      <c r="R516" s="228">
        <v>0.81</v>
      </c>
      <c r="S516" s="599"/>
      <c r="T516" s="228">
        <v>-0.13</v>
      </c>
      <c r="U516" s="92"/>
      <c r="V516" s="785">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383</v>
      </c>
      <c r="J517" s="228">
        <v>0.75</v>
      </c>
      <c r="K517" s="228">
        <v>0.78</v>
      </c>
      <c r="L517" s="228">
        <v>0.78</v>
      </c>
      <c r="M517" s="228">
        <v>0.78</v>
      </c>
      <c r="N517" s="228">
        <v>0.78</v>
      </c>
      <c r="O517" s="228">
        <v>0.78</v>
      </c>
      <c r="P517" s="228">
        <v>0.78</v>
      </c>
      <c r="Q517" s="228">
        <v>0.78</v>
      </c>
      <c r="R517" s="228">
        <v>0.78</v>
      </c>
      <c r="S517" s="599"/>
      <c r="T517" s="228">
        <v>-0.1</v>
      </c>
      <c r="U517" s="92"/>
      <c r="V517" s="785">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384</v>
      </c>
      <c r="J518" s="228">
        <v>0.67</v>
      </c>
      <c r="K518" s="228">
        <v>0.72</v>
      </c>
      <c r="L518" s="228">
        <v>0.72</v>
      </c>
      <c r="M518" s="228">
        <v>0.72</v>
      </c>
      <c r="N518" s="228">
        <v>0.72</v>
      </c>
      <c r="O518" s="228">
        <v>0.72</v>
      </c>
      <c r="P518" s="228">
        <v>0.72</v>
      </c>
      <c r="Q518" s="228">
        <v>0.72</v>
      </c>
      <c r="R518" s="228">
        <v>0.72</v>
      </c>
      <c r="S518" s="599"/>
      <c r="T518" s="228">
        <v>-0.05</v>
      </c>
      <c r="U518" s="92"/>
      <c r="V518" s="785">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385</v>
      </c>
      <c r="J519" s="228">
        <v>0.73499999999999999</v>
      </c>
      <c r="K519" s="228">
        <v>0.6</v>
      </c>
      <c r="L519" s="228">
        <v>0.6</v>
      </c>
      <c r="M519" s="228">
        <v>0.6</v>
      </c>
      <c r="N519" s="228">
        <v>0.6</v>
      </c>
      <c r="O519" s="228">
        <v>0.6</v>
      </c>
      <c r="P519" s="228">
        <v>0.6</v>
      </c>
      <c r="Q519" s="228">
        <v>0.6</v>
      </c>
      <c r="R519" s="228">
        <v>0.6</v>
      </c>
      <c r="S519" s="599"/>
      <c r="T519" s="228">
        <v>-0.17</v>
      </c>
      <c r="U519" s="92"/>
      <c r="V519" s="785">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386</v>
      </c>
      <c r="J520" s="228">
        <v>0.71</v>
      </c>
      <c r="K520" s="228">
        <v>0.71</v>
      </c>
      <c r="L520" s="228">
        <v>0.71</v>
      </c>
      <c r="M520" s="228">
        <v>0.71</v>
      </c>
      <c r="N520" s="228">
        <v>0.71</v>
      </c>
      <c r="O520" s="228">
        <v>0.71</v>
      </c>
      <c r="P520" s="228">
        <v>0.71</v>
      </c>
      <c r="Q520" s="228">
        <v>0.71</v>
      </c>
      <c r="R520" s="228">
        <v>0.71</v>
      </c>
      <c r="S520" s="599"/>
      <c r="T520" s="228">
        <v>-0.17</v>
      </c>
      <c r="U520" s="92"/>
      <c r="V520" s="785">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387</v>
      </c>
      <c r="J521" s="228">
        <v>0.7</v>
      </c>
      <c r="K521" s="228">
        <v>0.75</v>
      </c>
      <c r="L521" s="228">
        <v>0.75</v>
      </c>
      <c r="M521" s="228">
        <v>0.75</v>
      </c>
      <c r="N521" s="228">
        <v>0.75</v>
      </c>
      <c r="O521" s="228">
        <v>0.75</v>
      </c>
      <c r="P521" s="228">
        <v>0.75</v>
      </c>
      <c r="Q521" s="228">
        <v>0.75</v>
      </c>
      <c r="R521" s="228">
        <v>0.75</v>
      </c>
      <c r="S521" s="599"/>
      <c r="T521" s="228">
        <v>-0.17</v>
      </c>
      <c r="U521" s="92"/>
      <c r="V521" s="785">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388</v>
      </c>
      <c r="J522" s="228">
        <v>0.74</v>
      </c>
      <c r="K522" s="228">
        <v>0.75</v>
      </c>
      <c r="L522" s="228">
        <v>0.75</v>
      </c>
      <c r="M522" s="228">
        <v>0.75</v>
      </c>
      <c r="N522" s="228">
        <v>0.75</v>
      </c>
      <c r="O522" s="228">
        <v>0.75</v>
      </c>
      <c r="P522" s="228">
        <v>0.75</v>
      </c>
      <c r="Q522" s="228">
        <v>0.75</v>
      </c>
      <c r="R522" s="228">
        <v>0.75</v>
      </c>
      <c r="S522" s="599"/>
      <c r="T522" s="228">
        <v>-0.17</v>
      </c>
      <c r="U522" s="92"/>
      <c r="V522" s="785">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389</v>
      </c>
      <c r="J523" s="228">
        <v>0.75</v>
      </c>
      <c r="K523" s="228">
        <v>0.75</v>
      </c>
      <c r="L523" s="228">
        <v>0.75</v>
      </c>
      <c r="M523" s="228">
        <v>0.75</v>
      </c>
      <c r="N523" s="228">
        <v>0.75</v>
      </c>
      <c r="O523" s="228">
        <v>0.75</v>
      </c>
      <c r="P523" s="228">
        <v>0.75</v>
      </c>
      <c r="Q523" s="228">
        <v>0.75</v>
      </c>
      <c r="R523" s="228">
        <v>0.75</v>
      </c>
      <c r="S523" s="599"/>
      <c r="T523" s="228">
        <v>-0.2</v>
      </c>
      <c r="U523" s="92"/>
      <c r="V523" s="785">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791</v>
      </c>
      <c r="I524" s="102" t="s">
        <v>380</v>
      </c>
      <c r="J524" s="228">
        <v>0.81</v>
      </c>
      <c r="K524" s="228">
        <v>0.81</v>
      </c>
      <c r="L524" s="228">
        <v>0.81</v>
      </c>
      <c r="M524" s="228">
        <v>0.81</v>
      </c>
      <c r="N524" s="228">
        <v>0.81</v>
      </c>
      <c r="O524" s="228">
        <v>0.81</v>
      </c>
      <c r="P524" s="228">
        <v>0.81</v>
      </c>
      <c r="Q524" s="228">
        <v>0.81</v>
      </c>
      <c r="R524" s="228">
        <v>0.81</v>
      </c>
      <c r="S524" s="599"/>
      <c r="T524" s="228">
        <v>-0.13</v>
      </c>
      <c r="U524" s="92"/>
      <c r="V524" s="785">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381</v>
      </c>
      <c r="J525" s="228">
        <v>0.81</v>
      </c>
      <c r="K525" s="228">
        <v>0.81</v>
      </c>
      <c r="L525" s="228">
        <v>0.81</v>
      </c>
      <c r="M525" s="228">
        <v>0.81</v>
      </c>
      <c r="N525" s="228">
        <v>0.81</v>
      </c>
      <c r="O525" s="228">
        <v>0.81</v>
      </c>
      <c r="P525" s="228">
        <v>0.81</v>
      </c>
      <c r="Q525" s="228">
        <v>0.81</v>
      </c>
      <c r="R525" s="228">
        <v>0.81</v>
      </c>
      <c r="S525" s="599"/>
      <c r="T525" s="228">
        <v>-0.13</v>
      </c>
      <c r="U525" s="92"/>
      <c r="V525" s="785">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382</v>
      </c>
      <c r="J526" s="228">
        <v>0.81</v>
      </c>
      <c r="K526" s="228">
        <v>0.81</v>
      </c>
      <c r="L526" s="228">
        <v>0.81</v>
      </c>
      <c r="M526" s="228">
        <v>0.81</v>
      </c>
      <c r="N526" s="228">
        <v>0.81</v>
      </c>
      <c r="O526" s="228">
        <v>0.81</v>
      </c>
      <c r="P526" s="228">
        <v>0.81</v>
      </c>
      <c r="Q526" s="228">
        <v>0.81</v>
      </c>
      <c r="R526" s="228">
        <v>0.81</v>
      </c>
      <c r="S526" s="599"/>
      <c r="T526" s="228">
        <v>-0.13</v>
      </c>
      <c r="U526" s="92"/>
      <c r="V526" s="785">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383</v>
      </c>
      <c r="J527" s="228">
        <v>0.75</v>
      </c>
      <c r="K527" s="228">
        <v>0.78</v>
      </c>
      <c r="L527" s="228">
        <v>0.78</v>
      </c>
      <c r="M527" s="228">
        <v>0.78</v>
      </c>
      <c r="N527" s="228">
        <v>0.78</v>
      </c>
      <c r="O527" s="228">
        <v>0.78</v>
      </c>
      <c r="P527" s="228">
        <v>0.78</v>
      </c>
      <c r="Q527" s="228">
        <v>0.78</v>
      </c>
      <c r="R527" s="228">
        <v>0.78</v>
      </c>
      <c r="S527" s="599"/>
      <c r="T527" s="228">
        <v>-0.1</v>
      </c>
      <c r="U527" s="92"/>
      <c r="V527" s="785">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384</v>
      </c>
      <c r="J528" s="228">
        <v>0.67</v>
      </c>
      <c r="K528" s="228">
        <v>0.72</v>
      </c>
      <c r="L528" s="228">
        <v>0.72</v>
      </c>
      <c r="M528" s="228">
        <v>0.72</v>
      </c>
      <c r="N528" s="228">
        <v>0.72</v>
      </c>
      <c r="O528" s="228">
        <v>0.72</v>
      </c>
      <c r="P528" s="228">
        <v>0.72</v>
      </c>
      <c r="Q528" s="228">
        <v>0.72</v>
      </c>
      <c r="R528" s="228">
        <v>0.72</v>
      </c>
      <c r="S528" s="599"/>
      <c r="T528" s="228">
        <v>-0.05</v>
      </c>
      <c r="U528" s="92"/>
      <c r="V528" s="785">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385</v>
      </c>
      <c r="J529" s="228">
        <v>0.73499999999999999</v>
      </c>
      <c r="K529" s="228">
        <v>0.6</v>
      </c>
      <c r="L529" s="228">
        <v>0.6</v>
      </c>
      <c r="M529" s="228">
        <v>0.6</v>
      </c>
      <c r="N529" s="228">
        <v>0.6</v>
      </c>
      <c r="O529" s="228">
        <v>0.6</v>
      </c>
      <c r="P529" s="228">
        <v>0.6</v>
      </c>
      <c r="Q529" s="228">
        <v>0.6</v>
      </c>
      <c r="R529" s="228">
        <v>0.6</v>
      </c>
      <c r="S529" s="599"/>
      <c r="T529" s="228">
        <v>-0.17</v>
      </c>
      <c r="U529" s="92"/>
      <c r="V529" s="785">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386</v>
      </c>
      <c r="J530" s="228">
        <v>0.71</v>
      </c>
      <c r="K530" s="228">
        <v>0.71</v>
      </c>
      <c r="L530" s="228">
        <v>0.71</v>
      </c>
      <c r="M530" s="228">
        <v>0.71</v>
      </c>
      <c r="N530" s="228">
        <v>0.71</v>
      </c>
      <c r="O530" s="228">
        <v>0.71</v>
      </c>
      <c r="P530" s="228">
        <v>0.71</v>
      </c>
      <c r="Q530" s="228">
        <v>0.71</v>
      </c>
      <c r="R530" s="228">
        <v>0.71</v>
      </c>
      <c r="S530" s="599"/>
      <c r="T530" s="228">
        <v>-0.17</v>
      </c>
      <c r="U530" s="92"/>
      <c r="V530" s="785">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387</v>
      </c>
      <c r="J531" s="228">
        <v>0.7</v>
      </c>
      <c r="K531" s="228">
        <v>0.75</v>
      </c>
      <c r="L531" s="228">
        <v>0.75</v>
      </c>
      <c r="M531" s="228">
        <v>0.75</v>
      </c>
      <c r="N531" s="228">
        <v>0.75</v>
      </c>
      <c r="O531" s="228">
        <v>0.75</v>
      </c>
      <c r="P531" s="228">
        <v>0.75</v>
      </c>
      <c r="Q531" s="228">
        <v>0.75</v>
      </c>
      <c r="R531" s="228">
        <v>0.75</v>
      </c>
      <c r="S531" s="599"/>
      <c r="T531" s="228">
        <v>-0.17</v>
      </c>
      <c r="U531" s="92"/>
      <c r="V531" s="785">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388</v>
      </c>
      <c r="J532" s="228">
        <v>0.74</v>
      </c>
      <c r="K532" s="228">
        <v>0.75</v>
      </c>
      <c r="L532" s="228">
        <v>0.75</v>
      </c>
      <c r="M532" s="228">
        <v>0.75</v>
      </c>
      <c r="N532" s="228">
        <v>0.75</v>
      </c>
      <c r="O532" s="228">
        <v>0.75</v>
      </c>
      <c r="P532" s="228">
        <v>0.75</v>
      </c>
      <c r="Q532" s="228">
        <v>0.75</v>
      </c>
      <c r="R532" s="228">
        <v>0.75</v>
      </c>
      <c r="S532" s="599"/>
      <c r="T532" s="228">
        <v>-0.17</v>
      </c>
      <c r="U532" s="92"/>
      <c r="V532" s="785">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389</v>
      </c>
      <c r="J533" s="228">
        <v>0.75</v>
      </c>
      <c r="K533" s="228">
        <v>0.75</v>
      </c>
      <c r="L533" s="228">
        <v>0.75</v>
      </c>
      <c r="M533" s="228">
        <v>0.75</v>
      </c>
      <c r="N533" s="228">
        <v>0.75</v>
      </c>
      <c r="O533" s="228">
        <v>0.75</v>
      </c>
      <c r="P533" s="228">
        <v>0.75</v>
      </c>
      <c r="Q533" s="228">
        <v>0.75</v>
      </c>
      <c r="R533" s="228">
        <v>0.75</v>
      </c>
      <c r="S533" s="599"/>
      <c r="T533" s="228">
        <v>-0.2</v>
      </c>
      <c r="U533" s="92"/>
      <c r="V533" s="785">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792</v>
      </c>
      <c r="I534" s="102" t="s">
        <v>380</v>
      </c>
      <c r="J534" s="228">
        <v>0.81</v>
      </c>
      <c r="K534" s="228">
        <v>0.81</v>
      </c>
      <c r="L534" s="228">
        <v>0.81</v>
      </c>
      <c r="M534" s="228">
        <v>0.81</v>
      </c>
      <c r="N534" s="228">
        <v>0.81</v>
      </c>
      <c r="O534" s="228">
        <v>0.81</v>
      </c>
      <c r="P534" s="228">
        <v>0.81</v>
      </c>
      <c r="Q534" s="228">
        <v>0.81</v>
      </c>
      <c r="R534" s="228">
        <v>0.81</v>
      </c>
      <c r="S534" s="599"/>
      <c r="T534" s="228">
        <v>-0.13</v>
      </c>
      <c r="U534" s="92"/>
      <c r="V534" s="785">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8">
        <v>0.81</v>
      </c>
      <c r="K535" s="228">
        <v>0.81</v>
      </c>
      <c r="L535" s="228">
        <v>0.81</v>
      </c>
      <c r="M535" s="228">
        <v>0.81</v>
      </c>
      <c r="N535" s="228">
        <v>0.81</v>
      </c>
      <c r="O535" s="228">
        <v>0.81</v>
      </c>
      <c r="P535" s="228">
        <v>0.81</v>
      </c>
      <c r="Q535" s="228">
        <v>0.81</v>
      </c>
      <c r="R535" s="228">
        <v>0.81</v>
      </c>
      <c r="S535" s="599"/>
      <c r="T535" s="228">
        <v>-0.13</v>
      </c>
      <c r="U535" s="92"/>
      <c r="V535" s="785">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8">
        <v>0.81</v>
      </c>
      <c r="K536" s="228">
        <v>0.81</v>
      </c>
      <c r="L536" s="228">
        <v>0.81</v>
      </c>
      <c r="M536" s="228">
        <v>0.81</v>
      </c>
      <c r="N536" s="228">
        <v>0.81</v>
      </c>
      <c r="O536" s="228">
        <v>0.81</v>
      </c>
      <c r="P536" s="228">
        <v>0.81</v>
      </c>
      <c r="Q536" s="228">
        <v>0.81</v>
      </c>
      <c r="R536" s="228">
        <v>0.81</v>
      </c>
      <c r="S536" s="599"/>
      <c r="T536" s="228">
        <v>-0.13</v>
      </c>
      <c r="U536" s="92"/>
      <c r="V536" s="785">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383</v>
      </c>
      <c r="J537" s="228">
        <v>0.75</v>
      </c>
      <c r="K537" s="228">
        <v>0.78</v>
      </c>
      <c r="L537" s="228">
        <v>0.78</v>
      </c>
      <c r="M537" s="228">
        <v>0.78</v>
      </c>
      <c r="N537" s="228">
        <v>0.78</v>
      </c>
      <c r="O537" s="228">
        <v>0.78</v>
      </c>
      <c r="P537" s="228">
        <v>0.78</v>
      </c>
      <c r="Q537" s="228">
        <v>0.78</v>
      </c>
      <c r="R537" s="228">
        <v>0.78</v>
      </c>
      <c r="S537" s="599"/>
      <c r="T537" s="228">
        <v>-0.1</v>
      </c>
      <c r="U537" s="92"/>
      <c r="V537" s="785">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384</v>
      </c>
      <c r="J538" s="228">
        <v>0.67</v>
      </c>
      <c r="K538" s="228">
        <v>0.72</v>
      </c>
      <c r="L538" s="228">
        <v>0.72</v>
      </c>
      <c r="M538" s="228">
        <v>0.72</v>
      </c>
      <c r="N538" s="228">
        <v>0.72</v>
      </c>
      <c r="O538" s="228">
        <v>0.72</v>
      </c>
      <c r="P538" s="228">
        <v>0.72</v>
      </c>
      <c r="Q538" s="228">
        <v>0.72</v>
      </c>
      <c r="R538" s="228">
        <v>0.72</v>
      </c>
      <c r="S538" s="599"/>
      <c r="T538" s="228">
        <v>-0.05</v>
      </c>
      <c r="U538" s="92"/>
      <c r="V538" s="785">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385</v>
      </c>
      <c r="J539" s="228">
        <v>0.73499999999999999</v>
      </c>
      <c r="K539" s="228">
        <v>0.6</v>
      </c>
      <c r="L539" s="228">
        <v>0.6</v>
      </c>
      <c r="M539" s="228">
        <v>0.6</v>
      </c>
      <c r="N539" s="228">
        <v>0.6</v>
      </c>
      <c r="O539" s="228">
        <v>0.6</v>
      </c>
      <c r="P539" s="228">
        <v>0.6</v>
      </c>
      <c r="Q539" s="228">
        <v>0.6</v>
      </c>
      <c r="R539" s="228">
        <v>0.6</v>
      </c>
      <c r="S539" s="599"/>
      <c r="T539" s="228">
        <v>-0.17</v>
      </c>
      <c r="U539" s="92"/>
      <c r="V539" s="785">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386</v>
      </c>
      <c r="J540" s="228">
        <v>0.71</v>
      </c>
      <c r="K540" s="228">
        <v>0.71</v>
      </c>
      <c r="L540" s="228">
        <v>0.71</v>
      </c>
      <c r="M540" s="228">
        <v>0.71</v>
      </c>
      <c r="N540" s="228">
        <v>0.71</v>
      </c>
      <c r="O540" s="228">
        <v>0.71</v>
      </c>
      <c r="P540" s="228">
        <v>0.71</v>
      </c>
      <c r="Q540" s="228">
        <v>0.71</v>
      </c>
      <c r="R540" s="228">
        <v>0.71</v>
      </c>
      <c r="S540" s="599"/>
      <c r="T540" s="228">
        <v>-0.17</v>
      </c>
      <c r="U540" s="92"/>
      <c r="V540" s="785">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387</v>
      </c>
      <c r="J541" s="228">
        <v>0.7</v>
      </c>
      <c r="K541" s="228">
        <v>0.75</v>
      </c>
      <c r="L541" s="228">
        <v>0.75</v>
      </c>
      <c r="M541" s="228">
        <v>0.75</v>
      </c>
      <c r="N541" s="228">
        <v>0.75</v>
      </c>
      <c r="O541" s="228">
        <v>0.75</v>
      </c>
      <c r="P541" s="228">
        <v>0.75</v>
      </c>
      <c r="Q541" s="228">
        <v>0.75</v>
      </c>
      <c r="R541" s="228">
        <v>0.75</v>
      </c>
      <c r="S541" s="599"/>
      <c r="T541" s="228">
        <v>-0.17</v>
      </c>
      <c r="U541" s="92"/>
      <c r="V541" s="785">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388</v>
      </c>
      <c r="J542" s="228">
        <v>0.74</v>
      </c>
      <c r="K542" s="228">
        <v>0.75</v>
      </c>
      <c r="L542" s="228">
        <v>0.75</v>
      </c>
      <c r="M542" s="228">
        <v>0.75</v>
      </c>
      <c r="N542" s="228">
        <v>0.75</v>
      </c>
      <c r="O542" s="228">
        <v>0.75</v>
      </c>
      <c r="P542" s="228">
        <v>0.75</v>
      </c>
      <c r="Q542" s="228">
        <v>0.75</v>
      </c>
      <c r="R542" s="228">
        <v>0.75</v>
      </c>
      <c r="S542" s="599"/>
      <c r="T542" s="228">
        <v>-0.17</v>
      </c>
      <c r="U542" s="92"/>
      <c r="V542" s="785">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389</v>
      </c>
      <c r="J543" s="228">
        <v>0.75</v>
      </c>
      <c r="K543" s="228">
        <v>0.75</v>
      </c>
      <c r="L543" s="228">
        <v>0.75</v>
      </c>
      <c r="M543" s="228">
        <v>0.75</v>
      </c>
      <c r="N543" s="228">
        <v>0.75</v>
      </c>
      <c r="O543" s="228">
        <v>0.75</v>
      </c>
      <c r="P543" s="228">
        <v>0.75</v>
      </c>
      <c r="Q543" s="228">
        <v>0.75</v>
      </c>
      <c r="R543" s="228">
        <v>0.75</v>
      </c>
      <c r="S543" s="599"/>
      <c r="T543" s="228">
        <v>-0.2</v>
      </c>
      <c r="U543" s="92"/>
      <c r="V543" s="785">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793</v>
      </c>
      <c r="I544" s="102" t="s">
        <v>380</v>
      </c>
      <c r="J544" s="228">
        <v>0.81</v>
      </c>
      <c r="K544" s="228">
        <v>0.81</v>
      </c>
      <c r="L544" s="228">
        <v>0.81</v>
      </c>
      <c r="M544" s="228">
        <v>0.81</v>
      </c>
      <c r="N544" s="228">
        <v>0.81</v>
      </c>
      <c r="O544" s="228">
        <v>0.81</v>
      </c>
      <c r="P544" s="228">
        <v>0.81</v>
      </c>
      <c r="Q544" s="228">
        <v>0.81</v>
      </c>
      <c r="R544" s="228">
        <v>0.81</v>
      </c>
      <c r="S544" s="599"/>
      <c r="T544" s="228">
        <v>-0.13</v>
      </c>
      <c r="U544" s="92"/>
      <c r="V544" s="785">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8">
        <v>0.81</v>
      </c>
      <c r="K545" s="228">
        <v>0.81</v>
      </c>
      <c r="L545" s="228">
        <v>0.81</v>
      </c>
      <c r="M545" s="228">
        <v>0.81</v>
      </c>
      <c r="N545" s="228">
        <v>0.81</v>
      </c>
      <c r="O545" s="228">
        <v>0.81</v>
      </c>
      <c r="P545" s="228">
        <v>0.81</v>
      </c>
      <c r="Q545" s="228">
        <v>0.81</v>
      </c>
      <c r="R545" s="228">
        <v>0.81</v>
      </c>
      <c r="S545" s="599"/>
      <c r="T545" s="228">
        <v>-0.13</v>
      </c>
      <c r="U545" s="92"/>
      <c r="V545" s="785">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8">
        <v>0.81</v>
      </c>
      <c r="K546" s="228">
        <v>0.81</v>
      </c>
      <c r="L546" s="228">
        <v>0.81</v>
      </c>
      <c r="M546" s="228">
        <v>0.81</v>
      </c>
      <c r="N546" s="228">
        <v>0.81</v>
      </c>
      <c r="O546" s="228">
        <v>0.81</v>
      </c>
      <c r="P546" s="228">
        <v>0.81</v>
      </c>
      <c r="Q546" s="228">
        <v>0.81</v>
      </c>
      <c r="R546" s="228">
        <v>0.81</v>
      </c>
      <c r="S546" s="599"/>
      <c r="T546" s="228">
        <v>-0.13</v>
      </c>
      <c r="U546" s="92"/>
      <c r="V546" s="785">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383</v>
      </c>
      <c r="J547" s="228">
        <v>0.75</v>
      </c>
      <c r="K547" s="228">
        <v>0.78</v>
      </c>
      <c r="L547" s="228">
        <v>0.78</v>
      </c>
      <c r="M547" s="228">
        <v>0.78</v>
      </c>
      <c r="N547" s="228">
        <v>0.78</v>
      </c>
      <c r="O547" s="228">
        <v>0.78</v>
      </c>
      <c r="P547" s="228">
        <v>0.78</v>
      </c>
      <c r="Q547" s="228">
        <v>0.78</v>
      </c>
      <c r="R547" s="228">
        <v>0.78</v>
      </c>
      <c r="S547" s="599"/>
      <c r="T547" s="228">
        <v>-0.1</v>
      </c>
      <c r="U547" s="92"/>
      <c r="V547" s="785">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384</v>
      </c>
      <c r="J548" s="228">
        <v>0.67</v>
      </c>
      <c r="K548" s="228">
        <v>0.72</v>
      </c>
      <c r="L548" s="228">
        <v>0.72</v>
      </c>
      <c r="M548" s="228">
        <v>0.72</v>
      </c>
      <c r="N548" s="228">
        <v>0.72</v>
      </c>
      <c r="O548" s="228">
        <v>0.72</v>
      </c>
      <c r="P548" s="228">
        <v>0.72</v>
      </c>
      <c r="Q548" s="228">
        <v>0.72</v>
      </c>
      <c r="R548" s="228">
        <v>0.72</v>
      </c>
      <c r="S548" s="599"/>
      <c r="T548" s="228">
        <v>-0.05</v>
      </c>
      <c r="U548" s="92"/>
      <c r="V548" s="785">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385</v>
      </c>
      <c r="J549" s="228">
        <v>0.73499999999999999</v>
      </c>
      <c r="K549" s="228">
        <v>0.6</v>
      </c>
      <c r="L549" s="228">
        <v>0.6</v>
      </c>
      <c r="M549" s="228">
        <v>0.6</v>
      </c>
      <c r="N549" s="228">
        <v>0.6</v>
      </c>
      <c r="O549" s="228">
        <v>0.6</v>
      </c>
      <c r="P549" s="228">
        <v>0.6</v>
      </c>
      <c r="Q549" s="228">
        <v>0.6</v>
      </c>
      <c r="R549" s="228">
        <v>0.6</v>
      </c>
      <c r="S549" s="599"/>
      <c r="T549" s="228">
        <v>-0.17</v>
      </c>
      <c r="U549" s="92"/>
      <c r="V549" s="785">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386</v>
      </c>
      <c r="J550" s="228">
        <v>0.71</v>
      </c>
      <c r="K550" s="228">
        <v>0.71</v>
      </c>
      <c r="L550" s="228">
        <v>0.71</v>
      </c>
      <c r="M550" s="228">
        <v>0.71</v>
      </c>
      <c r="N550" s="228">
        <v>0.71</v>
      </c>
      <c r="O550" s="228">
        <v>0.71</v>
      </c>
      <c r="P550" s="228">
        <v>0.71</v>
      </c>
      <c r="Q550" s="228">
        <v>0.71</v>
      </c>
      <c r="R550" s="228">
        <v>0.71</v>
      </c>
      <c r="S550" s="599"/>
      <c r="T550" s="228">
        <v>-0.17</v>
      </c>
      <c r="U550" s="92"/>
      <c r="V550" s="785">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387</v>
      </c>
      <c r="J551" s="228">
        <v>0.7</v>
      </c>
      <c r="K551" s="228">
        <v>0.75</v>
      </c>
      <c r="L551" s="228">
        <v>0.75</v>
      </c>
      <c r="M551" s="228">
        <v>0.75</v>
      </c>
      <c r="N551" s="228">
        <v>0.75</v>
      </c>
      <c r="O551" s="228">
        <v>0.75</v>
      </c>
      <c r="P551" s="228">
        <v>0.75</v>
      </c>
      <c r="Q551" s="228">
        <v>0.75</v>
      </c>
      <c r="R551" s="228">
        <v>0.75</v>
      </c>
      <c r="S551" s="599"/>
      <c r="T551" s="228">
        <v>-0.17</v>
      </c>
      <c r="U551" s="92"/>
      <c r="V551" s="785">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388</v>
      </c>
      <c r="J552" s="228">
        <v>0.74</v>
      </c>
      <c r="K552" s="228">
        <v>0.75</v>
      </c>
      <c r="L552" s="228">
        <v>0.75</v>
      </c>
      <c r="M552" s="228">
        <v>0.75</v>
      </c>
      <c r="N552" s="228">
        <v>0.75</v>
      </c>
      <c r="O552" s="228">
        <v>0.75</v>
      </c>
      <c r="P552" s="228">
        <v>0.75</v>
      </c>
      <c r="Q552" s="228">
        <v>0.75</v>
      </c>
      <c r="R552" s="228">
        <v>0.75</v>
      </c>
      <c r="S552" s="599"/>
      <c r="T552" s="228">
        <v>-0.17</v>
      </c>
      <c r="U552" s="92"/>
      <c r="V552" s="785">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389</v>
      </c>
      <c r="J553" s="228">
        <v>0.75</v>
      </c>
      <c r="K553" s="228">
        <v>0.75</v>
      </c>
      <c r="L553" s="228">
        <v>0.75</v>
      </c>
      <c r="M553" s="228">
        <v>0.75</v>
      </c>
      <c r="N553" s="228">
        <v>0.75</v>
      </c>
      <c r="O553" s="228">
        <v>0.75</v>
      </c>
      <c r="P553" s="228">
        <v>0.75</v>
      </c>
      <c r="Q553" s="228">
        <v>0.75</v>
      </c>
      <c r="R553" s="228">
        <v>0.75</v>
      </c>
      <c r="S553" s="599"/>
      <c r="T553" s="228">
        <v>-0.2</v>
      </c>
      <c r="U553" s="92"/>
      <c r="V553" s="785">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794</v>
      </c>
      <c r="I554" s="102" t="s">
        <v>380</v>
      </c>
      <c r="J554" s="228">
        <v>0.81</v>
      </c>
      <c r="K554" s="228">
        <v>0.81</v>
      </c>
      <c r="L554" s="228">
        <v>0.81</v>
      </c>
      <c r="M554" s="228">
        <v>0.81</v>
      </c>
      <c r="N554" s="228">
        <v>0.81</v>
      </c>
      <c r="O554" s="228">
        <v>0.81</v>
      </c>
      <c r="P554" s="228">
        <v>0.81</v>
      </c>
      <c r="Q554" s="228">
        <v>0.81</v>
      </c>
      <c r="R554" s="228">
        <v>0.81</v>
      </c>
      <c r="S554" s="599"/>
      <c r="T554" s="228">
        <v>-0.13</v>
      </c>
      <c r="U554" s="92"/>
      <c r="V554" s="785">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8">
        <v>0.81</v>
      </c>
      <c r="K555" s="228">
        <v>0.81</v>
      </c>
      <c r="L555" s="228">
        <v>0.81</v>
      </c>
      <c r="M555" s="228">
        <v>0.81</v>
      </c>
      <c r="N555" s="228">
        <v>0.81</v>
      </c>
      <c r="O555" s="228">
        <v>0.81</v>
      </c>
      <c r="P555" s="228">
        <v>0.81</v>
      </c>
      <c r="Q555" s="228">
        <v>0.81</v>
      </c>
      <c r="R555" s="228">
        <v>0.81</v>
      </c>
      <c r="S555" s="599"/>
      <c r="T555" s="228">
        <v>-0.13</v>
      </c>
      <c r="U555" s="92"/>
      <c r="V555" s="785">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8">
        <v>0.81</v>
      </c>
      <c r="K556" s="228">
        <v>0.81</v>
      </c>
      <c r="L556" s="228">
        <v>0.81</v>
      </c>
      <c r="M556" s="228">
        <v>0.81</v>
      </c>
      <c r="N556" s="228">
        <v>0.81</v>
      </c>
      <c r="O556" s="228">
        <v>0.81</v>
      </c>
      <c r="P556" s="228">
        <v>0.81</v>
      </c>
      <c r="Q556" s="228">
        <v>0.81</v>
      </c>
      <c r="R556" s="228">
        <v>0.81</v>
      </c>
      <c r="S556" s="599"/>
      <c r="T556" s="228">
        <v>-0.13</v>
      </c>
      <c r="U556" s="92"/>
      <c r="V556" s="785">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383</v>
      </c>
      <c r="J557" s="228">
        <v>0.75</v>
      </c>
      <c r="K557" s="228">
        <v>0.78</v>
      </c>
      <c r="L557" s="228">
        <v>0.78</v>
      </c>
      <c r="M557" s="228">
        <v>0.78</v>
      </c>
      <c r="N557" s="228">
        <v>0.78</v>
      </c>
      <c r="O557" s="228">
        <v>0.78</v>
      </c>
      <c r="P557" s="228">
        <v>0.78</v>
      </c>
      <c r="Q557" s="228">
        <v>0.78</v>
      </c>
      <c r="R557" s="228">
        <v>0.78</v>
      </c>
      <c r="S557" s="599"/>
      <c r="T557" s="228">
        <v>-0.1</v>
      </c>
      <c r="U557" s="92"/>
      <c r="V557" s="785">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384</v>
      </c>
      <c r="J558" s="228">
        <v>0.67</v>
      </c>
      <c r="K558" s="228">
        <v>0.72</v>
      </c>
      <c r="L558" s="228">
        <v>0.72</v>
      </c>
      <c r="M558" s="228">
        <v>0.72</v>
      </c>
      <c r="N558" s="228">
        <v>0.72</v>
      </c>
      <c r="O558" s="228">
        <v>0.72</v>
      </c>
      <c r="P558" s="228">
        <v>0.72</v>
      </c>
      <c r="Q558" s="228">
        <v>0.72</v>
      </c>
      <c r="R558" s="228">
        <v>0.72</v>
      </c>
      <c r="S558" s="599"/>
      <c r="T558" s="228">
        <v>-0.05</v>
      </c>
      <c r="U558" s="92"/>
      <c r="V558" s="785">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385</v>
      </c>
      <c r="J559" s="228">
        <v>0.73499999999999999</v>
      </c>
      <c r="K559" s="228">
        <v>0.6</v>
      </c>
      <c r="L559" s="228">
        <v>0.6</v>
      </c>
      <c r="M559" s="228">
        <v>0.6</v>
      </c>
      <c r="N559" s="228">
        <v>0.6</v>
      </c>
      <c r="O559" s="228">
        <v>0.6</v>
      </c>
      <c r="P559" s="228">
        <v>0.6</v>
      </c>
      <c r="Q559" s="228">
        <v>0.6</v>
      </c>
      <c r="R559" s="228">
        <v>0.6</v>
      </c>
      <c r="S559" s="599"/>
      <c r="T559" s="228">
        <v>-0.17</v>
      </c>
      <c r="U559" s="92"/>
      <c r="V559" s="785">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386</v>
      </c>
      <c r="J560" s="228">
        <v>0.71</v>
      </c>
      <c r="K560" s="228">
        <v>0.71</v>
      </c>
      <c r="L560" s="228">
        <v>0.71</v>
      </c>
      <c r="M560" s="228">
        <v>0.71</v>
      </c>
      <c r="N560" s="228">
        <v>0.71</v>
      </c>
      <c r="O560" s="228">
        <v>0.71</v>
      </c>
      <c r="P560" s="228">
        <v>0.71</v>
      </c>
      <c r="Q560" s="228">
        <v>0.71</v>
      </c>
      <c r="R560" s="228">
        <v>0.71</v>
      </c>
      <c r="S560" s="599"/>
      <c r="T560" s="228">
        <v>-0.17</v>
      </c>
      <c r="U560" s="92"/>
      <c r="V560" s="785">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387</v>
      </c>
      <c r="J561" s="228">
        <v>0.7</v>
      </c>
      <c r="K561" s="228">
        <v>0.75</v>
      </c>
      <c r="L561" s="228">
        <v>0.75</v>
      </c>
      <c r="M561" s="228">
        <v>0.75</v>
      </c>
      <c r="N561" s="228">
        <v>0.75</v>
      </c>
      <c r="O561" s="228">
        <v>0.75</v>
      </c>
      <c r="P561" s="228">
        <v>0.75</v>
      </c>
      <c r="Q561" s="228">
        <v>0.75</v>
      </c>
      <c r="R561" s="228">
        <v>0.75</v>
      </c>
      <c r="S561" s="599"/>
      <c r="T561" s="228">
        <v>-0.17</v>
      </c>
      <c r="U561" s="92"/>
      <c r="V561" s="785">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388</v>
      </c>
      <c r="J562" s="228">
        <v>0.74</v>
      </c>
      <c r="K562" s="228">
        <v>0.75</v>
      </c>
      <c r="L562" s="228">
        <v>0.75</v>
      </c>
      <c r="M562" s="228">
        <v>0.75</v>
      </c>
      <c r="N562" s="228">
        <v>0.75</v>
      </c>
      <c r="O562" s="228">
        <v>0.75</v>
      </c>
      <c r="P562" s="228">
        <v>0.75</v>
      </c>
      <c r="Q562" s="228">
        <v>0.75</v>
      </c>
      <c r="R562" s="228">
        <v>0.75</v>
      </c>
      <c r="S562" s="599"/>
      <c r="T562" s="228">
        <v>-0.17</v>
      </c>
      <c r="U562" s="92"/>
      <c r="V562" s="785">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389</v>
      </c>
      <c r="J563" s="228">
        <v>0.75</v>
      </c>
      <c r="K563" s="228">
        <v>0.75</v>
      </c>
      <c r="L563" s="228">
        <v>0.75</v>
      </c>
      <c r="M563" s="228">
        <v>0.75</v>
      </c>
      <c r="N563" s="228">
        <v>0.75</v>
      </c>
      <c r="O563" s="228">
        <v>0.75</v>
      </c>
      <c r="P563" s="228">
        <v>0.75</v>
      </c>
      <c r="Q563" s="228">
        <v>0.75</v>
      </c>
      <c r="R563" s="228">
        <v>0.75</v>
      </c>
      <c r="S563" s="599"/>
      <c r="T563" s="228">
        <v>-0.2</v>
      </c>
      <c r="U563" s="92"/>
      <c r="V563" s="785">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795</v>
      </c>
      <c r="I564" s="102" t="s">
        <v>380</v>
      </c>
      <c r="J564" s="228">
        <v>0.81</v>
      </c>
      <c r="K564" s="228">
        <v>0.81</v>
      </c>
      <c r="L564" s="228">
        <v>0.81</v>
      </c>
      <c r="M564" s="228">
        <v>0.81</v>
      </c>
      <c r="N564" s="228">
        <v>0.81</v>
      </c>
      <c r="O564" s="228">
        <v>0.81</v>
      </c>
      <c r="P564" s="228">
        <v>0.81</v>
      </c>
      <c r="Q564" s="228">
        <v>0.81</v>
      </c>
      <c r="R564" s="228">
        <v>0.81</v>
      </c>
      <c r="S564" s="599"/>
      <c r="T564" s="228">
        <v>-0.13</v>
      </c>
      <c r="U564" s="92"/>
      <c r="V564" s="785">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8">
        <v>0.81</v>
      </c>
      <c r="K565" s="228">
        <v>0.81</v>
      </c>
      <c r="L565" s="228">
        <v>0.81</v>
      </c>
      <c r="M565" s="228">
        <v>0.81</v>
      </c>
      <c r="N565" s="228">
        <v>0.81</v>
      </c>
      <c r="O565" s="228">
        <v>0.81</v>
      </c>
      <c r="P565" s="228">
        <v>0.81</v>
      </c>
      <c r="Q565" s="228">
        <v>0.81</v>
      </c>
      <c r="R565" s="228">
        <v>0.81</v>
      </c>
      <c r="S565" s="599"/>
      <c r="T565" s="228">
        <v>-0.13</v>
      </c>
      <c r="U565" s="92"/>
      <c r="V565" s="785">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8">
        <v>0.81</v>
      </c>
      <c r="K566" s="228">
        <v>0.81</v>
      </c>
      <c r="L566" s="228">
        <v>0.81</v>
      </c>
      <c r="M566" s="228">
        <v>0.81</v>
      </c>
      <c r="N566" s="228">
        <v>0.81</v>
      </c>
      <c r="O566" s="228">
        <v>0.81</v>
      </c>
      <c r="P566" s="228">
        <v>0.81</v>
      </c>
      <c r="Q566" s="228">
        <v>0.81</v>
      </c>
      <c r="R566" s="228">
        <v>0.81</v>
      </c>
      <c r="S566" s="599"/>
      <c r="T566" s="228">
        <v>-0.13</v>
      </c>
      <c r="U566" s="92"/>
      <c r="V566" s="785">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383</v>
      </c>
      <c r="J567" s="228">
        <v>0.75</v>
      </c>
      <c r="K567" s="228">
        <v>0.78</v>
      </c>
      <c r="L567" s="228">
        <v>0.78</v>
      </c>
      <c r="M567" s="228">
        <v>0.78</v>
      </c>
      <c r="N567" s="228">
        <v>0.78</v>
      </c>
      <c r="O567" s="228">
        <v>0.78</v>
      </c>
      <c r="P567" s="228">
        <v>0.78</v>
      </c>
      <c r="Q567" s="228">
        <v>0.78</v>
      </c>
      <c r="R567" s="228">
        <v>0.78</v>
      </c>
      <c r="S567" s="599"/>
      <c r="T567" s="228">
        <v>-0.1</v>
      </c>
      <c r="U567" s="92"/>
      <c r="V567" s="785">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384</v>
      </c>
      <c r="J568" s="228">
        <v>0.67</v>
      </c>
      <c r="K568" s="228">
        <v>0.72</v>
      </c>
      <c r="L568" s="228">
        <v>0.72</v>
      </c>
      <c r="M568" s="228">
        <v>0.72</v>
      </c>
      <c r="N568" s="228">
        <v>0.72</v>
      </c>
      <c r="O568" s="228">
        <v>0.72</v>
      </c>
      <c r="P568" s="228">
        <v>0.72</v>
      </c>
      <c r="Q568" s="228">
        <v>0.72</v>
      </c>
      <c r="R568" s="228">
        <v>0.72</v>
      </c>
      <c r="S568" s="599"/>
      <c r="T568" s="228">
        <v>-0.05</v>
      </c>
      <c r="U568" s="92"/>
      <c r="V568" s="785">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385</v>
      </c>
      <c r="J569" s="228">
        <v>0.73499999999999999</v>
      </c>
      <c r="K569" s="228">
        <v>0.6</v>
      </c>
      <c r="L569" s="228">
        <v>0.6</v>
      </c>
      <c r="M569" s="228">
        <v>0.6</v>
      </c>
      <c r="N569" s="228">
        <v>0.6</v>
      </c>
      <c r="O569" s="228">
        <v>0.6</v>
      </c>
      <c r="P569" s="228">
        <v>0.6</v>
      </c>
      <c r="Q569" s="228">
        <v>0.6</v>
      </c>
      <c r="R569" s="228">
        <v>0.6</v>
      </c>
      <c r="S569" s="599"/>
      <c r="T569" s="228">
        <v>-0.17</v>
      </c>
      <c r="U569" s="92"/>
      <c r="V569" s="785">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386</v>
      </c>
      <c r="J570" s="228">
        <v>0.71</v>
      </c>
      <c r="K570" s="228">
        <v>0.71</v>
      </c>
      <c r="L570" s="228">
        <v>0.71</v>
      </c>
      <c r="M570" s="228">
        <v>0.71</v>
      </c>
      <c r="N570" s="228">
        <v>0.71</v>
      </c>
      <c r="O570" s="228">
        <v>0.71</v>
      </c>
      <c r="P570" s="228">
        <v>0.71</v>
      </c>
      <c r="Q570" s="228">
        <v>0.71</v>
      </c>
      <c r="R570" s="228">
        <v>0.71</v>
      </c>
      <c r="S570" s="599"/>
      <c r="T570" s="228">
        <v>-0.17</v>
      </c>
      <c r="U570" s="92"/>
      <c r="V570" s="785">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387</v>
      </c>
      <c r="J571" s="228">
        <v>0.7</v>
      </c>
      <c r="K571" s="228">
        <v>0.75</v>
      </c>
      <c r="L571" s="228">
        <v>0.75</v>
      </c>
      <c r="M571" s="228">
        <v>0.75</v>
      </c>
      <c r="N571" s="228">
        <v>0.75</v>
      </c>
      <c r="O571" s="228">
        <v>0.75</v>
      </c>
      <c r="P571" s="228">
        <v>0.75</v>
      </c>
      <c r="Q571" s="228">
        <v>0.75</v>
      </c>
      <c r="R571" s="228">
        <v>0.75</v>
      </c>
      <c r="S571" s="599"/>
      <c r="T571" s="228">
        <v>-0.17</v>
      </c>
      <c r="U571" s="92"/>
      <c r="V571" s="785">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388</v>
      </c>
      <c r="J572" s="228">
        <v>0.74</v>
      </c>
      <c r="K572" s="228">
        <v>0.75</v>
      </c>
      <c r="L572" s="228">
        <v>0.75</v>
      </c>
      <c r="M572" s="228">
        <v>0.75</v>
      </c>
      <c r="N572" s="228">
        <v>0.75</v>
      </c>
      <c r="O572" s="228">
        <v>0.75</v>
      </c>
      <c r="P572" s="228">
        <v>0.75</v>
      </c>
      <c r="Q572" s="228">
        <v>0.75</v>
      </c>
      <c r="R572" s="228">
        <v>0.75</v>
      </c>
      <c r="S572" s="599"/>
      <c r="T572" s="228">
        <v>-0.17</v>
      </c>
      <c r="U572" s="92"/>
      <c r="V572" s="785">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389</v>
      </c>
      <c r="J573" s="228">
        <v>0.75</v>
      </c>
      <c r="K573" s="228">
        <v>0.75</v>
      </c>
      <c r="L573" s="228">
        <v>0.75</v>
      </c>
      <c r="M573" s="228">
        <v>0.75</v>
      </c>
      <c r="N573" s="228">
        <v>0.75</v>
      </c>
      <c r="O573" s="228">
        <v>0.75</v>
      </c>
      <c r="P573" s="228">
        <v>0.75</v>
      </c>
      <c r="Q573" s="228">
        <v>0.75</v>
      </c>
      <c r="R573" s="228">
        <v>0.75</v>
      </c>
      <c r="S573" s="599"/>
      <c r="T573" s="228">
        <v>-0.2</v>
      </c>
      <c r="U573" s="92"/>
      <c r="V573" s="785">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796</v>
      </c>
      <c r="I574" s="102" t="s">
        <v>380</v>
      </c>
      <c r="J574" s="228">
        <v>0.81</v>
      </c>
      <c r="K574" s="228">
        <v>0.81</v>
      </c>
      <c r="L574" s="228">
        <v>0.81</v>
      </c>
      <c r="M574" s="228">
        <v>0.81</v>
      </c>
      <c r="N574" s="228">
        <v>0.81</v>
      </c>
      <c r="O574" s="228">
        <v>0.81</v>
      </c>
      <c r="P574" s="228">
        <v>0.81</v>
      </c>
      <c r="Q574" s="228">
        <v>0.81</v>
      </c>
      <c r="R574" s="228">
        <v>0.81</v>
      </c>
      <c r="S574" s="599"/>
      <c r="T574" s="228">
        <v>-0.13</v>
      </c>
      <c r="U574" s="92"/>
      <c r="V574" s="785">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8">
        <v>0.81</v>
      </c>
      <c r="K575" s="228">
        <v>0.81</v>
      </c>
      <c r="L575" s="228">
        <v>0.81</v>
      </c>
      <c r="M575" s="228">
        <v>0.81</v>
      </c>
      <c r="N575" s="228">
        <v>0.81</v>
      </c>
      <c r="O575" s="228">
        <v>0.81</v>
      </c>
      <c r="P575" s="228">
        <v>0.81</v>
      </c>
      <c r="Q575" s="228">
        <v>0.81</v>
      </c>
      <c r="R575" s="228">
        <v>0.81</v>
      </c>
      <c r="S575" s="599"/>
      <c r="T575" s="228">
        <v>-0.13</v>
      </c>
      <c r="U575" s="92"/>
      <c r="V575" s="785">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8">
        <v>0.81</v>
      </c>
      <c r="K576" s="228">
        <v>0.81</v>
      </c>
      <c r="L576" s="228">
        <v>0.81</v>
      </c>
      <c r="M576" s="228">
        <v>0.81</v>
      </c>
      <c r="N576" s="228">
        <v>0.81</v>
      </c>
      <c r="O576" s="228">
        <v>0.81</v>
      </c>
      <c r="P576" s="228">
        <v>0.81</v>
      </c>
      <c r="Q576" s="228">
        <v>0.81</v>
      </c>
      <c r="R576" s="228">
        <v>0.81</v>
      </c>
      <c r="S576" s="599"/>
      <c r="T576" s="228">
        <v>-0.13</v>
      </c>
      <c r="U576" s="92"/>
      <c r="V576" s="785">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383</v>
      </c>
      <c r="J577" s="228">
        <v>0.75</v>
      </c>
      <c r="K577" s="228">
        <v>0.78</v>
      </c>
      <c r="L577" s="228">
        <v>0.78</v>
      </c>
      <c r="M577" s="228">
        <v>0.78</v>
      </c>
      <c r="N577" s="228">
        <v>0.78</v>
      </c>
      <c r="O577" s="228">
        <v>0.78</v>
      </c>
      <c r="P577" s="228">
        <v>0.78</v>
      </c>
      <c r="Q577" s="228">
        <v>0.78</v>
      </c>
      <c r="R577" s="228">
        <v>0.78</v>
      </c>
      <c r="S577" s="599"/>
      <c r="T577" s="228">
        <v>-0.1</v>
      </c>
      <c r="U577" s="92"/>
      <c r="V577" s="785">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384</v>
      </c>
      <c r="J578" s="228">
        <v>0.67</v>
      </c>
      <c r="K578" s="228">
        <v>0.72</v>
      </c>
      <c r="L578" s="228">
        <v>0.72</v>
      </c>
      <c r="M578" s="228">
        <v>0.72</v>
      </c>
      <c r="N578" s="228">
        <v>0.72</v>
      </c>
      <c r="O578" s="228">
        <v>0.72</v>
      </c>
      <c r="P578" s="228">
        <v>0.72</v>
      </c>
      <c r="Q578" s="228">
        <v>0.72</v>
      </c>
      <c r="R578" s="228">
        <v>0.72</v>
      </c>
      <c r="S578" s="599"/>
      <c r="T578" s="228">
        <v>-0.05</v>
      </c>
      <c r="U578" s="92"/>
      <c r="V578" s="785">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385</v>
      </c>
      <c r="J579" s="228">
        <v>0.73499999999999999</v>
      </c>
      <c r="K579" s="228">
        <v>0.6</v>
      </c>
      <c r="L579" s="228">
        <v>0.6</v>
      </c>
      <c r="M579" s="228">
        <v>0.6</v>
      </c>
      <c r="N579" s="228">
        <v>0.6</v>
      </c>
      <c r="O579" s="228">
        <v>0.6</v>
      </c>
      <c r="P579" s="228">
        <v>0.6</v>
      </c>
      <c r="Q579" s="228">
        <v>0.6</v>
      </c>
      <c r="R579" s="228">
        <v>0.6</v>
      </c>
      <c r="S579" s="599"/>
      <c r="T579" s="228">
        <v>-0.17</v>
      </c>
      <c r="U579" s="92"/>
      <c r="V579" s="785">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386</v>
      </c>
      <c r="J580" s="228">
        <v>0.71</v>
      </c>
      <c r="K580" s="228">
        <v>0.71</v>
      </c>
      <c r="L580" s="228">
        <v>0.71</v>
      </c>
      <c r="M580" s="228">
        <v>0.71</v>
      </c>
      <c r="N580" s="228">
        <v>0.71</v>
      </c>
      <c r="O580" s="228">
        <v>0.71</v>
      </c>
      <c r="P580" s="228">
        <v>0.71</v>
      </c>
      <c r="Q580" s="228">
        <v>0.71</v>
      </c>
      <c r="R580" s="228">
        <v>0.71</v>
      </c>
      <c r="S580" s="599"/>
      <c r="T580" s="228">
        <v>-0.17</v>
      </c>
      <c r="U580" s="92"/>
      <c r="V580" s="785">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387</v>
      </c>
      <c r="J581" s="228">
        <v>0.7</v>
      </c>
      <c r="K581" s="228">
        <v>0.75</v>
      </c>
      <c r="L581" s="228">
        <v>0.75</v>
      </c>
      <c r="M581" s="228">
        <v>0.75</v>
      </c>
      <c r="N581" s="228">
        <v>0.75</v>
      </c>
      <c r="O581" s="228">
        <v>0.75</v>
      </c>
      <c r="P581" s="228">
        <v>0.75</v>
      </c>
      <c r="Q581" s="228">
        <v>0.75</v>
      </c>
      <c r="R581" s="228">
        <v>0.75</v>
      </c>
      <c r="S581" s="599"/>
      <c r="T581" s="228">
        <v>-0.17</v>
      </c>
      <c r="U581" s="92"/>
      <c r="V581" s="785">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388</v>
      </c>
      <c r="J582" s="228">
        <v>0.74</v>
      </c>
      <c r="K582" s="228">
        <v>0.75</v>
      </c>
      <c r="L582" s="228">
        <v>0.75</v>
      </c>
      <c r="M582" s="228">
        <v>0.75</v>
      </c>
      <c r="N582" s="228">
        <v>0.75</v>
      </c>
      <c r="O582" s="228">
        <v>0.75</v>
      </c>
      <c r="P582" s="228">
        <v>0.75</v>
      </c>
      <c r="Q582" s="228">
        <v>0.75</v>
      </c>
      <c r="R582" s="228">
        <v>0.75</v>
      </c>
      <c r="S582" s="599"/>
      <c r="T582" s="228">
        <v>-0.17</v>
      </c>
      <c r="U582" s="92"/>
      <c r="V582" s="785">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389</v>
      </c>
      <c r="J583" s="228">
        <v>0.75</v>
      </c>
      <c r="K583" s="228">
        <v>0.75</v>
      </c>
      <c r="L583" s="228">
        <v>0.75</v>
      </c>
      <c r="M583" s="228">
        <v>0.75</v>
      </c>
      <c r="N583" s="228">
        <v>0.75</v>
      </c>
      <c r="O583" s="228">
        <v>0.75</v>
      </c>
      <c r="P583" s="228">
        <v>0.75</v>
      </c>
      <c r="Q583" s="228">
        <v>0.75</v>
      </c>
      <c r="R583" s="228">
        <v>0.75</v>
      </c>
      <c r="S583" s="599"/>
      <c r="T583" s="228">
        <v>-0.2</v>
      </c>
      <c r="U583" s="92"/>
      <c r="V583" s="785">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797</v>
      </c>
      <c r="I584" s="102" t="s">
        <v>380</v>
      </c>
      <c r="J584" s="228">
        <v>0.81</v>
      </c>
      <c r="K584" s="228">
        <v>0.81</v>
      </c>
      <c r="L584" s="228">
        <v>0.81</v>
      </c>
      <c r="M584" s="228">
        <v>0.81</v>
      </c>
      <c r="N584" s="228">
        <v>0.81</v>
      </c>
      <c r="O584" s="228">
        <v>0.81</v>
      </c>
      <c r="P584" s="228">
        <v>0.81</v>
      </c>
      <c r="Q584" s="228">
        <v>0.81</v>
      </c>
      <c r="R584" s="228">
        <v>0.81</v>
      </c>
      <c r="S584" s="599"/>
      <c r="T584" s="228">
        <v>-0.13</v>
      </c>
      <c r="U584" s="92"/>
      <c r="V584" s="785">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8">
        <v>0.81</v>
      </c>
      <c r="K585" s="228">
        <v>0.81</v>
      </c>
      <c r="L585" s="228">
        <v>0.81</v>
      </c>
      <c r="M585" s="228">
        <v>0.81</v>
      </c>
      <c r="N585" s="228">
        <v>0.81</v>
      </c>
      <c r="O585" s="228">
        <v>0.81</v>
      </c>
      <c r="P585" s="228">
        <v>0.81</v>
      </c>
      <c r="Q585" s="228">
        <v>0.81</v>
      </c>
      <c r="R585" s="228">
        <v>0.81</v>
      </c>
      <c r="S585" s="599"/>
      <c r="T585" s="228">
        <v>-0.13</v>
      </c>
      <c r="U585" s="92"/>
      <c r="V585" s="785">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8">
        <v>0.81</v>
      </c>
      <c r="K586" s="228">
        <v>0.81</v>
      </c>
      <c r="L586" s="228">
        <v>0.81</v>
      </c>
      <c r="M586" s="228">
        <v>0.81</v>
      </c>
      <c r="N586" s="228">
        <v>0.81</v>
      </c>
      <c r="O586" s="228">
        <v>0.81</v>
      </c>
      <c r="P586" s="228">
        <v>0.81</v>
      </c>
      <c r="Q586" s="228">
        <v>0.81</v>
      </c>
      <c r="R586" s="228">
        <v>0.81</v>
      </c>
      <c r="S586" s="599"/>
      <c r="T586" s="228">
        <v>-0.13</v>
      </c>
      <c r="U586" s="92"/>
      <c r="V586" s="785">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383</v>
      </c>
      <c r="J587" s="228">
        <v>0.75</v>
      </c>
      <c r="K587" s="228">
        <v>0.78</v>
      </c>
      <c r="L587" s="228">
        <v>0.78</v>
      </c>
      <c r="M587" s="228">
        <v>0.78</v>
      </c>
      <c r="N587" s="228">
        <v>0.78</v>
      </c>
      <c r="O587" s="228">
        <v>0.78</v>
      </c>
      <c r="P587" s="228">
        <v>0.78</v>
      </c>
      <c r="Q587" s="228">
        <v>0.78</v>
      </c>
      <c r="R587" s="228">
        <v>0.78</v>
      </c>
      <c r="S587" s="599"/>
      <c r="T587" s="228">
        <v>-0.1</v>
      </c>
      <c r="U587" s="92"/>
      <c r="V587" s="785">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384</v>
      </c>
      <c r="J588" s="228">
        <v>0.67</v>
      </c>
      <c r="K588" s="228">
        <v>0.72</v>
      </c>
      <c r="L588" s="228">
        <v>0.72</v>
      </c>
      <c r="M588" s="228">
        <v>0.72</v>
      </c>
      <c r="N588" s="228">
        <v>0.72</v>
      </c>
      <c r="O588" s="228">
        <v>0.72</v>
      </c>
      <c r="P588" s="228">
        <v>0.72</v>
      </c>
      <c r="Q588" s="228">
        <v>0.72</v>
      </c>
      <c r="R588" s="228">
        <v>0.72</v>
      </c>
      <c r="S588" s="599"/>
      <c r="T588" s="228">
        <v>-0.05</v>
      </c>
      <c r="U588" s="92"/>
      <c r="V588" s="785">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385</v>
      </c>
      <c r="J589" s="228">
        <v>0.73499999999999999</v>
      </c>
      <c r="K589" s="228">
        <v>0.6</v>
      </c>
      <c r="L589" s="228">
        <v>0.6</v>
      </c>
      <c r="M589" s="228">
        <v>0.6</v>
      </c>
      <c r="N589" s="228">
        <v>0.6</v>
      </c>
      <c r="O589" s="228">
        <v>0.6</v>
      </c>
      <c r="P589" s="228">
        <v>0.6</v>
      </c>
      <c r="Q589" s="228">
        <v>0.6</v>
      </c>
      <c r="R589" s="228">
        <v>0.6</v>
      </c>
      <c r="S589" s="599"/>
      <c r="T589" s="228">
        <v>-0.17</v>
      </c>
      <c r="U589" s="92"/>
      <c r="V589" s="785">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386</v>
      </c>
      <c r="J590" s="228">
        <v>0.71</v>
      </c>
      <c r="K590" s="228">
        <v>0.71</v>
      </c>
      <c r="L590" s="228">
        <v>0.71</v>
      </c>
      <c r="M590" s="228">
        <v>0.71</v>
      </c>
      <c r="N590" s="228">
        <v>0.71</v>
      </c>
      <c r="O590" s="228">
        <v>0.71</v>
      </c>
      <c r="P590" s="228">
        <v>0.71</v>
      </c>
      <c r="Q590" s="228">
        <v>0.71</v>
      </c>
      <c r="R590" s="228">
        <v>0.71</v>
      </c>
      <c r="S590" s="599"/>
      <c r="T590" s="228">
        <v>-0.17</v>
      </c>
      <c r="U590" s="92"/>
      <c r="V590" s="785">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387</v>
      </c>
      <c r="J591" s="228">
        <v>0.7</v>
      </c>
      <c r="K591" s="228">
        <v>0.75</v>
      </c>
      <c r="L591" s="228">
        <v>0.75</v>
      </c>
      <c r="M591" s="228">
        <v>0.75</v>
      </c>
      <c r="N591" s="228">
        <v>0.75</v>
      </c>
      <c r="O591" s="228">
        <v>0.75</v>
      </c>
      <c r="P591" s="228">
        <v>0.75</v>
      </c>
      <c r="Q591" s="228">
        <v>0.75</v>
      </c>
      <c r="R591" s="228">
        <v>0.75</v>
      </c>
      <c r="S591" s="599"/>
      <c r="T591" s="228">
        <v>-0.17</v>
      </c>
      <c r="U591" s="92"/>
      <c r="V591" s="785">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388</v>
      </c>
      <c r="J592" s="228">
        <v>0.74</v>
      </c>
      <c r="K592" s="228">
        <v>0.75</v>
      </c>
      <c r="L592" s="228">
        <v>0.75</v>
      </c>
      <c r="M592" s="228">
        <v>0.75</v>
      </c>
      <c r="N592" s="228">
        <v>0.75</v>
      </c>
      <c r="O592" s="228">
        <v>0.75</v>
      </c>
      <c r="P592" s="228">
        <v>0.75</v>
      </c>
      <c r="Q592" s="228">
        <v>0.75</v>
      </c>
      <c r="R592" s="228">
        <v>0.75</v>
      </c>
      <c r="S592" s="599"/>
      <c r="T592" s="228">
        <v>-0.17</v>
      </c>
      <c r="U592" s="92"/>
      <c r="V592" s="785">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389</v>
      </c>
      <c r="J593" s="228">
        <v>0.75</v>
      </c>
      <c r="K593" s="228">
        <v>0.75</v>
      </c>
      <c r="L593" s="228">
        <v>0.75</v>
      </c>
      <c r="M593" s="228">
        <v>0.75</v>
      </c>
      <c r="N593" s="228">
        <v>0.75</v>
      </c>
      <c r="O593" s="228">
        <v>0.75</v>
      </c>
      <c r="P593" s="228">
        <v>0.75</v>
      </c>
      <c r="Q593" s="228">
        <v>0.75</v>
      </c>
      <c r="R593" s="228">
        <v>0.75</v>
      </c>
      <c r="S593" s="599"/>
      <c r="T593" s="228">
        <v>-0.2</v>
      </c>
      <c r="U593" s="92"/>
      <c r="V593" s="785">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798</v>
      </c>
      <c r="I594" s="102" t="s">
        <v>380</v>
      </c>
      <c r="J594" s="228">
        <v>0.81</v>
      </c>
      <c r="K594" s="228">
        <v>0.81</v>
      </c>
      <c r="L594" s="228">
        <v>0.81</v>
      </c>
      <c r="M594" s="228">
        <v>0.81</v>
      </c>
      <c r="N594" s="228">
        <v>0.81</v>
      </c>
      <c r="O594" s="228">
        <v>0.81</v>
      </c>
      <c r="P594" s="228">
        <v>0.81</v>
      </c>
      <c r="Q594" s="228">
        <v>0.81</v>
      </c>
      <c r="R594" s="228">
        <v>0.81</v>
      </c>
      <c r="S594" s="599"/>
      <c r="T594" s="228">
        <v>-0.13</v>
      </c>
      <c r="U594" s="92"/>
      <c r="V594" s="785">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381</v>
      </c>
      <c r="J595" s="228">
        <v>0.81</v>
      </c>
      <c r="K595" s="228">
        <v>0.81</v>
      </c>
      <c r="L595" s="228">
        <v>0.81</v>
      </c>
      <c r="M595" s="228">
        <v>0.81</v>
      </c>
      <c r="N595" s="228">
        <v>0.81</v>
      </c>
      <c r="O595" s="228">
        <v>0.81</v>
      </c>
      <c r="P595" s="228">
        <v>0.81</v>
      </c>
      <c r="Q595" s="228">
        <v>0.81</v>
      </c>
      <c r="R595" s="228">
        <v>0.81</v>
      </c>
      <c r="S595" s="599"/>
      <c r="T595" s="228">
        <v>-0.13</v>
      </c>
      <c r="U595" s="92"/>
      <c r="V595" s="785">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382</v>
      </c>
      <c r="J596" s="228">
        <v>0.81</v>
      </c>
      <c r="K596" s="228">
        <v>0.81</v>
      </c>
      <c r="L596" s="228">
        <v>0.81</v>
      </c>
      <c r="M596" s="228">
        <v>0.81</v>
      </c>
      <c r="N596" s="228">
        <v>0.81</v>
      </c>
      <c r="O596" s="228">
        <v>0.81</v>
      </c>
      <c r="P596" s="228">
        <v>0.81</v>
      </c>
      <c r="Q596" s="228">
        <v>0.81</v>
      </c>
      <c r="R596" s="228">
        <v>0.81</v>
      </c>
      <c r="S596" s="599"/>
      <c r="T596" s="228">
        <v>-0.13</v>
      </c>
      <c r="U596" s="92"/>
      <c r="V596" s="785">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383</v>
      </c>
      <c r="J597" s="228">
        <v>0.75</v>
      </c>
      <c r="K597" s="228">
        <v>0.78</v>
      </c>
      <c r="L597" s="228">
        <v>0.78</v>
      </c>
      <c r="M597" s="228">
        <v>0.78</v>
      </c>
      <c r="N597" s="228">
        <v>0.78</v>
      </c>
      <c r="O597" s="228">
        <v>0.78</v>
      </c>
      <c r="P597" s="228">
        <v>0.78</v>
      </c>
      <c r="Q597" s="228">
        <v>0.78</v>
      </c>
      <c r="R597" s="228">
        <v>0.78</v>
      </c>
      <c r="S597" s="599"/>
      <c r="T597" s="228">
        <v>-0.1</v>
      </c>
      <c r="U597" s="92"/>
      <c r="V597" s="785">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384</v>
      </c>
      <c r="J598" s="228">
        <v>0.67</v>
      </c>
      <c r="K598" s="228">
        <v>0.72</v>
      </c>
      <c r="L598" s="228">
        <v>0.72</v>
      </c>
      <c r="M598" s="228">
        <v>0.72</v>
      </c>
      <c r="N598" s="228">
        <v>0.72</v>
      </c>
      <c r="O598" s="228">
        <v>0.72</v>
      </c>
      <c r="P598" s="228">
        <v>0.72</v>
      </c>
      <c r="Q598" s="228">
        <v>0.72</v>
      </c>
      <c r="R598" s="228">
        <v>0.72</v>
      </c>
      <c r="S598" s="599"/>
      <c r="T598" s="228">
        <v>-0.05</v>
      </c>
      <c r="U598" s="92"/>
      <c r="V598" s="785">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385</v>
      </c>
      <c r="J599" s="228">
        <v>0.73499999999999999</v>
      </c>
      <c r="K599" s="228">
        <v>0.6</v>
      </c>
      <c r="L599" s="228">
        <v>0.6</v>
      </c>
      <c r="M599" s="228">
        <v>0.6</v>
      </c>
      <c r="N599" s="228">
        <v>0.6</v>
      </c>
      <c r="O599" s="228">
        <v>0.6</v>
      </c>
      <c r="P599" s="228">
        <v>0.6</v>
      </c>
      <c r="Q599" s="228">
        <v>0.6</v>
      </c>
      <c r="R599" s="228">
        <v>0.6</v>
      </c>
      <c r="S599" s="599"/>
      <c r="T599" s="228">
        <v>-0.17</v>
      </c>
      <c r="U599" s="92"/>
      <c r="V599" s="785">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386</v>
      </c>
      <c r="J600" s="228">
        <v>0.71</v>
      </c>
      <c r="K600" s="228">
        <v>0.71</v>
      </c>
      <c r="L600" s="228">
        <v>0.71</v>
      </c>
      <c r="M600" s="228">
        <v>0.71</v>
      </c>
      <c r="N600" s="228">
        <v>0.71</v>
      </c>
      <c r="O600" s="228">
        <v>0.71</v>
      </c>
      <c r="P600" s="228">
        <v>0.71</v>
      </c>
      <c r="Q600" s="228">
        <v>0.71</v>
      </c>
      <c r="R600" s="228">
        <v>0.71</v>
      </c>
      <c r="S600" s="599"/>
      <c r="T600" s="228">
        <v>-0.17</v>
      </c>
      <c r="U600" s="92"/>
      <c r="V600" s="785">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387</v>
      </c>
      <c r="J601" s="228">
        <v>0.7</v>
      </c>
      <c r="K601" s="228">
        <v>0.75</v>
      </c>
      <c r="L601" s="228">
        <v>0.75</v>
      </c>
      <c r="M601" s="228">
        <v>0.75</v>
      </c>
      <c r="N601" s="228">
        <v>0.75</v>
      </c>
      <c r="O601" s="228">
        <v>0.75</v>
      </c>
      <c r="P601" s="228">
        <v>0.75</v>
      </c>
      <c r="Q601" s="228">
        <v>0.75</v>
      </c>
      <c r="R601" s="228">
        <v>0.75</v>
      </c>
      <c r="S601" s="599"/>
      <c r="T601" s="228">
        <v>-0.17</v>
      </c>
      <c r="U601" s="92"/>
      <c r="V601" s="785">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388</v>
      </c>
      <c r="J602" s="228">
        <v>0.74</v>
      </c>
      <c r="K602" s="228">
        <v>0.75</v>
      </c>
      <c r="L602" s="228">
        <v>0.75</v>
      </c>
      <c r="M602" s="228">
        <v>0.75</v>
      </c>
      <c r="N602" s="228">
        <v>0.75</v>
      </c>
      <c r="O602" s="228">
        <v>0.75</v>
      </c>
      <c r="P602" s="228">
        <v>0.75</v>
      </c>
      <c r="Q602" s="228">
        <v>0.75</v>
      </c>
      <c r="R602" s="228">
        <v>0.75</v>
      </c>
      <c r="S602" s="599"/>
      <c r="T602" s="228">
        <v>-0.17</v>
      </c>
      <c r="U602" s="92"/>
      <c r="V602" s="785">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389</v>
      </c>
      <c r="J603" s="228">
        <v>0.75</v>
      </c>
      <c r="K603" s="228">
        <v>0.75</v>
      </c>
      <c r="L603" s="228">
        <v>0.75</v>
      </c>
      <c r="M603" s="228">
        <v>0.75</v>
      </c>
      <c r="N603" s="228">
        <v>0.75</v>
      </c>
      <c r="O603" s="228">
        <v>0.75</v>
      </c>
      <c r="P603" s="228">
        <v>0.75</v>
      </c>
      <c r="Q603" s="228">
        <v>0.75</v>
      </c>
      <c r="R603" s="228">
        <v>0.75</v>
      </c>
      <c r="S603" s="599"/>
      <c r="T603" s="228">
        <v>-0.2</v>
      </c>
      <c r="U603" s="92"/>
      <c r="V603" s="785">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1065</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953" t="s">
        <v>1066</v>
      </c>
      <c r="H611" s="953"/>
      <c r="I611" s="953"/>
      <c r="J611" s="953"/>
      <c r="K611" s="953"/>
      <c r="L611" s="953"/>
      <c r="M611" s="953"/>
      <c r="N611" s="953"/>
      <c r="O611" s="953"/>
      <c r="P611" s="953"/>
      <c r="Q611" s="953"/>
      <c r="R611" s="953"/>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453</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155</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1067</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1068</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835</v>
      </c>
      <c r="O634" s="136"/>
      <c r="P634" s="46" t="s">
        <v>832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834</v>
      </c>
      <c r="O635" s="17"/>
      <c r="P635" s="46" t="s">
        <v>833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808</v>
      </c>
      <c r="O636" s="23"/>
      <c r="P636" s="23" t="s">
        <v>809</v>
      </c>
      <c r="Q636" s="22"/>
      <c r="R636" s="23"/>
      <c r="S636" s="99" t="s">
        <v>194</v>
      </c>
      <c r="T636" s="99"/>
      <c r="U636" s="23"/>
      <c r="V636" s="24" t="s">
        <v>188</v>
      </c>
      <c r="W636" s="24"/>
      <c r="X636" s="24"/>
      <c r="Y636" s="24"/>
      <c r="Z636" s="24"/>
      <c r="AA636" s="24"/>
      <c r="AB636" s="24"/>
      <c r="AC636" s="238" t="s">
        <v>889</v>
      </c>
      <c r="AD636" s="238"/>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804</v>
      </c>
      <c r="I637" s="23" t="s">
        <v>155</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810</v>
      </c>
      <c r="AD637" s="24" t="s">
        <v>890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820</v>
      </c>
      <c r="I640" s="100" t="s">
        <v>380</v>
      </c>
      <c r="J640" s="110">
        <v>0.72</v>
      </c>
      <c r="K640" s="575">
        <v>5.5E-2</v>
      </c>
      <c r="L640" s="98">
        <v>400</v>
      </c>
      <c r="M640" s="86"/>
      <c r="N640" s="576">
        <f t="shared" ref="N640:N703" si="91">$J640+$K640/2</f>
        <v>0.74749999999999994</v>
      </c>
      <c r="P640" s="576">
        <f t="shared" ref="P640:P703" si="92">$J640-$K640/2</f>
        <v>0.6925</v>
      </c>
      <c r="S640" s="577">
        <f t="shared" ref="S640:S703" si="93">MAX($J504:$R504)+$T504</f>
        <v>0.72000000000000008</v>
      </c>
      <c r="T640" s="577">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381</v>
      </c>
      <c r="J641" s="110">
        <v>0.72</v>
      </c>
      <c r="K641" s="575">
        <v>5.5E-2</v>
      </c>
      <c r="L641" s="98">
        <v>400</v>
      </c>
      <c r="M641" s="86"/>
      <c r="N641" s="576">
        <f t="shared" si="91"/>
        <v>0.74749999999999994</v>
      </c>
      <c r="P641" s="576">
        <f t="shared" si="92"/>
        <v>0.6925</v>
      </c>
      <c r="S641" s="577">
        <f t="shared" si="93"/>
        <v>0.72000000000000008</v>
      </c>
      <c r="T641" s="577">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382</v>
      </c>
      <c r="J642" s="110">
        <v>0.72</v>
      </c>
      <c r="K642" s="575">
        <v>5.5E-2</v>
      </c>
      <c r="L642" s="98">
        <v>800</v>
      </c>
      <c r="M642" s="86"/>
      <c r="N642" s="576">
        <f t="shared" si="91"/>
        <v>0.74749999999999994</v>
      </c>
      <c r="P642" s="576">
        <f t="shared" si="92"/>
        <v>0.6925</v>
      </c>
      <c r="S642" s="577">
        <f t="shared" si="93"/>
        <v>0.72000000000000008</v>
      </c>
      <c r="T642" s="577">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383</v>
      </c>
      <c r="J643" s="110">
        <v>0.72</v>
      </c>
      <c r="K643" s="575">
        <v>5.5E-2</v>
      </c>
      <c r="L643" s="98">
        <v>2000</v>
      </c>
      <c r="M643" s="86"/>
      <c r="N643" s="576">
        <f t="shared" si="91"/>
        <v>0.74749999999999994</v>
      </c>
      <c r="P643" s="576">
        <f t="shared" si="92"/>
        <v>0.6925</v>
      </c>
      <c r="S643" s="577">
        <f t="shared" si="93"/>
        <v>0.72000000000000008</v>
      </c>
      <c r="T643" s="577">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384</v>
      </c>
      <c r="J644" s="110">
        <v>0.68</v>
      </c>
      <c r="K644" s="575">
        <v>0.125</v>
      </c>
      <c r="L644" s="98">
        <v>2990</v>
      </c>
      <c r="M644" s="86"/>
      <c r="N644" s="576">
        <f t="shared" si="91"/>
        <v>0.74250000000000005</v>
      </c>
      <c r="P644" s="576">
        <f t="shared" si="92"/>
        <v>0.61750000000000005</v>
      </c>
      <c r="S644" s="577">
        <f t="shared" si="93"/>
        <v>0.72</v>
      </c>
      <c r="T644" s="577">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385</v>
      </c>
      <c r="J645" s="110">
        <v>0.66</v>
      </c>
      <c r="K645" s="575">
        <v>0.105</v>
      </c>
      <c r="L645" s="98">
        <v>3800</v>
      </c>
      <c r="M645" s="86"/>
      <c r="N645" s="576">
        <f t="shared" si="91"/>
        <v>0.71250000000000002</v>
      </c>
      <c r="P645" s="576">
        <f t="shared" si="92"/>
        <v>0.60750000000000004</v>
      </c>
      <c r="S645" s="577">
        <f t="shared" si="93"/>
        <v>0.63500000000000001</v>
      </c>
      <c r="T645" s="577">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386</v>
      </c>
      <c r="J646" s="110">
        <v>0.61</v>
      </c>
      <c r="K646" s="575">
        <v>0.105</v>
      </c>
      <c r="L646" s="98">
        <v>2500</v>
      </c>
      <c r="M646" s="86"/>
      <c r="N646" s="576">
        <f t="shared" si="91"/>
        <v>0.66249999999999998</v>
      </c>
      <c r="P646" s="576">
        <f t="shared" si="92"/>
        <v>0.5575</v>
      </c>
      <c r="S646" s="577">
        <f t="shared" si="93"/>
        <v>0.61</v>
      </c>
      <c r="T646" s="577">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387</v>
      </c>
      <c r="J647" s="110">
        <v>0.56999999999999995</v>
      </c>
      <c r="K647" s="575">
        <v>8.5000000000000006E-2</v>
      </c>
      <c r="L647" s="98">
        <v>1500</v>
      </c>
      <c r="M647" s="86"/>
      <c r="N647" s="576">
        <f t="shared" si="91"/>
        <v>0.61249999999999993</v>
      </c>
      <c r="P647" s="576">
        <f t="shared" si="92"/>
        <v>0.52749999999999997</v>
      </c>
      <c r="S647" s="577">
        <f t="shared" si="93"/>
        <v>0.6</v>
      </c>
      <c r="T647" s="577">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388</v>
      </c>
      <c r="J648" s="110">
        <v>0.54</v>
      </c>
      <c r="K648" s="575">
        <v>0.06</v>
      </c>
      <c r="L648" s="98">
        <v>800</v>
      </c>
      <c r="M648" s="86"/>
      <c r="N648" s="576">
        <f t="shared" si="91"/>
        <v>0.57000000000000006</v>
      </c>
      <c r="P648" s="576">
        <f t="shared" si="92"/>
        <v>0.51</v>
      </c>
      <c r="S648" s="577">
        <f t="shared" si="93"/>
        <v>0.58000000000000007</v>
      </c>
      <c r="T648" s="577">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389</v>
      </c>
      <c r="J649" s="138">
        <v>0.52</v>
      </c>
      <c r="K649" s="575">
        <v>0.04</v>
      </c>
      <c r="L649" s="98">
        <v>650</v>
      </c>
      <c r="M649" s="86"/>
      <c r="N649" s="576">
        <f t="shared" si="91"/>
        <v>0.54</v>
      </c>
      <c r="P649" s="576">
        <f t="shared" si="92"/>
        <v>0.5</v>
      </c>
      <c r="S649" s="577">
        <f t="shared" si="93"/>
        <v>0.55000000000000004</v>
      </c>
      <c r="T649" s="577">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393</v>
      </c>
      <c r="I650" s="100" t="s">
        <v>380</v>
      </c>
      <c r="J650" s="110">
        <v>0.68</v>
      </c>
      <c r="K650" s="575">
        <v>0.05</v>
      </c>
      <c r="L650" s="98">
        <v>150</v>
      </c>
      <c r="M650" s="86"/>
      <c r="N650" s="243">
        <f t="shared" si="91"/>
        <v>0.70500000000000007</v>
      </c>
      <c r="P650" s="243">
        <f t="shared" si="92"/>
        <v>0.65500000000000003</v>
      </c>
      <c r="S650" s="577">
        <f t="shared" si="93"/>
        <v>0.68</v>
      </c>
      <c r="T650" s="577">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381</v>
      </c>
      <c r="J651" s="110">
        <v>0.68</v>
      </c>
      <c r="K651" s="575">
        <v>0.05</v>
      </c>
      <c r="L651" s="98">
        <v>100</v>
      </c>
      <c r="M651" s="86"/>
      <c r="N651" s="243">
        <f t="shared" si="91"/>
        <v>0.70500000000000007</v>
      </c>
      <c r="P651" s="243">
        <f t="shared" si="92"/>
        <v>0.65500000000000003</v>
      </c>
      <c r="S651" s="577">
        <f t="shared" si="93"/>
        <v>0.68</v>
      </c>
      <c r="T651" s="577">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382</v>
      </c>
      <c r="J652" s="110">
        <v>0.68</v>
      </c>
      <c r="K652" s="575">
        <v>0.05</v>
      </c>
      <c r="L652" s="98">
        <v>200</v>
      </c>
      <c r="M652" s="86"/>
      <c r="N652" s="243">
        <f t="shared" si="91"/>
        <v>0.70500000000000007</v>
      </c>
      <c r="P652" s="243">
        <f t="shared" si="92"/>
        <v>0.65500000000000003</v>
      </c>
      <c r="S652" s="577">
        <f t="shared" si="93"/>
        <v>0.68</v>
      </c>
      <c r="T652" s="577">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383</v>
      </c>
      <c r="J653" s="110">
        <v>0.68</v>
      </c>
      <c r="K653" s="575">
        <v>0.05</v>
      </c>
      <c r="L653" s="98">
        <v>300</v>
      </c>
      <c r="M653" s="86"/>
      <c r="N653" s="243">
        <f t="shared" si="91"/>
        <v>0.70500000000000007</v>
      </c>
      <c r="P653" s="243">
        <f t="shared" si="92"/>
        <v>0.65500000000000003</v>
      </c>
      <c r="S653" s="577">
        <f t="shared" si="93"/>
        <v>0.68</v>
      </c>
      <c r="T653" s="577">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384</v>
      </c>
      <c r="J654" s="110">
        <v>0.67</v>
      </c>
      <c r="K654" s="575">
        <v>0.1</v>
      </c>
      <c r="L654" s="98">
        <v>1000</v>
      </c>
      <c r="M654" s="86"/>
      <c r="N654" s="243">
        <f t="shared" si="91"/>
        <v>0.72000000000000008</v>
      </c>
      <c r="P654" s="243">
        <f t="shared" si="92"/>
        <v>0.62</v>
      </c>
      <c r="S654" s="577">
        <f t="shared" si="93"/>
        <v>0.66999999999999993</v>
      </c>
      <c r="T654" s="577">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385</v>
      </c>
      <c r="J655" s="110">
        <v>0.6</v>
      </c>
      <c r="K655" s="575">
        <v>0.15</v>
      </c>
      <c r="L655" s="98">
        <v>4000</v>
      </c>
      <c r="M655" s="86"/>
      <c r="N655" s="243">
        <f t="shared" si="91"/>
        <v>0.67499999999999993</v>
      </c>
      <c r="P655" s="243">
        <f t="shared" si="92"/>
        <v>0.52500000000000002</v>
      </c>
      <c r="S655" s="577">
        <f t="shared" si="93"/>
        <v>0.56499999999999995</v>
      </c>
      <c r="T655" s="577">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386</v>
      </c>
      <c r="J656" s="110">
        <v>0.56999999999999995</v>
      </c>
      <c r="K656" s="575">
        <v>0.15</v>
      </c>
      <c r="L656" s="98">
        <v>3500</v>
      </c>
      <c r="M656" s="86"/>
      <c r="N656" s="243">
        <f t="shared" si="91"/>
        <v>0.64499999999999991</v>
      </c>
      <c r="P656" s="243">
        <f t="shared" si="92"/>
        <v>0.49499999999999994</v>
      </c>
      <c r="S656" s="577">
        <f t="shared" si="93"/>
        <v>0.53999999999999992</v>
      </c>
      <c r="T656" s="577">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387</v>
      </c>
      <c r="J657" s="110">
        <v>0.54</v>
      </c>
      <c r="K657" s="575">
        <v>0.1</v>
      </c>
      <c r="L657" s="98">
        <v>2200</v>
      </c>
      <c r="M657" s="86"/>
      <c r="N657" s="243">
        <f t="shared" si="91"/>
        <v>0.59000000000000008</v>
      </c>
      <c r="P657" s="243">
        <f t="shared" si="92"/>
        <v>0.49000000000000005</v>
      </c>
      <c r="S657" s="577">
        <f t="shared" si="93"/>
        <v>0.57999999999999996</v>
      </c>
      <c r="T657" s="577">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388</v>
      </c>
      <c r="J658" s="110">
        <v>0.52</v>
      </c>
      <c r="K658" s="575">
        <v>7.0000000000000007E-2</v>
      </c>
      <c r="L658" s="98">
        <v>1200</v>
      </c>
      <c r="M658" s="86"/>
      <c r="N658" s="243">
        <f t="shared" si="91"/>
        <v>0.55500000000000005</v>
      </c>
      <c r="P658" s="243">
        <f t="shared" si="92"/>
        <v>0.48499999999999999</v>
      </c>
      <c r="S658" s="577">
        <f t="shared" si="93"/>
        <v>0.57999999999999996</v>
      </c>
      <c r="T658" s="577">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389</v>
      </c>
      <c r="J659" s="138">
        <v>0.5</v>
      </c>
      <c r="K659" s="575">
        <v>0.05</v>
      </c>
      <c r="L659" s="98">
        <v>850</v>
      </c>
      <c r="M659" s="86"/>
      <c r="N659" s="243">
        <f t="shared" si="91"/>
        <v>0.52500000000000002</v>
      </c>
      <c r="P659" s="243">
        <f t="shared" si="92"/>
        <v>0.47499999999999998</v>
      </c>
      <c r="S659" s="577">
        <f t="shared" si="93"/>
        <v>0.55000000000000004</v>
      </c>
      <c r="T659" s="577">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791</v>
      </c>
      <c r="I660" s="100" t="s">
        <v>380</v>
      </c>
      <c r="J660" s="110">
        <v>0.68</v>
      </c>
      <c r="K660" s="575">
        <v>0.05</v>
      </c>
      <c r="L660" s="98">
        <v>150</v>
      </c>
      <c r="M660" s="86"/>
      <c r="N660" s="243">
        <f t="shared" si="91"/>
        <v>0.70500000000000007</v>
      </c>
      <c r="P660" s="243">
        <f t="shared" si="92"/>
        <v>0.65500000000000003</v>
      </c>
      <c r="S660" s="577">
        <f t="shared" si="93"/>
        <v>0.68</v>
      </c>
      <c r="T660" s="577">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381</v>
      </c>
      <c r="J661" s="110">
        <v>0.68</v>
      </c>
      <c r="K661" s="575">
        <v>0.05</v>
      </c>
      <c r="L661" s="98">
        <v>100</v>
      </c>
      <c r="M661" s="86"/>
      <c r="N661" s="243">
        <f t="shared" si="91"/>
        <v>0.70500000000000007</v>
      </c>
      <c r="P661" s="243">
        <f t="shared" si="92"/>
        <v>0.65500000000000003</v>
      </c>
      <c r="S661" s="577">
        <f t="shared" si="93"/>
        <v>0.68</v>
      </c>
      <c r="T661" s="577">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382</v>
      </c>
      <c r="J662" s="110">
        <v>0.68</v>
      </c>
      <c r="K662" s="575">
        <v>0.05</v>
      </c>
      <c r="L662" s="98">
        <v>200</v>
      </c>
      <c r="M662" s="86"/>
      <c r="N662" s="243">
        <f t="shared" si="91"/>
        <v>0.70500000000000007</v>
      </c>
      <c r="P662" s="243">
        <f t="shared" si="92"/>
        <v>0.65500000000000003</v>
      </c>
      <c r="S662" s="577">
        <f t="shared" si="93"/>
        <v>0.68</v>
      </c>
      <c r="T662" s="577">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383</v>
      </c>
      <c r="J663" s="110">
        <v>0.68</v>
      </c>
      <c r="K663" s="575">
        <v>0.05</v>
      </c>
      <c r="L663" s="98">
        <v>300</v>
      </c>
      <c r="M663" s="86"/>
      <c r="N663" s="243">
        <f t="shared" si="91"/>
        <v>0.70500000000000007</v>
      </c>
      <c r="P663" s="243">
        <f t="shared" si="92"/>
        <v>0.65500000000000003</v>
      </c>
      <c r="S663" s="577">
        <f t="shared" si="93"/>
        <v>0.68</v>
      </c>
      <c r="T663" s="577">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384</v>
      </c>
      <c r="J664" s="110">
        <v>0.67</v>
      </c>
      <c r="K664" s="575">
        <v>0.1</v>
      </c>
      <c r="L664" s="98">
        <v>1000</v>
      </c>
      <c r="M664" s="86"/>
      <c r="N664" s="243">
        <f t="shared" si="91"/>
        <v>0.72000000000000008</v>
      </c>
      <c r="P664" s="243">
        <f t="shared" si="92"/>
        <v>0.62</v>
      </c>
      <c r="S664" s="577">
        <f t="shared" si="93"/>
        <v>0.66999999999999993</v>
      </c>
      <c r="T664" s="577">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385</v>
      </c>
      <c r="J665" s="110">
        <v>0.6</v>
      </c>
      <c r="K665" s="575">
        <v>0.15</v>
      </c>
      <c r="L665" s="98">
        <v>4000</v>
      </c>
      <c r="M665" s="86"/>
      <c r="N665" s="243">
        <f t="shared" si="91"/>
        <v>0.67499999999999993</v>
      </c>
      <c r="P665" s="243">
        <f t="shared" si="92"/>
        <v>0.52500000000000002</v>
      </c>
      <c r="S665" s="577">
        <f t="shared" si="93"/>
        <v>0.56499999999999995</v>
      </c>
      <c r="T665" s="577">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386</v>
      </c>
      <c r="J666" s="110">
        <v>0.56999999999999995</v>
      </c>
      <c r="K666" s="575">
        <v>0.15</v>
      </c>
      <c r="L666" s="98">
        <v>3500</v>
      </c>
      <c r="M666" s="86"/>
      <c r="N666" s="243">
        <f t="shared" si="91"/>
        <v>0.64499999999999991</v>
      </c>
      <c r="P666" s="243">
        <f t="shared" si="92"/>
        <v>0.49499999999999994</v>
      </c>
      <c r="S666" s="577">
        <f t="shared" si="93"/>
        <v>0.53999999999999992</v>
      </c>
      <c r="T666" s="577">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387</v>
      </c>
      <c r="J667" s="110">
        <v>0.54</v>
      </c>
      <c r="K667" s="575">
        <v>0.1</v>
      </c>
      <c r="L667" s="98">
        <v>2200</v>
      </c>
      <c r="M667" s="86"/>
      <c r="N667" s="243">
        <f t="shared" si="91"/>
        <v>0.59000000000000008</v>
      </c>
      <c r="P667" s="243">
        <f t="shared" si="92"/>
        <v>0.49000000000000005</v>
      </c>
      <c r="S667" s="577">
        <f t="shared" si="93"/>
        <v>0.57999999999999996</v>
      </c>
      <c r="T667" s="577">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388</v>
      </c>
      <c r="J668" s="110">
        <v>0.52</v>
      </c>
      <c r="K668" s="575">
        <v>7.0000000000000007E-2</v>
      </c>
      <c r="L668" s="98">
        <v>1200</v>
      </c>
      <c r="M668" s="86"/>
      <c r="N668" s="243">
        <f t="shared" si="91"/>
        <v>0.55500000000000005</v>
      </c>
      <c r="P668" s="243">
        <f t="shared" si="92"/>
        <v>0.48499999999999999</v>
      </c>
      <c r="S668" s="577">
        <f t="shared" si="93"/>
        <v>0.57999999999999996</v>
      </c>
      <c r="T668" s="577">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389</v>
      </c>
      <c r="J669" s="138">
        <v>0.5</v>
      </c>
      <c r="K669" s="575">
        <v>0.05</v>
      </c>
      <c r="L669" s="98">
        <v>850</v>
      </c>
      <c r="M669" s="86"/>
      <c r="N669" s="243">
        <f t="shared" si="91"/>
        <v>0.52500000000000002</v>
      </c>
      <c r="P669" s="243">
        <f t="shared" si="92"/>
        <v>0.47499999999999998</v>
      </c>
      <c r="S669" s="577">
        <f t="shared" si="93"/>
        <v>0.55000000000000004</v>
      </c>
      <c r="T669" s="577">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792</v>
      </c>
      <c r="I670" s="100" t="s">
        <v>380</v>
      </c>
      <c r="J670" s="110">
        <v>0.68</v>
      </c>
      <c r="K670" s="575">
        <v>0.05</v>
      </c>
      <c r="L670" s="98">
        <v>150</v>
      </c>
      <c r="M670" s="86"/>
      <c r="N670" s="243">
        <f t="shared" si="91"/>
        <v>0.70500000000000007</v>
      </c>
      <c r="P670" s="243">
        <f t="shared" si="92"/>
        <v>0.65500000000000003</v>
      </c>
      <c r="S670" s="577">
        <f t="shared" si="93"/>
        <v>0.68</v>
      </c>
      <c r="T670" s="577">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0.68</v>
      </c>
      <c r="K671" s="575">
        <v>0.05</v>
      </c>
      <c r="L671" s="98">
        <v>100</v>
      </c>
      <c r="M671" s="86"/>
      <c r="N671" s="243">
        <f t="shared" si="91"/>
        <v>0.70500000000000007</v>
      </c>
      <c r="P671" s="243">
        <f t="shared" si="92"/>
        <v>0.65500000000000003</v>
      </c>
      <c r="S671" s="577">
        <f t="shared" si="93"/>
        <v>0.68</v>
      </c>
      <c r="T671" s="577">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10">
        <v>0.68</v>
      </c>
      <c r="K672" s="575">
        <v>0.05</v>
      </c>
      <c r="L672" s="98">
        <v>200</v>
      </c>
      <c r="M672" s="86"/>
      <c r="N672" s="243">
        <f t="shared" si="91"/>
        <v>0.70500000000000007</v>
      </c>
      <c r="P672" s="243">
        <f t="shared" si="92"/>
        <v>0.65500000000000003</v>
      </c>
      <c r="S672" s="577">
        <f t="shared" si="93"/>
        <v>0.68</v>
      </c>
      <c r="T672" s="577">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383</v>
      </c>
      <c r="J673" s="110">
        <v>0.68</v>
      </c>
      <c r="K673" s="575">
        <v>0.05</v>
      </c>
      <c r="L673" s="98">
        <v>300</v>
      </c>
      <c r="M673" s="86"/>
      <c r="N673" s="243">
        <f t="shared" si="91"/>
        <v>0.70500000000000007</v>
      </c>
      <c r="P673" s="243">
        <f t="shared" si="92"/>
        <v>0.65500000000000003</v>
      </c>
      <c r="S673" s="577">
        <f t="shared" si="93"/>
        <v>0.68</v>
      </c>
      <c r="T673" s="577">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384</v>
      </c>
      <c r="J674" s="110">
        <v>0.67</v>
      </c>
      <c r="K674" s="575">
        <v>0.1</v>
      </c>
      <c r="L674" s="98">
        <v>1000</v>
      </c>
      <c r="M674" s="86"/>
      <c r="N674" s="243">
        <f t="shared" si="91"/>
        <v>0.72000000000000008</v>
      </c>
      <c r="P674" s="243">
        <f t="shared" si="92"/>
        <v>0.62</v>
      </c>
      <c r="S674" s="577">
        <f t="shared" si="93"/>
        <v>0.66999999999999993</v>
      </c>
      <c r="T674" s="577">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385</v>
      </c>
      <c r="J675" s="110">
        <v>0.6</v>
      </c>
      <c r="K675" s="575">
        <v>0.15</v>
      </c>
      <c r="L675" s="98">
        <v>4000</v>
      </c>
      <c r="M675" s="86"/>
      <c r="N675" s="243">
        <f t="shared" si="91"/>
        <v>0.67499999999999993</v>
      </c>
      <c r="P675" s="243">
        <f t="shared" si="92"/>
        <v>0.52500000000000002</v>
      </c>
      <c r="S675" s="577">
        <f t="shared" si="93"/>
        <v>0.56499999999999995</v>
      </c>
      <c r="T675" s="577">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386</v>
      </c>
      <c r="J676" s="110">
        <v>0.56999999999999995</v>
      </c>
      <c r="K676" s="575">
        <v>0.15</v>
      </c>
      <c r="L676" s="98">
        <v>3500</v>
      </c>
      <c r="M676" s="86"/>
      <c r="N676" s="243">
        <f t="shared" si="91"/>
        <v>0.64499999999999991</v>
      </c>
      <c r="P676" s="243">
        <f t="shared" si="92"/>
        <v>0.49499999999999994</v>
      </c>
      <c r="S676" s="577">
        <f t="shared" si="93"/>
        <v>0.53999999999999992</v>
      </c>
      <c r="T676" s="577">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387</v>
      </c>
      <c r="J677" s="110">
        <v>0.54</v>
      </c>
      <c r="K677" s="575">
        <v>0.1</v>
      </c>
      <c r="L677" s="98">
        <v>2200</v>
      </c>
      <c r="M677" s="86"/>
      <c r="N677" s="243">
        <f t="shared" si="91"/>
        <v>0.59000000000000008</v>
      </c>
      <c r="P677" s="243">
        <f t="shared" si="92"/>
        <v>0.49000000000000005</v>
      </c>
      <c r="S677" s="577">
        <f t="shared" si="93"/>
        <v>0.57999999999999996</v>
      </c>
      <c r="T677" s="577">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388</v>
      </c>
      <c r="J678" s="110">
        <v>0.52</v>
      </c>
      <c r="K678" s="575">
        <v>7.0000000000000007E-2</v>
      </c>
      <c r="L678" s="98">
        <v>1200</v>
      </c>
      <c r="M678" s="86"/>
      <c r="N678" s="243">
        <f t="shared" si="91"/>
        <v>0.55500000000000005</v>
      </c>
      <c r="P678" s="243">
        <f t="shared" si="92"/>
        <v>0.48499999999999999</v>
      </c>
      <c r="S678" s="577">
        <f t="shared" si="93"/>
        <v>0.57999999999999996</v>
      </c>
      <c r="T678" s="577">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389</v>
      </c>
      <c r="J679" s="138">
        <v>0.5</v>
      </c>
      <c r="K679" s="575">
        <v>0.05</v>
      </c>
      <c r="L679" s="98">
        <v>850</v>
      </c>
      <c r="M679" s="86"/>
      <c r="N679" s="243">
        <f t="shared" si="91"/>
        <v>0.52500000000000002</v>
      </c>
      <c r="P679" s="243">
        <f t="shared" si="92"/>
        <v>0.47499999999999998</v>
      </c>
      <c r="S679" s="577">
        <f t="shared" si="93"/>
        <v>0.55000000000000004</v>
      </c>
      <c r="T679" s="577">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793</v>
      </c>
      <c r="I680" s="100" t="s">
        <v>380</v>
      </c>
      <c r="J680" s="110">
        <v>0.68</v>
      </c>
      <c r="K680" s="575">
        <v>0.05</v>
      </c>
      <c r="L680" s="98">
        <v>150</v>
      </c>
      <c r="M680" s="86"/>
      <c r="N680" s="243">
        <f t="shared" si="91"/>
        <v>0.70500000000000007</v>
      </c>
      <c r="P680" s="243">
        <f t="shared" si="92"/>
        <v>0.65500000000000003</v>
      </c>
      <c r="S680" s="577">
        <f t="shared" si="93"/>
        <v>0.68</v>
      </c>
      <c r="T680" s="577">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0.68</v>
      </c>
      <c r="K681" s="575">
        <v>0.05</v>
      </c>
      <c r="L681" s="98">
        <v>100</v>
      </c>
      <c r="M681" s="86"/>
      <c r="N681" s="243">
        <f t="shared" si="91"/>
        <v>0.70500000000000007</v>
      </c>
      <c r="P681" s="243">
        <f t="shared" si="92"/>
        <v>0.65500000000000003</v>
      </c>
      <c r="S681" s="577">
        <f t="shared" si="93"/>
        <v>0.68</v>
      </c>
      <c r="T681" s="577">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10">
        <v>0.68</v>
      </c>
      <c r="K682" s="575">
        <v>0.05</v>
      </c>
      <c r="L682" s="98">
        <v>200</v>
      </c>
      <c r="M682" s="86"/>
      <c r="N682" s="243">
        <f t="shared" si="91"/>
        <v>0.70500000000000007</v>
      </c>
      <c r="P682" s="243">
        <f t="shared" si="92"/>
        <v>0.65500000000000003</v>
      </c>
      <c r="S682" s="577">
        <f t="shared" si="93"/>
        <v>0.68</v>
      </c>
      <c r="T682" s="577">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383</v>
      </c>
      <c r="J683" s="110">
        <v>0.68</v>
      </c>
      <c r="K683" s="575">
        <v>0.05</v>
      </c>
      <c r="L683" s="98">
        <v>300</v>
      </c>
      <c r="M683" s="86"/>
      <c r="N683" s="243">
        <f t="shared" si="91"/>
        <v>0.70500000000000007</v>
      </c>
      <c r="P683" s="243">
        <f t="shared" si="92"/>
        <v>0.65500000000000003</v>
      </c>
      <c r="S683" s="577">
        <f t="shared" si="93"/>
        <v>0.68</v>
      </c>
      <c r="T683" s="577">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384</v>
      </c>
      <c r="J684" s="110">
        <v>0.67</v>
      </c>
      <c r="K684" s="575">
        <v>0.1</v>
      </c>
      <c r="L684" s="98">
        <v>1000</v>
      </c>
      <c r="M684" s="86"/>
      <c r="N684" s="243">
        <f t="shared" si="91"/>
        <v>0.72000000000000008</v>
      </c>
      <c r="P684" s="243">
        <f t="shared" si="92"/>
        <v>0.62</v>
      </c>
      <c r="S684" s="577">
        <f t="shared" si="93"/>
        <v>0.66999999999999993</v>
      </c>
      <c r="T684" s="577">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385</v>
      </c>
      <c r="J685" s="110">
        <v>0.6</v>
      </c>
      <c r="K685" s="575">
        <v>0.15</v>
      </c>
      <c r="L685" s="98">
        <v>4000</v>
      </c>
      <c r="M685" s="86"/>
      <c r="N685" s="243">
        <f t="shared" si="91"/>
        <v>0.67499999999999993</v>
      </c>
      <c r="P685" s="243">
        <f t="shared" si="92"/>
        <v>0.52500000000000002</v>
      </c>
      <c r="S685" s="577">
        <f t="shared" si="93"/>
        <v>0.56499999999999995</v>
      </c>
      <c r="T685" s="577">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386</v>
      </c>
      <c r="J686" s="110">
        <v>0.56999999999999995</v>
      </c>
      <c r="K686" s="575">
        <v>0.15</v>
      </c>
      <c r="L686" s="98">
        <v>3500</v>
      </c>
      <c r="M686" s="86"/>
      <c r="N686" s="243">
        <f t="shared" si="91"/>
        <v>0.64499999999999991</v>
      </c>
      <c r="P686" s="243">
        <f t="shared" si="92"/>
        <v>0.49499999999999994</v>
      </c>
      <c r="S686" s="577">
        <f t="shared" si="93"/>
        <v>0.53999999999999992</v>
      </c>
      <c r="T686" s="577">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387</v>
      </c>
      <c r="J687" s="110">
        <v>0.54</v>
      </c>
      <c r="K687" s="575">
        <v>0.1</v>
      </c>
      <c r="L687" s="98">
        <v>2200</v>
      </c>
      <c r="M687" s="86"/>
      <c r="N687" s="243">
        <f t="shared" si="91"/>
        <v>0.59000000000000008</v>
      </c>
      <c r="P687" s="243">
        <f t="shared" si="92"/>
        <v>0.49000000000000005</v>
      </c>
      <c r="S687" s="577">
        <f t="shared" si="93"/>
        <v>0.57999999999999996</v>
      </c>
      <c r="T687" s="577">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388</v>
      </c>
      <c r="J688" s="110">
        <v>0.52</v>
      </c>
      <c r="K688" s="575">
        <v>7.0000000000000007E-2</v>
      </c>
      <c r="L688" s="98">
        <v>1200</v>
      </c>
      <c r="M688" s="86"/>
      <c r="N688" s="243">
        <f t="shared" si="91"/>
        <v>0.55500000000000005</v>
      </c>
      <c r="P688" s="243">
        <f t="shared" si="92"/>
        <v>0.48499999999999999</v>
      </c>
      <c r="S688" s="577">
        <f t="shared" si="93"/>
        <v>0.57999999999999996</v>
      </c>
      <c r="T688" s="577">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389</v>
      </c>
      <c r="J689" s="138">
        <v>0.5</v>
      </c>
      <c r="K689" s="575">
        <v>0.05</v>
      </c>
      <c r="L689" s="98">
        <v>850</v>
      </c>
      <c r="M689" s="86"/>
      <c r="N689" s="243">
        <f t="shared" si="91"/>
        <v>0.52500000000000002</v>
      </c>
      <c r="P689" s="243">
        <f t="shared" si="92"/>
        <v>0.47499999999999998</v>
      </c>
      <c r="S689" s="577">
        <f t="shared" si="93"/>
        <v>0.55000000000000004</v>
      </c>
      <c r="T689" s="577">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794</v>
      </c>
      <c r="I690" s="100" t="s">
        <v>380</v>
      </c>
      <c r="J690" s="110">
        <v>0.68</v>
      </c>
      <c r="K690" s="575">
        <v>0.05</v>
      </c>
      <c r="L690" s="98">
        <v>150</v>
      </c>
      <c r="M690" s="86"/>
      <c r="N690" s="243">
        <f t="shared" si="91"/>
        <v>0.70500000000000007</v>
      </c>
      <c r="P690" s="243">
        <f t="shared" si="92"/>
        <v>0.65500000000000003</v>
      </c>
      <c r="S690" s="577">
        <f t="shared" si="93"/>
        <v>0.68</v>
      </c>
      <c r="T690" s="577">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0.68</v>
      </c>
      <c r="K691" s="575">
        <v>0.05</v>
      </c>
      <c r="L691" s="98">
        <v>100</v>
      </c>
      <c r="M691" s="86"/>
      <c r="N691" s="243">
        <f t="shared" si="91"/>
        <v>0.70500000000000007</v>
      </c>
      <c r="P691" s="243">
        <f t="shared" si="92"/>
        <v>0.65500000000000003</v>
      </c>
      <c r="S691" s="577">
        <f t="shared" si="93"/>
        <v>0.68</v>
      </c>
      <c r="T691" s="577">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10">
        <v>0.68</v>
      </c>
      <c r="K692" s="575">
        <v>0.05</v>
      </c>
      <c r="L692" s="98">
        <v>200</v>
      </c>
      <c r="M692" s="86"/>
      <c r="N692" s="243">
        <f t="shared" si="91"/>
        <v>0.70500000000000007</v>
      </c>
      <c r="P692" s="243">
        <f t="shared" si="92"/>
        <v>0.65500000000000003</v>
      </c>
      <c r="S692" s="577">
        <f t="shared" si="93"/>
        <v>0.68</v>
      </c>
      <c r="T692" s="577">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383</v>
      </c>
      <c r="J693" s="110">
        <v>0.68</v>
      </c>
      <c r="K693" s="575">
        <v>0.05</v>
      </c>
      <c r="L693" s="98">
        <v>300</v>
      </c>
      <c r="M693" s="86"/>
      <c r="N693" s="243">
        <f t="shared" si="91"/>
        <v>0.70500000000000007</v>
      </c>
      <c r="P693" s="243">
        <f t="shared" si="92"/>
        <v>0.65500000000000003</v>
      </c>
      <c r="S693" s="577">
        <f t="shared" si="93"/>
        <v>0.68</v>
      </c>
      <c r="T693" s="577">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384</v>
      </c>
      <c r="J694" s="110">
        <v>0.67</v>
      </c>
      <c r="K694" s="575">
        <v>0.1</v>
      </c>
      <c r="L694" s="98">
        <v>1000</v>
      </c>
      <c r="M694" s="86"/>
      <c r="N694" s="243">
        <f t="shared" si="91"/>
        <v>0.72000000000000008</v>
      </c>
      <c r="P694" s="243">
        <f t="shared" si="92"/>
        <v>0.62</v>
      </c>
      <c r="S694" s="577">
        <f t="shared" si="93"/>
        <v>0.66999999999999993</v>
      </c>
      <c r="T694" s="577">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385</v>
      </c>
      <c r="J695" s="110">
        <v>0.6</v>
      </c>
      <c r="K695" s="575">
        <v>0.15</v>
      </c>
      <c r="L695" s="98">
        <v>4000</v>
      </c>
      <c r="M695" s="86"/>
      <c r="N695" s="243">
        <f t="shared" si="91"/>
        <v>0.67499999999999993</v>
      </c>
      <c r="P695" s="243">
        <f t="shared" si="92"/>
        <v>0.52500000000000002</v>
      </c>
      <c r="S695" s="577">
        <f t="shared" si="93"/>
        <v>0.56499999999999995</v>
      </c>
      <c r="T695" s="577">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386</v>
      </c>
      <c r="J696" s="110">
        <v>0.56999999999999995</v>
      </c>
      <c r="K696" s="575">
        <v>0.15</v>
      </c>
      <c r="L696" s="98">
        <v>3500</v>
      </c>
      <c r="M696" s="86"/>
      <c r="N696" s="243">
        <f t="shared" si="91"/>
        <v>0.64499999999999991</v>
      </c>
      <c r="P696" s="243">
        <f t="shared" si="92"/>
        <v>0.49499999999999994</v>
      </c>
      <c r="S696" s="577">
        <f t="shared" si="93"/>
        <v>0.53999999999999992</v>
      </c>
      <c r="T696" s="577">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387</v>
      </c>
      <c r="J697" s="110">
        <v>0.54</v>
      </c>
      <c r="K697" s="575">
        <v>0.1</v>
      </c>
      <c r="L697" s="98">
        <v>2200</v>
      </c>
      <c r="M697" s="86"/>
      <c r="N697" s="243">
        <f t="shared" si="91"/>
        <v>0.59000000000000008</v>
      </c>
      <c r="P697" s="243">
        <f t="shared" si="92"/>
        <v>0.49000000000000005</v>
      </c>
      <c r="S697" s="577">
        <f t="shared" si="93"/>
        <v>0.57999999999999996</v>
      </c>
      <c r="T697" s="577">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388</v>
      </c>
      <c r="J698" s="110">
        <v>0.52</v>
      </c>
      <c r="K698" s="575">
        <v>7.0000000000000007E-2</v>
      </c>
      <c r="L698" s="98">
        <v>1200</v>
      </c>
      <c r="M698" s="86"/>
      <c r="N698" s="243">
        <f t="shared" si="91"/>
        <v>0.55500000000000005</v>
      </c>
      <c r="P698" s="243">
        <f t="shared" si="92"/>
        <v>0.48499999999999999</v>
      </c>
      <c r="S698" s="577">
        <f t="shared" si="93"/>
        <v>0.57999999999999996</v>
      </c>
      <c r="T698" s="577">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389</v>
      </c>
      <c r="J699" s="138">
        <v>0.5</v>
      </c>
      <c r="K699" s="575">
        <v>0.05</v>
      </c>
      <c r="L699" s="98">
        <v>850</v>
      </c>
      <c r="M699" s="86"/>
      <c r="N699" s="243">
        <f t="shared" si="91"/>
        <v>0.52500000000000002</v>
      </c>
      <c r="P699" s="243">
        <f t="shared" si="92"/>
        <v>0.47499999999999998</v>
      </c>
      <c r="S699" s="577">
        <f t="shared" si="93"/>
        <v>0.55000000000000004</v>
      </c>
      <c r="T699" s="577">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795</v>
      </c>
      <c r="I700" s="100" t="s">
        <v>380</v>
      </c>
      <c r="J700" s="110">
        <v>0.68</v>
      </c>
      <c r="K700" s="575">
        <v>0.05</v>
      </c>
      <c r="L700" s="98">
        <v>150</v>
      </c>
      <c r="M700" s="86"/>
      <c r="N700" s="243">
        <f t="shared" si="91"/>
        <v>0.70500000000000007</v>
      </c>
      <c r="P700" s="243">
        <f t="shared" si="92"/>
        <v>0.65500000000000003</v>
      </c>
      <c r="S700" s="577">
        <f t="shared" si="93"/>
        <v>0.68</v>
      </c>
      <c r="T700" s="577">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0.68</v>
      </c>
      <c r="K701" s="575">
        <v>0.05</v>
      </c>
      <c r="L701" s="98">
        <v>100</v>
      </c>
      <c r="M701" s="86"/>
      <c r="N701" s="243">
        <f t="shared" si="91"/>
        <v>0.70500000000000007</v>
      </c>
      <c r="P701" s="243">
        <f t="shared" si="92"/>
        <v>0.65500000000000003</v>
      </c>
      <c r="S701" s="577">
        <f t="shared" si="93"/>
        <v>0.68</v>
      </c>
      <c r="T701" s="577">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10">
        <v>0.68</v>
      </c>
      <c r="K702" s="575">
        <v>0.05</v>
      </c>
      <c r="L702" s="98">
        <v>200</v>
      </c>
      <c r="M702" s="86"/>
      <c r="N702" s="243">
        <f t="shared" si="91"/>
        <v>0.70500000000000007</v>
      </c>
      <c r="P702" s="243">
        <f t="shared" si="92"/>
        <v>0.65500000000000003</v>
      </c>
      <c r="S702" s="577">
        <f t="shared" si="93"/>
        <v>0.68</v>
      </c>
      <c r="T702" s="577">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383</v>
      </c>
      <c r="J703" s="110">
        <v>0.68</v>
      </c>
      <c r="K703" s="575">
        <v>0.05</v>
      </c>
      <c r="L703" s="98">
        <v>300</v>
      </c>
      <c r="M703" s="86"/>
      <c r="N703" s="243">
        <f t="shared" si="91"/>
        <v>0.70500000000000007</v>
      </c>
      <c r="P703" s="243">
        <f t="shared" si="92"/>
        <v>0.65500000000000003</v>
      </c>
      <c r="S703" s="577">
        <f t="shared" si="93"/>
        <v>0.68</v>
      </c>
      <c r="T703" s="577">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384</v>
      </c>
      <c r="J704" s="110">
        <v>0.67</v>
      </c>
      <c r="K704" s="575">
        <v>0.1</v>
      </c>
      <c r="L704" s="98">
        <v>1000</v>
      </c>
      <c r="M704" s="86"/>
      <c r="N704" s="243">
        <f t="shared" ref="N704:N739" si="100">$J704+$K704/2</f>
        <v>0.72000000000000008</v>
      </c>
      <c r="P704" s="243">
        <f t="shared" ref="P704:P739" si="101">$J704-$K704/2</f>
        <v>0.62</v>
      </c>
      <c r="S704" s="577">
        <f t="shared" ref="S704:S739" si="102">MAX($J568:$R568)+$T568</f>
        <v>0.66999999999999993</v>
      </c>
      <c r="T704" s="577">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385</v>
      </c>
      <c r="J705" s="110">
        <v>0.6</v>
      </c>
      <c r="K705" s="575">
        <v>0.15</v>
      </c>
      <c r="L705" s="98">
        <v>4000</v>
      </c>
      <c r="M705" s="86"/>
      <c r="N705" s="243">
        <f t="shared" si="100"/>
        <v>0.67499999999999993</v>
      </c>
      <c r="P705" s="243">
        <f t="shared" si="101"/>
        <v>0.52500000000000002</v>
      </c>
      <c r="S705" s="577">
        <f t="shared" si="102"/>
        <v>0.56499999999999995</v>
      </c>
      <c r="T705" s="577">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386</v>
      </c>
      <c r="J706" s="110">
        <v>0.56999999999999995</v>
      </c>
      <c r="K706" s="575">
        <v>0.15</v>
      </c>
      <c r="L706" s="98">
        <v>3500</v>
      </c>
      <c r="M706" s="86"/>
      <c r="N706" s="243">
        <f t="shared" si="100"/>
        <v>0.64499999999999991</v>
      </c>
      <c r="P706" s="243">
        <f t="shared" si="101"/>
        <v>0.49499999999999994</v>
      </c>
      <c r="S706" s="577">
        <f t="shared" si="102"/>
        <v>0.53999999999999992</v>
      </c>
      <c r="T706" s="577">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387</v>
      </c>
      <c r="J707" s="110">
        <v>0.54</v>
      </c>
      <c r="K707" s="575">
        <v>0.1</v>
      </c>
      <c r="L707" s="98">
        <v>2200</v>
      </c>
      <c r="M707" s="86"/>
      <c r="N707" s="243">
        <f t="shared" si="100"/>
        <v>0.59000000000000008</v>
      </c>
      <c r="P707" s="243">
        <f t="shared" si="101"/>
        <v>0.49000000000000005</v>
      </c>
      <c r="S707" s="577">
        <f t="shared" si="102"/>
        <v>0.57999999999999996</v>
      </c>
      <c r="T707" s="577">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388</v>
      </c>
      <c r="J708" s="110">
        <v>0.52</v>
      </c>
      <c r="K708" s="575">
        <v>7.0000000000000007E-2</v>
      </c>
      <c r="L708" s="98">
        <v>1200</v>
      </c>
      <c r="M708" s="86"/>
      <c r="N708" s="243">
        <f t="shared" si="100"/>
        <v>0.55500000000000005</v>
      </c>
      <c r="P708" s="243">
        <f t="shared" si="101"/>
        <v>0.48499999999999999</v>
      </c>
      <c r="S708" s="577">
        <f t="shared" si="102"/>
        <v>0.57999999999999996</v>
      </c>
      <c r="T708" s="577">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389</v>
      </c>
      <c r="J709" s="138">
        <v>0.5</v>
      </c>
      <c r="K709" s="575">
        <v>0.05</v>
      </c>
      <c r="L709" s="98">
        <v>850</v>
      </c>
      <c r="M709" s="86"/>
      <c r="N709" s="243">
        <f t="shared" si="100"/>
        <v>0.52500000000000002</v>
      </c>
      <c r="P709" s="243">
        <f t="shared" si="101"/>
        <v>0.47499999999999998</v>
      </c>
      <c r="S709" s="577">
        <f t="shared" si="102"/>
        <v>0.55000000000000004</v>
      </c>
      <c r="T709" s="577">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796</v>
      </c>
      <c r="I710" s="100" t="s">
        <v>380</v>
      </c>
      <c r="J710" s="110">
        <v>0.68</v>
      </c>
      <c r="K710" s="575">
        <v>0.05</v>
      </c>
      <c r="L710" s="98">
        <v>150</v>
      </c>
      <c r="M710" s="86"/>
      <c r="N710" s="243">
        <f t="shared" si="100"/>
        <v>0.70500000000000007</v>
      </c>
      <c r="P710" s="243">
        <f t="shared" si="101"/>
        <v>0.65500000000000003</v>
      </c>
      <c r="S710" s="577">
        <f t="shared" si="102"/>
        <v>0.68</v>
      </c>
      <c r="T710" s="577">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0.68</v>
      </c>
      <c r="K711" s="575">
        <v>0.05</v>
      </c>
      <c r="L711" s="98">
        <v>100</v>
      </c>
      <c r="M711" s="86"/>
      <c r="N711" s="243">
        <f t="shared" si="100"/>
        <v>0.70500000000000007</v>
      </c>
      <c r="P711" s="243">
        <f t="shared" si="101"/>
        <v>0.65500000000000003</v>
      </c>
      <c r="S711" s="577">
        <f t="shared" si="102"/>
        <v>0.68</v>
      </c>
      <c r="T711" s="577">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10">
        <v>0.68</v>
      </c>
      <c r="K712" s="575">
        <v>0.05</v>
      </c>
      <c r="L712" s="98">
        <v>200</v>
      </c>
      <c r="M712" s="86"/>
      <c r="N712" s="243">
        <f t="shared" si="100"/>
        <v>0.70500000000000007</v>
      </c>
      <c r="P712" s="243">
        <f t="shared" si="101"/>
        <v>0.65500000000000003</v>
      </c>
      <c r="S712" s="577">
        <f t="shared" si="102"/>
        <v>0.68</v>
      </c>
      <c r="T712" s="577">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383</v>
      </c>
      <c r="J713" s="110">
        <v>0.68</v>
      </c>
      <c r="K713" s="575">
        <v>0.05</v>
      </c>
      <c r="L713" s="98">
        <v>300</v>
      </c>
      <c r="M713" s="86"/>
      <c r="N713" s="243">
        <f t="shared" si="100"/>
        <v>0.70500000000000007</v>
      </c>
      <c r="P713" s="243">
        <f t="shared" si="101"/>
        <v>0.65500000000000003</v>
      </c>
      <c r="S713" s="577">
        <f t="shared" si="102"/>
        <v>0.68</v>
      </c>
      <c r="T713" s="577">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384</v>
      </c>
      <c r="J714" s="110">
        <v>0.67</v>
      </c>
      <c r="K714" s="575">
        <v>0.1</v>
      </c>
      <c r="L714" s="98">
        <v>1000</v>
      </c>
      <c r="M714" s="86"/>
      <c r="N714" s="243">
        <f t="shared" si="100"/>
        <v>0.72000000000000008</v>
      </c>
      <c r="P714" s="243">
        <f t="shared" si="101"/>
        <v>0.62</v>
      </c>
      <c r="S714" s="577">
        <f t="shared" si="102"/>
        <v>0.66999999999999993</v>
      </c>
      <c r="T714" s="577">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385</v>
      </c>
      <c r="J715" s="110">
        <v>0.6</v>
      </c>
      <c r="K715" s="575">
        <v>0.15</v>
      </c>
      <c r="L715" s="98">
        <v>4000</v>
      </c>
      <c r="M715" s="86"/>
      <c r="N715" s="243">
        <f t="shared" si="100"/>
        <v>0.67499999999999993</v>
      </c>
      <c r="P715" s="243">
        <f t="shared" si="101"/>
        <v>0.52500000000000002</v>
      </c>
      <c r="S715" s="577">
        <f t="shared" si="102"/>
        <v>0.56499999999999995</v>
      </c>
      <c r="T715" s="577">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386</v>
      </c>
      <c r="J716" s="110">
        <v>0.56999999999999995</v>
      </c>
      <c r="K716" s="575">
        <v>0.15</v>
      </c>
      <c r="L716" s="98">
        <v>3500</v>
      </c>
      <c r="M716" s="86"/>
      <c r="N716" s="243">
        <f t="shared" si="100"/>
        <v>0.64499999999999991</v>
      </c>
      <c r="P716" s="243">
        <f t="shared" si="101"/>
        <v>0.49499999999999994</v>
      </c>
      <c r="S716" s="577">
        <f t="shared" si="102"/>
        <v>0.53999999999999992</v>
      </c>
      <c r="T716" s="577">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387</v>
      </c>
      <c r="J717" s="110">
        <v>0.54</v>
      </c>
      <c r="K717" s="575">
        <v>0.1</v>
      </c>
      <c r="L717" s="98">
        <v>2200</v>
      </c>
      <c r="M717" s="86"/>
      <c r="N717" s="243">
        <f t="shared" si="100"/>
        <v>0.59000000000000008</v>
      </c>
      <c r="P717" s="243">
        <f t="shared" si="101"/>
        <v>0.49000000000000005</v>
      </c>
      <c r="S717" s="577">
        <f t="shared" si="102"/>
        <v>0.57999999999999996</v>
      </c>
      <c r="T717" s="577">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388</v>
      </c>
      <c r="J718" s="110">
        <v>0.52</v>
      </c>
      <c r="K718" s="575">
        <v>7.0000000000000007E-2</v>
      </c>
      <c r="L718" s="98">
        <v>1200</v>
      </c>
      <c r="M718" s="86"/>
      <c r="N718" s="243">
        <f t="shared" si="100"/>
        <v>0.55500000000000005</v>
      </c>
      <c r="P718" s="243">
        <f t="shared" si="101"/>
        <v>0.48499999999999999</v>
      </c>
      <c r="S718" s="577">
        <f t="shared" si="102"/>
        <v>0.57999999999999996</v>
      </c>
      <c r="T718" s="577">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389</v>
      </c>
      <c r="J719" s="138">
        <v>0.5</v>
      </c>
      <c r="K719" s="575">
        <v>0.05</v>
      </c>
      <c r="L719" s="98">
        <v>850</v>
      </c>
      <c r="M719" s="86"/>
      <c r="N719" s="243">
        <f t="shared" si="100"/>
        <v>0.52500000000000002</v>
      </c>
      <c r="P719" s="243">
        <f t="shared" si="101"/>
        <v>0.47499999999999998</v>
      </c>
      <c r="S719" s="577">
        <f t="shared" si="102"/>
        <v>0.55000000000000004</v>
      </c>
      <c r="T719" s="577">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797</v>
      </c>
      <c r="I720" s="100" t="s">
        <v>380</v>
      </c>
      <c r="J720" s="110">
        <v>0.68</v>
      </c>
      <c r="K720" s="575">
        <v>0.05</v>
      </c>
      <c r="L720" s="98">
        <v>150</v>
      </c>
      <c r="M720" s="86"/>
      <c r="N720" s="243">
        <f t="shared" si="100"/>
        <v>0.70500000000000007</v>
      </c>
      <c r="P720" s="243">
        <f t="shared" si="101"/>
        <v>0.65500000000000003</v>
      </c>
      <c r="S720" s="577">
        <f t="shared" si="102"/>
        <v>0.68</v>
      </c>
      <c r="T720" s="577">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0.68</v>
      </c>
      <c r="K721" s="575">
        <v>0.05</v>
      </c>
      <c r="L721" s="98">
        <v>100</v>
      </c>
      <c r="M721" s="86"/>
      <c r="N721" s="243">
        <f t="shared" si="100"/>
        <v>0.70500000000000007</v>
      </c>
      <c r="P721" s="243">
        <f t="shared" si="101"/>
        <v>0.65500000000000003</v>
      </c>
      <c r="S721" s="577">
        <f t="shared" si="102"/>
        <v>0.68</v>
      </c>
      <c r="T721" s="577">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10">
        <v>0.68</v>
      </c>
      <c r="K722" s="575">
        <v>0.05</v>
      </c>
      <c r="L722" s="98">
        <v>200</v>
      </c>
      <c r="M722" s="86"/>
      <c r="N722" s="243">
        <f t="shared" si="100"/>
        <v>0.70500000000000007</v>
      </c>
      <c r="P722" s="243">
        <f t="shared" si="101"/>
        <v>0.65500000000000003</v>
      </c>
      <c r="S722" s="577">
        <f t="shared" si="102"/>
        <v>0.68</v>
      </c>
      <c r="T722" s="577">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383</v>
      </c>
      <c r="J723" s="110">
        <v>0.68</v>
      </c>
      <c r="K723" s="575">
        <v>0.05</v>
      </c>
      <c r="L723" s="98">
        <v>300</v>
      </c>
      <c r="M723" s="86"/>
      <c r="N723" s="243">
        <f t="shared" si="100"/>
        <v>0.70500000000000007</v>
      </c>
      <c r="P723" s="243">
        <f t="shared" si="101"/>
        <v>0.65500000000000003</v>
      </c>
      <c r="S723" s="577">
        <f t="shared" si="102"/>
        <v>0.68</v>
      </c>
      <c r="T723" s="577">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384</v>
      </c>
      <c r="J724" s="110">
        <v>0.67</v>
      </c>
      <c r="K724" s="575">
        <v>0.1</v>
      </c>
      <c r="L724" s="98">
        <v>1000</v>
      </c>
      <c r="M724" s="86"/>
      <c r="N724" s="243">
        <f t="shared" si="100"/>
        <v>0.72000000000000008</v>
      </c>
      <c r="P724" s="243">
        <f t="shared" si="101"/>
        <v>0.62</v>
      </c>
      <c r="S724" s="577">
        <f t="shared" si="102"/>
        <v>0.66999999999999993</v>
      </c>
      <c r="T724" s="577">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385</v>
      </c>
      <c r="J725" s="110">
        <v>0.6</v>
      </c>
      <c r="K725" s="575">
        <v>0.15</v>
      </c>
      <c r="L725" s="98">
        <v>4000</v>
      </c>
      <c r="M725" s="87"/>
      <c r="N725" s="243">
        <f t="shared" si="100"/>
        <v>0.67499999999999993</v>
      </c>
      <c r="P725" s="243">
        <f t="shared" si="101"/>
        <v>0.52500000000000002</v>
      </c>
      <c r="S725" s="577">
        <f t="shared" si="102"/>
        <v>0.56499999999999995</v>
      </c>
      <c r="T725" s="577">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386</v>
      </c>
      <c r="J726" s="110">
        <v>0.56999999999999995</v>
      </c>
      <c r="K726" s="575">
        <v>0.15</v>
      </c>
      <c r="L726" s="98">
        <v>3500</v>
      </c>
      <c r="M726" s="87"/>
      <c r="N726" s="243">
        <f t="shared" si="100"/>
        <v>0.64499999999999991</v>
      </c>
      <c r="P726" s="243">
        <f t="shared" si="101"/>
        <v>0.49499999999999994</v>
      </c>
      <c r="S726" s="577">
        <f t="shared" si="102"/>
        <v>0.53999999999999992</v>
      </c>
      <c r="T726" s="577">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387</v>
      </c>
      <c r="J727" s="110">
        <v>0.54</v>
      </c>
      <c r="K727" s="575">
        <v>0.1</v>
      </c>
      <c r="L727" s="98">
        <v>2200</v>
      </c>
      <c r="M727" s="87"/>
      <c r="N727" s="243">
        <f t="shared" si="100"/>
        <v>0.59000000000000008</v>
      </c>
      <c r="P727" s="243">
        <f t="shared" si="101"/>
        <v>0.49000000000000005</v>
      </c>
      <c r="S727" s="577">
        <f t="shared" si="102"/>
        <v>0.57999999999999996</v>
      </c>
      <c r="T727" s="577">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388</v>
      </c>
      <c r="J728" s="110">
        <v>0.52</v>
      </c>
      <c r="K728" s="575">
        <v>7.0000000000000007E-2</v>
      </c>
      <c r="L728" s="98">
        <v>1200</v>
      </c>
      <c r="M728" s="87"/>
      <c r="N728" s="243">
        <f t="shared" si="100"/>
        <v>0.55500000000000005</v>
      </c>
      <c r="P728" s="243">
        <f t="shared" si="101"/>
        <v>0.48499999999999999</v>
      </c>
      <c r="S728" s="577">
        <f t="shared" si="102"/>
        <v>0.57999999999999996</v>
      </c>
      <c r="T728" s="577">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389</v>
      </c>
      <c r="J729" s="138">
        <v>0.5</v>
      </c>
      <c r="K729" s="575">
        <v>0.05</v>
      </c>
      <c r="L729" s="98">
        <v>850</v>
      </c>
      <c r="M729" s="87"/>
      <c r="N729" s="243">
        <f t="shared" si="100"/>
        <v>0.52500000000000002</v>
      </c>
      <c r="P729" s="243">
        <f t="shared" si="101"/>
        <v>0.47499999999999998</v>
      </c>
      <c r="S729" s="577">
        <f t="shared" si="102"/>
        <v>0.55000000000000004</v>
      </c>
      <c r="T729" s="577">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798</v>
      </c>
      <c r="I730" s="100" t="s">
        <v>380</v>
      </c>
      <c r="J730" s="110">
        <v>0.68</v>
      </c>
      <c r="K730" s="575">
        <v>0.05</v>
      </c>
      <c r="L730" s="98">
        <v>150</v>
      </c>
      <c r="M730" s="87"/>
      <c r="N730" s="243">
        <f t="shared" si="100"/>
        <v>0.70500000000000007</v>
      </c>
      <c r="P730" s="243">
        <f t="shared" si="101"/>
        <v>0.65500000000000003</v>
      </c>
      <c r="S730" s="577">
        <f t="shared" si="102"/>
        <v>0.68</v>
      </c>
      <c r="T730" s="577">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0.68</v>
      </c>
      <c r="K731" s="575">
        <v>0.05</v>
      </c>
      <c r="L731" s="98">
        <v>100</v>
      </c>
      <c r="M731" s="87"/>
      <c r="N731" s="243">
        <f t="shared" si="100"/>
        <v>0.70500000000000007</v>
      </c>
      <c r="P731" s="243">
        <f t="shared" si="101"/>
        <v>0.65500000000000003</v>
      </c>
      <c r="S731" s="577">
        <f t="shared" si="102"/>
        <v>0.68</v>
      </c>
      <c r="T731" s="577">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10">
        <v>0.68</v>
      </c>
      <c r="K732" s="575">
        <v>0.05</v>
      </c>
      <c r="L732" s="98">
        <v>200</v>
      </c>
      <c r="M732" s="87"/>
      <c r="N732" s="243">
        <f t="shared" si="100"/>
        <v>0.70500000000000007</v>
      </c>
      <c r="P732" s="243">
        <f t="shared" si="101"/>
        <v>0.65500000000000003</v>
      </c>
      <c r="S732" s="577">
        <f t="shared" si="102"/>
        <v>0.68</v>
      </c>
      <c r="T732" s="577">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383</v>
      </c>
      <c r="J733" s="110">
        <v>0.68</v>
      </c>
      <c r="K733" s="575">
        <v>0.05</v>
      </c>
      <c r="L733" s="98">
        <v>300</v>
      </c>
      <c r="M733" s="87"/>
      <c r="N733" s="243">
        <f t="shared" si="100"/>
        <v>0.70500000000000007</v>
      </c>
      <c r="P733" s="243">
        <f t="shared" si="101"/>
        <v>0.65500000000000003</v>
      </c>
      <c r="S733" s="577">
        <f t="shared" si="102"/>
        <v>0.68</v>
      </c>
      <c r="T733" s="577">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384</v>
      </c>
      <c r="J734" s="110">
        <v>0.67</v>
      </c>
      <c r="K734" s="575">
        <v>0.1</v>
      </c>
      <c r="L734" s="98">
        <v>1000</v>
      </c>
      <c r="M734" s="87"/>
      <c r="N734" s="243">
        <f t="shared" si="100"/>
        <v>0.72000000000000008</v>
      </c>
      <c r="P734" s="243">
        <f t="shared" si="101"/>
        <v>0.62</v>
      </c>
      <c r="S734" s="577">
        <f t="shared" si="102"/>
        <v>0.66999999999999993</v>
      </c>
      <c r="T734" s="577">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385</v>
      </c>
      <c r="J735" s="110">
        <v>0.6</v>
      </c>
      <c r="K735" s="575">
        <v>0.15</v>
      </c>
      <c r="L735" s="98">
        <v>4000</v>
      </c>
      <c r="M735" s="87"/>
      <c r="N735" s="243">
        <f t="shared" si="100"/>
        <v>0.67499999999999993</v>
      </c>
      <c r="P735" s="243">
        <f t="shared" si="101"/>
        <v>0.52500000000000002</v>
      </c>
      <c r="S735" s="577">
        <f t="shared" si="102"/>
        <v>0.56499999999999995</v>
      </c>
      <c r="T735" s="577">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386</v>
      </c>
      <c r="J736" s="110">
        <v>0.56999999999999995</v>
      </c>
      <c r="K736" s="575">
        <v>0.15</v>
      </c>
      <c r="L736" s="98">
        <v>3500</v>
      </c>
      <c r="M736" s="87"/>
      <c r="N736" s="243">
        <f t="shared" si="100"/>
        <v>0.64499999999999991</v>
      </c>
      <c r="P736" s="243">
        <f t="shared" si="101"/>
        <v>0.49499999999999994</v>
      </c>
      <c r="S736" s="577">
        <f t="shared" si="102"/>
        <v>0.53999999999999992</v>
      </c>
      <c r="T736" s="577">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387</v>
      </c>
      <c r="J737" s="110">
        <v>0.54</v>
      </c>
      <c r="K737" s="575">
        <v>0.1</v>
      </c>
      <c r="L737" s="98">
        <v>2200</v>
      </c>
      <c r="M737" s="87"/>
      <c r="N737" s="243">
        <f t="shared" si="100"/>
        <v>0.59000000000000008</v>
      </c>
      <c r="P737" s="243">
        <f t="shared" si="101"/>
        <v>0.49000000000000005</v>
      </c>
      <c r="S737" s="577">
        <f t="shared" si="102"/>
        <v>0.57999999999999996</v>
      </c>
      <c r="T737" s="577">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388</v>
      </c>
      <c r="J738" s="110">
        <v>0.52</v>
      </c>
      <c r="K738" s="575">
        <v>7.0000000000000007E-2</v>
      </c>
      <c r="L738" s="98">
        <v>1200</v>
      </c>
      <c r="M738" s="87"/>
      <c r="N738" s="243">
        <f t="shared" si="100"/>
        <v>0.55500000000000005</v>
      </c>
      <c r="P738" s="243">
        <f t="shared" si="101"/>
        <v>0.48499999999999999</v>
      </c>
      <c r="S738" s="577">
        <f t="shared" si="102"/>
        <v>0.57999999999999996</v>
      </c>
      <c r="T738" s="577">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389</v>
      </c>
      <c r="J739" s="138">
        <v>0.5</v>
      </c>
      <c r="K739" s="575">
        <v>0.05</v>
      </c>
      <c r="L739" s="98">
        <v>850</v>
      </c>
      <c r="M739" s="87"/>
      <c r="N739" s="243">
        <f t="shared" si="100"/>
        <v>0.52500000000000002</v>
      </c>
      <c r="P739" s="243">
        <f t="shared" si="101"/>
        <v>0.47499999999999998</v>
      </c>
      <c r="S739" s="577">
        <f t="shared" si="102"/>
        <v>0.55000000000000004</v>
      </c>
      <c r="T739" s="577">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947"/>
      <c r="M755" s="945"/>
      <c r="N755" s="945"/>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2"/>
      <c r="K757" s="142"/>
      <c r="L757" s="109"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81" t="s">
        <v>203</v>
      </c>
      <c r="H759" s="34"/>
      <c r="I759" s="34"/>
      <c r="J759" s="29"/>
      <c r="K759" s="32"/>
      <c r="L759" s="32" t="s">
        <v>366</v>
      </c>
      <c r="M759" s="102" t="s">
        <v>379</v>
      </c>
      <c r="N759" s="102" t="s">
        <v>56</v>
      </c>
      <c r="O759" s="102" t="s">
        <v>57</v>
      </c>
      <c r="P759" s="102" t="s">
        <v>58</v>
      </c>
      <c r="Q759" s="102" t="s">
        <v>59</v>
      </c>
      <c r="R759" s="102" t="s">
        <v>881</v>
      </c>
      <c r="S759" s="102" t="s">
        <v>882</v>
      </c>
      <c r="T759" s="102" t="s">
        <v>883</v>
      </c>
      <c r="U759" s="102" t="s">
        <v>1155</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204</v>
      </c>
      <c r="L760" s="100" t="s">
        <v>378</v>
      </c>
      <c r="M760" s="737">
        <v>0.5</v>
      </c>
      <c r="N760" s="737">
        <v>1</v>
      </c>
      <c r="O760" s="737">
        <v>4</v>
      </c>
      <c r="P760" s="737">
        <v>2</v>
      </c>
      <c r="Q760" s="737">
        <v>4</v>
      </c>
      <c r="R760" s="737">
        <v>6</v>
      </c>
      <c r="S760" s="737">
        <v>4</v>
      </c>
      <c r="T760" s="737">
        <v>4</v>
      </c>
      <c r="U760" s="737">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133</v>
      </c>
      <c r="M761" s="737">
        <v>0.5</v>
      </c>
      <c r="N761" s="737">
        <v>1</v>
      </c>
      <c r="O761" s="737">
        <v>4</v>
      </c>
      <c r="P761" s="737">
        <v>2</v>
      </c>
      <c r="Q761" s="737">
        <v>4</v>
      </c>
      <c r="R761" s="737">
        <v>6</v>
      </c>
      <c r="S761" s="737">
        <v>4</v>
      </c>
      <c r="T761" s="737">
        <v>4</v>
      </c>
      <c r="U761" s="737">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134</v>
      </c>
      <c r="M762" s="737">
        <v>0.5</v>
      </c>
      <c r="N762" s="737">
        <v>1</v>
      </c>
      <c r="O762" s="737">
        <v>4</v>
      </c>
      <c r="P762" s="737">
        <v>2</v>
      </c>
      <c r="Q762" s="737">
        <v>4</v>
      </c>
      <c r="R762" s="737">
        <v>6</v>
      </c>
      <c r="S762" s="737">
        <v>4</v>
      </c>
      <c r="T762" s="737">
        <v>4</v>
      </c>
      <c r="U762" s="737">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135</v>
      </c>
      <c r="M763" s="737">
        <v>0.5</v>
      </c>
      <c r="N763" s="737">
        <v>1</v>
      </c>
      <c r="O763" s="737">
        <v>4</v>
      </c>
      <c r="P763" s="737">
        <v>2</v>
      </c>
      <c r="Q763" s="737">
        <v>4</v>
      </c>
      <c r="R763" s="737">
        <v>6</v>
      </c>
      <c r="S763" s="737">
        <v>4</v>
      </c>
      <c r="T763" s="737">
        <v>4</v>
      </c>
      <c r="U763" s="737">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136</v>
      </c>
      <c r="M764" s="737">
        <v>0.5</v>
      </c>
      <c r="N764" s="737">
        <v>1</v>
      </c>
      <c r="O764" s="737">
        <v>4</v>
      </c>
      <c r="P764" s="737">
        <v>2</v>
      </c>
      <c r="Q764" s="737">
        <v>4</v>
      </c>
      <c r="R764" s="737">
        <v>6</v>
      </c>
      <c r="S764" s="737">
        <v>4</v>
      </c>
      <c r="T764" s="737">
        <v>4</v>
      </c>
      <c r="U764" s="737">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137</v>
      </c>
      <c r="M765" s="737">
        <v>0.5</v>
      </c>
      <c r="N765" s="737">
        <v>1</v>
      </c>
      <c r="O765" s="737">
        <v>4</v>
      </c>
      <c r="P765" s="737">
        <v>2</v>
      </c>
      <c r="Q765" s="737">
        <v>4</v>
      </c>
      <c r="R765" s="737">
        <v>6</v>
      </c>
      <c r="S765" s="737">
        <v>4</v>
      </c>
      <c r="T765" s="737">
        <v>4</v>
      </c>
      <c r="U765" s="737">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138</v>
      </c>
      <c r="M766" s="737">
        <v>0.5</v>
      </c>
      <c r="N766" s="737">
        <v>1</v>
      </c>
      <c r="O766" s="737">
        <v>4</v>
      </c>
      <c r="P766" s="737">
        <v>2</v>
      </c>
      <c r="Q766" s="737">
        <v>4</v>
      </c>
      <c r="R766" s="737">
        <v>6</v>
      </c>
      <c r="S766" s="737">
        <v>4</v>
      </c>
      <c r="T766" s="737">
        <v>4</v>
      </c>
      <c r="U766" s="737">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139</v>
      </c>
      <c r="M767" s="737">
        <v>0.5</v>
      </c>
      <c r="N767" s="737">
        <v>1</v>
      </c>
      <c r="O767" s="737">
        <v>4</v>
      </c>
      <c r="P767" s="737">
        <v>2</v>
      </c>
      <c r="Q767" s="737">
        <v>4</v>
      </c>
      <c r="R767" s="737">
        <v>6</v>
      </c>
      <c r="S767" s="737">
        <v>4</v>
      </c>
      <c r="T767" s="737">
        <v>4</v>
      </c>
      <c r="U767" s="737">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140</v>
      </c>
      <c r="M768" s="737">
        <v>0.5</v>
      </c>
      <c r="N768" s="737">
        <v>1</v>
      </c>
      <c r="O768" s="737">
        <v>4</v>
      </c>
      <c r="P768" s="737">
        <v>2</v>
      </c>
      <c r="Q768" s="737">
        <v>4</v>
      </c>
      <c r="R768" s="737">
        <v>6</v>
      </c>
      <c r="S768" s="737">
        <v>4</v>
      </c>
      <c r="T768" s="737">
        <v>4</v>
      </c>
      <c r="U768" s="737">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141</v>
      </c>
      <c r="M769" s="737">
        <v>0.5</v>
      </c>
      <c r="N769" s="737">
        <v>1</v>
      </c>
      <c r="O769" s="737">
        <v>4</v>
      </c>
      <c r="P769" s="737">
        <v>2</v>
      </c>
      <c r="Q769" s="737">
        <v>4</v>
      </c>
      <c r="R769" s="737">
        <v>6</v>
      </c>
      <c r="S769" s="737">
        <v>4</v>
      </c>
      <c r="T769" s="737">
        <v>4</v>
      </c>
      <c r="U769" s="737">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393</v>
      </c>
      <c r="L770" s="100" t="s">
        <v>378</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133</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134</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135</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136</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137</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138</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139</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140</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141</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791</v>
      </c>
      <c r="L780" s="100" t="s">
        <v>378</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133</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134</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135</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136</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137</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138</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139</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140</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141</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792</v>
      </c>
      <c r="L790" s="100" t="s">
        <v>378</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133</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134</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135</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136</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137</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138</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139</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140</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141</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793</v>
      </c>
      <c r="L800" s="100" t="s">
        <v>378</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133</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134</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135</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136</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137</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138</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139</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140</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141</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794</v>
      </c>
      <c r="L810" s="100" t="s">
        <v>378</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133</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134</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135</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136</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137</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138</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139</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140</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141</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795</v>
      </c>
      <c r="L820" s="100" t="s">
        <v>378</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133</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134</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135</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136</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137</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138</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139</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140</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141</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796</v>
      </c>
      <c r="L830" s="100" t="s">
        <v>378</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133</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134</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135</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136</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137</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138</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139</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140</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141</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797</v>
      </c>
      <c r="L840" s="100" t="s">
        <v>378</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133</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134</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135</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136</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137</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138</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139</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140</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141</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798</v>
      </c>
      <c r="L850" s="100" t="s">
        <v>378</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133</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134</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135</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136</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137</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138</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139</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140</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141</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206</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380</v>
      </c>
      <c r="I879" s="97">
        <v>0.8</v>
      </c>
      <c r="J879" s="97">
        <v>0.8</v>
      </c>
      <c r="K879" s="97">
        <v>0.8</v>
      </c>
      <c r="L879" s="97">
        <v>0.8</v>
      </c>
      <c r="M879" s="97">
        <v>0.8</v>
      </c>
      <c r="N879" s="97">
        <v>0.8</v>
      </c>
      <c r="O879" s="97">
        <v>0.8</v>
      </c>
      <c r="P879" s="97">
        <v>0.8</v>
      </c>
      <c r="Q879" s="97">
        <v>0.8</v>
      </c>
      <c r="R879" s="97">
        <v>0.8</v>
      </c>
      <c r="T879" s="734">
        <v>300</v>
      </c>
      <c r="U879" s="734">
        <v>300</v>
      </c>
      <c r="V879" s="734">
        <v>300</v>
      </c>
      <c r="W879" s="734">
        <v>300</v>
      </c>
      <c r="X879" s="734">
        <v>300</v>
      </c>
      <c r="Y879" s="734">
        <v>300</v>
      </c>
      <c r="Z879" s="734">
        <v>300</v>
      </c>
      <c r="AA879" s="734">
        <v>300</v>
      </c>
      <c r="AB879" s="734">
        <v>300</v>
      </c>
      <c r="AC879" s="734">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381</v>
      </c>
      <c r="I880" s="97">
        <v>0.8</v>
      </c>
      <c r="J880" s="97">
        <v>0.8</v>
      </c>
      <c r="K880" s="97">
        <v>0.8</v>
      </c>
      <c r="L880" s="97">
        <v>0.8</v>
      </c>
      <c r="M880" s="97">
        <v>0.8</v>
      </c>
      <c r="N880" s="97">
        <v>0.8</v>
      </c>
      <c r="O880" s="97">
        <v>0.8</v>
      </c>
      <c r="P880" s="97">
        <v>0.8</v>
      </c>
      <c r="Q880" s="97">
        <v>0.8</v>
      </c>
      <c r="R880" s="97">
        <v>0.8</v>
      </c>
      <c r="T880" s="734">
        <v>350</v>
      </c>
      <c r="U880" s="734">
        <v>350</v>
      </c>
      <c r="V880" s="734">
        <v>350</v>
      </c>
      <c r="W880" s="734">
        <v>350</v>
      </c>
      <c r="X880" s="734">
        <v>350</v>
      </c>
      <c r="Y880" s="734">
        <v>350</v>
      </c>
      <c r="Z880" s="734">
        <v>350</v>
      </c>
      <c r="AA880" s="734">
        <v>350</v>
      </c>
      <c r="AB880" s="734">
        <v>350</v>
      </c>
      <c r="AC880" s="734">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382</v>
      </c>
      <c r="I881" s="97">
        <v>0.8</v>
      </c>
      <c r="J881" s="97">
        <v>0.8</v>
      </c>
      <c r="K881" s="97">
        <v>0.8</v>
      </c>
      <c r="L881" s="97">
        <v>0.8</v>
      </c>
      <c r="M881" s="97">
        <v>0.8</v>
      </c>
      <c r="N881" s="97">
        <v>0.8</v>
      </c>
      <c r="O881" s="97">
        <v>0.8</v>
      </c>
      <c r="P881" s="97">
        <v>0.8</v>
      </c>
      <c r="Q881" s="97">
        <v>0.8</v>
      </c>
      <c r="R881" s="97">
        <v>0.8</v>
      </c>
      <c r="T881" s="734">
        <v>400</v>
      </c>
      <c r="U881" s="734">
        <v>400</v>
      </c>
      <c r="V881" s="734">
        <v>400</v>
      </c>
      <c r="W881" s="734">
        <v>400</v>
      </c>
      <c r="X881" s="734">
        <v>400</v>
      </c>
      <c r="Y881" s="734">
        <v>400</v>
      </c>
      <c r="Z881" s="734">
        <v>400</v>
      </c>
      <c r="AA881" s="734">
        <v>400</v>
      </c>
      <c r="AB881" s="734">
        <v>400</v>
      </c>
      <c r="AC881" s="734">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383</v>
      </c>
      <c r="I882" s="97">
        <v>0</v>
      </c>
      <c r="J882" s="97">
        <v>0</v>
      </c>
      <c r="K882" s="97">
        <v>0</v>
      </c>
      <c r="L882" s="97">
        <v>0</v>
      </c>
      <c r="M882" s="97">
        <v>0</v>
      </c>
      <c r="N882" s="97">
        <v>0</v>
      </c>
      <c r="O882" s="97">
        <v>0</v>
      </c>
      <c r="P882" s="97">
        <v>0</v>
      </c>
      <c r="Q882" s="97">
        <v>0</v>
      </c>
      <c r="R882" s="97">
        <v>0</v>
      </c>
      <c r="T882" s="734">
        <v>0</v>
      </c>
      <c r="U882" s="734">
        <v>0</v>
      </c>
      <c r="V882" s="734">
        <v>0</v>
      </c>
      <c r="W882" s="734">
        <v>0</v>
      </c>
      <c r="X882" s="734">
        <v>0</v>
      </c>
      <c r="Y882" s="734">
        <v>0</v>
      </c>
      <c r="Z882" s="734">
        <v>0</v>
      </c>
      <c r="AA882" s="734">
        <v>0</v>
      </c>
      <c r="AB882" s="734">
        <v>0</v>
      </c>
      <c r="AC882" s="734">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384</v>
      </c>
      <c r="I883" s="97">
        <v>0</v>
      </c>
      <c r="J883" s="97">
        <v>0</v>
      </c>
      <c r="K883" s="97">
        <v>0</v>
      </c>
      <c r="L883" s="97">
        <v>0</v>
      </c>
      <c r="M883" s="97">
        <v>0</v>
      </c>
      <c r="N883" s="97">
        <v>0</v>
      </c>
      <c r="O883" s="97">
        <v>0</v>
      </c>
      <c r="P883" s="97">
        <v>0</v>
      </c>
      <c r="Q883" s="97">
        <v>0</v>
      </c>
      <c r="R883" s="97">
        <v>0</v>
      </c>
      <c r="T883" s="734">
        <v>0</v>
      </c>
      <c r="U883" s="734">
        <v>0</v>
      </c>
      <c r="V883" s="734">
        <v>0</v>
      </c>
      <c r="W883" s="734">
        <v>0</v>
      </c>
      <c r="X883" s="734">
        <v>0</v>
      </c>
      <c r="Y883" s="734">
        <v>0</v>
      </c>
      <c r="Z883" s="734">
        <v>0</v>
      </c>
      <c r="AA883" s="734">
        <v>0</v>
      </c>
      <c r="AB883" s="734">
        <v>0</v>
      </c>
      <c r="AC883" s="734">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385</v>
      </c>
      <c r="I884" s="97">
        <v>0</v>
      </c>
      <c r="J884" s="97">
        <v>0</v>
      </c>
      <c r="K884" s="97">
        <v>0</v>
      </c>
      <c r="L884" s="97">
        <v>0</v>
      </c>
      <c r="M884" s="97">
        <v>0</v>
      </c>
      <c r="N884" s="97">
        <v>0</v>
      </c>
      <c r="O884" s="97">
        <v>0</v>
      </c>
      <c r="P884" s="97">
        <v>0</v>
      </c>
      <c r="Q884" s="97">
        <v>0</v>
      </c>
      <c r="R884" s="97">
        <v>0</v>
      </c>
      <c r="T884" s="734">
        <v>0</v>
      </c>
      <c r="U884" s="734">
        <v>0</v>
      </c>
      <c r="V884" s="734">
        <v>0</v>
      </c>
      <c r="W884" s="734">
        <v>0</v>
      </c>
      <c r="X884" s="734">
        <v>0</v>
      </c>
      <c r="Y884" s="734">
        <v>0</v>
      </c>
      <c r="Z884" s="734">
        <v>0</v>
      </c>
      <c r="AA884" s="734">
        <v>0</v>
      </c>
      <c r="AB884" s="734">
        <v>0</v>
      </c>
      <c r="AC884" s="734">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386</v>
      </c>
      <c r="I885" s="97">
        <v>0</v>
      </c>
      <c r="J885" s="97">
        <v>0</v>
      </c>
      <c r="K885" s="97">
        <v>0</v>
      </c>
      <c r="L885" s="97">
        <v>0</v>
      </c>
      <c r="M885" s="97">
        <v>0</v>
      </c>
      <c r="N885" s="97">
        <v>0</v>
      </c>
      <c r="O885" s="97">
        <v>0</v>
      </c>
      <c r="P885" s="97">
        <v>0</v>
      </c>
      <c r="Q885" s="97">
        <v>0</v>
      </c>
      <c r="R885" s="97">
        <v>0</v>
      </c>
      <c r="T885" s="734">
        <v>0</v>
      </c>
      <c r="U885" s="734">
        <v>0</v>
      </c>
      <c r="V885" s="734">
        <v>0</v>
      </c>
      <c r="W885" s="734">
        <v>0</v>
      </c>
      <c r="X885" s="734">
        <v>0</v>
      </c>
      <c r="Y885" s="734">
        <v>0</v>
      </c>
      <c r="Z885" s="734">
        <v>0</v>
      </c>
      <c r="AA885" s="734">
        <v>0</v>
      </c>
      <c r="AB885" s="734">
        <v>0</v>
      </c>
      <c r="AC885" s="734">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387</v>
      </c>
      <c r="I886" s="97">
        <v>0</v>
      </c>
      <c r="J886" s="97">
        <v>0</v>
      </c>
      <c r="K886" s="97">
        <v>0</v>
      </c>
      <c r="L886" s="97">
        <v>0</v>
      </c>
      <c r="M886" s="97">
        <v>0</v>
      </c>
      <c r="N886" s="97">
        <v>0</v>
      </c>
      <c r="O886" s="97">
        <v>0</v>
      </c>
      <c r="P886" s="97">
        <v>0</v>
      </c>
      <c r="Q886" s="97">
        <v>0</v>
      </c>
      <c r="R886" s="97">
        <v>0</v>
      </c>
      <c r="T886" s="734">
        <v>0</v>
      </c>
      <c r="U886" s="734">
        <v>0</v>
      </c>
      <c r="V886" s="734">
        <v>0</v>
      </c>
      <c r="W886" s="734">
        <v>0</v>
      </c>
      <c r="X886" s="734">
        <v>0</v>
      </c>
      <c r="Y886" s="734">
        <v>0</v>
      </c>
      <c r="Z886" s="734">
        <v>0</v>
      </c>
      <c r="AA886" s="734">
        <v>0</v>
      </c>
      <c r="AB886" s="734">
        <v>0</v>
      </c>
      <c r="AC886" s="734">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388</v>
      </c>
      <c r="I887" s="97">
        <v>0</v>
      </c>
      <c r="J887" s="97">
        <v>0</v>
      </c>
      <c r="K887" s="97">
        <v>0</v>
      </c>
      <c r="L887" s="97">
        <v>0</v>
      </c>
      <c r="M887" s="97">
        <v>0</v>
      </c>
      <c r="N887" s="97">
        <v>0</v>
      </c>
      <c r="O887" s="97">
        <v>0</v>
      </c>
      <c r="P887" s="97">
        <v>0</v>
      </c>
      <c r="Q887" s="97">
        <v>0</v>
      </c>
      <c r="R887" s="97">
        <v>0</v>
      </c>
      <c r="T887" s="734">
        <v>0</v>
      </c>
      <c r="U887" s="734">
        <v>0</v>
      </c>
      <c r="V887" s="734">
        <v>0</v>
      </c>
      <c r="W887" s="734">
        <v>0</v>
      </c>
      <c r="X887" s="734">
        <v>0</v>
      </c>
      <c r="Y887" s="734">
        <v>0</v>
      </c>
      <c r="Z887" s="734">
        <v>0</v>
      </c>
      <c r="AA887" s="734">
        <v>0</v>
      </c>
      <c r="AB887" s="734">
        <v>0</v>
      </c>
      <c r="AC887" s="734">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389</v>
      </c>
      <c r="I888" s="97">
        <v>0</v>
      </c>
      <c r="J888" s="97">
        <v>0</v>
      </c>
      <c r="K888" s="97">
        <v>0</v>
      </c>
      <c r="L888" s="97">
        <v>0</v>
      </c>
      <c r="M888" s="97">
        <v>0</v>
      </c>
      <c r="N888" s="97">
        <v>0</v>
      </c>
      <c r="O888" s="97">
        <v>0</v>
      </c>
      <c r="P888" s="97">
        <v>0</v>
      </c>
      <c r="Q888" s="97">
        <v>0</v>
      </c>
      <c r="R888" s="97">
        <v>0</v>
      </c>
      <c r="T888" s="734">
        <v>0</v>
      </c>
      <c r="U888" s="734">
        <v>0</v>
      </c>
      <c r="V888" s="734">
        <v>0</v>
      </c>
      <c r="W888" s="734">
        <v>0</v>
      </c>
      <c r="X888" s="734">
        <v>0</v>
      </c>
      <c r="Y888" s="734">
        <v>0</v>
      </c>
      <c r="Z888" s="734">
        <v>0</v>
      </c>
      <c r="AA888" s="734">
        <v>0</v>
      </c>
      <c r="AB888" s="734">
        <v>0</v>
      </c>
      <c r="AC888" s="734">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46"/>
      <c r="K890" s="546"/>
      <c r="L890" s="546"/>
      <c r="M890" s="546"/>
      <c r="N890" s="546"/>
      <c r="O890" s="546"/>
      <c r="P890" s="546"/>
      <c r="Q890" s="546"/>
      <c r="R890" s="546"/>
      <c r="S890" s="546"/>
      <c r="T890" s="546"/>
      <c r="U890" s="546"/>
      <c r="V890" s="546"/>
      <c r="W890" s="546"/>
      <c r="X890" s="546"/>
      <c r="Y890" s="546"/>
      <c r="Z890" s="546"/>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894</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212</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213</v>
      </c>
      <c r="K904" s="23" t="s">
        <v>379</v>
      </c>
      <c r="L904" s="23" t="s">
        <v>56</v>
      </c>
      <c r="M904" s="23" t="s">
        <v>57</v>
      </c>
      <c r="N904" s="23" t="s">
        <v>58</v>
      </c>
      <c r="O904" s="23" t="s">
        <v>59</v>
      </c>
      <c r="P904" s="23" t="s">
        <v>881</v>
      </c>
      <c r="Q904" s="23" t="s">
        <v>882</v>
      </c>
      <c r="R904" s="23" t="s">
        <v>883</v>
      </c>
      <c r="S904" s="23" t="s">
        <v>1155</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820</v>
      </c>
      <c r="J905" s="144" t="s">
        <v>380</v>
      </c>
      <c r="K905" s="738">
        <v>100</v>
      </c>
      <c r="L905" s="738">
        <v>100</v>
      </c>
      <c r="M905" s="738">
        <v>100</v>
      </c>
      <c r="N905" s="738">
        <v>100</v>
      </c>
      <c r="O905" s="738">
        <v>100</v>
      </c>
      <c r="P905" s="738">
        <v>100</v>
      </c>
      <c r="Q905" s="738">
        <v>100</v>
      </c>
      <c r="R905" s="738">
        <v>100</v>
      </c>
      <c r="S905" s="738">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381</v>
      </c>
      <c r="K906" s="738">
        <v>100</v>
      </c>
      <c r="L906" s="738">
        <v>100</v>
      </c>
      <c r="M906" s="738">
        <v>100</v>
      </c>
      <c r="N906" s="738">
        <v>100</v>
      </c>
      <c r="O906" s="738">
        <v>100</v>
      </c>
      <c r="P906" s="738">
        <v>100</v>
      </c>
      <c r="Q906" s="738">
        <v>100</v>
      </c>
      <c r="R906" s="738">
        <v>100</v>
      </c>
      <c r="S906" s="738">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382</v>
      </c>
      <c r="K907" s="738">
        <v>100</v>
      </c>
      <c r="L907" s="738">
        <v>100</v>
      </c>
      <c r="M907" s="738">
        <v>100</v>
      </c>
      <c r="N907" s="738">
        <v>100</v>
      </c>
      <c r="O907" s="738">
        <v>100</v>
      </c>
      <c r="P907" s="738">
        <v>100</v>
      </c>
      <c r="Q907" s="738">
        <v>100</v>
      </c>
      <c r="R907" s="738">
        <v>100</v>
      </c>
      <c r="S907" s="738">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383</v>
      </c>
      <c r="K908" s="738">
        <v>100</v>
      </c>
      <c r="L908" s="738">
        <v>100</v>
      </c>
      <c r="M908" s="738">
        <v>100</v>
      </c>
      <c r="N908" s="738">
        <v>100</v>
      </c>
      <c r="O908" s="738">
        <v>100</v>
      </c>
      <c r="P908" s="738">
        <v>100</v>
      </c>
      <c r="Q908" s="738">
        <v>100</v>
      </c>
      <c r="R908" s="738">
        <v>100</v>
      </c>
      <c r="S908" s="738">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384</v>
      </c>
      <c r="K909" s="738">
        <v>500</v>
      </c>
      <c r="L909" s="738">
        <v>800</v>
      </c>
      <c r="M909" s="738">
        <v>800</v>
      </c>
      <c r="N909" s="738">
        <v>800</v>
      </c>
      <c r="O909" s="738">
        <v>800</v>
      </c>
      <c r="P909" s="738">
        <v>800</v>
      </c>
      <c r="Q909" s="738">
        <v>800</v>
      </c>
      <c r="R909" s="738">
        <v>800</v>
      </c>
      <c r="S909" s="738">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385</v>
      </c>
      <c r="K910" s="738">
        <v>500</v>
      </c>
      <c r="L910" s="738">
        <v>800</v>
      </c>
      <c r="M910" s="738">
        <v>800</v>
      </c>
      <c r="N910" s="738">
        <v>800</v>
      </c>
      <c r="O910" s="738">
        <v>800</v>
      </c>
      <c r="P910" s="738">
        <v>800</v>
      </c>
      <c r="Q910" s="738">
        <v>800</v>
      </c>
      <c r="R910" s="738">
        <v>800</v>
      </c>
      <c r="S910" s="738">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386</v>
      </c>
      <c r="K911" s="738">
        <v>500</v>
      </c>
      <c r="L911" s="738">
        <v>800</v>
      </c>
      <c r="M911" s="738">
        <v>800</v>
      </c>
      <c r="N911" s="738">
        <v>800</v>
      </c>
      <c r="O911" s="738">
        <v>800</v>
      </c>
      <c r="P911" s="738">
        <v>800</v>
      </c>
      <c r="Q911" s="738">
        <v>800</v>
      </c>
      <c r="R911" s="738">
        <v>800</v>
      </c>
      <c r="S911" s="738">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387</v>
      </c>
      <c r="K912" s="738">
        <v>500</v>
      </c>
      <c r="L912" s="738">
        <v>800</v>
      </c>
      <c r="M912" s="738">
        <v>800</v>
      </c>
      <c r="N912" s="738">
        <v>800</v>
      </c>
      <c r="O912" s="738">
        <v>800</v>
      </c>
      <c r="P912" s="738">
        <v>800</v>
      </c>
      <c r="Q912" s="738">
        <v>800</v>
      </c>
      <c r="R912" s="738">
        <v>800</v>
      </c>
      <c r="S912" s="738">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388</v>
      </c>
      <c r="K913" s="738">
        <v>500</v>
      </c>
      <c r="L913" s="738">
        <v>800</v>
      </c>
      <c r="M913" s="738">
        <v>800</v>
      </c>
      <c r="N913" s="738">
        <v>800</v>
      </c>
      <c r="O913" s="738">
        <v>800</v>
      </c>
      <c r="P913" s="738">
        <v>800</v>
      </c>
      <c r="Q913" s="738">
        <v>800</v>
      </c>
      <c r="R913" s="738">
        <v>800</v>
      </c>
      <c r="S913" s="738">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389</v>
      </c>
      <c r="K914" s="738">
        <v>500</v>
      </c>
      <c r="L914" s="738">
        <v>800</v>
      </c>
      <c r="M914" s="738">
        <v>800</v>
      </c>
      <c r="N914" s="738">
        <v>800</v>
      </c>
      <c r="O914" s="738">
        <v>800</v>
      </c>
      <c r="P914" s="738">
        <v>800</v>
      </c>
      <c r="Q914" s="738">
        <v>800</v>
      </c>
      <c r="R914" s="738">
        <v>800</v>
      </c>
      <c r="S914" s="738">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393</v>
      </c>
      <c r="J915" s="100" t="s">
        <v>378</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133</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134</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135</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136</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137</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138</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139</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140</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141</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791</v>
      </c>
      <c r="J925" s="100" t="s">
        <v>378</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133</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134</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135</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136</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137</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138</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139</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140</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141</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792</v>
      </c>
      <c r="J935" s="100" t="s">
        <v>378</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133</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134</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135</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136</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137</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138</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139</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140</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141</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793</v>
      </c>
      <c r="J945" s="100" t="s">
        <v>378</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133</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134</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135</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136</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137</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138</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139</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140</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141</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794</v>
      </c>
      <c r="J955" s="100" t="s">
        <v>378</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133</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134</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135</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136</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137</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138</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139</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140</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141</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795</v>
      </c>
      <c r="J965" s="100" t="s">
        <v>378</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133</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134</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135</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136</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137</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138</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139</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140</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141</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796</v>
      </c>
      <c r="J975" s="100" t="s">
        <v>378</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133</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134</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135</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136</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137</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138</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139</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140</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141</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797</v>
      </c>
      <c r="J985" s="100" t="s">
        <v>378</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133</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134</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135</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136</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137</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138</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139</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140</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141</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798</v>
      </c>
      <c r="J995" s="100" t="s">
        <v>378</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133</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134</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135</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136</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137</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138</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139</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140</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141</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745</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749</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942</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81" t="s">
        <v>747</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81" t="s">
        <v>746</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912</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214</v>
      </c>
      <c r="M1020" s="99" t="s">
        <v>354</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155</v>
      </c>
      <c r="L1021" s="112" t="s">
        <v>215</v>
      </c>
      <c r="M1021" s="476" t="s">
        <v>193</v>
      </c>
      <c r="N1021" s="476" t="s">
        <v>368</v>
      </c>
      <c r="O1021" s="476" t="s">
        <v>367</v>
      </c>
      <c r="P1021" s="476" t="s">
        <v>192</v>
      </c>
      <c r="Q1021" s="23" t="s">
        <v>744</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27" t="s">
        <v>380</v>
      </c>
      <c r="L1022" s="219">
        <v>0.5</v>
      </c>
      <c r="M1022" s="477">
        <v>9</v>
      </c>
      <c r="N1022" s="477">
        <v>10</v>
      </c>
      <c r="O1022" s="477">
        <v>10.5</v>
      </c>
      <c r="P1022" s="477">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28" t="s">
        <v>381</v>
      </c>
      <c r="L1023" s="220">
        <v>0.5</v>
      </c>
      <c r="M1023" s="478">
        <v>9.5</v>
      </c>
      <c r="N1023" s="478">
        <v>10</v>
      </c>
      <c r="O1023" s="478">
        <v>11</v>
      </c>
      <c r="P1023" s="478">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28" t="s">
        <v>382</v>
      </c>
      <c r="L1024" s="220">
        <v>0.5</v>
      </c>
      <c r="M1024" s="478">
        <v>10.5</v>
      </c>
      <c r="N1024" s="478">
        <v>11</v>
      </c>
      <c r="O1024" s="478">
        <v>11.5</v>
      </c>
      <c r="P1024" s="478">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28" t="s">
        <v>383</v>
      </c>
      <c r="L1025" s="220">
        <v>0.5</v>
      </c>
      <c r="M1025" s="478">
        <v>11</v>
      </c>
      <c r="N1025" s="478">
        <v>11.5</v>
      </c>
      <c r="O1025" s="478">
        <v>12</v>
      </c>
      <c r="P1025" s="478">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28" t="s">
        <v>384</v>
      </c>
      <c r="L1026" s="220">
        <v>0.5</v>
      </c>
      <c r="M1026" s="478">
        <v>10</v>
      </c>
      <c r="N1026" s="478">
        <v>11</v>
      </c>
      <c r="O1026" s="478">
        <v>12</v>
      </c>
      <c r="P1026" s="478">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28" t="s">
        <v>385</v>
      </c>
      <c r="L1027" s="220">
        <v>0.5</v>
      </c>
      <c r="M1027" s="478">
        <v>8</v>
      </c>
      <c r="N1027" s="478">
        <v>8.5</v>
      </c>
      <c r="O1027" s="478">
        <v>9.5</v>
      </c>
      <c r="P1027" s="478">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28" t="s">
        <v>386</v>
      </c>
      <c r="L1028" s="221">
        <v>0.5</v>
      </c>
      <c r="M1028" s="479">
        <v>7</v>
      </c>
      <c r="N1028" s="479">
        <v>8</v>
      </c>
      <c r="O1028" s="479">
        <v>9</v>
      </c>
      <c r="P1028" s="479">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28" t="s">
        <v>387</v>
      </c>
      <c r="L1029" s="221">
        <v>0.5</v>
      </c>
      <c r="M1029" s="479">
        <v>7</v>
      </c>
      <c r="N1029" s="479">
        <v>8</v>
      </c>
      <c r="O1029" s="479">
        <v>9</v>
      </c>
      <c r="P1029" s="479">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28" t="s">
        <v>388</v>
      </c>
      <c r="L1030" s="221">
        <v>0.5</v>
      </c>
      <c r="M1030" s="479">
        <v>6</v>
      </c>
      <c r="N1030" s="479">
        <v>7</v>
      </c>
      <c r="O1030" s="479">
        <v>8</v>
      </c>
      <c r="P1030" s="479">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29" t="s">
        <v>389</v>
      </c>
      <c r="L1031" s="222">
        <v>0.5</v>
      </c>
      <c r="M1031" s="480">
        <v>5.5</v>
      </c>
      <c r="N1031" s="480">
        <v>6.5</v>
      </c>
      <c r="O1031" s="480">
        <v>8</v>
      </c>
      <c r="P1031" s="480">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913</v>
      </c>
      <c r="H1033" s="86"/>
      <c r="I1033" s="86"/>
      <c r="J1033" s="86"/>
      <c r="K1033" s="86"/>
      <c r="L1033" s="224">
        <v>6.5</v>
      </c>
      <c r="M1033" s="86" t="s">
        <v>750</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396</v>
      </c>
      <c r="F6" s="323">
        <v>2</v>
      </c>
      <c r="G6" s="261"/>
      <c r="H6" s="651" t="s">
        <v>397</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398</v>
      </c>
      <c r="F7" s="329">
        <v>1</v>
      </c>
      <c r="G7" s="265"/>
      <c r="H7" s="266" t="s">
        <v>399</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405</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406</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407</v>
      </c>
      <c r="I11" s="485">
        <v>44910.676203703697</v>
      </c>
      <c r="J11" s="960" t="s">
        <v>1202</v>
      </c>
      <c r="K11" s="961"/>
      <c r="L11" s="961"/>
      <c r="M11" s="961"/>
      <c r="N11" s="961"/>
      <c r="O11" s="961"/>
      <c r="P11" s="961"/>
      <c r="Q11" s="961"/>
      <c r="R11" s="961"/>
      <c r="S11" s="961"/>
      <c r="T11" s="961"/>
      <c r="U11" s="961"/>
      <c r="V11" s="961"/>
      <c r="W11" s="961"/>
      <c r="X11" s="962"/>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408</v>
      </c>
      <c r="I12" s="373">
        <v>45121.806638773101</v>
      </c>
      <c r="J12" s="963" t="s">
        <v>1213</v>
      </c>
      <c r="K12" s="963"/>
      <c r="L12" s="963"/>
      <c r="M12" s="963"/>
      <c r="N12" s="963"/>
      <c r="O12" s="963"/>
      <c r="P12" s="963"/>
      <c r="Q12" s="963"/>
      <c r="R12" s="963"/>
      <c r="S12" s="963"/>
      <c r="T12" s="963"/>
      <c r="U12" s="963"/>
      <c r="V12" s="963"/>
      <c r="W12" s="963"/>
      <c r="X12" s="963"/>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409</v>
      </c>
      <c r="AR13" s="259"/>
      <c r="AS13" s="247"/>
      <c r="AT13" s="247"/>
      <c r="AU13" s="247"/>
    </row>
    <row r="14" spans="1:47" ht="5.15" hidden="1" customHeight="1" outlineLevel="3" x14ac:dyDescent="0.35">
      <c r="A14" s="247"/>
      <c r="B14" s="256"/>
      <c r="C14" s="249">
        <f>INT($C$6)+3.005</f>
        <v>4.0049999999999999</v>
      </c>
      <c r="D14" s="272" t="s">
        <v>405</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410</v>
      </c>
      <c r="I15" s="279" t="s">
        <v>411</v>
      </c>
      <c r="J15" s="280">
        <v>15</v>
      </c>
      <c r="K15" s="279" t="s">
        <v>412</v>
      </c>
      <c r="L15" s="280">
        <v>8.43</v>
      </c>
      <c r="M15" s="277" t="s">
        <v>413</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414</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415</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416</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417</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409</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117</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396</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398</v>
      </c>
      <c r="F30" s="329">
        <v>1</v>
      </c>
      <c r="G30" s="265"/>
      <c r="H30" s="266" t="s">
        <v>418</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402</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403</v>
      </c>
      <c r="C38" s="249">
        <f>INT(MAX($C$40:$C$169))+1</f>
        <v>5</v>
      </c>
      <c r="D38" s="272" t="s">
        <v>404</v>
      </c>
      <c r="E38" s="329"/>
      <c r="F38" s="329"/>
      <c r="G38" s="272"/>
      <c r="AQ38" s="272"/>
      <c r="AR38" s="259"/>
      <c r="AS38" s="247"/>
      <c r="AT38" s="247"/>
      <c r="AU38" s="247"/>
    </row>
    <row r="39" spans="1:47" outlineLevel="1" x14ac:dyDescent="0.35">
      <c r="A39" s="247"/>
      <c r="B39" s="256"/>
      <c r="C39" s="249">
        <f>INT($C$29)+1</f>
        <v>2</v>
      </c>
      <c r="D39" s="272"/>
      <c r="E39" s="329"/>
      <c r="F39" s="329"/>
      <c r="G39" s="272"/>
      <c r="H39" s="289" t="s">
        <v>419</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405</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420</v>
      </c>
      <c r="I41" s="293"/>
      <c r="J41" s="294">
        <v>2</v>
      </c>
      <c r="K41" s="277"/>
      <c r="L41" s="277" t="s">
        <v>892</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421</v>
      </c>
      <c r="I42" s="293"/>
      <c r="J42" s="294">
        <v>0</v>
      </c>
      <c r="K42" s="277"/>
      <c r="L42" s="277" t="s">
        <v>422</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423</v>
      </c>
      <c r="I43" s="293" t="s">
        <v>424</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425</v>
      </c>
      <c r="I44" s="293" t="s">
        <v>424</v>
      </c>
      <c r="J44" s="294">
        <v>10</v>
      </c>
      <c r="K44" s="277"/>
      <c r="L44" s="277" t="s">
        <v>426</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427</v>
      </c>
      <c r="I45" s="293"/>
      <c r="J45" s="294">
        <v>0</v>
      </c>
      <c r="K45" s="277"/>
      <c r="L45" s="277" t="s">
        <v>428</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429</v>
      </c>
      <c r="I46" s="296" t="s">
        <v>430</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431</v>
      </c>
      <c r="I47" s="293"/>
      <c r="J47" s="294">
        <v>1.25</v>
      </c>
      <c r="K47" s="277"/>
      <c r="L47" s="277" t="s">
        <v>432</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433</v>
      </c>
      <c r="I48" s="293" t="s">
        <v>434</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435</v>
      </c>
      <c r="I49" s="277"/>
      <c r="J49" s="280">
        <v>35</v>
      </c>
      <c r="K49" s="277"/>
      <c r="L49" s="277" t="s">
        <v>962</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436</v>
      </c>
      <c r="I50" s="293" t="s">
        <v>430</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1158</v>
      </c>
      <c r="I51" s="902" t="s">
        <v>1159</v>
      </c>
      <c r="J51" s="315">
        <v>0</v>
      </c>
      <c r="K51" s="277"/>
      <c r="L51" s="277" t="s">
        <v>1160</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437</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438</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439</v>
      </c>
      <c r="J55" s="300"/>
      <c r="K55" s="300" t="s">
        <v>440</v>
      </c>
      <c r="L55" s="300"/>
      <c r="M55" s="300" t="s">
        <v>441</v>
      </c>
      <c r="N55" s="300"/>
      <c r="O55" s="300" t="s">
        <v>442</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443</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443</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409</v>
      </c>
      <c r="AR58" s="259"/>
      <c r="AS58" s="247"/>
      <c r="AT58" s="247"/>
      <c r="AU58" s="247"/>
    </row>
    <row r="59" spans="1:47" outlineLevel="1" x14ac:dyDescent="0.35">
      <c r="A59" s="247"/>
      <c r="B59" s="256"/>
      <c r="C59" s="249">
        <f>INT($C$29)+1</f>
        <v>2</v>
      </c>
      <c r="D59" s="272"/>
      <c r="E59" s="329"/>
      <c r="F59" s="329"/>
      <c r="G59" s="272"/>
      <c r="H59" s="289" t="s">
        <v>444</v>
      </c>
      <c r="I59" s="290"/>
      <c r="J59" s="291"/>
      <c r="K59" s="303" t="s">
        <v>445</v>
      </c>
      <c r="L59" s="303" t="s">
        <v>446</v>
      </c>
      <c r="M59" s="304"/>
      <c r="N59" s="305"/>
      <c r="O59" s="262" t="s">
        <v>447</v>
      </c>
      <c r="P59" s="262"/>
      <c r="Q59" s="262" t="s">
        <v>448</v>
      </c>
      <c r="R59" s="262"/>
      <c r="S59" s="306" t="s">
        <v>22</v>
      </c>
      <c r="T59" s="291"/>
      <c r="U59" s="658" t="s">
        <v>449</v>
      </c>
      <c r="V59" s="262" t="s">
        <v>966</v>
      </c>
      <c r="W59" s="291"/>
      <c r="X59" s="305" t="s">
        <v>451</v>
      </c>
      <c r="Y59" s="307" t="s">
        <v>450</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452</v>
      </c>
      <c r="I60" s="306" t="s">
        <v>453</v>
      </c>
      <c r="J60" s="305"/>
      <c r="K60" s="303"/>
      <c r="L60" s="303" t="s">
        <v>454</v>
      </c>
      <c r="M60" s="304"/>
      <c r="N60" s="305"/>
      <c r="O60" s="306" t="s">
        <v>456</v>
      </c>
      <c r="P60" s="306" t="s">
        <v>457</v>
      </c>
      <c r="Q60" s="306" t="s">
        <v>456</v>
      </c>
      <c r="R60" s="306" t="s">
        <v>457</v>
      </c>
      <c r="S60" s="306" t="s">
        <v>455</v>
      </c>
      <c r="T60" s="305" t="s">
        <v>458</v>
      </c>
      <c r="U60" s="305" t="s">
        <v>459</v>
      </c>
      <c r="V60" s="306" t="s">
        <v>967</v>
      </c>
      <c r="W60" s="305"/>
      <c r="X60" s="305" t="s">
        <v>460</v>
      </c>
      <c r="Y60" s="593" t="s">
        <v>439</v>
      </c>
      <c r="Z60" s="593"/>
      <c r="AA60" s="593"/>
      <c r="AB60" s="593" t="s">
        <v>440</v>
      </c>
      <c r="AC60" s="593"/>
      <c r="AD60" s="593"/>
      <c r="AE60" s="593" t="s">
        <v>442</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405</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743</v>
      </c>
      <c r="Y62" s="277"/>
      <c r="Z62" s="277"/>
      <c r="AA62" s="277"/>
      <c r="AB62" s="277"/>
      <c r="AC62" s="277"/>
      <c r="AD62" s="277"/>
      <c r="AE62" s="277"/>
      <c r="AF62" s="277"/>
      <c r="AG62" s="277"/>
      <c r="AH62" s="277" t="s">
        <v>1171</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742</v>
      </c>
      <c r="Z63" s="299"/>
      <c r="AA63" s="299"/>
      <c r="AB63" s="299"/>
      <c r="AC63" s="299"/>
      <c r="AD63" s="471"/>
      <c r="AE63" s="364"/>
      <c r="AF63" s="277"/>
      <c r="AG63" s="277"/>
      <c r="AH63" s="293"/>
      <c r="AI63" s="299" t="s">
        <v>1172</v>
      </c>
      <c r="AJ63" s="299"/>
      <c r="AK63" s="293"/>
      <c r="AL63" s="293"/>
      <c r="AM63" s="293"/>
      <c r="AN63" s="299" t="s">
        <v>1173</v>
      </c>
      <c r="AO63" s="299"/>
      <c r="AP63" s="299"/>
      <c r="AQ63" s="272"/>
      <c r="AR63" s="259"/>
      <c r="AS63" s="247"/>
      <c r="AT63" s="247"/>
      <c r="AU63" s="247"/>
    </row>
    <row r="64" spans="1:47" ht="45" customHeight="1" outlineLevel="2" x14ac:dyDescent="0.35">
      <c r="A64" s="247"/>
      <c r="B64" s="256"/>
      <c r="C64" s="249">
        <f>INT($C$29)+2</f>
        <v>3</v>
      </c>
      <c r="D64" s="272"/>
      <c r="E64" s="907" t="s">
        <v>1183</v>
      </c>
      <c r="F64" s="907" t="s">
        <v>1184</v>
      </c>
      <c r="G64" s="272"/>
      <c r="H64" s="277"/>
      <c r="I64" s="293" t="s">
        <v>453</v>
      </c>
      <c r="J64" s="293" t="s">
        <v>155</v>
      </c>
      <c r="K64" s="293" t="s">
        <v>154</v>
      </c>
      <c r="L64" s="293" t="s">
        <v>446</v>
      </c>
      <c r="M64" s="277"/>
      <c r="N64" s="535" t="s">
        <v>824</v>
      </c>
      <c r="O64" s="743" t="s">
        <v>823</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6" t="s">
        <v>1174</v>
      </c>
      <c r="AI64" s="293" t="s">
        <v>1175</v>
      </c>
      <c r="AJ64" s="293" t="s">
        <v>1176</v>
      </c>
      <c r="AK64" s="535" t="s">
        <v>1177</v>
      </c>
      <c r="AL64" s="535" t="s">
        <v>1178</v>
      </c>
      <c r="AM64" s="535" t="s">
        <v>1179</v>
      </c>
      <c r="AN64" s="535" t="s">
        <v>1180</v>
      </c>
      <c r="AO64" s="535" t="s">
        <v>1181</v>
      </c>
      <c r="AP64" s="535" t="s">
        <v>1182</v>
      </c>
      <c r="AQ64" s="272"/>
      <c r="AR64" s="259"/>
      <c r="AS64" s="247"/>
      <c r="AT64" s="247"/>
      <c r="AU64" s="247"/>
    </row>
    <row r="65" spans="1:47" outlineLevel="2" x14ac:dyDescent="0.35">
      <c r="A65" s="247"/>
      <c r="B65" s="256"/>
      <c r="C65" s="249">
        <f>INT($C$29)+2</f>
        <v>3</v>
      </c>
      <c r="D65" s="272"/>
      <c r="E65" s="329">
        <v>-1</v>
      </c>
      <c r="F65" s="908">
        <f>$K65+364*($K65&lt;$AN65)</f>
        <v>43595</v>
      </c>
      <c r="G65" s="272"/>
      <c r="H65" s="293"/>
      <c r="I65" s="293" t="s">
        <v>820</v>
      </c>
      <c r="J65" s="293">
        <v>0</v>
      </c>
      <c r="K65" s="483">
        <f>INDEX(Periods!$F$21:$O$30,J65+1,$E65+2)</f>
        <v>43595</v>
      </c>
      <c r="L65" s="484">
        <f t="shared" ref="L65:L96" ca="1" si="1">IF(K66-K65&gt;0,K66-K65,OFFSET(K66,-i_p6_len,0)+365-K65)</f>
        <v>14</v>
      </c>
      <c r="M65" s="580"/>
      <c r="N65" s="280">
        <f>COUNT(J65:J74)</f>
        <v>10</v>
      </c>
      <c r="O65" s="578">
        <v>200</v>
      </c>
      <c r="P65" s="578">
        <v>352</v>
      </c>
      <c r="Q65" s="310">
        <v>0.81</v>
      </c>
      <c r="R65" s="310">
        <v>0.81</v>
      </c>
      <c r="S65" s="747" cm="1">
        <f t="array" ref="S65">INDEX([0]!i_pasture_stage_p6z,$J65+1,ROUNDDOWN((ROW($J65)-ROW($J$65))/i_p6_len,0)+1)</f>
        <v>0</v>
      </c>
      <c r="T65" s="310">
        <v>0.3</v>
      </c>
      <c r="U65" s="294">
        <v>10</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Early</v>
      </c>
      <c r="AL65" s="277">
        <f>IF($AK65="Early",$F65-$AN65,IF($AK65="Late",$F65-$AO65,$F65-$AP65))</f>
        <v>0</v>
      </c>
      <c r="AM65" s="277">
        <f>1+$J65*($AK65&lt;&gt;$AK64)</f>
        <v>1</v>
      </c>
      <c r="AN65" s="349">
        <f t="shared" ref="AN65:AN96" si="2">INDEX(i_break_date,$E65+2,1)</f>
        <v>43595</v>
      </c>
      <c r="AO65" s="373">
        <f>Periods!$F$24</f>
        <v>43665</v>
      </c>
      <c r="AP65" s="909">
        <f>INDEX(Periods!$F$21:$O$31,INDEX(Annual!EndGS,1,$E65+2)+2,$E65+2)</f>
        <v>43749</v>
      </c>
      <c r="AQ65" s="272"/>
      <c r="AR65" s="259"/>
      <c r="AS65" s="247"/>
      <c r="AT65" s="247"/>
      <c r="AU65" s="247"/>
    </row>
    <row r="66" spans="1:47" outlineLevel="2" x14ac:dyDescent="0.35">
      <c r="A66" s="247"/>
      <c r="B66" s="256"/>
      <c r="C66" s="249">
        <f t="shared" ref="C66:C74" si="3">INT($C$29)+2</f>
        <v>3</v>
      </c>
      <c r="D66" s="272"/>
      <c r="E66" s="329">
        <v>-1</v>
      </c>
      <c r="F66" s="908">
        <f t="shared" ref="F66:F129" si="4">$K66+364*($K66&lt;$AN66)</f>
        <v>43609</v>
      </c>
      <c r="G66" s="272"/>
      <c r="H66" s="293"/>
      <c r="I66" s="293"/>
      <c r="J66" s="293">
        <v>1</v>
      </c>
      <c r="K66" s="483">
        <f>INDEX(Periods!$F$21:$O$30,J66+1,$E66+2)</f>
        <v>43609</v>
      </c>
      <c r="L66" s="484">
        <f t="shared" ca="1" si="1"/>
        <v>21</v>
      </c>
      <c r="M66" s="580"/>
      <c r="N66" s="277"/>
      <c r="O66" s="578">
        <v>200</v>
      </c>
      <c r="P66" s="578">
        <v>550</v>
      </c>
      <c r="Q66" s="310">
        <v>0.81</v>
      </c>
      <c r="R66" s="310">
        <v>0.81</v>
      </c>
      <c r="S66" s="747" cm="1">
        <f t="array" ref="S66">INDEX([0]!i_pasture_stage_p6z,$J66+1,ROUNDDOWN((ROW($J66)-ROW($J$65))/i_p6_len,0)+1)</f>
        <v>0.23809523809523808</v>
      </c>
      <c r="T66" s="310">
        <v>0.3</v>
      </c>
      <c r="U66" s="294">
        <v>10</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14</v>
      </c>
      <c r="AM66" s="277">
        <f t="shared" ref="AM66:AM74" si="7">1+$J66*($AK66&lt;&gt;$AK65)</f>
        <v>1</v>
      </c>
      <c r="AN66" s="349">
        <f t="shared" si="2"/>
        <v>43595</v>
      </c>
      <c r="AO66" s="349">
        <f>AO65</f>
        <v>43665</v>
      </c>
      <c r="AP66" s="909">
        <f>INDEX(Periods!$F$21:$O$31,INDEX(Annual!EndGS,1,$E66+2)+2,$E66+2)</f>
        <v>43749</v>
      </c>
      <c r="AQ66" s="272"/>
      <c r="AR66" s="259"/>
      <c r="AS66" s="247"/>
      <c r="AT66" s="247"/>
      <c r="AU66" s="247"/>
    </row>
    <row r="67" spans="1:47" outlineLevel="2" x14ac:dyDescent="0.35">
      <c r="A67" s="247"/>
      <c r="B67" s="256"/>
      <c r="C67" s="249">
        <f t="shared" si="3"/>
        <v>3</v>
      </c>
      <c r="D67" s="272"/>
      <c r="E67" s="329">
        <v>-1</v>
      </c>
      <c r="F67" s="908">
        <f t="shared" si="4"/>
        <v>43630</v>
      </c>
      <c r="G67" s="272"/>
      <c r="H67" s="293"/>
      <c r="I67" s="293"/>
      <c r="J67" s="293">
        <v>2</v>
      </c>
      <c r="K67" s="483">
        <f>INDEX(Periods!$F$21:$O$30,J67+1,$E67+2)</f>
        <v>43630</v>
      </c>
      <c r="L67" s="484">
        <f t="shared" ca="1" si="1"/>
        <v>35</v>
      </c>
      <c r="M67" s="580"/>
      <c r="N67" s="277"/>
      <c r="O67" s="578">
        <v>250</v>
      </c>
      <c r="P67" s="578">
        <v>1200</v>
      </c>
      <c r="Q67" s="310">
        <v>0.81</v>
      </c>
      <c r="R67" s="310">
        <v>0.81</v>
      </c>
      <c r="S67" s="747" cm="1">
        <f t="array" ref="S67">INDEX([0]!i_pasture_stage_p6z,$J67+1,ROUNDDOWN((ROW($J67)-ROW($J$65))/i_p6_len,0)+1)</f>
        <v>1</v>
      </c>
      <c r="T67" s="310">
        <v>0.3</v>
      </c>
      <c r="U67" s="294">
        <v>10</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35</v>
      </c>
      <c r="AM67" s="277">
        <f>1+$J67*($AK67&lt;&gt;$AK66)</f>
        <v>1</v>
      </c>
      <c r="AN67" s="349">
        <f t="shared" si="2"/>
        <v>43595</v>
      </c>
      <c r="AO67" s="349">
        <f t="shared" ref="AO67:AO130" si="8">AO66</f>
        <v>43665</v>
      </c>
      <c r="AP67" s="909">
        <f>INDEX(Periods!$F$21:$O$31,INDEX(Annual!EndGS,1,$E67+2)+2,$E67+2)</f>
        <v>43749</v>
      </c>
      <c r="AQ67" s="272"/>
      <c r="AR67" s="259"/>
      <c r="AS67" s="247"/>
      <c r="AT67" s="247"/>
      <c r="AU67" s="247"/>
    </row>
    <row r="68" spans="1:47" outlineLevel="2" x14ac:dyDescent="0.35">
      <c r="A68" s="247"/>
      <c r="B68" s="256"/>
      <c r="C68" s="249">
        <f t="shared" si="3"/>
        <v>3</v>
      </c>
      <c r="D68" s="272"/>
      <c r="E68" s="329">
        <v>-1</v>
      </c>
      <c r="F68" s="908">
        <f t="shared" si="4"/>
        <v>43665</v>
      </c>
      <c r="G68" s="272"/>
      <c r="H68" s="293"/>
      <c r="I68" s="293"/>
      <c r="J68" s="293">
        <v>3</v>
      </c>
      <c r="K68" s="483">
        <f>INDEX(Periods!$F$21:$O$30,J68+1,$E68+2)</f>
        <v>43665</v>
      </c>
      <c r="L68" s="484">
        <f t="shared" ca="1" si="1"/>
        <v>56</v>
      </c>
      <c r="M68" s="580"/>
      <c r="N68" s="277"/>
      <c r="O68" s="578">
        <v>300</v>
      </c>
      <c r="P68" s="578">
        <v>2456</v>
      </c>
      <c r="Q68" s="310">
        <v>0.8</v>
      </c>
      <c r="R68" s="310">
        <v>0.8</v>
      </c>
      <c r="S68" s="747" cm="1">
        <f t="array" ref="S68">INDEX([0]!i_pasture_stage_p6z,$J68+1,ROUNDDOWN((ROW($J68)-ROW($J$65))/i_p6_len,0)+1)</f>
        <v>1</v>
      </c>
      <c r="T68" s="310">
        <v>0.3</v>
      </c>
      <c r="U68" s="294">
        <v>10</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43595</v>
      </c>
      <c r="AO68" s="349">
        <f t="shared" si="8"/>
        <v>43665</v>
      </c>
      <c r="AP68" s="909">
        <f>INDEX(Periods!$F$21:$O$31,INDEX(Annual!EndGS,1,$E68+2)+2,$E68+2)</f>
        <v>43749</v>
      </c>
      <c r="AQ68" s="272"/>
      <c r="AR68" s="259"/>
      <c r="AS68" s="247"/>
      <c r="AT68" s="247"/>
      <c r="AU68" s="247"/>
    </row>
    <row r="69" spans="1:47" outlineLevel="2" x14ac:dyDescent="0.35">
      <c r="A69" s="247"/>
      <c r="B69" s="256"/>
      <c r="C69" s="249">
        <f t="shared" si="3"/>
        <v>3</v>
      </c>
      <c r="D69" s="272"/>
      <c r="E69" s="329">
        <v>-1</v>
      </c>
      <c r="F69" s="908">
        <f t="shared" si="4"/>
        <v>43721</v>
      </c>
      <c r="G69" s="272"/>
      <c r="H69" s="293"/>
      <c r="I69" s="293"/>
      <c r="J69" s="293">
        <v>4</v>
      </c>
      <c r="K69" s="483">
        <f>INDEX(Periods!$F$21:$O$30,J69+1,$E69+2)</f>
        <v>43721</v>
      </c>
      <c r="L69" s="484">
        <f t="shared" ca="1" si="1"/>
        <v>28</v>
      </c>
      <c r="M69" s="580"/>
      <c r="N69" s="277"/>
      <c r="O69" s="578">
        <v>500</v>
      </c>
      <c r="P69" s="578">
        <v>3598</v>
      </c>
      <c r="Q69" s="310">
        <v>0.76</v>
      </c>
      <c r="R69" s="310">
        <v>0.78</v>
      </c>
      <c r="S69" s="747" cm="1">
        <f t="array" ref="S69">INDEX([0]!i_pasture_stage_p6z,$J69+1,ROUNDDOWN((ROW($J69)-ROW($J$65))/i_p6_len,0)+1)</f>
        <v>1</v>
      </c>
      <c r="T69" s="310">
        <v>0.3</v>
      </c>
      <c r="U69" s="294">
        <v>10</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56</v>
      </c>
      <c r="AM69" s="277">
        <f t="shared" si="7"/>
        <v>1</v>
      </c>
      <c r="AN69" s="349">
        <f t="shared" si="2"/>
        <v>43595</v>
      </c>
      <c r="AO69" s="349">
        <f t="shared" si="8"/>
        <v>43665</v>
      </c>
      <c r="AP69" s="909">
        <f>INDEX(Periods!$F$21:$O$31,INDEX(Annual!EndGS,1,$E69+2)+2,$E69+2)</f>
        <v>43749</v>
      </c>
      <c r="AQ69" s="272"/>
      <c r="AR69" s="259"/>
      <c r="AS69" s="247"/>
      <c r="AT69" s="247"/>
      <c r="AU69" s="247"/>
    </row>
    <row r="70" spans="1:47" outlineLevel="2" x14ac:dyDescent="0.35">
      <c r="A70" s="247"/>
      <c r="B70" s="256"/>
      <c r="C70" s="249">
        <f t="shared" si="3"/>
        <v>3</v>
      </c>
      <c r="D70" s="272"/>
      <c r="E70" s="329">
        <v>-1</v>
      </c>
      <c r="F70" s="908">
        <f t="shared" si="4"/>
        <v>43749</v>
      </c>
      <c r="G70" s="272"/>
      <c r="H70" s="293"/>
      <c r="I70" s="293"/>
      <c r="J70" s="293">
        <v>5</v>
      </c>
      <c r="K70" s="483">
        <f>INDEX(Periods!$F$21:$O$30,J70+1,$E70+2)</f>
        <v>43749</v>
      </c>
      <c r="L70" s="484">
        <f t="shared" ca="1" si="1"/>
        <v>21</v>
      </c>
      <c r="M70" s="580"/>
      <c r="N70" s="277"/>
      <c r="O70" s="294">
        <v>750</v>
      </c>
      <c r="P70" s="294">
        <v>2650</v>
      </c>
      <c r="Q70" s="310">
        <v>0.60750000000000004</v>
      </c>
      <c r="R70" s="310">
        <v>0.71250000000000002</v>
      </c>
      <c r="S70" s="747" cm="1">
        <f t="array" ref="S70">INDEX([0]!i_pasture_stage_p6z,$J70+1,ROUNDDOWN((ROW($J70)-ROW($J$65))/i_p6_len,0)+1)</f>
        <v>1</v>
      </c>
      <c r="T70" s="310">
        <v>0.3</v>
      </c>
      <c r="U70" s="294">
        <v>10</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43595</v>
      </c>
      <c r="AO70" s="349">
        <f t="shared" si="8"/>
        <v>43665</v>
      </c>
      <c r="AP70" s="909">
        <f>INDEX(Periods!$F$21:$O$31,INDEX(Annual!EndGS,1,$E70+2)+2,$E70+2)</f>
        <v>43749</v>
      </c>
      <c r="AQ70" s="272"/>
      <c r="AR70" s="259"/>
      <c r="AS70" s="247"/>
      <c r="AT70" s="247"/>
      <c r="AU70" s="247"/>
    </row>
    <row r="71" spans="1:47" outlineLevel="2" x14ac:dyDescent="0.35">
      <c r="A71" s="247"/>
      <c r="B71" s="256"/>
      <c r="C71" s="249">
        <f t="shared" si="3"/>
        <v>3</v>
      </c>
      <c r="D71" s="272"/>
      <c r="E71" s="329">
        <v>-1</v>
      </c>
      <c r="F71" s="908">
        <f t="shared" si="4"/>
        <v>43770</v>
      </c>
      <c r="G71" s="272"/>
      <c r="H71" s="293"/>
      <c r="I71" s="293"/>
      <c r="J71" s="293">
        <v>6</v>
      </c>
      <c r="K71" s="483">
        <f>INDEX(Periods!$F$21:$O$30,J71+1,$E71+2)</f>
        <v>43770</v>
      </c>
      <c r="L71" s="484">
        <f t="shared" ca="1" si="1"/>
        <v>35</v>
      </c>
      <c r="M71" s="580"/>
      <c r="N71" s="277"/>
      <c r="O71" s="294">
        <v>425</v>
      </c>
      <c r="P71" s="294">
        <v>1675</v>
      </c>
      <c r="Q71" s="310">
        <v>0.5575</v>
      </c>
      <c r="R71" s="310">
        <v>0.66249999999999998</v>
      </c>
      <c r="S71" s="747" cm="1">
        <f t="array" ref="S71">INDEX([0]!i_pasture_stage_p6z,$J71+1,ROUNDDOWN((ROW($J71)-ROW($J$65))/i_p6_len,0)+1)</f>
        <v>1</v>
      </c>
      <c r="T71" s="310">
        <v>0.3</v>
      </c>
      <c r="U71" s="294">
        <v>10</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21</v>
      </c>
      <c r="AM71" s="277">
        <f t="shared" si="7"/>
        <v>1</v>
      </c>
      <c r="AN71" s="349">
        <f t="shared" si="2"/>
        <v>43595</v>
      </c>
      <c r="AO71" s="349">
        <f t="shared" si="8"/>
        <v>43665</v>
      </c>
      <c r="AP71" s="909">
        <f>INDEX(Periods!$F$21:$O$31,INDEX(Annual!EndGS,1,$E71+2)+2,$E71+2)</f>
        <v>43749</v>
      </c>
      <c r="AQ71" s="272"/>
      <c r="AR71" s="259"/>
      <c r="AS71" s="247"/>
      <c r="AT71" s="247"/>
      <c r="AU71" s="247"/>
    </row>
    <row r="72" spans="1:47" outlineLevel="2" x14ac:dyDescent="0.35">
      <c r="A72" s="247"/>
      <c r="B72" s="256"/>
      <c r="C72" s="249">
        <f t="shared" si="3"/>
        <v>3</v>
      </c>
      <c r="D72" s="272"/>
      <c r="E72" s="329">
        <v>-1</v>
      </c>
      <c r="F72" s="908">
        <f t="shared" si="4"/>
        <v>43805</v>
      </c>
      <c r="G72" s="272"/>
      <c r="H72" s="293"/>
      <c r="I72" s="293"/>
      <c r="J72" s="293">
        <v>7</v>
      </c>
      <c r="K72" s="483">
        <f>INDEX(Periods!$F$21:$O$30,J72+1,$E72+2)</f>
        <v>43805</v>
      </c>
      <c r="L72" s="484">
        <f t="shared" ca="1" si="1"/>
        <v>113</v>
      </c>
      <c r="M72" s="580"/>
      <c r="N72" s="277"/>
      <c r="O72" s="294">
        <v>175</v>
      </c>
      <c r="P72" s="294">
        <v>925</v>
      </c>
      <c r="Q72" s="310">
        <v>0.52749999999999997</v>
      </c>
      <c r="R72" s="310">
        <v>0.61249999999999993</v>
      </c>
      <c r="S72" s="747" cm="1">
        <f t="array" ref="S72">INDEX([0]!i_pasture_stage_p6z,$J72+1,ROUNDDOWN((ROW($J72)-ROW($J$65))/i_p6_len,0)+1)</f>
        <v>1</v>
      </c>
      <c r="T72" s="310">
        <v>0.3</v>
      </c>
      <c r="U72" s="294">
        <v>10</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56</v>
      </c>
      <c r="AM72" s="277">
        <f t="shared" si="7"/>
        <v>1</v>
      </c>
      <c r="AN72" s="349">
        <f t="shared" si="2"/>
        <v>43595</v>
      </c>
      <c r="AO72" s="349">
        <f t="shared" si="8"/>
        <v>43665</v>
      </c>
      <c r="AP72" s="909">
        <f>INDEX(Periods!$F$21:$O$31,INDEX(Annual!EndGS,1,$E72+2)+2,$E72+2)</f>
        <v>43749</v>
      </c>
      <c r="AQ72" s="272"/>
      <c r="AR72" s="259"/>
      <c r="AS72" s="247"/>
      <c r="AT72" s="247"/>
      <c r="AU72" s="247"/>
    </row>
    <row r="73" spans="1:47" outlineLevel="2" x14ac:dyDescent="0.35">
      <c r="A73" s="247"/>
      <c r="B73" s="256"/>
      <c r="C73" s="249">
        <f t="shared" si="3"/>
        <v>3</v>
      </c>
      <c r="D73" s="272"/>
      <c r="E73" s="329">
        <v>-1</v>
      </c>
      <c r="F73" s="908">
        <f t="shared" si="4"/>
        <v>43918</v>
      </c>
      <c r="G73" s="272"/>
      <c r="H73" s="293"/>
      <c r="I73" s="293"/>
      <c r="J73" s="293">
        <v>8</v>
      </c>
      <c r="K73" s="483">
        <f>INDEX(Periods!$F$21:$O$30,J73+1,$E73+2)</f>
        <v>43918</v>
      </c>
      <c r="L73" s="484">
        <f t="shared" ca="1" si="1"/>
        <v>28</v>
      </c>
      <c r="M73" s="580"/>
      <c r="N73" s="277"/>
      <c r="O73" s="294">
        <v>200</v>
      </c>
      <c r="P73" s="294">
        <v>700</v>
      </c>
      <c r="Q73" s="310">
        <v>0.51</v>
      </c>
      <c r="R73" s="310">
        <v>0.57000000000000006</v>
      </c>
      <c r="S73" s="747" cm="1">
        <f t="array" ref="S73">INDEX([0]!i_pasture_stage_p6z,$J73+1,ROUNDDOWN((ROW($J73)-ROW($J$65))/i_p6_len,0)+1)</f>
        <v>1</v>
      </c>
      <c r="T73" s="310">
        <v>0.3</v>
      </c>
      <c r="U73" s="294">
        <v>10</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169</v>
      </c>
      <c r="AM73" s="277">
        <f t="shared" si="7"/>
        <v>1</v>
      </c>
      <c r="AN73" s="349">
        <f t="shared" si="2"/>
        <v>43595</v>
      </c>
      <c r="AO73" s="349">
        <f t="shared" si="8"/>
        <v>43665</v>
      </c>
      <c r="AP73" s="909">
        <f>INDEX(Periods!$F$21:$O$31,INDEX(Annual!EndGS,1,$E73+2)+2,$E73+2)</f>
        <v>43749</v>
      </c>
      <c r="AQ73" s="272"/>
      <c r="AR73" s="259"/>
      <c r="AS73" s="247"/>
      <c r="AT73" s="247"/>
      <c r="AU73" s="247"/>
    </row>
    <row r="74" spans="1:47" outlineLevel="2" x14ac:dyDescent="0.35">
      <c r="A74" s="247"/>
      <c r="B74" s="256"/>
      <c r="C74" s="249">
        <f t="shared" si="3"/>
        <v>3</v>
      </c>
      <c r="D74" s="272"/>
      <c r="E74" s="329">
        <v>-1</v>
      </c>
      <c r="F74" s="908">
        <f t="shared" si="4"/>
        <v>43946</v>
      </c>
      <c r="G74" s="272"/>
      <c r="H74" s="293"/>
      <c r="I74" s="345"/>
      <c r="J74" s="345">
        <v>9</v>
      </c>
      <c r="K74" s="514">
        <f>INDEX(Periods!$F$21:$O$30,J74+1,$E74+2)</f>
        <v>43946</v>
      </c>
      <c r="L74" s="531">
        <f t="shared" ca="1" si="1"/>
        <v>14</v>
      </c>
      <c r="M74" s="580"/>
      <c r="N74" s="346"/>
      <c r="O74" s="579">
        <v>200</v>
      </c>
      <c r="P74" s="579">
        <v>500</v>
      </c>
      <c r="Q74" s="517">
        <v>0.5</v>
      </c>
      <c r="R74" s="517">
        <v>0.54</v>
      </c>
      <c r="S74" s="748" cm="1">
        <f t="array" ref="S74">INDEX([0]!i_pasture_stage_p6z,$J74+1,ROUNDDOWN((ROW($J74)-ROW($J$65))/i_p6_len,0)+1)</f>
        <v>1</v>
      </c>
      <c r="T74" s="517">
        <v>0.3</v>
      </c>
      <c r="U74" s="516">
        <v>10</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197</v>
      </c>
      <c r="AM74" s="277">
        <f t="shared" si="7"/>
        <v>1</v>
      </c>
      <c r="AN74" s="349">
        <f t="shared" si="2"/>
        <v>43595</v>
      </c>
      <c r="AO74" s="349">
        <f t="shared" si="8"/>
        <v>43665</v>
      </c>
      <c r="AP74" s="909">
        <f>INDEX(Periods!$F$21:$O$31,INDEX(Annual!EndGS,1,$E74+2)+2,$E74+2)</f>
        <v>43749</v>
      </c>
      <c r="AQ74" s="272"/>
      <c r="AR74" s="259"/>
      <c r="AS74" s="247"/>
      <c r="AT74" s="247"/>
      <c r="AU74" s="247"/>
    </row>
    <row r="75" spans="1:47" outlineLevel="2" collapsed="1" x14ac:dyDescent="0.35">
      <c r="A75" s="247"/>
      <c r="B75" s="256"/>
      <c r="C75" s="249">
        <f t="shared" ref="C75" si="9">INT($C$29)+2</f>
        <v>3</v>
      </c>
      <c r="D75" s="272"/>
      <c r="E75" s="329">
        <v>0</v>
      </c>
      <c r="F75" s="908">
        <f t="shared" si="4"/>
        <v>43572</v>
      </c>
      <c r="G75" s="272"/>
      <c r="H75" s="293"/>
      <c r="I75" s="521" t="s">
        <v>763</v>
      </c>
      <c r="J75" s="521">
        <v>0</v>
      </c>
      <c r="K75" s="522">
        <f>INDEX(Periods!$F$21:$O$30,J75+1,$E75+2)</f>
        <v>43572</v>
      </c>
      <c r="L75" s="532">
        <f t="shared" ca="1" si="1"/>
        <v>21</v>
      </c>
      <c r="M75" s="523"/>
      <c r="N75" s="524"/>
      <c r="O75" s="750" cm="1">
        <f t="array" aca="1" ref="O75" ca="1">INDEX(O$65:O$74,$AI75,1)*(1-$AH75)+INDEX(O$65:O$74,$AJ75,1)*($AH75)</f>
        <v>200</v>
      </c>
      <c r="P75" s="750" cm="1">
        <f t="array" aca="1" ref="P75" ca="1">INDEX(P$65:P$74,$AI75,1)*(1-$AH75)+INDEX(P$65:P$74,$AJ75,1)*($AH75)</f>
        <v>352</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v>
      </c>
      <c r="T75" s="751" cm="1">
        <f t="array" aca="1" ref="T75" ca="1">INDEX(T$65:T$74,$AI75,1)*(1-$AH75)+INDEX(T$65:T$74,$AJ75,1)*($AH75)</f>
        <v>0.3</v>
      </c>
      <c r="U75" s="749" cm="1">
        <f t="array" aca="1" ref="U75" ca="1">INDEX(U$65:U$74,$AI75,1)*(1-$AH75)+INDEX(U$65:U$74,$AJ75,1)*($AH75)</f>
        <v>10</v>
      </c>
      <c r="V75" s="751" cm="1">
        <f t="array" aca="1" ref="V75" ca="1">INDEX(V$65:V$74,$AI75,1)*(1-$AH75)+INDEX(V$65:V$74,$AJ75,1)*($AH75)</f>
        <v>0.1</v>
      </c>
      <c r="W75" s="524"/>
      <c r="X75" s="903" cm="1">
        <f t="array" aca="1" ref="X75" ca="1">INDEX(X$65:X$74,$AI75,1)*(1-$AH75)+INDEX(X$65:X$74,$AJ75,1)*($AH75)</f>
        <v>1</v>
      </c>
      <c r="Y75" s="750" cm="1">
        <f t="array" aca="1" ref="Y75" ca="1">INDEX(Y$65:Y$74,$AI75,1)*(1-$AH75)+INDEX(Y$65:Y$74,$AJ75,1)*($AH75)</f>
        <v>50</v>
      </c>
      <c r="Z75" s="750" cm="1">
        <f t="array" aca="1" ref="Z75" ca="1">INDEX(Z$65:Z$74,$AI75,1)*(1-$AH75)+INDEX(Z$65:Z$74,$AJ75,1)*($AH75)</f>
        <v>50</v>
      </c>
      <c r="AA75" s="750" cm="1">
        <f t="array" aca="1" ref="AA75" ca="1">INDEX(AA$65:AA$74,$AI75,1)*(1-$AH75)+INDEX(AA$65:AA$74,$AJ75,1)*($AH75)</f>
        <v>50</v>
      </c>
      <c r="AB75" s="750" cm="1">
        <f t="array" aca="1" ref="AB75" ca="1">INDEX(AB$65:AB$74,$AI75,1)*(1-$AH75)+INDEX(AB$65:AB$74,$AJ75,1)*($AH75)</f>
        <v>100</v>
      </c>
      <c r="AC75" s="750" cm="1">
        <f t="array" aca="1" ref="AC75" ca="1">INDEX(AC$65:AC$74,$AI75,1)*(1-$AH75)+INDEX(AC$65:AC$74,$AJ75,1)*($AH75)</f>
        <v>400</v>
      </c>
      <c r="AD75" s="750" cm="1">
        <f t="array" aca="1" ref="AD75" ca="1">INDEX(AD$65:AD$74,$AI75,1)*(1-$AH75)+INDEX(AD$65:AD$74,$AJ75,1)*($AH75)</f>
        <v>400</v>
      </c>
      <c r="AE75" s="750" cm="1">
        <f t="array" aca="1" ref="AE75" ca="1">INDEX(AE$65:AE$74,$AI75,1)*(1-$AH75)+INDEX(AE$65:AE$74,$AJ75,1)*($AH75)</f>
        <v>400</v>
      </c>
      <c r="AF75" s="750" cm="1">
        <f t="array" aca="1" ref="AF75" ca="1">INDEX(AF$65:AF$74,$AI75,1)*(1-$AH75)+INDEX(AF$65:AF$74,$AJ75,1)*($AH75)</f>
        <v>400</v>
      </c>
      <c r="AG75" s="750" cm="1">
        <f t="array" aca="1" ref="AG75" ca="1">INDEX(AG$65:AG$74,$AI75,1)*(1-$AH75)+INDEX(AG$65:AG$74,$AJ75,1)*($AH75)</f>
        <v>400</v>
      </c>
      <c r="AH75" s="277">
        <f ca="1">($AL75-INDEX($AL$65:$AL$74,$AI75,1))/INDEX($L$65:$L$74,$AI75,1)</f>
        <v>0</v>
      </c>
      <c r="AI75" s="277">
        <f>MOD(SUMIFS($AM$65:$AM$74,$AK$65:$AK$74,$AK75,$AL$65:$AL$74,"&lt;="&amp;$AL75)-1,$AJ$62)+1</f>
        <v>1</v>
      </c>
      <c r="AJ75" s="277">
        <f t="shared" ref="AJ75:AJ76" si="10">IF(OR(INDEX($AK$65:$AK$74,$AI75,1)=INDEX($AK$65:$AK$74,MOD($AI75,AJ$62)+1,1),INDEX($AK$65:$AK$74,$AI75,1)="Early"),MOD($AI75,AJ$62)+1,$AI75)</f>
        <v>2</v>
      </c>
      <c r="AK75" s="293" t="str">
        <f t="shared" si="5"/>
        <v>Early</v>
      </c>
      <c r="AL75" s="277">
        <f t="shared" si="6"/>
        <v>0</v>
      </c>
      <c r="AM75" s="277"/>
      <c r="AN75" s="349">
        <f t="shared" si="2"/>
        <v>43572</v>
      </c>
      <c r="AO75" s="349">
        <f t="shared" si="8"/>
        <v>43665</v>
      </c>
      <c r="AP75" s="909">
        <f>INDEX(Periods!$F$21:$O$31,INDEX(Annual!EndGS,1,$E75+2)+2,$E75+2)</f>
        <v>43753</v>
      </c>
      <c r="AQ75" s="272"/>
      <c r="AR75" s="259"/>
      <c r="AS75" s="247"/>
      <c r="AT75" s="247"/>
      <c r="AU75" s="247"/>
    </row>
    <row r="76" spans="1:47" hidden="1" outlineLevel="3" collapsed="1" x14ac:dyDescent="0.35">
      <c r="A76" s="247"/>
      <c r="B76" s="256"/>
      <c r="C76" s="249">
        <f t="shared" ref="C76:C129" si="11">INT($C$29)+3</f>
        <v>4</v>
      </c>
      <c r="D76" s="272"/>
      <c r="E76" s="329">
        <v>0</v>
      </c>
      <c r="F76" s="908">
        <f t="shared" si="4"/>
        <v>43593</v>
      </c>
      <c r="G76" s="272"/>
      <c r="H76" s="293"/>
      <c r="I76" s="293"/>
      <c r="J76" s="293">
        <v>1</v>
      </c>
      <c r="K76" s="483">
        <f>INDEX(Periods!$F$21:$O$30,J76+1,$E76+2)</f>
        <v>43593</v>
      </c>
      <c r="L76" s="484">
        <f t="shared" ca="1" si="1"/>
        <v>35</v>
      </c>
      <c r="M76" s="309"/>
      <c r="N76" s="277"/>
      <c r="O76" s="752" cm="1">
        <f t="array" aca="1" ref="O76" ca="1">INDEX(O$65:O$74,$AI76,1)*(1-$AH76)+INDEX(O$65:O$74,$AJ76,1)*($AH76)</f>
        <v>216.66666666666669</v>
      </c>
      <c r="P76" s="752" cm="1">
        <f t="array" aca="1" ref="P76" ca="1">INDEX(P$65:P$74,$AI76,1)*(1-$AH76)+INDEX(P$65:P$74,$AJ76,1)*($AH76)</f>
        <v>766.66666666666674</v>
      </c>
      <c r="Q76" s="753" cm="1">
        <f t="array" aca="1" ref="Q76" ca="1">INDEX(Q$65:Q$74,$AI76,1)*(1-$AH76)+INDEX(Q$65:Q$74,$AJ76,1)*($AH76)</f>
        <v>0.81000000000000016</v>
      </c>
      <c r="R76" s="753" cm="1">
        <f t="array" aca="1" ref="R76" ca="1">INDEX(R$65:R$74,$AI76,1)*(1-$AH76)+INDEX(R$65:R$74,$AJ76,1)*($AH76)</f>
        <v>0.81000000000000016</v>
      </c>
      <c r="S76" s="747" cm="1">
        <f t="array" ref="S76">INDEX([0]!i_pasture_stage_p6z,$J76+1,ROUNDDOWN((ROW($J76)-ROW($J$65))/i_p6_len,0)+1)</f>
        <v>0.74285714285714288</v>
      </c>
      <c r="T76" s="753" cm="1">
        <f t="array" aca="1" ref="T76" ca="1">INDEX(T$65:T$74,$AI76,1)*(1-$AH76)+INDEX(T$65:T$74,$AJ76,1)*($AH76)</f>
        <v>0.3</v>
      </c>
      <c r="U76" s="747" cm="1">
        <f t="array" aca="1" ref="U76" ca="1">INDEX(U$65:U$74,$AI76,1)*(1-$AH76)+INDEX(U$65:U$74,$AJ76,1)*($AH76)</f>
        <v>10</v>
      </c>
      <c r="V76" s="753" cm="1">
        <f t="array" aca="1" ref="V76" ca="1">INDEX(V$65:V$74,$AI76,1)*(1-$AH76)+INDEX(V$65:V$74,$AJ76,1)*($AH76)</f>
        <v>3.333333333333334E-2</v>
      </c>
      <c r="W76" s="277"/>
      <c r="X76" s="904"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116.66666666666667</v>
      </c>
      <c r="AC76" s="752" cm="1">
        <f t="array" aca="1" ref="AC76" ca="1">INDEX(AC$65:AC$74,$AI76,1)*(1-$AH76)+INDEX(AC$65:AC$74,$AJ76,1)*($AH76)</f>
        <v>133.33333333333334</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2">($AL76-INDEX($AL$65:$AL$74,$AI76,1))/INDEX($L$65:$L$74,$AI76,1)</f>
        <v>0.33333333333333331</v>
      </c>
      <c r="AI76" s="277">
        <f t="shared" ref="AI76:AI139" si="13">MOD(SUMIFS($AM$65:$AM$74,$AK$65:$AK$74,$AK76,$AL$65:$AL$74,"&lt;="&amp;$AL76)-1,$AJ$62)+1</f>
        <v>2</v>
      </c>
      <c r="AJ76" s="277">
        <f t="shared" si="10"/>
        <v>3</v>
      </c>
      <c r="AK76" s="293" t="str">
        <f t="shared" si="5"/>
        <v>Early</v>
      </c>
      <c r="AL76" s="277">
        <f t="shared" si="6"/>
        <v>21</v>
      </c>
      <c r="AM76" s="277"/>
      <c r="AN76" s="349">
        <f t="shared" si="2"/>
        <v>43572</v>
      </c>
      <c r="AO76" s="349">
        <f t="shared" si="8"/>
        <v>43665</v>
      </c>
      <c r="AP76" s="909">
        <f>INDEX(Periods!$F$21:$O$31,INDEX(Annual!EndGS,1,$E76+2)+2,$E76+2)</f>
        <v>43753</v>
      </c>
      <c r="AQ76" s="272"/>
      <c r="AR76" s="259"/>
      <c r="AS76" s="247"/>
      <c r="AT76" s="247"/>
      <c r="AU76" s="247"/>
    </row>
    <row r="77" spans="1:47" hidden="1" outlineLevel="3" x14ac:dyDescent="0.35">
      <c r="A77" s="247"/>
      <c r="B77" s="256"/>
      <c r="C77" s="249">
        <f t="shared" si="11"/>
        <v>4</v>
      </c>
      <c r="D77" s="272"/>
      <c r="E77" s="329">
        <v>0</v>
      </c>
      <c r="F77" s="908">
        <f t="shared" si="4"/>
        <v>43628</v>
      </c>
      <c r="G77" s="272"/>
      <c r="H77" s="293"/>
      <c r="I77" s="293"/>
      <c r="J77" s="293">
        <v>2</v>
      </c>
      <c r="K77" s="483">
        <f>INDEX(Periods!$F$21:$O$30,J77+1,$E77+2)</f>
        <v>43628</v>
      </c>
      <c r="L77" s="484">
        <f t="shared" ca="1" si="1"/>
        <v>56</v>
      </c>
      <c r="M77" s="309"/>
      <c r="N77" s="277"/>
      <c r="O77" s="752" cm="1">
        <f t="array" aca="1" ref="O77" ca="1">INDEX(O$65:O$74,$AI77,1)*(1-$AH77)+INDEX(O$65:O$74,$AJ77,1)*($AH77)</f>
        <v>280</v>
      </c>
      <c r="P77" s="752" cm="1">
        <f t="array" aca="1" ref="P77" ca="1">INDEX(P$65:P$74,$AI77,1)*(1-$AH77)+INDEX(P$65:P$74,$AJ77,1)*($AH77)</f>
        <v>1953.6</v>
      </c>
      <c r="Q77" s="753" cm="1">
        <f t="array" aca="1" ref="Q77" ca="1">INDEX(Q$65:Q$74,$AI77,1)*(1-$AH77)+INDEX(Q$65:Q$74,$AJ77,1)*($AH77)</f>
        <v>0.80400000000000005</v>
      </c>
      <c r="R77" s="753" cm="1">
        <f t="array" aca="1" ref="R77" ca="1">INDEX(R$65:R$74,$AI77,1)*(1-$AH77)+INDEX(R$65:R$74,$AJ77,1)*($AH77)</f>
        <v>0.80400000000000005</v>
      </c>
      <c r="S77" s="747" cm="1">
        <f t="array" ref="S77">INDEX([0]!i_pasture_stage_p6z,$J77+1,ROUNDDOWN((ROW($J77)-ROW($J$65))/i_p6_len,0)+1)</f>
        <v>1</v>
      </c>
      <c r="T77" s="753" cm="1">
        <f t="array" aca="1" ref="T77" ca="1">INDEX(T$65:T$74,$AI77,1)*(1-$AH77)+INDEX(T$65:T$74,$AJ77,1)*($AH77)</f>
        <v>0.3</v>
      </c>
      <c r="U77" s="747" cm="1">
        <f t="array" aca="1" ref="U77" ca="1">INDEX(U$65:U$74,$AI77,1)*(1-$AH77)+INDEX(U$65:U$74,$AJ77,1)*($AH77)</f>
        <v>10</v>
      </c>
      <c r="V77" s="753" cm="1">
        <f t="array" aca="1" ref="V77" ca="1">INDEX(V$65:V$74,$AI77,1)*(1-$AH77)+INDEX(V$65:V$74,$AJ77,1)*($AH77)</f>
        <v>0</v>
      </c>
      <c r="W77" s="277"/>
      <c r="X77" s="904"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130</v>
      </c>
      <c r="AD77" s="752" cm="1">
        <f t="array" aca="1" ref="AD77" ca="1">INDEX(AD$65:AD$74,$AI77,1)*(1-$AH77)+INDEX(AD$65:AD$74,$AJ77,1)*($AH77)</f>
        <v>120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2"/>
        <v>0.6</v>
      </c>
      <c r="AI77" s="277">
        <f t="shared" si="13"/>
        <v>3</v>
      </c>
      <c r="AJ77" s="277">
        <f>IF(OR(INDEX($AK$65:$AK$74,$AI77,1)=INDEX($AK$65:$AK$74,MOD($AI77,AJ$62)+1,1),INDEX($AK$65:$AK$74,$AI77,1)="Early"),MOD($AI77,AJ$62)+1,$AI77)</f>
        <v>4</v>
      </c>
      <c r="AK77" s="293" t="str">
        <f t="shared" si="5"/>
        <v>Early</v>
      </c>
      <c r="AL77" s="277">
        <f t="shared" si="6"/>
        <v>56</v>
      </c>
      <c r="AM77" s="277"/>
      <c r="AN77" s="349">
        <f t="shared" si="2"/>
        <v>43572</v>
      </c>
      <c r="AO77" s="349">
        <f t="shared" si="8"/>
        <v>43665</v>
      </c>
      <c r="AP77" s="909">
        <f>INDEX(Periods!$F$21:$O$31,INDEX(Annual!EndGS,1,$E77+2)+2,$E77+2)</f>
        <v>43753</v>
      </c>
      <c r="AQ77" s="272"/>
      <c r="AR77" s="259"/>
      <c r="AS77" s="247"/>
      <c r="AT77" s="247"/>
      <c r="AU77" s="247"/>
    </row>
    <row r="78" spans="1:47" hidden="1" outlineLevel="3" x14ac:dyDescent="0.35">
      <c r="A78" s="247"/>
      <c r="B78" s="256"/>
      <c r="C78" s="249">
        <f t="shared" si="11"/>
        <v>4</v>
      </c>
      <c r="D78" s="272"/>
      <c r="E78" s="329">
        <v>0</v>
      </c>
      <c r="F78" s="908">
        <f t="shared" si="4"/>
        <v>43684</v>
      </c>
      <c r="G78" s="272"/>
      <c r="H78" s="293"/>
      <c r="I78" s="293"/>
      <c r="J78" s="293">
        <v>3</v>
      </c>
      <c r="K78" s="483">
        <f>INDEX(Periods!$F$21:$O$30,J78+1,$E78+2)</f>
        <v>43684</v>
      </c>
      <c r="L78" s="484">
        <f t="shared" ca="1" si="1"/>
        <v>49</v>
      </c>
      <c r="M78" s="309"/>
      <c r="N78" s="277"/>
      <c r="O78" s="752" cm="1">
        <f t="array" aca="1" ref="O78" ca="1">INDEX(O$65:O$74,$AI78,1)*(1-$AH78)+INDEX(O$65:O$74,$AJ78,1)*($AH78)</f>
        <v>367.85714285714289</v>
      </c>
      <c r="P78" s="752" cm="1">
        <f t="array" aca="1" ref="P78" ca="1">INDEX(P$65:P$74,$AI78,1)*(1-$AH78)+INDEX(P$65:P$74,$AJ78,1)*($AH78)</f>
        <v>2843.4642857142858</v>
      </c>
      <c r="Q78" s="753" cm="1">
        <f t="array" aca="1" ref="Q78" ca="1">INDEX(Q$65:Q$74,$AI78,1)*(1-$AH78)+INDEX(Q$65:Q$74,$AJ78,1)*($AH78)</f>
        <v>0.78642857142857148</v>
      </c>
      <c r="R78" s="753" cm="1">
        <f t="array" aca="1" ref="R78" ca="1">INDEX(R$65:R$74,$AI78,1)*(1-$AH78)+INDEX(R$65:R$74,$AJ78,1)*($AH78)</f>
        <v>0.79321428571428576</v>
      </c>
      <c r="S78" s="747" cm="1">
        <f t="array" ref="S78">INDEX([0]!i_pasture_stage_p6z,$J78+1,ROUNDDOWN((ROW($J78)-ROW($J$65))/i_p6_len,0)+1)</f>
        <v>1</v>
      </c>
      <c r="T78" s="753" cm="1">
        <f t="array" aca="1" ref="T78" ca="1">INDEX(T$65:T$74,$AI78,1)*(1-$AH78)+INDEX(T$65:T$74,$AJ78,1)*($AH78)</f>
        <v>0.3</v>
      </c>
      <c r="U78" s="747" cm="1">
        <f t="array" aca="1" ref="U78" ca="1">INDEX(U$65:U$74,$AI78,1)*(1-$AH78)+INDEX(U$65:U$74,$AJ78,1)*($AH78)</f>
        <v>10</v>
      </c>
      <c r="V78" s="753" cm="1">
        <f t="array" aca="1" ref="V78" ca="1">INDEX(V$65:V$74,$AI78,1)*(1-$AH78)+INDEX(V$65:V$74,$AJ78,1)*($AH78)</f>
        <v>0</v>
      </c>
      <c r="W78" s="277"/>
      <c r="X78" s="904" cm="1">
        <f t="array" aca="1" ref="X78" ca="1">INDEX(X$65:X$74,$AI78,1)*(1-$AH78)+INDEX(X$65:X$74,$AJ78,1)*($AH78)</f>
        <v>0.9151785714285714</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116.96428571428572</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2"/>
        <v>0.3392857142857143</v>
      </c>
      <c r="AI78" s="277">
        <f t="shared" si="13"/>
        <v>4</v>
      </c>
      <c r="AJ78" s="277">
        <f t="shared" ref="AJ78:AJ141" si="14">IF(OR(INDEX($AK$65:$AK$74,$AI78,1)=INDEX($AK$65:$AK$74,MOD($AI78,AJ$62)+1,1),INDEX($AK$65:$AK$74,$AI78,1)="Early"),MOD($AI78,AJ$62)+1,$AI78)</f>
        <v>5</v>
      </c>
      <c r="AK78" s="293" t="str">
        <f t="shared" si="5"/>
        <v>Late</v>
      </c>
      <c r="AL78" s="277">
        <f t="shared" si="6"/>
        <v>19</v>
      </c>
      <c r="AM78" s="277"/>
      <c r="AN78" s="349">
        <f t="shared" si="2"/>
        <v>43572</v>
      </c>
      <c r="AO78" s="349">
        <f t="shared" si="8"/>
        <v>43665</v>
      </c>
      <c r="AP78" s="909">
        <f>INDEX(Periods!$F$21:$O$31,INDEX(Annual!EndGS,1,$E78+2)+2,$E78+2)</f>
        <v>43753</v>
      </c>
      <c r="AQ78" s="272"/>
      <c r="AR78" s="259"/>
      <c r="AS78" s="247"/>
      <c r="AT78" s="247"/>
      <c r="AU78" s="247"/>
    </row>
    <row r="79" spans="1:47" hidden="1" outlineLevel="3" x14ac:dyDescent="0.35">
      <c r="A79" s="247"/>
      <c r="B79" s="256"/>
      <c r="C79" s="249">
        <f t="shared" si="11"/>
        <v>4</v>
      </c>
      <c r="D79" s="272"/>
      <c r="E79" s="329">
        <v>0</v>
      </c>
      <c r="F79" s="908">
        <f t="shared" si="4"/>
        <v>43733</v>
      </c>
      <c r="G79" s="272"/>
      <c r="H79" s="293"/>
      <c r="I79" s="293"/>
      <c r="J79" s="293">
        <v>4</v>
      </c>
      <c r="K79" s="483">
        <f>INDEX(Periods!$F$21:$O$30,J79+1,$E79+2)</f>
        <v>43733</v>
      </c>
      <c r="L79" s="484">
        <f t="shared" ca="1" si="1"/>
        <v>20</v>
      </c>
      <c r="M79" s="309"/>
      <c r="N79" s="277"/>
      <c r="O79" s="752" cm="1">
        <f t="array" aca="1" ref="O79" ca="1">INDEX(O$65:O$74,$AI79,1)*(1-$AH79)+INDEX(O$65:O$74,$AJ79,1)*($AH79)</f>
        <v>500</v>
      </c>
      <c r="P79" s="752" cm="1">
        <f t="array" aca="1" ref="P79" ca="1">INDEX(P$65:P$74,$AI79,1)*(1-$AH79)+INDEX(P$65:P$74,$AJ79,1)*($AH79)</f>
        <v>3598</v>
      </c>
      <c r="Q79" s="753" cm="1">
        <f t="array" aca="1" ref="Q79" ca="1">INDEX(Q$65:Q$74,$AI79,1)*(1-$AH79)+INDEX(Q$65:Q$74,$AJ79,1)*($AH79)</f>
        <v>0.76</v>
      </c>
      <c r="R79" s="753" cm="1">
        <f t="array" aca="1" ref="R79" ca="1">INDEX(R$65:R$74,$AI79,1)*(1-$AH79)+INDEX(R$65:R$74,$AJ79,1)*($AH79)</f>
        <v>0.78</v>
      </c>
      <c r="S79" s="747" cm="1">
        <f t="array" ref="S79">INDEX([0]!i_pasture_stage_p6z,$J79+1,ROUNDDOWN((ROW($J79)-ROW($J$65))/i_p6_len,0)+1)</f>
        <v>1</v>
      </c>
      <c r="T79" s="753" cm="1">
        <f t="array" aca="1" ref="T79" ca="1">INDEX(T$65:T$74,$AI79,1)*(1-$AH79)+INDEX(T$65:T$74,$AJ79,1)*($AH79)</f>
        <v>0.29999999999999993</v>
      </c>
      <c r="U79" s="747" cm="1">
        <f t="array" aca="1" ref="U79" ca="1">INDEX(U$65:U$74,$AI79,1)*(1-$AH79)+INDEX(U$65:U$74,$AJ79,1)*($AH79)</f>
        <v>10</v>
      </c>
      <c r="V79" s="753" cm="1">
        <f t="array" aca="1" ref="V79" ca="1">INDEX(V$65:V$74,$AI79,1)*(1-$AH79)+INDEX(V$65:V$74,$AJ79,1)*($AH79)</f>
        <v>0</v>
      </c>
      <c r="W79" s="277"/>
      <c r="X79" s="904" cm="1">
        <f t="array" aca="1" ref="X79" ca="1">INDEX(X$65:X$74,$AI79,1)*(1-$AH79)+INDEX(X$65:X$74,$AJ79,1)*($AH79)</f>
        <v>0.75</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150</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2"/>
        <v>0.42857142857142855</v>
      </c>
      <c r="AI79" s="277">
        <f t="shared" si="13"/>
        <v>5</v>
      </c>
      <c r="AJ79" s="277">
        <f t="shared" si="14"/>
        <v>5</v>
      </c>
      <c r="AK79" s="293" t="str">
        <f t="shared" si="5"/>
        <v>Late</v>
      </c>
      <c r="AL79" s="277">
        <f t="shared" si="6"/>
        <v>68</v>
      </c>
      <c r="AM79" s="277"/>
      <c r="AN79" s="349">
        <f t="shared" si="2"/>
        <v>43572</v>
      </c>
      <c r="AO79" s="349">
        <f t="shared" si="8"/>
        <v>43665</v>
      </c>
      <c r="AP79" s="909">
        <f>INDEX(Periods!$F$21:$O$31,INDEX(Annual!EndGS,1,$E79+2)+2,$E79+2)</f>
        <v>43753</v>
      </c>
      <c r="AQ79" s="272"/>
      <c r="AR79" s="259"/>
      <c r="AS79" s="247"/>
      <c r="AT79" s="247"/>
      <c r="AU79" s="247"/>
    </row>
    <row r="80" spans="1:47" hidden="1" outlineLevel="3" x14ac:dyDescent="0.35">
      <c r="A80" s="247"/>
      <c r="B80" s="256"/>
      <c r="C80" s="249">
        <f t="shared" si="11"/>
        <v>4</v>
      </c>
      <c r="D80" s="272"/>
      <c r="E80" s="329">
        <v>0</v>
      </c>
      <c r="F80" s="908">
        <f t="shared" si="4"/>
        <v>43753</v>
      </c>
      <c r="G80" s="272"/>
      <c r="H80" s="293"/>
      <c r="I80" s="293"/>
      <c r="J80" s="293">
        <v>5</v>
      </c>
      <c r="K80" s="483">
        <f>INDEX(Periods!$F$21:$O$30,J80+1,$E80+2)</f>
        <v>43753</v>
      </c>
      <c r="L80" s="484">
        <f t="shared" ca="1" si="1"/>
        <v>31</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10</v>
      </c>
      <c r="V80" s="753" cm="1">
        <f t="array" aca="1" ref="V80" ca="1">INDEX(V$65:V$74,$AI80,1)*(1-$AH80)+INDEX(V$65:V$74,$AJ80,1)*($AH80)</f>
        <v>0</v>
      </c>
      <c r="W80" s="277"/>
      <c r="X80" s="904"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43572</v>
      </c>
      <c r="AO80" s="349">
        <f t="shared" si="8"/>
        <v>43665</v>
      </c>
      <c r="AP80" s="909">
        <f>INDEX(Periods!$F$21:$O$31,INDEX(Annual!EndGS,1,$E80+2)+2,$E80+2)</f>
        <v>43753</v>
      </c>
      <c r="AQ80" s="272"/>
      <c r="AR80" s="259"/>
      <c r="AS80" s="247"/>
      <c r="AT80" s="247"/>
      <c r="AU80" s="247"/>
    </row>
    <row r="81" spans="1:47" hidden="1" outlineLevel="3" x14ac:dyDescent="0.35">
      <c r="A81" s="247"/>
      <c r="B81" s="256"/>
      <c r="C81" s="249">
        <f t="shared" si="11"/>
        <v>4</v>
      </c>
      <c r="D81" s="272"/>
      <c r="E81" s="329">
        <v>0</v>
      </c>
      <c r="F81" s="908">
        <f t="shared" si="4"/>
        <v>43784</v>
      </c>
      <c r="G81" s="272"/>
      <c r="H81" s="293"/>
      <c r="I81" s="293"/>
      <c r="J81" s="293">
        <v>6</v>
      </c>
      <c r="K81" s="483">
        <f>INDEX(Periods!$F$21:$O$30,J81+1,$E81+2)</f>
        <v>43784</v>
      </c>
      <c r="L81" s="484">
        <f t="shared" ca="1" si="1"/>
        <v>68</v>
      </c>
      <c r="M81" s="309"/>
      <c r="N81" s="277"/>
      <c r="O81" s="752" cm="1">
        <f t="array" aca="1" ref="O81" ca="1">INDEX(O$65:O$74,$AI81,1)*(1-$AH81)+INDEX(O$65:O$74,$AJ81,1)*($AH81)</f>
        <v>353.57142857142856</v>
      </c>
      <c r="P81" s="752" cm="1">
        <f t="array" aca="1" ref="P81" ca="1">INDEX(P$65:P$74,$AI81,1)*(1-$AH81)+INDEX(P$65:P$74,$AJ81,1)*($AH81)</f>
        <v>1460.7142857142858</v>
      </c>
      <c r="Q81" s="753" cm="1">
        <f t="array" aca="1" ref="Q81" ca="1">INDEX(Q$65:Q$74,$AI81,1)*(1-$AH81)+INDEX(Q$65:Q$74,$AJ81,1)*($AH81)</f>
        <v>0.54892857142857143</v>
      </c>
      <c r="R81" s="753" cm="1">
        <f t="array" aca="1" ref="R81" ca="1">INDEX(R$65:R$74,$AI81,1)*(1-$AH81)+INDEX(R$65:R$74,$AJ81,1)*($AH81)</f>
        <v>0.64821428571428563</v>
      </c>
      <c r="S81" s="747" cm="1">
        <f t="array" ref="S81">INDEX([0]!i_pasture_stage_p6z,$J81+1,ROUNDDOWN((ROW($J81)-ROW($J$65))/i_p6_len,0)+1)</f>
        <v>1</v>
      </c>
      <c r="T81" s="753" cm="1">
        <f t="array" aca="1" ref="T81" ca="1">INDEX(T$65:T$74,$AI81,1)*(1-$AH81)+INDEX(T$65:T$74,$AJ81,1)*($AH81)</f>
        <v>0.3</v>
      </c>
      <c r="U81" s="747" cm="1">
        <f t="array" aca="1" ref="U81" ca="1">INDEX(U$65:U$74,$AI81,1)*(1-$AH81)+INDEX(U$65:U$74,$AJ81,1)*($AH81)</f>
        <v>10</v>
      </c>
      <c r="V81" s="753" cm="1">
        <f t="array" aca="1" ref="V81" ca="1">INDEX(V$65:V$74,$AI81,1)*(1-$AH81)+INDEX(V$65:V$74,$AJ81,1)*($AH81)</f>
        <v>0</v>
      </c>
      <c r="W81" s="277"/>
      <c r="X81" s="904" cm="1">
        <f t="array" aca="1" ref="X81" ca="1">INDEX(X$65:X$74,$AI81,1)*(1-$AH81)+INDEX(X$65:X$74,$AJ81,1)*($AH81)</f>
        <v>0.38</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221.42857142857142</v>
      </c>
      <c r="AC81" s="752" cm="1">
        <f t="array" aca="1" ref="AC81" ca="1">INDEX(AC$65:AC$74,$AI81,1)*(1-$AH81)+INDEX(AC$65:AC$74,$AJ81,1)*($AH81)</f>
        <v>221.42857142857142</v>
      </c>
      <c r="AD81" s="752" cm="1">
        <f t="array" aca="1" ref="AD81" ca="1">INDEX(AD$65:AD$74,$AI81,1)*(1-$AH81)+INDEX(AD$65:AD$74,$AJ81,1)*($AH81)</f>
        <v>221.42857142857142</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2"/>
        <v>0.2857142857142857</v>
      </c>
      <c r="AI81" s="277">
        <f t="shared" si="13"/>
        <v>7</v>
      </c>
      <c r="AJ81" s="277">
        <f t="shared" si="14"/>
        <v>8</v>
      </c>
      <c r="AK81" s="293" t="str">
        <f t="shared" si="5"/>
        <v>Dry</v>
      </c>
      <c r="AL81" s="277">
        <f t="shared" si="6"/>
        <v>31</v>
      </c>
      <c r="AM81" s="277"/>
      <c r="AN81" s="349">
        <f t="shared" si="2"/>
        <v>43572</v>
      </c>
      <c r="AO81" s="349">
        <f t="shared" si="8"/>
        <v>43665</v>
      </c>
      <c r="AP81" s="909">
        <f>INDEX(Periods!$F$21:$O$31,INDEX(Annual!EndGS,1,$E81+2)+2,$E81+2)</f>
        <v>43753</v>
      </c>
      <c r="AQ81" s="272"/>
      <c r="AR81" s="259"/>
      <c r="AS81" s="247"/>
      <c r="AT81" s="247"/>
      <c r="AU81" s="247"/>
    </row>
    <row r="82" spans="1:47" hidden="1" outlineLevel="3" x14ac:dyDescent="0.35">
      <c r="A82" s="247"/>
      <c r="B82" s="256"/>
      <c r="C82" s="249">
        <f t="shared" si="11"/>
        <v>4</v>
      </c>
      <c r="D82" s="272"/>
      <c r="E82" s="329">
        <v>0</v>
      </c>
      <c r="F82" s="908">
        <f t="shared" si="4"/>
        <v>43852</v>
      </c>
      <c r="G82" s="272"/>
      <c r="H82" s="293"/>
      <c r="I82" s="293"/>
      <c r="J82" s="293">
        <v>7</v>
      </c>
      <c r="K82" s="483">
        <f>INDEX(Periods!$F$21:$O$30,J82+1,$E82+2)</f>
        <v>43852</v>
      </c>
      <c r="L82" s="484">
        <f t="shared" ca="1" si="1"/>
        <v>39</v>
      </c>
      <c r="M82" s="309"/>
      <c r="N82" s="277"/>
      <c r="O82" s="752" cm="1">
        <f t="array" aca="1" ref="O82" ca="1">INDEX(O$65:O$74,$AI82,1)*(1-$AH82)+INDEX(O$65:O$74,$AJ82,1)*($AH82)</f>
        <v>184.51327433628319</v>
      </c>
      <c r="P82" s="752" cm="1">
        <f t="array" aca="1" ref="P82" ca="1">INDEX(P$65:P$74,$AI82,1)*(1-$AH82)+INDEX(P$65:P$74,$AJ82,1)*($AH82)</f>
        <v>839.38053097345141</v>
      </c>
      <c r="Q82" s="753" cm="1">
        <f t="array" aca="1" ref="Q82" ca="1">INDEX(Q$65:Q$74,$AI82,1)*(1-$AH82)+INDEX(Q$65:Q$74,$AJ82,1)*($AH82)</f>
        <v>0.5208407079646018</v>
      </c>
      <c r="R82" s="753" cm="1">
        <f t="array" aca="1" ref="R82" ca="1">INDEX(R$65:R$74,$AI82,1)*(1-$AH82)+INDEX(R$65:R$74,$AJ82,1)*($AH82)</f>
        <v>0.59632743362831864</v>
      </c>
      <c r="S82" s="747" cm="1">
        <f t="array" ref="S82">INDEX([0]!i_pasture_stage_p6z,$J82+1,ROUNDDOWN((ROW($J82)-ROW($J$65))/i_p6_len,0)+1)</f>
        <v>1</v>
      </c>
      <c r="T82" s="753" cm="1">
        <f t="array" aca="1" ref="T82" ca="1">INDEX(T$65:T$74,$AI82,1)*(1-$AH82)+INDEX(T$65:T$74,$AJ82,1)*($AH82)</f>
        <v>0.3</v>
      </c>
      <c r="U82" s="747" cm="1">
        <f t="array" aca="1" ref="U82" ca="1">INDEX(U$65:U$74,$AI82,1)*(1-$AH82)+INDEX(U$65:U$74,$AJ82,1)*($AH82)</f>
        <v>10</v>
      </c>
      <c r="V82" s="753" cm="1">
        <f t="array" aca="1" ref="V82" ca="1">INDEX(V$65:V$74,$AI82,1)*(1-$AH82)+INDEX(V$65:V$74,$AJ82,1)*($AH82)</f>
        <v>1.9026548672566371E-2</v>
      </c>
      <c r="W82" s="277"/>
      <c r="X82" s="904" cm="1">
        <f t="array" aca="1" ref="X82" ca="1">INDEX(X$65:X$74,$AI82,1)*(1-$AH82)+INDEX(X$65:X$74,$AJ82,1)*($AH82)</f>
        <v>0.33000000000000007</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2"/>
        <v>0.38053097345132741</v>
      </c>
      <c r="AI82" s="277">
        <f t="shared" si="13"/>
        <v>8</v>
      </c>
      <c r="AJ82" s="277">
        <f t="shared" si="14"/>
        <v>9</v>
      </c>
      <c r="AK82" s="293" t="str">
        <f t="shared" si="5"/>
        <v>Dry</v>
      </c>
      <c r="AL82" s="277">
        <f t="shared" si="6"/>
        <v>99</v>
      </c>
      <c r="AM82" s="277"/>
      <c r="AN82" s="349">
        <f t="shared" si="2"/>
        <v>43572</v>
      </c>
      <c r="AO82" s="349">
        <f t="shared" si="8"/>
        <v>43665</v>
      </c>
      <c r="AP82" s="909">
        <f>INDEX(Periods!$F$21:$O$31,INDEX(Annual!EndGS,1,$E82+2)+2,$E82+2)</f>
        <v>43753</v>
      </c>
      <c r="AQ82" s="272"/>
      <c r="AR82" s="259"/>
      <c r="AS82" s="247"/>
      <c r="AT82" s="247"/>
      <c r="AU82" s="247"/>
    </row>
    <row r="83" spans="1:47" hidden="1" outlineLevel="3" x14ac:dyDescent="0.35">
      <c r="A83" s="247"/>
      <c r="B83" s="256"/>
      <c r="C83" s="249">
        <f t="shared" si="11"/>
        <v>4</v>
      </c>
      <c r="D83" s="272"/>
      <c r="E83" s="329">
        <v>0</v>
      </c>
      <c r="F83" s="908">
        <f t="shared" si="4"/>
        <v>43891</v>
      </c>
      <c r="G83" s="272"/>
      <c r="H83" s="293"/>
      <c r="I83" s="293"/>
      <c r="J83" s="293">
        <v>8</v>
      </c>
      <c r="K83" s="483">
        <f>INDEX(Periods!$F$21:$O$30,J83+1,$E83+2)</f>
        <v>43891</v>
      </c>
      <c r="L83" s="484">
        <f t="shared" ca="1" si="1"/>
        <v>31</v>
      </c>
      <c r="M83" s="309"/>
      <c r="N83" s="277"/>
      <c r="O83" s="752" cm="1">
        <f t="array" aca="1" ref="O83" ca="1">INDEX(O$65:O$74,$AI83,1)*(1-$AH83)+INDEX(O$65:O$74,$AJ83,1)*($AH83)</f>
        <v>193.14159292035399</v>
      </c>
      <c r="P83" s="752" cm="1">
        <f t="array" aca="1" ref="P83" ca="1">INDEX(P$65:P$74,$AI83,1)*(1-$AH83)+INDEX(P$65:P$74,$AJ83,1)*($AH83)</f>
        <v>761.7256637168141</v>
      </c>
      <c r="Q83" s="753" cm="1">
        <f t="array" aca="1" ref="Q83" ca="1">INDEX(Q$65:Q$74,$AI83,1)*(1-$AH83)+INDEX(Q$65:Q$74,$AJ83,1)*($AH83)</f>
        <v>0.51480088495575227</v>
      </c>
      <c r="R83" s="753" cm="1">
        <f t="array" aca="1" ref="R83" ca="1">INDEX(R$65:R$74,$AI83,1)*(1-$AH83)+INDEX(R$65:R$74,$AJ83,1)*($AH83)</f>
        <v>0.58165929203539823</v>
      </c>
      <c r="S83" s="747" cm="1">
        <f t="array" ref="S83">INDEX([0]!i_pasture_stage_p6z,$J83+1,ROUNDDOWN((ROW($J83)-ROW($J$65))/i_p6_len,0)+1)</f>
        <v>1</v>
      </c>
      <c r="T83" s="753" cm="1">
        <f t="array" aca="1" ref="T83" ca="1">INDEX(T$65:T$74,$AI83,1)*(1-$AH83)+INDEX(T$65:T$74,$AJ83,1)*($AH83)</f>
        <v>0.3</v>
      </c>
      <c r="U83" s="747" cm="1">
        <f t="array" aca="1" ref="U83" ca="1">INDEX(U$65:U$74,$AI83,1)*(1-$AH83)+INDEX(U$65:U$74,$AJ83,1)*($AH83)</f>
        <v>10</v>
      </c>
      <c r="V83" s="753" cm="1">
        <f t="array" aca="1" ref="V83" ca="1">INDEX(V$65:V$74,$AI83,1)*(1-$AH83)+INDEX(V$65:V$74,$AJ83,1)*($AH83)</f>
        <v>3.6283185840707964E-2</v>
      </c>
      <c r="W83" s="277"/>
      <c r="X83" s="904"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2"/>
        <v>0.72566371681415931</v>
      </c>
      <c r="AI83" s="277">
        <f t="shared" si="13"/>
        <v>8</v>
      </c>
      <c r="AJ83" s="277">
        <f t="shared" si="14"/>
        <v>9</v>
      </c>
      <c r="AK83" s="293" t="str">
        <f t="shared" si="5"/>
        <v>Dry</v>
      </c>
      <c r="AL83" s="277">
        <f t="shared" si="6"/>
        <v>138</v>
      </c>
      <c r="AM83" s="277"/>
      <c r="AN83" s="349">
        <f t="shared" si="2"/>
        <v>43572</v>
      </c>
      <c r="AO83" s="349">
        <f t="shared" si="8"/>
        <v>43665</v>
      </c>
      <c r="AP83" s="909">
        <f>INDEX(Periods!$F$21:$O$31,INDEX(Annual!EndGS,1,$E83+2)+2,$E83+2)</f>
        <v>43753</v>
      </c>
      <c r="AQ83" s="272"/>
      <c r="AR83" s="259"/>
      <c r="AS83" s="247"/>
      <c r="AT83" s="247"/>
      <c r="AU83" s="247"/>
    </row>
    <row r="84" spans="1:47" hidden="1" outlineLevel="3" x14ac:dyDescent="0.35">
      <c r="A84" s="247"/>
      <c r="B84" s="256"/>
      <c r="C84" s="249">
        <f t="shared" si="11"/>
        <v>4</v>
      </c>
      <c r="D84" s="272"/>
      <c r="E84" s="329">
        <v>0</v>
      </c>
      <c r="F84" s="908">
        <f t="shared" si="4"/>
        <v>43922</v>
      </c>
      <c r="G84" s="272"/>
      <c r="H84" s="293"/>
      <c r="I84" s="345"/>
      <c r="J84" s="345">
        <v>9</v>
      </c>
      <c r="K84" s="514">
        <f>INDEX(Periods!$F$21:$O$30,J84+1,$E84+2)</f>
        <v>43922</v>
      </c>
      <c r="L84" s="531">
        <f t="shared" ca="1" si="1"/>
        <v>15</v>
      </c>
      <c r="M84" s="515"/>
      <c r="N84" s="346"/>
      <c r="O84" s="754" cm="1">
        <f t="array" aca="1" ref="O84" ca="1">INDEX(O$65:O$74,$AI84,1)*(1-$AH84)+INDEX(O$65:O$74,$AJ84,1)*($AH84)</f>
        <v>200</v>
      </c>
      <c r="P84" s="754" cm="1">
        <f t="array" aca="1" ref="P84" ca="1">INDEX(P$65:P$74,$AI84,1)*(1-$AH84)+INDEX(P$65:P$74,$AJ84,1)*($AH84)</f>
        <v>700</v>
      </c>
      <c r="Q84" s="755" cm="1">
        <f t="array" aca="1" ref="Q84" ca="1">INDEX(Q$65:Q$74,$AI84,1)*(1-$AH84)+INDEX(Q$65:Q$74,$AJ84,1)*($AH84)</f>
        <v>0.51</v>
      </c>
      <c r="R84" s="755" cm="1">
        <f t="array" aca="1" ref="R84" ca="1">INDEX(R$65:R$74,$AI84,1)*(1-$AH84)+INDEX(R$65:R$74,$AJ84,1)*($AH84)</f>
        <v>0.57000000000000006</v>
      </c>
      <c r="S84" s="748" cm="1">
        <f t="array" ref="S84">INDEX([0]!i_pasture_stage_p6z,$J84+1,ROUNDDOWN((ROW($J84)-ROW($J$65))/i_p6_len,0)+1)</f>
        <v>1</v>
      </c>
      <c r="T84" s="755" cm="1">
        <f t="array" aca="1" ref="T84" ca="1">INDEX(T$65:T$74,$AI84,1)*(1-$AH84)+INDEX(T$65:T$74,$AJ84,1)*($AH84)</f>
        <v>0.3</v>
      </c>
      <c r="U84" s="748" cm="1">
        <f t="array" aca="1" ref="U84" ca="1">INDEX(U$65:U$74,$AI84,1)*(1-$AH84)+INDEX(U$65:U$74,$AJ84,1)*($AH84)</f>
        <v>10</v>
      </c>
      <c r="V84" s="755" cm="1">
        <f t="array" aca="1" ref="V84" ca="1">INDEX(V$65:V$74,$AI84,1)*(1-$AH84)+INDEX(V$65:V$74,$AJ84,1)*($AH84)</f>
        <v>0.05</v>
      </c>
      <c r="W84" s="346"/>
      <c r="X84" s="905" cm="1">
        <f t="array" aca="1" ref="X84" ca="1">INDEX(X$65:X$74,$AI84,1)*(1-$AH84)+INDEX(X$65:X$74,$AJ84,1)*($AH84)</f>
        <v>0.33</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400</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2"/>
        <v>0</v>
      </c>
      <c r="AI84" s="277">
        <f t="shared" si="13"/>
        <v>9</v>
      </c>
      <c r="AJ84" s="277">
        <f t="shared" si="14"/>
        <v>10</v>
      </c>
      <c r="AK84" s="293" t="str">
        <f t="shared" si="5"/>
        <v>Dry</v>
      </c>
      <c r="AL84" s="277">
        <f t="shared" si="6"/>
        <v>169</v>
      </c>
      <c r="AM84" s="277"/>
      <c r="AN84" s="349">
        <f t="shared" si="2"/>
        <v>43572</v>
      </c>
      <c r="AO84" s="349">
        <f t="shared" si="8"/>
        <v>43665</v>
      </c>
      <c r="AP84" s="909">
        <f>INDEX(Periods!$F$21:$O$31,INDEX(Annual!EndGS,1,$E84+2)+2,$E84+2)</f>
        <v>43753</v>
      </c>
      <c r="AQ84" s="272"/>
      <c r="AR84" s="259"/>
      <c r="AS84" s="247"/>
      <c r="AT84" s="247"/>
      <c r="AU84" s="247"/>
    </row>
    <row r="85" spans="1:47" outlineLevel="2" collapsed="1" x14ac:dyDescent="0.35">
      <c r="A85" s="247"/>
      <c r="B85" s="256"/>
      <c r="C85" s="249">
        <f t="shared" ref="C85" si="15">INT($C$29)+2</f>
        <v>3</v>
      </c>
      <c r="D85" s="272"/>
      <c r="E85" s="329">
        <v>1</v>
      </c>
      <c r="F85" s="908">
        <f t="shared" si="4"/>
        <v>43572</v>
      </c>
      <c r="G85" s="272"/>
      <c r="H85" s="293"/>
      <c r="I85" s="521" t="s">
        <v>755</v>
      </c>
      <c r="J85" s="521">
        <v>0</v>
      </c>
      <c r="K85" s="522">
        <f>INDEX(Periods!$F$21:$O$30,J85+1,$E85+2)</f>
        <v>43572</v>
      </c>
      <c r="L85" s="532">
        <f t="shared" ca="1" si="1"/>
        <v>21</v>
      </c>
      <c r="M85" s="523"/>
      <c r="N85" s="524"/>
      <c r="O85" s="750" cm="1">
        <f t="array" aca="1" ref="O85" ca="1">INDEX(O$65:O$74,$AI85,1)*(1-$AH85)+INDEX(O$65:O$74,$AJ85,1)*($AH85)</f>
        <v>200</v>
      </c>
      <c r="P85" s="750" cm="1">
        <f t="array" aca="1" ref="P85" ca="1">INDEX(P$65:P$74,$AI85,1)*(1-$AH85)+INDEX(P$65:P$74,$AJ85,1)*($AH85)</f>
        <v>352</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v>
      </c>
      <c r="T85" s="751" cm="1">
        <f t="array" aca="1" ref="T85" ca="1">INDEX(T$65:T$74,$AI85,1)*(1-$AH85)+INDEX(T$65:T$74,$AJ85,1)*($AH85)</f>
        <v>0.3</v>
      </c>
      <c r="U85" s="749" cm="1">
        <f t="array" aca="1" ref="U85" ca="1">INDEX(U$65:U$74,$AI85,1)*(1-$AH85)+INDEX(U$65:U$74,$AJ85,1)*($AH85)</f>
        <v>10</v>
      </c>
      <c r="V85" s="751" cm="1">
        <f t="array" aca="1" ref="V85" ca="1">INDEX(V$65:V$74,$AI85,1)*(1-$AH85)+INDEX(V$65:V$74,$AJ85,1)*($AH85)</f>
        <v>0.1</v>
      </c>
      <c r="W85" s="524"/>
      <c r="X85" s="903" cm="1">
        <f t="array" aca="1" ref="X85" ca="1">INDEX(X$65:X$74,$AI85,1)*(1-$AH85)+INDEX(X$65:X$74,$AJ85,1)*($AH85)</f>
        <v>1</v>
      </c>
      <c r="Y85" s="750" cm="1">
        <f t="array" aca="1" ref="Y85" ca="1">INDEX(Y$65:Y$74,$AI85,1)*(1-$AH85)+INDEX(Y$65:Y$74,$AJ85,1)*($AH85)</f>
        <v>50</v>
      </c>
      <c r="Z85" s="750" cm="1">
        <f t="array" aca="1" ref="Z85" ca="1">INDEX(Z$65:Z$74,$AI85,1)*(1-$AH85)+INDEX(Z$65:Z$74,$AJ85,1)*($AH85)</f>
        <v>50</v>
      </c>
      <c r="AA85" s="750" cm="1">
        <f t="array" aca="1" ref="AA85" ca="1">INDEX(AA$65:AA$74,$AI85,1)*(1-$AH85)+INDEX(AA$65:AA$74,$AJ85,1)*($AH85)</f>
        <v>50</v>
      </c>
      <c r="AB85" s="750" cm="1">
        <f t="array" aca="1" ref="AB85" ca="1">INDEX(AB$65:AB$74,$AI85,1)*(1-$AH85)+INDEX(AB$65:AB$74,$AJ85,1)*($AH85)</f>
        <v>100</v>
      </c>
      <c r="AC85" s="750" cm="1">
        <f t="array" aca="1" ref="AC85" ca="1">INDEX(AC$65:AC$74,$AI85,1)*(1-$AH85)+INDEX(AC$65:AC$74,$AJ85,1)*($AH85)</f>
        <v>400</v>
      </c>
      <c r="AD85" s="750" cm="1">
        <f t="array" aca="1" ref="AD85" ca="1">INDEX(AD$65:AD$74,$AI85,1)*(1-$AH85)+INDEX(AD$65:AD$74,$AJ85,1)*($AH85)</f>
        <v>400</v>
      </c>
      <c r="AE85" s="750" cm="1">
        <f t="array" aca="1" ref="AE85" ca="1">INDEX(AE$65:AE$74,$AI85,1)*(1-$AH85)+INDEX(AE$65:AE$74,$AJ85,1)*($AH85)</f>
        <v>400</v>
      </c>
      <c r="AF85" s="750" cm="1">
        <f t="array" aca="1" ref="AF85" ca="1">INDEX(AF$65:AF$74,$AI85,1)*(1-$AH85)+INDEX(AF$65:AF$74,$AJ85,1)*($AH85)</f>
        <v>400</v>
      </c>
      <c r="AG85" s="750" cm="1">
        <f t="array" aca="1" ref="AG85" ca="1">INDEX(AG$65:AG$74,$AI85,1)*(1-$AH85)+INDEX(AG$65:AG$74,$AJ85,1)*($AH85)</f>
        <v>400</v>
      </c>
      <c r="AH85" s="277">
        <f t="shared" ca="1" si="12"/>
        <v>0</v>
      </c>
      <c r="AI85" s="277">
        <f t="shared" si="13"/>
        <v>1</v>
      </c>
      <c r="AJ85" s="277">
        <f t="shared" si="14"/>
        <v>2</v>
      </c>
      <c r="AK85" s="293" t="str">
        <f t="shared" si="5"/>
        <v>Early</v>
      </c>
      <c r="AL85" s="277">
        <f t="shared" si="6"/>
        <v>0</v>
      </c>
      <c r="AM85" s="277"/>
      <c r="AN85" s="349">
        <f t="shared" si="2"/>
        <v>43572</v>
      </c>
      <c r="AO85" s="349">
        <f t="shared" si="8"/>
        <v>43665</v>
      </c>
      <c r="AP85" s="909">
        <f>INDEX(Periods!$F$21:$O$31,INDEX(Annual!EndGS,1,$E85+2)+2,$E85+2)</f>
        <v>43753</v>
      </c>
      <c r="AQ85" s="272"/>
      <c r="AR85" s="259"/>
      <c r="AS85" s="247"/>
      <c r="AT85" s="247"/>
      <c r="AU85" s="247"/>
    </row>
    <row r="86" spans="1:47" hidden="1" outlineLevel="3" collapsed="1" x14ac:dyDescent="0.35">
      <c r="A86" s="247"/>
      <c r="B86" s="256"/>
      <c r="C86" s="249">
        <f t="shared" si="11"/>
        <v>4</v>
      </c>
      <c r="D86" s="272"/>
      <c r="E86" s="329">
        <v>1</v>
      </c>
      <c r="F86" s="908">
        <f t="shared" si="4"/>
        <v>43593</v>
      </c>
      <c r="G86" s="272"/>
      <c r="H86" s="293"/>
      <c r="I86" s="293"/>
      <c r="J86" s="293">
        <v>1</v>
      </c>
      <c r="K86" s="483">
        <f>INDEX(Periods!$F$21:$O$30,J86+1,$E86+2)</f>
        <v>43593</v>
      </c>
      <c r="L86" s="484">
        <f t="shared" ca="1" si="1"/>
        <v>35</v>
      </c>
      <c r="M86" s="309"/>
      <c r="N86" s="277"/>
      <c r="O86" s="752" cm="1">
        <f t="array" aca="1" ref="O86" ca="1">INDEX(O$65:O$74,$AI86,1)*(1-$AH86)+INDEX(O$65:O$74,$AJ86,1)*($AH86)</f>
        <v>216.66666666666669</v>
      </c>
      <c r="P86" s="752" cm="1">
        <f t="array" aca="1" ref="P86" ca="1">INDEX(P$65:P$74,$AI86,1)*(1-$AH86)+INDEX(P$65:P$74,$AJ86,1)*($AH86)</f>
        <v>766.66666666666674</v>
      </c>
      <c r="Q86" s="753" cm="1">
        <f t="array" aca="1" ref="Q86" ca="1">INDEX(Q$65:Q$74,$AI86,1)*(1-$AH86)+INDEX(Q$65:Q$74,$AJ86,1)*($AH86)</f>
        <v>0.81000000000000016</v>
      </c>
      <c r="R86" s="753" cm="1">
        <f t="array" aca="1" ref="R86" ca="1">INDEX(R$65:R$74,$AI86,1)*(1-$AH86)+INDEX(R$65:R$74,$AJ86,1)*($AH86)</f>
        <v>0.81000000000000016</v>
      </c>
      <c r="S86" s="747" cm="1">
        <f t="array" ref="S86">INDEX([0]!i_pasture_stage_p6z,$J86+1,ROUNDDOWN((ROW($J86)-ROW($J$65))/i_p6_len,0)+1)</f>
        <v>0.74285714285714288</v>
      </c>
      <c r="T86" s="753" cm="1">
        <f t="array" aca="1" ref="T86" ca="1">INDEX(T$65:T$74,$AI86,1)*(1-$AH86)+INDEX(T$65:T$74,$AJ86,1)*($AH86)</f>
        <v>0.3</v>
      </c>
      <c r="U86" s="747" cm="1">
        <f t="array" aca="1" ref="U86" ca="1">INDEX(U$65:U$74,$AI86,1)*(1-$AH86)+INDEX(U$65:U$74,$AJ86,1)*($AH86)</f>
        <v>10</v>
      </c>
      <c r="V86" s="753" cm="1">
        <f t="array" aca="1" ref="V86" ca="1">INDEX(V$65:V$74,$AI86,1)*(1-$AH86)+INDEX(V$65:V$74,$AJ86,1)*($AH86)</f>
        <v>3.333333333333334E-2</v>
      </c>
      <c r="W86" s="277"/>
      <c r="X86" s="904"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116.66666666666667</v>
      </c>
      <c r="AC86" s="752" cm="1">
        <f t="array" aca="1" ref="AC86" ca="1">INDEX(AC$65:AC$74,$AI86,1)*(1-$AH86)+INDEX(AC$65:AC$74,$AJ86,1)*($AH86)</f>
        <v>133.33333333333334</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2"/>
        <v>0.33333333333333331</v>
      </c>
      <c r="AI86" s="277">
        <f t="shared" si="13"/>
        <v>2</v>
      </c>
      <c r="AJ86" s="277">
        <f t="shared" si="14"/>
        <v>3</v>
      </c>
      <c r="AK86" s="293" t="str">
        <f t="shared" si="5"/>
        <v>Early</v>
      </c>
      <c r="AL86" s="277">
        <f t="shared" si="6"/>
        <v>21</v>
      </c>
      <c r="AM86" s="277"/>
      <c r="AN86" s="349">
        <f t="shared" si="2"/>
        <v>43572</v>
      </c>
      <c r="AO86" s="349">
        <f t="shared" si="8"/>
        <v>43665</v>
      </c>
      <c r="AP86" s="909">
        <f>INDEX(Periods!$F$21:$O$31,INDEX(Annual!EndGS,1,$E86+2)+2,$E86+2)</f>
        <v>43753</v>
      </c>
      <c r="AQ86" s="272"/>
      <c r="AR86" s="259"/>
      <c r="AS86" s="247"/>
      <c r="AT86" s="247"/>
      <c r="AU86" s="247"/>
    </row>
    <row r="87" spans="1:47" hidden="1" outlineLevel="3" x14ac:dyDescent="0.35">
      <c r="A87" s="247"/>
      <c r="B87" s="256"/>
      <c r="C87" s="249">
        <f t="shared" si="11"/>
        <v>4</v>
      </c>
      <c r="D87" s="272"/>
      <c r="E87" s="329">
        <v>1</v>
      </c>
      <c r="F87" s="908">
        <f t="shared" si="4"/>
        <v>43628</v>
      </c>
      <c r="G87" s="272"/>
      <c r="H87" s="293"/>
      <c r="I87" s="293"/>
      <c r="J87" s="293">
        <v>2</v>
      </c>
      <c r="K87" s="483">
        <f>INDEX(Periods!$F$21:$O$30,J87+1,$E87+2)</f>
        <v>43628</v>
      </c>
      <c r="L87" s="484">
        <f t="shared" ca="1" si="1"/>
        <v>56</v>
      </c>
      <c r="M87" s="309"/>
      <c r="N87" s="277"/>
      <c r="O87" s="752" cm="1">
        <f t="array" aca="1" ref="O87" ca="1">INDEX(O$65:O$74,$AI87,1)*(1-$AH87)+INDEX(O$65:O$74,$AJ87,1)*($AH87)</f>
        <v>280</v>
      </c>
      <c r="P87" s="752" cm="1">
        <f t="array" aca="1" ref="P87" ca="1">INDEX(P$65:P$74,$AI87,1)*(1-$AH87)+INDEX(P$65:P$74,$AJ87,1)*($AH87)</f>
        <v>1953.6</v>
      </c>
      <c r="Q87" s="753" cm="1">
        <f t="array" aca="1" ref="Q87" ca="1">INDEX(Q$65:Q$74,$AI87,1)*(1-$AH87)+INDEX(Q$65:Q$74,$AJ87,1)*($AH87)</f>
        <v>0.80400000000000005</v>
      </c>
      <c r="R87" s="753" cm="1">
        <f t="array" aca="1" ref="R87" ca="1">INDEX(R$65:R$74,$AI87,1)*(1-$AH87)+INDEX(R$65:R$74,$AJ87,1)*($AH87)</f>
        <v>0.80400000000000005</v>
      </c>
      <c r="S87" s="747" cm="1">
        <f t="array" ref="S87">INDEX([0]!i_pasture_stage_p6z,$J87+1,ROUNDDOWN((ROW($J87)-ROW($J$65))/i_p6_len,0)+1)</f>
        <v>1</v>
      </c>
      <c r="T87" s="753" cm="1">
        <f t="array" aca="1" ref="T87" ca="1">INDEX(T$65:T$74,$AI87,1)*(1-$AH87)+INDEX(T$65:T$74,$AJ87,1)*($AH87)</f>
        <v>0.3</v>
      </c>
      <c r="U87" s="747" cm="1">
        <f t="array" aca="1" ref="U87" ca="1">INDEX(U$65:U$74,$AI87,1)*(1-$AH87)+INDEX(U$65:U$74,$AJ87,1)*($AH87)</f>
        <v>10</v>
      </c>
      <c r="V87" s="753" cm="1">
        <f t="array" aca="1" ref="V87" ca="1">INDEX(V$65:V$74,$AI87,1)*(1-$AH87)+INDEX(V$65:V$74,$AJ87,1)*($AH87)</f>
        <v>0</v>
      </c>
      <c r="W87" s="277"/>
      <c r="X87" s="904"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130</v>
      </c>
      <c r="AD87" s="752" cm="1">
        <f t="array" aca="1" ref="AD87" ca="1">INDEX(AD$65:AD$74,$AI87,1)*(1-$AH87)+INDEX(AD$65:AD$74,$AJ87,1)*($AH87)</f>
        <v>120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2"/>
        <v>0.6</v>
      </c>
      <c r="AI87" s="277">
        <f t="shared" si="13"/>
        <v>3</v>
      </c>
      <c r="AJ87" s="277">
        <f t="shared" si="14"/>
        <v>4</v>
      </c>
      <c r="AK87" s="293" t="str">
        <f t="shared" si="5"/>
        <v>Early</v>
      </c>
      <c r="AL87" s="277">
        <f t="shared" si="6"/>
        <v>56</v>
      </c>
      <c r="AM87" s="277"/>
      <c r="AN87" s="349">
        <f t="shared" si="2"/>
        <v>43572</v>
      </c>
      <c r="AO87" s="349">
        <f t="shared" si="8"/>
        <v>43665</v>
      </c>
      <c r="AP87" s="909">
        <f>INDEX(Periods!$F$21:$O$31,INDEX(Annual!EndGS,1,$E87+2)+2,$E87+2)</f>
        <v>43753</v>
      </c>
      <c r="AQ87" s="272"/>
      <c r="AR87" s="259"/>
      <c r="AS87" s="247"/>
      <c r="AT87" s="247"/>
      <c r="AU87" s="247"/>
    </row>
    <row r="88" spans="1:47" hidden="1" outlineLevel="3" x14ac:dyDescent="0.35">
      <c r="A88" s="247"/>
      <c r="B88" s="256"/>
      <c r="C88" s="249">
        <f t="shared" si="11"/>
        <v>4</v>
      </c>
      <c r="D88" s="272"/>
      <c r="E88" s="329">
        <v>1</v>
      </c>
      <c r="F88" s="908">
        <f t="shared" si="4"/>
        <v>43684</v>
      </c>
      <c r="G88" s="272"/>
      <c r="H88" s="293"/>
      <c r="I88" s="293"/>
      <c r="J88" s="293">
        <v>3</v>
      </c>
      <c r="K88" s="483">
        <f>INDEX(Periods!$F$21:$O$30,J88+1,$E88+2)</f>
        <v>43684</v>
      </c>
      <c r="L88" s="484">
        <f t="shared" ca="1" si="1"/>
        <v>49</v>
      </c>
      <c r="M88" s="309"/>
      <c r="N88" s="277"/>
      <c r="O88" s="752" cm="1">
        <f t="array" aca="1" ref="O88" ca="1">INDEX(O$65:O$74,$AI88,1)*(1-$AH88)+INDEX(O$65:O$74,$AJ88,1)*($AH88)</f>
        <v>367.85714285714289</v>
      </c>
      <c r="P88" s="752" cm="1">
        <f t="array" aca="1" ref="P88" ca="1">INDEX(P$65:P$74,$AI88,1)*(1-$AH88)+INDEX(P$65:P$74,$AJ88,1)*($AH88)</f>
        <v>2843.4642857142858</v>
      </c>
      <c r="Q88" s="753" cm="1">
        <f t="array" aca="1" ref="Q88" ca="1">INDEX(Q$65:Q$74,$AI88,1)*(1-$AH88)+INDEX(Q$65:Q$74,$AJ88,1)*($AH88)</f>
        <v>0.78642857142857148</v>
      </c>
      <c r="R88" s="753" cm="1">
        <f t="array" aca="1" ref="R88" ca="1">INDEX(R$65:R$74,$AI88,1)*(1-$AH88)+INDEX(R$65:R$74,$AJ88,1)*($AH88)</f>
        <v>0.79321428571428576</v>
      </c>
      <c r="S88" s="747" cm="1">
        <f t="array" ref="S88">INDEX([0]!i_pasture_stage_p6z,$J88+1,ROUNDDOWN((ROW($J88)-ROW($J$65))/i_p6_len,0)+1)</f>
        <v>1</v>
      </c>
      <c r="T88" s="753" cm="1">
        <f t="array" aca="1" ref="T88" ca="1">INDEX(T$65:T$74,$AI88,1)*(1-$AH88)+INDEX(T$65:T$74,$AJ88,1)*($AH88)</f>
        <v>0.3</v>
      </c>
      <c r="U88" s="747" cm="1">
        <f t="array" aca="1" ref="U88" ca="1">INDEX(U$65:U$74,$AI88,1)*(1-$AH88)+INDEX(U$65:U$74,$AJ88,1)*($AH88)</f>
        <v>10</v>
      </c>
      <c r="V88" s="753" cm="1">
        <f t="array" aca="1" ref="V88" ca="1">INDEX(V$65:V$74,$AI88,1)*(1-$AH88)+INDEX(V$65:V$74,$AJ88,1)*($AH88)</f>
        <v>0</v>
      </c>
      <c r="W88" s="277"/>
      <c r="X88" s="904" cm="1">
        <f t="array" aca="1" ref="X88" ca="1">INDEX(X$65:X$74,$AI88,1)*(1-$AH88)+INDEX(X$65:X$74,$AJ88,1)*($AH88)</f>
        <v>0.9151785714285714</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116.96428571428572</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2"/>
        <v>0.3392857142857143</v>
      </c>
      <c r="AI88" s="277">
        <f t="shared" si="13"/>
        <v>4</v>
      </c>
      <c r="AJ88" s="277">
        <f t="shared" si="14"/>
        <v>5</v>
      </c>
      <c r="AK88" s="293" t="str">
        <f t="shared" si="5"/>
        <v>Late</v>
      </c>
      <c r="AL88" s="277">
        <f t="shared" si="6"/>
        <v>19</v>
      </c>
      <c r="AM88" s="277"/>
      <c r="AN88" s="349">
        <f t="shared" si="2"/>
        <v>43572</v>
      </c>
      <c r="AO88" s="349">
        <f t="shared" si="8"/>
        <v>43665</v>
      </c>
      <c r="AP88" s="909">
        <f>INDEX(Periods!$F$21:$O$31,INDEX(Annual!EndGS,1,$E88+2)+2,$E88+2)</f>
        <v>43753</v>
      </c>
      <c r="AQ88" s="272"/>
      <c r="AR88" s="259"/>
      <c r="AS88" s="247"/>
      <c r="AT88" s="247"/>
      <c r="AU88" s="247"/>
    </row>
    <row r="89" spans="1:47" hidden="1" outlineLevel="3" x14ac:dyDescent="0.35">
      <c r="A89" s="247"/>
      <c r="B89" s="256"/>
      <c r="C89" s="249">
        <f t="shared" si="11"/>
        <v>4</v>
      </c>
      <c r="D89" s="272"/>
      <c r="E89" s="329">
        <v>1</v>
      </c>
      <c r="F89" s="908">
        <f t="shared" si="4"/>
        <v>43733</v>
      </c>
      <c r="G89" s="272"/>
      <c r="H89" s="293"/>
      <c r="I89" s="293"/>
      <c r="J89" s="293">
        <v>4</v>
      </c>
      <c r="K89" s="483">
        <f>INDEX(Periods!$F$21:$O$30,J89+1,$E89+2)</f>
        <v>43733</v>
      </c>
      <c r="L89" s="484">
        <f t="shared" ca="1" si="1"/>
        <v>20</v>
      </c>
      <c r="M89" s="309"/>
      <c r="N89" s="277"/>
      <c r="O89" s="752" cm="1">
        <f t="array" aca="1" ref="O89" ca="1">INDEX(O$65:O$74,$AI89,1)*(1-$AH89)+INDEX(O$65:O$74,$AJ89,1)*($AH89)</f>
        <v>500</v>
      </c>
      <c r="P89" s="752" cm="1">
        <f t="array" aca="1" ref="P89" ca="1">INDEX(P$65:P$74,$AI89,1)*(1-$AH89)+INDEX(P$65:P$74,$AJ89,1)*($AH89)</f>
        <v>3598</v>
      </c>
      <c r="Q89" s="753" cm="1">
        <f t="array" aca="1" ref="Q89" ca="1">INDEX(Q$65:Q$74,$AI89,1)*(1-$AH89)+INDEX(Q$65:Q$74,$AJ89,1)*($AH89)</f>
        <v>0.76</v>
      </c>
      <c r="R89" s="753" cm="1">
        <f t="array" aca="1" ref="R89" ca="1">INDEX(R$65:R$74,$AI89,1)*(1-$AH89)+INDEX(R$65:R$74,$AJ89,1)*($AH89)</f>
        <v>0.78</v>
      </c>
      <c r="S89" s="747" cm="1">
        <f t="array" ref="S89">INDEX([0]!i_pasture_stage_p6z,$J89+1,ROUNDDOWN((ROW($J89)-ROW($J$65))/i_p6_len,0)+1)</f>
        <v>1</v>
      </c>
      <c r="T89" s="753" cm="1">
        <f t="array" aca="1" ref="T89" ca="1">INDEX(T$65:T$74,$AI89,1)*(1-$AH89)+INDEX(T$65:T$74,$AJ89,1)*($AH89)</f>
        <v>0.29999999999999993</v>
      </c>
      <c r="U89" s="747" cm="1">
        <f t="array" aca="1" ref="U89" ca="1">INDEX(U$65:U$74,$AI89,1)*(1-$AH89)+INDEX(U$65:U$74,$AJ89,1)*($AH89)</f>
        <v>10</v>
      </c>
      <c r="V89" s="753" cm="1">
        <f t="array" aca="1" ref="V89" ca="1">INDEX(V$65:V$74,$AI89,1)*(1-$AH89)+INDEX(V$65:V$74,$AJ89,1)*($AH89)</f>
        <v>0</v>
      </c>
      <c r="W89" s="277"/>
      <c r="X89" s="904" cm="1">
        <f t="array" aca="1" ref="X89" ca="1">INDEX(X$65:X$74,$AI89,1)*(1-$AH89)+INDEX(X$65:X$74,$AJ89,1)*($AH89)</f>
        <v>0.75</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150</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2"/>
        <v>0.42857142857142855</v>
      </c>
      <c r="AI89" s="277">
        <f t="shared" si="13"/>
        <v>5</v>
      </c>
      <c r="AJ89" s="277">
        <f t="shared" si="14"/>
        <v>5</v>
      </c>
      <c r="AK89" s="293" t="str">
        <f t="shared" si="5"/>
        <v>Late</v>
      </c>
      <c r="AL89" s="277">
        <f t="shared" si="6"/>
        <v>68</v>
      </c>
      <c r="AM89" s="277"/>
      <c r="AN89" s="349">
        <f t="shared" si="2"/>
        <v>43572</v>
      </c>
      <c r="AO89" s="349">
        <f t="shared" si="8"/>
        <v>43665</v>
      </c>
      <c r="AP89" s="909">
        <f>INDEX(Periods!$F$21:$O$31,INDEX(Annual!EndGS,1,$E89+2)+2,$E89+2)</f>
        <v>43753</v>
      </c>
      <c r="AQ89" s="272"/>
      <c r="AR89" s="259"/>
      <c r="AS89" s="247"/>
      <c r="AT89" s="247"/>
      <c r="AU89" s="247"/>
    </row>
    <row r="90" spans="1:47" hidden="1" outlineLevel="3" x14ac:dyDescent="0.35">
      <c r="A90" s="247"/>
      <c r="B90" s="256"/>
      <c r="C90" s="249">
        <f t="shared" si="11"/>
        <v>4</v>
      </c>
      <c r="D90" s="272"/>
      <c r="E90" s="329">
        <v>1</v>
      </c>
      <c r="F90" s="908">
        <f t="shared" si="4"/>
        <v>43753</v>
      </c>
      <c r="G90" s="272"/>
      <c r="H90" s="293"/>
      <c r="I90" s="293"/>
      <c r="J90" s="293">
        <v>5</v>
      </c>
      <c r="K90" s="483">
        <f>INDEX(Periods!$F$21:$O$30,J90+1,$E90+2)</f>
        <v>43753</v>
      </c>
      <c r="L90" s="484">
        <f t="shared" ca="1" si="1"/>
        <v>16</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10</v>
      </c>
      <c r="V90" s="753" cm="1">
        <f t="array" aca="1" ref="V90" ca="1">INDEX(V$65:V$74,$AI90,1)*(1-$AH90)+INDEX(V$65:V$74,$AJ90,1)*($AH90)</f>
        <v>0</v>
      </c>
      <c r="W90" s="277"/>
      <c r="X90" s="904"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43572</v>
      </c>
      <c r="AO90" s="349">
        <f t="shared" si="8"/>
        <v>43665</v>
      </c>
      <c r="AP90" s="909">
        <f>INDEX(Periods!$F$21:$O$31,INDEX(Annual!EndGS,1,$E90+2)+2,$E90+2)</f>
        <v>43753</v>
      </c>
      <c r="AQ90" s="272"/>
      <c r="AR90" s="259"/>
      <c r="AS90" s="247"/>
      <c r="AT90" s="247"/>
      <c r="AU90" s="247"/>
    </row>
    <row r="91" spans="1:47" hidden="1" outlineLevel="3" x14ac:dyDescent="0.35">
      <c r="A91" s="247"/>
      <c r="B91" s="256"/>
      <c r="C91" s="249">
        <f t="shared" si="11"/>
        <v>4</v>
      </c>
      <c r="D91" s="272"/>
      <c r="E91" s="329">
        <v>1</v>
      </c>
      <c r="F91" s="908">
        <f t="shared" si="4"/>
        <v>43769</v>
      </c>
      <c r="G91" s="272"/>
      <c r="H91" s="293"/>
      <c r="I91" s="293"/>
      <c r="J91" s="293">
        <v>6</v>
      </c>
      <c r="K91" s="483">
        <f>INDEX(Periods!$F$21:$O$30,J91+1,$E91+2)</f>
        <v>43769</v>
      </c>
      <c r="L91" s="484">
        <f t="shared" ca="1" si="1"/>
        <v>83</v>
      </c>
      <c r="M91" s="309"/>
      <c r="N91" s="277"/>
      <c r="O91" s="752" cm="1">
        <f t="array" aca="1" ref="O91" ca="1">INDEX(O$65:O$74,$AI91,1)*(1-$AH91)+INDEX(O$65:O$74,$AJ91,1)*($AH91)</f>
        <v>502.38095238095241</v>
      </c>
      <c r="P91" s="752" cm="1">
        <f t="array" aca="1" ref="P91" ca="1">INDEX(P$65:P$74,$AI91,1)*(1-$AH91)+INDEX(P$65:P$74,$AJ91,1)*($AH91)</f>
        <v>1907.1428571428573</v>
      </c>
      <c r="Q91" s="753" cm="1">
        <f t="array" aca="1" ref="Q91" ca="1">INDEX(Q$65:Q$74,$AI91,1)*(1-$AH91)+INDEX(Q$65:Q$74,$AJ91,1)*($AH91)</f>
        <v>0.56940476190476197</v>
      </c>
      <c r="R91" s="753" cm="1">
        <f t="array" aca="1" ref="R91" ca="1">INDEX(R$65:R$74,$AI91,1)*(1-$AH91)+INDEX(R$65:R$74,$AJ91,1)*($AH91)</f>
        <v>0.67440476190476195</v>
      </c>
      <c r="S91" s="747" cm="1">
        <f t="array" ref="S91">INDEX([0]!i_pasture_stage_p6z,$J91+1,ROUNDDOWN((ROW($J91)-ROW($J$65))/i_p6_len,0)+1)</f>
        <v>1</v>
      </c>
      <c r="T91" s="753" cm="1">
        <f t="array" aca="1" ref="T91" ca="1">INDEX(T$65:T$74,$AI91,1)*(1-$AH91)+INDEX(T$65:T$74,$AJ91,1)*($AH91)</f>
        <v>0.3</v>
      </c>
      <c r="U91" s="747" cm="1">
        <f t="array" aca="1" ref="U91" ca="1">INDEX(U$65:U$74,$AI91,1)*(1-$AH91)+INDEX(U$65:U$74,$AJ91,1)*($AH91)</f>
        <v>10</v>
      </c>
      <c r="V91" s="753" cm="1">
        <f t="array" aca="1" ref="V91" ca="1">INDEX(V$65:V$74,$AI91,1)*(1-$AH91)+INDEX(V$65:V$74,$AJ91,1)*($AH91)</f>
        <v>0</v>
      </c>
      <c r="W91" s="277"/>
      <c r="X91" s="904" cm="1">
        <f t="array" aca="1" ref="X91" ca="1">INDEX(X$65:X$74,$AI91,1)*(1-$AH91)+INDEX(X$65:X$74,$AJ91,1)*($AH91)</f>
        <v>0.48333333333333339</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150</v>
      </c>
      <c r="AC91" s="752" cm="1">
        <f t="array" aca="1" ref="AC91" ca="1">INDEX(AC$65:AC$74,$AI91,1)*(1-$AH91)+INDEX(AC$65:AC$74,$AJ91,1)*($AH91)</f>
        <v>150</v>
      </c>
      <c r="AD91" s="752" cm="1">
        <f t="array" aca="1" ref="AD91" ca="1">INDEX(AD$65:AD$74,$AI91,1)*(1-$AH91)+INDEX(AD$65:AD$74,$AJ91,1)*($AH91)</f>
        <v>150</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2"/>
        <v>0.76190476190476186</v>
      </c>
      <c r="AI91" s="277">
        <f t="shared" si="13"/>
        <v>6</v>
      </c>
      <c r="AJ91" s="277">
        <f t="shared" si="14"/>
        <v>7</v>
      </c>
      <c r="AK91" s="293" t="str">
        <f t="shared" si="5"/>
        <v>Dry</v>
      </c>
      <c r="AL91" s="277">
        <f t="shared" si="6"/>
        <v>16</v>
      </c>
      <c r="AM91" s="277"/>
      <c r="AN91" s="349">
        <f t="shared" si="2"/>
        <v>43572</v>
      </c>
      <c r="AO91" s="349">
        <f t="shared" si="8"/>
        <v>43665</v>
      </c>
      <c r="AP91" s="909">
        <f>INDEX(Periods!$F$21:$O$31,INDEX(Annual!EndGS,1,$E91+2)+2,$E91+2)</f>
        <v>43753</v>
      </c>
      <c r="AQ91" s="272"/>
      <c r="AR91" s="259"/>
      <c r="AS91" s="247"/>
      <c r="AT91" s="247"/>
      <c r="AU91" s="247"/>
    </row>
    <row r="92" spans="1:47" hidden="1" outlineLevel="3" x14ac:dyDescent="0.35">
      <c r="A92" s="247"/>
      <c r="B92" s="256"/>
      <c r="C92" s="249">
        <f t="shared" si="11"/>
        <v>4</v>
      </c>
      <c r="D92" s="272"/>
      <c r="E92" s="329">
        <v>1</v>
      </c>
      <c r="F92" s="908">
        <f t="shared" si="4"/>
        <v>43852</v>
      </c>
      <c r="G92" s="272"/>
      <c r="H92" s="293"/>
      <c r="I92" s="293"/>
      <c r="J92" s="293">
        <v>7</v>
      </c>
      <c r="K92" s="483">
        <f>INDEX(Periods!$F$21:$O$30,J92+1,$E92+2)</f>
        <v>43852</v>
      </c>
      <c r="L92" s="484">
        <f t="shared" ca="1" si="1"/>
        <v>39</v>
      </c>
      <c r="M92" s="309"/>
      <c r="N92" s="277"/>
      <c r="O92" s="752" cm="1">
        <f t="array" aca="1" ref="O92" ca="1">INDEX(O$65:O$74,$AI92,1)*(1-$AH92)+INDEX(O$65:O$74,$AJ92,1)*($AH92)</f>
        <v>184.51327433628319</v>
      </c>
      <c r="P92" s="752" cm="1">
        <f t="array" aca="1" ref="P92" ca="1">INDEX(P$65:P$74,$AI92,1)*(1-$AH92)+INDEX(P$65:P$74,$AJ92,1)*($AH92)</f>
        <v>839.38053097345141</v>
      </c>
      <c r="Q92" s="753" cm="1">
        <f t="array" aca="1" ref="Q92" ca="1">INDEX(Q$65:Q$74,$AI92,1)*(1-$AH92)+INDEX(Q$65:Q$74,$AJ92,1)*($AH92)</f>
        <v>0.5208407079646018</v>
      </c>
      <c r="R92" s="753" cm="1">
        <f t="array" aca="1" ref="R92" ca="1">INDEX(R$65:R$74,$AI92,1)*(1-$AH92)+INDEX(R$65:R$74,$AJ92,1)*($AH92)</f>
        <v>0.59632743362831864</v>
      </c>
      <c r="S92" s="747" cm="1">
        <f t="array" ref="S92">INDEX([0]!i_pasture_stage_p6z,$J92+1,ROUNDDOWN((ROW($J92)-ROW($J$65))/i_p6_len,0)+1)</f>
        <v>1</v>
      </c>
      <c r="T92" s="753" cm="1">
        <f t="array" aca="1" ref="T92" ca="1">INDEX(T$65:T$74,$AI92,1)*(1-$AH92)+INDEX(T$65:T$74,$AJ92,1)*($AH92)</f>
        <v>0.3</v>
      </c>
      <c r="U92" s="747" cm="1">
        <f t="array" aca="1" ref="U92" ca="1">INDEX(U$65:U$74,$AI92,1)*(1-$AH92)+INDEX(U$65:U$74,$AJ92,1)*($AH92)</f>
        <v>10</v>
      </c>
      <c r="V92" s="753" cm="1">
        <f t="array" aca="1" ref="V92" ca="1">INDEX(V$65:V$74,$AI92,1)*(1-$AH92)+INDEX(V$65:V$74,$AJ92,1)*($AH92)</f>
        <v>1.9026548672566371E-2</v>
      </c>
      <c r="W92" s="277"/>
      <c r="X92" s="904" cm="1">
        <f t="array" aca="1" ref="X92" ca="1">INDEX(X$65:X$74,$AI92,1)*(1-$AH92)+INDEX(X$65:X$74,$AJ92,1)*($AH92)</f>
        <v>0.33000000000000007</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2"/>
        <v>0.38053097345132741</v>
      </c>
      <c r="AI92" s="277">
        <f t="shared" si="13"/>
        <v>8</v>
      </c>
      <c r="AJ92" s="277">
        <f t="shared" si="14"/>
        <v>9</v>
      </c>
      <c r="AK92" s="293" t="str">
        <f t="shared" si="5"/>
        <v>Dry</v>
      </c>
      <c r="AL92" s="277">
        <f t="shared" si="6"/>
        <v>99</v>
      </c>
      <c r="AM92" s="277"/>
      <c r="AN92" s="349">
        <f t="shared" si="2"/>
        <v>43572</v>
      </c>
      <c r="AO92" s="349">
        <f t="shared" si="8"/>
        <v>43665</v>
      </c>
      <c r="AP92" s="909">
        <f>INDEX(Periods!$F$21:$O$31,INDEX(Annual!EndGS,1,$E92+2)+2,$E92+2)</f>
        <v>43753</v>
      </c>
      <c r="AQ92" s="272"/>
      <c r="AR92" s="259"/>
      <c r="AS92" s="247"/>
      <c r="AT92" s="247"/>
      <c r="AU92" s="247"/>
    </row>
    <row r="93" spans="1:47" hidden="1" outlineLevel="3" x14ac:dyDescent="0.35">
      <c r="A93" s="247"/>
      <c r="B93" s="256"/>
      <c r="C93" s="249">
        <f t="shared" si="11"/>
        <v>4</v>
      </c>
      <c r="D93" s="272"/>
      <c r="E93" s="329">
        <v>1</v>
      </c>
      <c r="F93" s="908">
        <f t="shared" si="4"/>
        <v>43891</v>
      </c>
      <c r="G93" s="272"/>
      <c r="H93" s="293"/>
      <c r="I93" s="293"/>
      <c r="J93" s="293">
        <v>8</v>
      </c>
      <c r="K93" s="483">
        <f>INDEX(Periods!$F$21:$O$30,J93+1,$E93+2)</f>
        <v>43891</v>
      </c>
      <c r="L93" s="484">
        <f t="shared" ca="1" si="1"/>
        <v>31</v>
      </c>
      <c r="M93" s="309"/>
      <c r="N93" s="277"/>
      <c r="O93" s="752" cm="1">
        <f t="array" aca="1" ref="O93" ca="1">INDEX(O$65:O$74,$AI93,1)*(1-$AH93)+INDEX(O$65:O$74,$AJ93,1)*($AH93)</f>
        <v>193.14159292035399</v>
      </c>
      <c r="P93" s="752" cm="1">
        <f t="array" aca="1" ref="P93" ca="1">INDEX(P$65:P$74,$AI93,1)*(1-$AH93)+INDEX(P$65:P$74,$AJ93,1)*($AH93)</f>
        <v>761.7256637168141</v>
      </c>
      <c r="Q93" s="753" cm="1">
        <f t="array" aca="1" ref="Q93" ca="1">INDEX(Q$65:Q$74,$AI93,1)*(1-$AH93)+INDEX(Q$65:Q$74,$AJ93,1)*($AH93)</f>
        <v>0.51480088495575227</v>
      </c>
      <c r="R93" s="753" cm="1">
        <f t="array" aca="1" ref="R93" ca="1">INDEX(R$65:R$74,$AI93,1)*(1-$AH93)+INDEX(R$65:R$74,$AJ93,1)*($AH93)</f>
        <v>0.58165929203539823</v>
      </c>
      <c r="S93" s="747" cm="1">
        <f t="array" ref="S93">INDEX([0]!i_pasture_stage_p6z,$J93+1,ROUNDDOWN((ROW($J93)-ROW($J$65))/i_p6_len,0)+1)</f>
        <v>1</v>
      </c>
      <c r="T93" s="753" cm="1">
        <f t="array" aca="1" ref="T93" ca="1">INDEX(T$65:T$74,$AI93,1)*(1-$AH93)+INDEX(T$65:T$74,$AJ93,1)*($AH93)</f>
        <v>0.3</v>
      </c>
      <c r="U93" s="747" cm="1">
        <f t="array" aca="1" ref="U93" ca="1">INDEX(U$65:U$74,$AI93,1)*(1-$AH93)+INDEX(U$65:U$74,$AJ93,1)*($AH93)</f>
        <v>10</v>
      </c>
      <c r="V93" s="753" cm="1">
        <f t="array" aca="1" ref="V93" ca="1">INDEX(V$65:V$74,$AI93,1)*(1-$AH93)+INDEX(V$65:V$74,$AJ93,1)*($AH93)</f>
        <v>3.6283185840707964E-2</v>
      </c>
      <c r="W93" s="277"/>
      <c r="X93" s="904"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2"/>
        <v>0.72566371681415931</v>
      </c>
      <c r="AI93" s="277">
        <f t="shared" si="13"/>
        <v>8</v>
      </c>
      <c r="AJ93" s="277">
        <f t="shared" si="14"/>
        <v>9</v>
      </c>
      <c r="AK93" s="293" t="str">
        <f t="shared" si="5"/>
        <v>Dry</v>
      </c>
      <c r="AL93" s="277">
        <f t="shared" si="6"/>
        <v>138</v>
      </c>
      <c r="AM93" s="277"/>
      <c r="AN93" s="349">
        <f t="shared" si="2"/>
        <v>43572</v>
      </c>
      <c r="AO93" s="349">
        <f t="shared" si="8"/>
        <v>43665</v>
      </c>
      <c r="AP93" s="909">
        <f>INDEX(Periods!$F$21:$O$31,INDEX(Annual!EndGS,1,$E93+2)+2,$E93+2)</f>
        <v>43753</v>
      </c>
      <c r="AQ93" s="272"/>
      <c r="AR93" s="259"/>
      <c r="AS93" s="247"/>
      <c r="AT93" s="247"/>
      <c r="AU93" s="247"/>
    </row>
    <row r="94" spans="1:47" hidden="1" outlineLevel="3" x14ac:dyDescent="0.35">
      <c r="A94" s="247"/>
      <c r="B94" s="256"/>
      <c r="C94" s="249">
        <f t="shared" si="11"/>
        <v>4</v>
      </c>
      <c r="D94" s="272"/>
      <c r="E94" s="329">
        <v>1</v>
      </c>
      <c r="F94" s="908">
        <f t="shared" si="4"/>
        <v>43922</v>
      </c>
      <c r="G94" s="272"/>
      <c r="H94" s="293"/>
      <c r="I94" s="345"/>
      <c r="J94" s="345">
        <v>9</v>
      </c>
      <c r="K94" s="514">
        <f>INDEX(Periods!$F$21:$O$30,J94+1,$E94+2)</f>
        <v>43922</v>
      </c>
      <c r="L94" s="531">
        <f t="shared" ca="1" si="1"/>
        <v>15</v>
      </c>
      <c r="M94" s="515"/>
      <c r="N94" s="346"/>
      <c r="O94" s="754" cm="1">
        <f t="array" aca="1" ref="O94" ca="1">INDEX(O$65:O$74,$AI94,1)*(1-$AH94)+INDEX(O$65:O$74,$AJ94,1)*($AH94)</f>
        <v>200</v>
      </c>
      <c r="P94" s="754" cm="1">
        <f t="array" aca="1" ref="P94" ca="1">INDEX(P$65:P$74,$AI94,1)*(1-$AH94)+INDEX(P$65:P$74,$AJ94,1)*($AH94)</f>
        <v>700</v>
      </c>
      <c r="Q94" s="755" cm="1">
        <f t="array" aca="1" ref="Q94" ca="1">INDEX(Q$65:Q$74,$AI94,1)*(1-$AH94)+INDEX(Q$65:Q$74,$AJ94,1)*($AH94)</f>
        <v>0.51</v>
      </c>
      <c r="R94" s="755" cm="1">
        <f t="array" aca="1" ref="R94" ca="1">INDEX(R$65:R$74,$AI94,1)*(1-$AH94)+INDEX(R$65:R$74,$AJ94,1)*($AH94)</f>
        <v>0.57000000000000006</v>
      </c>
      <c r="S94" s="748" cm="1">
        <f t="array" ref="S94">INDEX([0]!i_pasture_stage_p6z,$J94+1,ROUNDDOWN((ROW($J94)-ROW($J$65))/i_p6_len,0)+1)</f>
        <v>1</v>
      </c>
      <c r="T94" s="755" cm="1">
        <f t="array" aca="1" ref="T94" ca="1">INDEX(T$65:T$74,$AI94,1)*(1-$AH94)+INDEX(T$65:T$74,$AJ94,1)*($AH94)</f>
        <v>0.3</v>
      </c>
      <c r="U94" s="748" cm="1">
        <f t="array" aca="1" ref="U94" ca="1">INDEX(U$65:U$74,$AI94,1)*(1-$AH94)+INDEX(U$65:U$74,$AJ94,1)*($AH94)</f>
        <v>10</v>
      </c>
      <c r="V94" s="755" cm="1">
        <f t="array" aca="1" ref="V94" ca="1">INDEX(V$65:V$74,$AI94,1)*(1-$AH94)+INDEX(V$65:V$74,$AJ94,1)*($AH94)</f>
        <v>0.05</v>
      </c>
      <c r="W94" s="346"/>
      <c r="X94" s="905" cm="1">
        <f t="array" aca="1" ref="X94" ca="1">INDEX(X$65:X$74,$AI94,1)*(1-$AH94)+INDEX(X$65:X$74,$AJ94,1)*($AH94)</f>
        <v>0.33</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400</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2"/>
        <v>0</v>
      </c>
      <c r="AI94" s="277">
        <f t="shared" si="13"/>
        <v>9</v>
      </c>
      <c r="AJ94" s="277">
        <f t="shared" si="14"/>
        <v>10</v>
      </c>
      <c r="AK94" s="293" t="str">
        <f t="shared" si="5"/>
        <v>Dry</v>
      </c>
      <c r="AL94" s="277">
        <f t="shared" si="6"/>
        <v>169</v>
      </c>
      <c r="AM94" s="277"/>
      <c r="AN94" s="349">
        <f t="shared" si="2"/>
        <v>43572</v>
      </c>
      <c r="AO94" s="349">
        <f t="shared" si="8"/>
        <v>43665</v>
      </c>
      <c r="AP94" s="909">
        <f>INDEX(Periods!$F$21:$O$31,INDEX(Annual!EndGS,1,$E94+2)+2,$E94+2)</f>
        <v>43753</v>
      </c>
      <c r="AQ94" s="272"/>
      <c r="AR94" s="259"/>
      <c r="AS94" s="247"/>
      <c r="AT94" s="247"/>
      <c r="AU94" s="247"/>
    </row>
    <row r="95" spans="1:47" outlineLevel="2" collapsed="1" x14ac:dyDescent="0.35">
      <c r="A95" s="247"/>
      <c r="B95" s="256"/>
      <c r="C95" s="249">
        <f t="shared" ref="C95" si="16">INT($C$29)+2</f>
        <v>3</v>
      </c>
      <c r="D95" s="272"/>
      <c r="E95" s="329">
        <v>2</v>
      </c>
      <c r="F95" s="908">
        <f t="shared" si="4"/>
        <v>43572</v>
      </c>
      <c r="G95" s="272"/>
      <c r="H95" s="293"/>
      <c r="I95" s="521" t="s">
        <v>756</v>
      </c>
      <c r="J95" s="521">
        <v>0</v>
      </c>
      <c r="K95" s="522">
        <f>INDEX(Periods!$F$21:$O$30,J95+1,$E95+2)</f>
        <v>43572</v>
      </c>
      <c r="L95" s="532">
        <f t="shared" ca="1" si="1"/>
        <v>21</v>
      </c>
      <c r="M95" s="523"/>
      <c r="N95" s="524"/>
      <c r="O95" s="750" cm="1">
        <f t="array" aca="1" ref="O95" ca="1">INDEX(O$65:O$74,$AI95,1)*(1-$AH95)+INDEX(O$65:O$74,$AJ95,1)*($AH95)</f>
        <v>200</v>
      </c>
      <c r="P95" s="750" cm="1">
        <f t="array" aca="1" ref="P95" ca="1">INDEX(P$65:P$74,$AI95,1)*(1-$AH95)+INDEX(P$65:P$74,$AJ95,1)*($AH95)</f>
        <v>352</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v>
      </c>
      <c r="T95" s="751" cm="1">
        <f t="array" aca="1" ref="T95" ca="1">INDEX(T$65:T$74,$AI95,1)*(1-$AH95)+INDEX(T$65:T$74,$AJ95,1)*($AH95)</f>
        <v>0.3</v>
      </c>
      <c r="U95" s="749" cm="1">
        <f t="array" aca="1" ref="U95" ca="1">INDEX(U$65:U$74,$AI95,1)*(1-$AH95)+INDEX(U$65:U$74,$AJ95,1)*($AH95)</f>
        <v>10</v>
      </c>
      <c r="V95" s="751" cm="1">
        <f t="array" aca="1" ref="V95" ca="1">INDEX(V$65:V$74,$AI95,1)*(1-$AH95)+INDEX(V$65:V$74,$AJ95,1)*($AH95)</f>
        <v>0.1</v>
      </c>
      <c r="W95" s="524"/>
      <c r="X95" s="903" cm="1">
        <f t="array" aca="1" ref="X95" ca="1">INDEX(X$65:X$74,$AI95,1)*(1-$AH95)+INDEX(X$65:X$74,$AJ95,1)*($AH95)</f>
        <v>1</v>
      </c>
      <c r="Y95" s="750" cm="1">
        <f t="array" aca="1" ref="Y95" ca="1">INDEX(Y$65:Y$74,$AI95,1)*(1-$AH95)+INDEX(Y$65:Y$74,$AJ95,1)*($AH95)</f>
        <v>50</v>
      </c>
      <c r="Z95" s="750" cm="1">
        <f t="array" aca="1" ref="Z95" ca="1">INDEX(Z$65:Z$74,$AI95,1)*(1-$AH95)+INDEX(Z$65:Z$74,$AJ95,1)*($AH95)</f>
        <v>50</v>
      </c>
      <c r="AA95" s="750" cm="1">
        <f t="array" aca="1" ref="AA95" ca="1">INDEX(AA$65:AA$74,$AI95,1)*(1-$AH95)+INDEX(AA$65:AA$74,$AJ95,1)*($AH95)</f>
        <v>50</v>
      </c>
      <c r="AB95" s="750" cm="1">
        <f t="array" aca="1" ref="AB95" ca="1">INDEX(AB$65:AB$74,$AI95,1)*(1-$AH95)+INDEX(AB$65:AB$74,$AJ95,1)*($AH95)</f>
        <v>100</v>
      </c>
      <c r="AC95" s="750" cm="1">
        <f t="array" aca="1" ref="AC95" ca="1">INDEX(AC$65:AC$74,$AI95,1)*(1-$AH95)+INDEX(AC$65:AC$74,$AJ95,1)*($AH95)</f>
        <v>400</v>
      </c>
      <c r="AD95" s="750" cm="1">
        <f t="array" aca="1" ref="AD95" ca="1">INDEX(AD$65:AD$74,$AI95,1)*(1-$AH95)+INDEX(AD$65:AD$74,$AJ95,1)*($AH95)</f>
        <v>400</v>
      </c>
      <c r="AE95" s="750" cm="1">
        <f t="array" aca="1" ref="AE95" ca="1">INDEX(AE$65:AE$74,$AI95,1)*(1-$AH95)+INDEX(AE$65:AE$74,$AJ95,1)*($AH95)</f>
        <v>400</v>
      </c>
      <c r="AF95" s="750" cm="1">
        <f t="array" aca="1" ref="AF95" ca="1">INDEX(AF$65:AF$74,$AI95,1)*(1-$AH95)+INDEX(AF$65:AF$74,$AJ95,1)*($AH95)</f>
        <v>400</v>
      </c>
      <c r="AG95" s="750" cm="1">
        <f t="array" aca="1" ref="AG95" ca="1">INDEX(AG$65:AG$74,$AI95,1)*(1-$AH95)+INDEX(AG$65:AG$74,$AJ95,1)*($AH95)</f>
        <v>400</v>
      </c>
      <c r="AH95" s="277">
        <f t="shared" ca="1" si="12"/>
        <v>0</v>
      </c>
      <c r="AI95" s="277">
        <f t="shared" si="13"/>
        <v>1</v>
      </c>
      <c r="AJ95" s="277">
        <f t="shared" si="14"/>
        <v>2</v>
      </c>
      <c r="AK95" s="293" t="str">
        <f t="shared" si="5"/>
        <v>Early</v>
      </c>
      <c r="AL95" s="277">
        <f t="shared" si="6"/>
        <v>0</v>
      </c>
      <c r="AM95" s="277"/>
      <c r="AN95" s="349">
        <f t="shared" si="2"/>
        <v>43572</v>
      </c>
      <c r="AO95" s="349">
        <f t="shared" si="8"/>
        <v>43665</v>
      </c>
      <c r="AP95" s="909">
        <f>INDEX(Periods!$F$21:$O$31,INDEX(Annual!EndGS,1,$E95+2)+2,$E95+2)</f>
        <v>43753</v>
      </c>
      <c r="AQ95" s="272"/>
      <c r="AR95" s="259"/>
      <c r="AS95" s="247"/>
      <c r="AT95" s="247"/>
      <c r="AU95" s="247"/>
    </row>
    <row r="96" spans="1:47" hidden="1" outlineLevel="3" collapsed="1" x14ac:dyDescent="0.35">
      <c r="A96" s="247"/>
      <c r="B96" s="256"/>
      <c r="C96" s="249">
        <f t="shared" si="11"/>
        <v>4</v>
      </c>
      <c r="D96" s="272"/>
      <c r="E96" s="329">
        <v>2</v>
      </c>
      <c r="F96" s="908">
        <f t="shared" si="4"/>
        <v>43593</v>
      </c>
      <c r="G96" s="272"/>
      <c r="H96" s="293"/>
      <c r="I96" s="293"/>
      <c r="J96" s="293">
        <v>1</v>
      </c>
      <c r="K96" s="483">
        <f>INDEX(Periods!$F$21:$O$30,J96+1,$E96+2)</f>
        <v>43593</v>
      </c>
      <c r="L96" s="484">
        <f t="shared" ca="1" si="1"/>
        <v>35</v>
      </c>
      <c r="M96" s="309"/>
      <c r="N96" s="277"/>
      <c r="O96" s="752" cm="1">
        <f t="array" aca="1" ref="O96" ca="1">INDEX(O$65:O$74,$AI96,1)*(1-$AH96)+INDEX(O$65:O$74,$AJ96,1)*($AH96)</f>
        <v>216.66666666666669</v>
      </c>
      <c r="P96" s="752" cm="1">
        <f t="array" aca="1" ref="P96" ca="1">INDEX(P$65:P$74,$AI96,1)*(1-$AH96)+INDEX(P$65:P$74,$AJ96,1)*($AH96)</f>
        <v>766.66666666666674</v>
      </c>
      <c r="Q96" s="753" cm="1">
        <f t="array" aca="1" ref="Q96" ca="1">INDEX(Q$65:Q$74,$AI96,1)*(1-$AH96)+INDEX(Q$65:Q$74,$AJ96,1)*($AH96)</f>
        <v>0.81000000000000016</v>
      </c>
      <c r="R96" s="753" cm="1">
        <f t="array" aca="1" ref="R96" ca="1">INDEX(R$65:R$74,$AI96,1)*(1-$AH96)+INDEX(R$65:R$74,$AJ96,1)*($AH96)</f>
        <v>0.81000000000000016</v>
      </c>
      <c r="S96" s="747" cm="1">
        <f t="array" ref="S96">INDEX([0]!i_pasture_stage_p6z,$J96+1,ROUNDDOWN((ROW($J96)-ROW($J$65))/i_p6_len,0)+1)</f>
        <v>0.74285714285714288</v>
      </c>
      <c r="T96" s="753" cm="1">
        <f t="array" aca="1" ref="T96" ca="1">INDEX(T$65:T$74,$AI96,1)*(1-$AH96)+INDEX(T$65:T$74,$AJ96,1)*($AH96)</f>
        <v>0.3</v>
      </c>
      <c r="U96" s="747" cm="1">
        <f t="array" aca="1" ref="U96" ca="1">INDEX(U$65:U$74,$AI96,1)*(1-$AH96)+INDEX(U$65:U$74,$AJ96,1)*($AH96)</f>
        <v>10</v>
      </c>
      <c r="V96" s="753" cm="1">
        <f t="array" aca="1" ref="V96" ca="1">INDEX(V$65:V$74,$AI96,1)*(1-$AH96)+INDEX(V$65:V$74,$AJ96,1)*($AH96)</f>
        <v>3.333333333333334E-2</v>
      </c>
      <c r="W96" s="277"/>
      <c r="X96" s="904"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116.66666666666667</v>
      </c>
      <c r="AC96" s="752" cm="1">
        <f t="array" aca="1" ref="AC96" ca="1">INDEX(AC$65:AC$74,$AI96,1)*(1-$AH96)+INDEX(AC$65:AC$74,$AJ96,1)*($AH96)</f>
        <v>133.33333333333334</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2"/>
        <v>0.33333333333333331</v>
      </c>
      <c r="AI96" s="277">
        <f t="shared" si="13"/>
        <v>2</v>
      </c>
      <c r="AJ96" s="277">
        <f t="shared" si="14"/>
        <v>3</v>
      </c>
      <c r="AK96" s="293" t="str">
        <f t="shared" si="5"/>
        <v>Early</v>
      </c>
      <c r="AL96" s="277">
        <f t="shared" si="6"/>
        <v>21</v>
      </c>
      <c r="AM96" s="277"/>
      <c r="AN96" s="349">
        <f t="shared" si="2"/>
        <v>43572</v>
      </c>
      <c r="AO96" s="349">
        <f t="shared" si="8"/>
        <v>43665</v>
      </c>
      <c r="AP96" s="909">
        <f>INDEX(Periods!$F$21:$O$31,INDEX(Annual!EndGS,1,$E96+2)+2,$E96+2)</f>
        <v>43753</v>
      </c>
      <c r="AQ96" s="272"/>
      <c r="AR96" s="259"/>
      <c r="AS96" s="247"/>
      <c r="AT96" s="247"/>
      <c r="AU96" s="247"/>
    </row>
    <row r="97" spans="1:47" hidden="1" outlineLevel="3" x14ac:dyDescent="0.35">
      <c r="A97" s="247"/>
      <c r="B97" s="256"/>
      <c r="C97" s="249">
        <f t="shared" si="11"/>
        <v>4</v>
      </c>
      <c r="D97" s="272"/>
      <c r="E97" s="329">
        <v>2</v>
      </c>
      <c r="F97" s="908">
        <f t="shared" si="4"/>
        <v>43628</v>
      </c>
      <c r="G97" s="272"/>
      <c r="H97" s="293"/>
      <c r="I97" s="293"/>
      <c r="J97" s="293">
        <v>2</v>
      </c>
      <c r="K97" s="483">
        <f>INDEX(Periods!$F$21:$O$30,J97+1,$E97+2)</f>
        <v>43628</v>
      </c>
      <c r="L97" s="484">
        <f t="shared" ref="L97:L128" ca="1" si="17">IF(K98-K97&gt;0,K98-K97,OFFSET(K98,-i_p6_len,0)+365-K97)</f>
        <v>56</v>
      </c>
      <c r="M97" s="309"/>
      <c r="N97" s="277"/>
      <c r="O97" s="752" cm="1">
        <f t="array" aca="1" ref="O97" ca="1">INDEX(O$65:O$74,$AI97,1)*(1-$AH97)+INDEX(O$65:O$74,$AJ97,1)*($AH97)</f>
        <v>280</v>
      </c>
      <c r="P97" s="752" cm="1">
        <f t="array" aca="1" ref="P97" ca="1">INDEX(P$65:P$74,$AI97,1)*(1-$AH97)+INDEX(P$65:P$74,$AJ97,1)*($AH97)</f>
        <v>1953.6</v>
      </c>
      <c r="Q97" s="753" cm="1">
        <f t="array" aca="1" ref="Q97" ca="1">INDEX(Q$65:Q$74,$AI97,1)*(1-$AH97)+INDEX(Q$65:Q$74,$AJ97,1)*($AH97)</f>
        <v>0.80400000000000005</v>
      </c>
      <c r="R97" s="753" cm="1">
        <f t="array" aca="1" ref="R97" ca="1">INDEX(R$65:R$74,$AI97,1)*(1-$AH97)+INDEX(R$65:R$74,$AJ97,1)*($AH97)</f>
        <v>0.80400000000000005</v>
      </c>
      <c r="S97" s="747" cm="1">
        <f t="array" ref="S97">INDEX([0]!i_pasture_stage_p6z,$J97+1,ROUNDDOWN((ROW($J97)-ROW($J$65))/i_p6_len,0)+1)</f>
        <v>1</v>
      </c>
      <c r="T97" s="753" cm="1">
        <f t="array" aca="1" ref="T97" ca="1">INDEX(T$65:T$74,$AI97,1)*(1-$AH97)+INDEX(T$65:T$74,$AJ97,1)*($AH97)</f>
        <v>0.3</v>
      </c>
      <c r="U97" s="747" cm="1">
        <f t="array" aca="1" ref="U97" ca="1">INDEX(U$65:U$74,$AI97,1)*(1-$AH97)+INDEX(U$65:U$74,$AJ97,1)*($AH97)</f>
        <v>10</v>
      </c>
      <c r="V97" s="753" cm="1">
        <f t="array" aca="1" ref="V97" ca="1">INDEX(V$65:V$74,$AI97,1)*(1-$AH97)+INDEX(V$65:V$74,$AJ97,1)*($AH97)</f>
        <v>0</v>
      </c>
      <c r="W97" s="277"/>
      <c r="X97" s="904"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130</v>
      </c>
      <c r="AD97" s="752" cm="1">
        <f t="array" aca="1" ref="AD97" ca="1">INDEX(AD$65:AD$74,$AI97,1)*(1-$AH97)+INDEX(AD$65:AD$74,$AJ97,1)*($AH97)</f>
        <v>120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2"/>
        <v>0.6</v>
      </c>
      <c r="AI97" s="277">
        <f t="shared" si="13"/>
        <v>3</v>
      </c>
      <c r="AJ97" s="277">
        <f t="shared" si="14"/>
        <v>4</v>
      </c>
      <c r="AK97" s="293" t="str">
        <f t="shared" si="5"/>
        <v>Early</v>
      </c>
      <c r="AL97" s="277">
        <f t="shared" si="6"/>
        <v>56</v>
      </c>
      <c r="AM97" s="277"/>
      <c r="AN97" s="349">
        <f t="shared" ref="AN97:AN128" si="18">INDEX(i_break_date,$E97+2,1)</f>
        <v>43572</v>
      </c>
      <c r="AO97" s="349">
        <f t="shared" si="8"/>
        <v>43665</v>
      </c>
      <c r="AP97" s="909">
        <f>INDEX(Periods!$F$21:$O$31,INDEX(Annual!EndGS,1,$E97+2)+2,$E97+2)</f>
        <v>43753</v>
      </c>
      <c r="AQ97" s="272"/>
      <c r="AR97" s="259"/>
      <c r="AS97" s="247"/>
      <c r="AT97" s="247"/>
      <c r="AU97" s="247"/>
    </row>
    <row r="98" spans="1:47" hidden="1" outlineLevel="3" x14ac:dyDescent="0.35">
      <c r="A98" s="247"/>
      <c r="B98" s="256"/>
      <c r="C98" s="249">
        <f t="shared" si="11"/>
        <v>4</v>
      </c>
      <c r="D98" s="272"/>
      <c r="E98" s="329">
        <v>2</v>
      </c>
      <c r="F98" s="908">
        <f t="shared" si="4"/>
        <v>43684</v>
      </c>
      <c r="G98" s="272"/>
      <c r="H98" s="293"/>
      <c r="I98" s="293"/>
      <c r="J98" s="293">
        <v>3</v>
      </c>
      <c r="K98" s="483">
        <f>INDEX(Periods!$F$21:$O$30,J98+1,$E98+2)</f>
        <v>43684</v>
      </c>
      <c r="L98" s="484">
        <f t="shared" ca="1" si="17"/>
        <v>49</v>
      </c>
      <c r="M98" s="309"/>
      <c r="N98" s="277"/>
      <c r="O98" s="752" cm="1">
        <f t="array" aca="1" ref="O98" ca="1">INDEX(O$65:O$74,$AI98,1)*(1-$AH98)+INDEX(O$65:O$74,$AJ98,1)*($AH98)</f>
        <v>367.85714285714289</v>
      </c>
      <c r="P98" s="752" cm="1">
        <f t="array" aca="1" ref="P98" ca="1">INDEX(P$65:P$74,$AI98,1)*(1-$AH98)+INDEX(P$65:P$74,$AJ98,1)*($AH98)</f>
        <v>2843.4642857142858</v>
      </c>
      <c r="Q98" s="753" cm="1">
        <f t="array" aca="1" ref="Q98" ca="1">INDEX(Q$65:Q$74,$AI98,1)*(1-$AH98)+INDEX(Q$65:Q$74,$AJ98,1)*($AH98)</f>
        <v>0.78642857142857148</v>
      </c>
      <c r="R98" s="753" cm="1">
        <f t="array" aca="1" ref="R98" ca="1">INDEX(R$65:R$74,$AI98,1)*(1-$AH98)+INDEX(R$65:R$74,$AJ98,1)*($AH98)</f>
        <v>0.79321428571428576</v>
      </c>
      <c r="S98" s="747" cm="1">
        <f t="array" ref="S98">INDEX([0]!i_pasture_stage_p6z,$J98+1,ROUNDDOWN((ROW($J98)-ROW($J$65))/i_p6_len,0)+1)</f>
        <v>1</v>
      </c>
      <c r="T98" s="753" cm="1">
        <f t="array" aca="1" ref="T98" ca="1">INDEX(T$65:T$74,$AI98,1)*(1-$AH98)+INDEX(T$65:T$74,$AJ98,1)*($AH98)</f>
        <v>0.3</v>
      </c>
      <c r="U98" s="747" cm="1">
        <f t="array" aca="1" ref="U98" ca="1">INDEX(U$65:U$74,$AI98,1)*(1-$AH98)+INDEX(U$65:U$74,$AJ98,1)*($AH98)</f>
        <v>10</v>
      </c>
      <c r="V98" s="753" cm="1">
        <f t="array" aca="1" ref="V98" ca="1">INDEX(V$65:V$74,$AI98,1)*(1-$AH98)+INDEX(V$65:V$74,$AJ98,1)*($AH98)</f>
        <v>0</v>
      </c>
      <c r="W98" s="277"/>
      <c r="X98" s="904" cm="1">
        <f t="array" aca="1" ref="X98" ca="1">INDEX(X$65:X$74,$AI98,1)*(1-$AH98)+INDEX(X$65:X$74,$AJ98,1)*($AH98)</f>
        <v>0.9151785714285714</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116.96428571428572</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2"/>
        <v>0.3392857142857143</v>
      </c>
      <c r="AI98" s="277">
        <f t="shared" si="13"/>
        <v>4</v>
      </c>
      <c r="AJ98" s="277">
        <f t="shared" si="14"/>
        <v>5</v>
      </c>
      <c r="AK98" s="293" t="str">
        <f t="shared" si="5"/>
        <v>Late</v>
      </c>
      <c r="AL98" s="277">
        <f t="shared" si="6"/>
        <v>19</v>
      </c>
      <c r="AM98" s="277"/>
      <c r="AN98" s="349">
        <f t="shared" si="18"/>
        <v>43572</v>
      </c>
      <c r="AO98" s="349">
        <f t="shared" si="8"/>
        <v>43665</v>
      </c>
      <c r="AP98" s="909">
        <f>INDEX(Periods!$F$21:$O$31,INDEX(Annual!EndGS,1,$E98+2)+2,$E98+2)</f>
        <v>43753</v>
      </c>
      <c r="AQ98" s="272"/>
      <c r="AR98" s="259"/>
      <c r="AS98" s="247"/>
      <c r="AT98" s="247"/>
      <c r="AU98" s="247"/>
    </row>
    <row r="99" spans="1:47" hidden="1" outlineLevel="3" x14ac:dyDescent="0.35">
      <c r="A99" s="247"/>
      <c r="B99" s="256"/>
      <c r="C99" s="249">
        <f t="shared" si="11"/>
        <v>4</v>
      </c>
      <c r="D99" s="272"/>
      <c r="E99" s="329">
        <v>2</v>
      </c>
      <c r="F99" s="908">
        <f t="shared" si="4"/>
        <v>43733</v>
      </c>
      <c r="G99" s="272"/>
      <c r="H99" s="293"/>
      <c r="I99" s="293"/>
      <c r="J99" s="293">
        <v>4</v>
      </c>
      <c r="K99" s="483">
        <f>INDEX(Periods!$F$21:$O$30,J99+1,$E99+2)</f>
        <v>43733</v>
      </c>
      <c r="L99" s="484">
        <f t="shared" ca="1" si="17"/>
        <v>20</v>
      </c>
      <c r="M99" s="309"/>
      <c r="N99" s="277"/>
      <c r="O99" s="752" cm="1">
        <f t="array" aca="1" ref="O99" ca="1">INDEX(O$65:O$74,$AI99,1)*(1-$AH99)+INDEX(O$65:O$74,$AJ99,1)*($AH99)</f>
        <v>500</v>
      </c>
      <c r="P99" s="752" cm="1">
        <f t="array" aca="1" ref="P99" ca="1">INDEX(P$65:P$74,$AI99,1)*(1-$AH99)+INDEX(P$65:P$74,$AJ99,1)*($AH99)</f>
        <v>3598</v>
      </c>
      <c r="Q99" s="753" cm="1">
        <f t="array" aca="1" ref="Q99" ca="1">INDEX(Q$65:Q$74,$AI99,1)*(1-$AH99)+INDEX(Q$65:Q$74,$AJ99,1)*($AH99)</f>
        <v>0.76</v>
      </c>
      <c r="R99" s="753" cm="1">
        <f t="array" aca="1" ref="R99" ca="1">INDEX(R$65:R$74,$AI99,1)*(1-$AH99)+INDEX(R$65:R$74,$AJ99,1)*($AH99)</f>
        <v>0.78</v>
      </c>
      <c r="S99" s="747" cm="1">
        <f t="array" ref="S99">INDEX([0]!i_pasture_stage_p6z,$J99+1,ROUNDDOWN((ROW($J99)-ROW($J$65))/i_p6_len,0)+1)</f>
        <v>1</v>
      </c>
      <c r="T99" s="753" cm="1">
        <f t="array" aca="1" ref="T99" ca="1">INDEX(T$65:T$74,$AI99,1)*(1-$AH99)+INDEX(T$65:T$74,$AJ99,1)*($AH99)</f>
        <v>0.29999999999999993</v>
      </c>
      <c r="U99" s="747" cm="1">
        <f t="array" aca="1" ref="U99" ca="1">INDEX(U$65:U$74,$AI99,1)*(1-$AH99)+INDEX(U$65:U$74,$AJ99,1)*($AH99)</f>
        <v>10</v>
      </c>
      <c r="V99" s="753" cm="1">
        <f t="array" aca="1" ref="V99" ca="1">INDEX(V$65:V$74,$AI99,1)*(1-$AH99)+INDEX(V$65:V$74,$AJ99,1)*($AH99)</f>
        <v>0</v>
      </c>
      <c r="W99" s="277"/>
      <c r="X99" s="904" cm="1">
        <f t="array" aca="1" ref="X99" ca="1">INDEX(X$65:X$74,$AI99,1)*(1-$AH99)+INDEX(X$65:X$74,$AJ99,1)*($AH99)</f>
        <v>0.75</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150</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2"/>
        <v>0.42857142857142855</v>
      </c>
      <c r="AI99" s="277">
        <f t="shared" si="13"/>
        <v>5</v>
      </c>
      <c r="AJ99" s="277">
        <f t="shared" si="14"/>
        <v>5</v>
      </c>
      <c r="AK99" s="293" t="str">
        <f t="shared" si="5"/>
        <v>Late</v>
      </c>
      <c r="AL99" s="277">
        <f t="shared" si="6"/>
        <v>68</v>
      </c>
      <c r="AM99" s="277"/>
      <c r="AN99" s="349">
        <f t="shared" si="18"/>
        <v>43572</v>
      </c>
      <c r="AO99" s="349">
        <f t="shared" si="8"/>
        <v>43665</v>
      </c>
      <c r="AP99" s="909">
        <f>INDEX(Periods!$F$21:$O$31,INDEX(Annual!EndGS,1,$E99+2)+2,$E99+2)</f>
        <v>43753</v>
      </c>
      <c r="AQ99" s="272"/>
      <c r="AR99" s="259"/>
      <c r="AS99" s="247"/>
      <c r="AT99" s="247"/>
      <c r="AU99" s="247"/>
    </row>
    <row r="100" spans="1:47" hidden="1" outlineLevel="3" x14ac:dyDescent="0.35">
      <c r="A100" s="247"/>
      <c r="B100" s="256"/>
      <c r="C100" s="249">
        <f t="shared" si="11"/>
        <v>4</v>
      </c>
      <c r="D100" s="272"/>
      <c r="E100" s="329">
        <v>2</v>
      </c>
      <c r="F100" s="908">
        <f t="shared" si="4"/>
        <v>43753</v>
      </c>
      <c r="G100" s="272"/>
      <c r="H100" s="293"/>
      <c r="I100" s="293"/>
      <c r="J100" s="293">
        <v>5</v>
      </c>
      <c r="K100" s="483">
        <f>INDEX(Periods!$F$21:$O$30,J100+1,$E100+2)</f>
        <v>43753</v>
      </c>
      <c r="L100" s="484">
        <f t="shared" ca="1" si="17"/>
        <v>31</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10</v>
      </c>
      <c r="V100" s="753" cm="1">
        <f t="array" aca="1" ref="V100" ca="1">INDEX(V$65:V$74,$AI100,1)*(1-$AH100)+INDEX(V$65:V$74,$AJ100,1)*($AH100)</f>
        <v>0</v>
      </c>
      <c r="W100" s="277"/>
      <c r="X100" s="904"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43572</v>
      </c>
      <c r="AO100" s="349">
        <f t="shared" si="8"/>
        <v>43665</v>
      </c>
      <c r="AP100" s="909">
        <f>INDEX(Periods!$F$21:$O$31,INDEX(Annual!EndGS,1,$E100+2)+2,$E100+2)</f>
        <v>43753</v>
      </c>
      <c r="AQ100" s="272"/>
      <c r="AR100" s="259"/>
      <c r="AS100" s="247"/>
      <c r="AT100" s="247"/>
      <c r="AU100" s="247"/>
    </row>
    <row r="101" spans="1:47" hidden="1" outlineLevel="3" x14ac:dyDescent="0.35">
      <c r="A101" s="247"/>
      <c r="B101" s="256"/>
      <c r="C101" s="249">
        <f t="shared" si="11"/>
        <v>4</v>
      </c>
      <c r="D101" s="272"/>
      <c r="E101" s="329">
        <v>2</v>
      </c>
      <c r="F101" s="908">
        <f t="shared" si="4"/>
        <v>43784</v>
      </c>
      <c r="G101" s="272"/>
      <c r="H101" s="293"/>
      <c r="I101" s="293"/>
      <c r="J101" s="293">
        <v>6</v>
      </c>
      <c r="K101" s="483">
        <f>INDEX(Periods!$F$21:$O$30,J101+1,$E101+2)</f>
        <v>43784</v>
      </c>
      <c r="L101" s="484">
        <f t="shared" ca="1" si="17"/>
        <v>68</v>
      </c>
      <c r="M101" s="309"/>
      <c r="N101" s="277"/>
      <c r="O101" s="752" cm="1">
        <f t="array" aca="1" ref="O101" ca="1">INDEX(O$65:O$74,$AI101,1)*(1-$AH101)+INDEX(O$65:O$74,$AJ101,1)*($AH101)</f>
        <v>353.57142857142856</v>
      </c>
      <c r="P101" s="752" cm="1">
        <f t="array" aca="1" ref="P101" ca="1">INDEX(P$65:P$74,$AI101,1)*(1-$AH101)+INDEX(P$65:P$74,$AJ101,1)*($AH101)</f>
        <v>1460.7142857142858</v>
      </c>
      <c r="Q101" s="753" cm="1">
        <f t="array" aca="1" ref="Q101" ca="1">INDEX(Q$65:Q$74,$AI101,1)*(1-$AH101)+INDEX(Q$65:Q$74,$AJ101,1)*($AH101)</f>
        <v>0.54892857142857143</v>
      </c>
      <c r="R101" s="753" cm="1">
        <f t="array" aca="1" ref="R101" ca="1">INDEX(R$65:R$74,$AI101,1)*(1-$AH101)+INDEX(R$65:R$74,$AJ101,1)*($AH101)</f>
        <v>0.64821428571428563</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10</v>
      </c>
      <c r="V101" s="753" cm="1">
        <f t="array" aca="1" ref="V101" ca="1">INDEX(V$65:V$74,$AI101,1)*(1-$AH101)+INDEX(V$65:V$74,$AJ101,1)*($AH101)</f>
        <v>0</v>
      </c>
      <c r="W101" s="277"/>
      <c r="X101" s="904" cm="1">
        <f t="array" aca="1" ref="X101" ca="1">INDEX(X$65:X$74,$AI101,1)*(1-$AH101)+INDEX(X$65:X$74,$AJ101,1)*($AH101)</f>
        <v>0.38</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221.42857142857142</v>
      </c>
      <c r="AC101" s="752" cm="1">
        <f t="array" aca="1" ref="AC101" ca="1">INDEX(AC$65:AC$74,$AI101,1)*(1-$AH101)+INDEX(AC$65:AC$74,$AJ101,1)*($AH101)</f>
        <v>221.42857142857142</v>
      </c>
      <c r="AD101" s="752" cm="1">
        <f t="array" aca="1" ref="AD101" ca="1">INDEX(AD$65:AD$74,$AI101,1)*(1-$AH101)+INDEX(AD$65:AD$74,$AJ101,1)*($AH101)</f>
        <v>221.42857142857142</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2"/>
        <v>0.2857142857142857</v>
      </c>
      <c r="AI101" s="277">
        <f t="shared" si="13"/>
        <v>7</v>
      </c>
      <c r="AJ101" s="277">
        <f t="shared" si="14"/>
        <v>8</v>
      </c>
      <c r="AK101" s="293" t="str">
        <f t="shared" si="5"/>
        <v>Dry</v>
      </c>
      <c r="AL101" s="277">
        <f t="shared" si="6"/>
        <v>31</v>
      </c>
      <c r="AM101" s="277"/>
      <c r="AN101" s="349">
        <f t="shared" si="18"/>
        <v>43572</v>
      </c>
      <c r="AO101" s="349">
        <f t="shared" si="8"/>
        <v>43665</v>
      </c>
      <c r="AP101" s="909">
        <f>INDEX(Periods!$F$21:$O$31,INDEX(Annual!EndGS,1,$E101+2)+2,$E101+2)</f>
        <v>43753</v>
      </c>
      <c r="AQ101" s="272"/>
      <c r="AR101" s="259"/>
      <c r="AS101" s="247"/>
      <c r="AT101" s="247"/>
      <c r="AU101" s="247"/>
    </row>
    <row r="102" spans="1:47" hidden="1" outlineLevel="3" x14ac:dyDescent="0.35">
      <c r="A102" s="247"/>
      <c r="B102" s="256"/>
      <c r="C102" s="249">
        <f t="shared" si="11"/>
        <v>4</v>
      </c>
      <c r="D102" s="272"/>
      <c r="E102" s="329">
        <v>2</v>
      </c>
      <c r="F102" s="908">
        <f t="shared" si="4"/>
        <v>43852</v>
      </c>
      <c r="G102" s="272"/>
      <c r="H102" s="293"/>
      <c r="I102" s="293"/>
      <c r="J102" s="293">
        <v>7</v>
      </c>
      <c r="K102" s="483">
        <f>INDEX(Periods!$F$21:$O$30,J102+1,$E102+2)</f>
        <v>43852</v>
      </c>
      <c r="L102" s="484">
        <f t="shared" ca="1" si="17"/>
        <v>39</v>
      </c>
      <c r="M102" s="309"/>
      <c r="N102" s="277"/>
      <c r="O102" s="752" cm="1">
        <f t="array" aca="1" ref="O102" ca="1">INDEX(O$65:O$74,$AI102,1)*(1-$AH102)+INDEX(O$65:O$74,$AJ102,1)*($AH102)</f>
        <v>184.51327433628319</v>
      </c>
      <c r="P102" s="752" cm="1">
        <f t="array" aca="1" ref="P102" ca="1">INDEX(P$65:P$74,$AI102,1)*(1-$AH102)+INDEX(P$65:P$74,$AJ102,1)*($AH102)</f>
        <v>839.38053097345141</v>
      </c>
      <c r="Q102" s="753" cm="1">
        <f t="array" aca="1" ref="Q102" ca="1">INDEX(Q$65:Q$74,$AI102,1)*(1-$AH102)+INDEX(Q$65:Q$74,$AJ102,1)*($AH102)</f>
        <v>0.5208407079646018</v>
      </c>
      <c r="R102" s="753" cm="1">
        <f t="array" aca="1" ref="R102" ca="1">INDEX(R$65:R$74,$AI102,1)*(1-$AH102)+INDEX(R$65:R$74,$AJ102,1)*($AH102)</f>
        <v>0.59632743362831864</v>
      </c>
      <c r="S102" s="747" cm="1">
        <f t="array" ref="S102">INDEX([0]!i_pasture_stage_p6z,$J102+1,ROUNDDOWN((ROW($J102)-ROW($J$65))/i_p6_len,0)+1)</f>
        <v>1</v>
      </c>
      <c r="T102" s="753" cm="1">
        <f t="array" aca="1" ref="T102" ca="1">INDEX(T$65:T$74,$AI102,1)*(1-$AH102)+INDEX(T$65:T$74,$AJ102,1)*($AH102)</f>
        <v>0.3</v>
      </c>
      <c r="U102" s="747" cm="1">
        <f t="array" aca="1" ref="U102" ca="1">INDEX(U$65:U$74,$AI102,1)*(1-$AH102)+INDEX(U$65:U$74,$AJ102,1)*($AH102)</f>
        <v>10</v>
      </c>
      <c r="V102" s="753" cm="1">
        <f t="array" aca="1" ref="V102" ca="1">INDEX(V$65:V$74,$AI102,1)*(1-$AH102)+INDEX(V$65:V$74,$AJ102,1)*($AH102)</f>
        <v>1.9026548672566371E-2</v>
      </c>
      <c r="W102" s="277"/>
      <c r="X102" s="904" cm="1">
        <f t="array" aca="1" ref="X102" ca="1">INDEX(X$65:X$74,$AI102,1)*(1-$AH102)+INDEX(X$65:X$74,$AJ102,1)*($AH102)</f>
        <v>0.33000000000000007</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2"/>
        <v>0.38053097345132741</v>
      </c>
      <c r="AI102" s="277">
        <f t="shared" si="13"/>
        <v>8</v>
      </c>
      <c r="AJ102" s="277">
        <f t="shared" si="14"/>
        <v>9</v>
      </c>
      <c r="AK102" s="293" t="str">
        <f t="shared" si="5"/>
        <v>Dry</v>
      </c>
      <c r="AL102" s="277">
        <f t="shared" si="6"/>
        <v>99</v>
      </c>
      <c r="AM102" s="277"/>
      <c r="AN102" s="349">
        <f t="shared" si="18"/>
        <v>43572</v>
      </c>
      <c r="AO102" s="349">
        <f t="shared" si="8"/>
        <v>43665</v>
      </c>
      <c r="AP102" s="909">
        <f>INDEX(Periods!$F$21:$O$31,INDEX(Annual!EndGS,1,$E102+2)+2,$E102+2)</f>
        <v>43753</v>
      </c>
      <c r="AQ102" s="272"/>
      <c r="AR102" s="259"/>
      <c r="AS102" s="247"/>
      <c r="AT102" s="247"/>
      <c r="AU102" s="247"/>
    </row>
    <row r="103" spans="1:47" hidden="1" outlineLevel="3" x14ac:dyDescent="0.35">
      <c r="A103" s="247"/>
      <c r="B103" s="256"/>
      <c r="C103" s="249">
        <f t="shared" si="11"/>
        <v>4</v>
      </c>
      <c r="D103" s="272"/>
      <c r="E103" s="329">
        <v>2</v>
      </c>
      <c r="F103" s="908">
        <f t="shared" si="4"/>
        <v>43891</v>
      </c>
      <c r="G103" s="272"/>
      <c r="H103" s="293"/>
      <c r="I103" s="293"/>
      <c r="J103" s="293">
        <v>8</v>
      </c>
      <c r="K103" s="483">
        <f>INDEX(Periods!$F$21:$O$30,J103+1,$E103+2)</f>
        <v>43891</v>
      </c>
      <c r="L103" s="484">
        <f t="shared" ca="1" si="17"/>
        <v>31</v>
      </c>
      <c r="M103" s="309"/>
      <c r="N103" s="277"/>
      <c r="O103" s="752" cm="1">
        <f t="array" aca="1" ref="O103" ca="1">INDEX(O$65:O$74,$AI103,1)*(1-$AH103)+INDEX(O$65:O$74,$AJ103,1)*($AH103)</f>
        <v>193.14159292035399</v>
      </c>
      <c r="P103" s="752" cm="1">
        <f t="array" aca="1" ref="P103" ca="1">INDEX(P$65:P$74,$AI103,1)*(1-$AH103)+INDEX(P$65:P$74,$AJ103,1)*($AH103)</f>
        <v>761.7256637168141</v>
      </c>
      <c r="Q103" s="753" cm="1">
        <f t="array" aca="1" ref="Q103" ca="1">INDEX(Q$65:Q$74,$AI103,1)*(1-$AH103)+INDEX(Q$65:Q$74,$AJ103,1)*($AH103)</f>
        <v>0.51480088495575227</v>
      </c>
      <c r="R103" s="753" cm="1">
        <f t="array" aca="1" ref="R103" ca="1">INDEX(R$65:R$74,$AI103,1)*(1-$AH103)+INDEX(R$65:R$74,$AJ103,1)*($AH103)</f>
        <v>0.58165929203539823</v>
      </c>
      <c r="S103" s="747" cm="1">
        <f t="array" ref="S103">INDEX([0]!i_pasture_stage_p6z,$J103+1,ROUNDDOWN((ROW($J103)-ROW($J$65))/i_p6_len,0)+1)</f>
        <v>1</v>
      </c>
      <c r="T103" s="753" cm="1">
        <f t="array" aca="1" ref="T103" ca="1">INDEX(T$65:T$74,$AI103,1)*(1-$AH103)+INDEX(T$65:T$74,$AJ103,1)*($AH103)</f>
        <v>0.3</v>
      </c>
      <c r="U103" s="747" cm="1">
        <f t="array" aca="1" ref="U103" ca="1">INDEX(U$65:U$74,$AI103,1)*(1-$AH103)+INDEX(U$65:U$74,$AJ103,1)*($AH103)</f>
        <v>10</v>
      </c>
      <c r="V103" s="753" cm="1">
        <f t="array" aca="1" ref="V103" ca="1">INDEX(V$65:V$74,$AI103,1)*(1-$AH103)+INDEX(V$65:V$74,$AJ103,1)*($AH103)</f>
        <v>3.6283185840707964E-2</v>
      </c>
      <c r="W103" s="277"/>
      <c r="X103" s="904"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2"/>
        <v>0.72566371681415931</v>
      </c>
      <c r="AI103" s="277">
        <f t="shared" si="13"/>
        <v>8</v>
      </c>
      <c r="AJ103" s="277">
        <f t="shared" si="14"/>
        <v>9</v>
      </c>
      <c r="AK103" s="293" t="str">
        <f t="shared" si="5"/>
        <v>Dry</v>
      </c>
      <c r="AL103" s="277">
        <f t="shared" si="6"/>
        <v>138</v>
      </c>
      <c r="AM103" s="277"/>
      <c r="AN103" s="349">
        <f t="shared" si="18"/>
        <v>43572</v>
      </c>
      <c r="AO103" s="349">
        <f t="shared" si="8"/>
        <v>43665</v>
      </c>
      <c r="AP103" s="909">
        <f>INDEX(Periods!$F$21:$O$31,INDEX(Annual!EndGS,1,$E103+2)+2,$E103+2)</f>
        <v>43753</v>
      </c>
      <c r="AQ103" s="272"/>
      <c r="AR103" s="259"/>
      <c r="AS103" s="247"/>
      <c r="AT103" s="247"/>
      <c r="AU103" s="247"/>
    </row>
    <row r="104" spans="1:47" hidden="1" outlineLevel="3" x14ac:dyDescent="0.35">
      <c r="A104" s="247"/>
      <c r="B104" s="256"/>
      <c r="C104" s="249">
        <f t="shared" si="11"/>
        <v>4</v>
      </c>
      <c r="D104" s="272"/>
      <c r="E104" s="329">
        <v>2</v>
      </c>
      <c r="F104" s="908">
        <f t="shared" si="4"/>
        <v>43922</v>
      </c>
      <c r="G104" s="272"/>
      <c r="H104" s="293"/>
      <c r="I104" s="345"/>
      <c r="J104" s="345">
        <v>9</v>
      </c>
      <c r="K104" s="514">
        <f>INDEX(Periods!$F$21:$O$30,J104+1,$E104+2)</f>
        <v>43922</v>
      </c>
      <c r="L104" s="531">
        <f t="shared" ca="1" si="17"/>
        <v>15</v>
      </c>
      <c r="M104" s="515"/>
      <c r="N104" s="346"/>
      <c r="O104" s="754" cm="1">
        <f t="array" aca="1" ref="O104" ca="1">INDEX(O$65:O$74,$AI104,1)*(1-$AH104)+INDEX(O$65:O$74,$AJ104,1)*($AH104)</f>
        <v>200</v>
      </c>
      <c r="P104" s="754" cm="1">
        <f t="array" aca="1" ref="P104" ca="1">INDEX(P$65:P$74,$AI104,1)*(1-$AH104)+INDEX(P$65:P$74,$AJ104,1)*($AH104)</f>
        <v>700</v>
      </c>
      <c r="Q104" s="755" cm="1">
        <f t="array" aca="1" ref="Q104" ca="1">INDEX(Q$65:Q$74,$AI104,1)*(1-$AH104)+INDEX(Q$65:Q$74,$AJ104,1)*($AH104)</f>
        <v>0.51</v>
      </c>
      <c r="R104" s="755" cm="1">
        <f t="array" aca="1" ref="R104" ca="1">INDEX(R$65:R$74,$AI104,1)*(1-$AH104)+INDEX(R$65:R$74,$AJ104,1)*($AH104)</f>
        <v>0.57000000000000006</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10</v>
      </c>
      <c r="V104" s="755" cm="1">
        <f t="array" aca="1" ref="V104" ca="1">INDEX(V$65:V$74,$AI104,1)*(1-$AH104)+INDEX(V$65:V$74,$AJ104,1)*($AH104)</f>
        <v>0.05</v>
      </c>
      <c r="W104" s="346"/>
      <c r="X104" s="905" cm="1">
        <f t="array" aca="1" ref="X104" ca="1">INDEX(X$65:X$74,$AI104,1)*(1-$AH104)+INDEX(X$65:X$74,$AJ104,1)*($AH104)</f>
        <v>0.33</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400</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2"/>
        <v>0</v>
      </c>
      <c r="AI104" s="277">
        <f t="shared" si="13"/>
        <v>9</v>
      </c>
      <c r="AJ104" s="277">
        <f t="shared" si="14"/>
        <v>10</v>
      </c>
      <c r="AK104" s="293" t="str">
        <f t="shared" si="5"/>
        <v>Dry</v>
      </c>
      <c r="AL104" s="277">
        <f t="shared" si="6"/>
        <v>169</v>
      </c>
      <c r="AM104" s="277"/>
      <c r="AN104" s="349">
        <f t="shared" si="18"/>
        <v>43572</v>
      </c>
      <c r="AO104" s="349">
        <f t="shared" si="8"/>
        <v>43665</v>
      </c>
      <c r="AP104" s="909">
        <f>INDEX(Periods!$F$21:$O$31,INDEX(Annual!EndGS,1,$E104+2)+2,$E104+2)</f>
        <v>43753</v>
      </c>
      <c r="AQ104" s="272"/>
      <c r="AR104" s="259"/>
      <c r="AS104" s="247"/>
      <c r="AT104" s="247"/>
      <c r="AU104" s="247"/>
    </row>
    <row r="105" spans="1:47" outlineLevel="2" collapsed="1" x14ac:dyDescent="0.35">
      <c r="A105" s="247"/>
      <c r="B105" s="256"/>
      <c r="C105" s="249">
        <f t="shared" ref="C105" si="19">INT($C$29)+2</f>
        <v>3</v>
      </c>
      <c r="D105" s="272"/>
      <c r="E105" s="329">
        <v>3</v>
      </c>
      <c r="F105" s="908">
        <f t="shared" si="4"/>
        <v>43936</v>
      </c>
      <c r="G105" s="272"/>
      <c r="H105" s="293"/>
      <c r="I105" s="521" t="s">
        <v>757</v>
      </c>
      <c r="J105" s="521">
        <v>0</v>
      </c>
      <c r="K105" s="522">
        <f>INDEX(Periods!$F$21:$O$30,J105+1,$E105+2)</f>
        <v>43572</v>
      </c>
      <c r="L105" s="532">
        <f t="shared" ca="1" si="17"/>
        <v>21</v>
      </c>
      <c r="M105" s="523"/>
      <c r="N105" s="524"/>
      <c r="O105" s="750" cm="1">
        <f t="array" aca="1" ref="O105" ca="1">INDEX(O$65:O$74,$AI105,1)*(1-$AH105)+INDEX(O$65:O$74,$AJ105,1)*($AH105)</f>
        <v>200</v>
      </c>
      <c r="P105" s="750" cm="1">
        <f t="array" aca="1" ref="P105" ca="1">INDEX(P$65:P$74,$AI105,1)*(1-$AH105)+INDEX(P$65:P$74,$AJ105,1)*($AH105)</f>
        <v>600</v>
      </c>
      <c r="Q105" s="751" cm="1">
        <f t="array" aca="1" ref="Q105" ca="1">INDEX(Q$65:Q$74,$AI105,1)*(1-$AH105)+INDEX(Q$65:Q$74,$AJ105,1)*($AH105)</f>
        <v>0.505</v>
      </c>
      <c r="R105" s="751" cm="1">
        <f t="array" aca="1" ref="R105" ca="1">INDEX(R$65:R$74,$AI105,1)*(1-$AH105)+INDEX(R$65:R$74,$AJ105,1)*($AH105)</f>
        <v>0.55500000000000005</v>
      </c>
      <c r="S105" s="749" cm="1">
        <f t="array" ref="S105">INDEX([0]!i_pasture_stage_p6z,$J105+1,ROUNDDOWN((ROW($J105)-ROW($J$65))/i_p6_len,0)+1)</f>
        <v>0</v>
      </c>
      <c r="T105" s="751" cm="1">
        <f t="array" aca="1" ref="T105" ca="1">INDEX(T$65:T$74,$AI105,1)*(1-$AH105)+INDEX(T$65:T$74,$AJ105,1)*($AH105)</f>
        <v>0.3</v>
      </c>
      <c r="U105" s="749" cm="1">
        <f t="array" aca="1" ref="U105" ca="1">INDEX(U$65:U$74,$AI105,1)*(1-$AH105)+INDEX(U$65:U$74,$AJ105,1)*($AH105)</f>
        <v>10</v>
      </c>
      <c r="V105" s="751" cm="1">
        <f t="array" aca="1" ref="V105" ca="1">INDEX(V$65:V$74,$AI105,1)*(1-$AH105)+INDEX(V$65:V$74,$AJ105,1)*($AH105)</f>
        <v>0.1</v>
      </c>
      <c r="W105" s="524"/>
      <c r="X105" s="903" cm="1">
        <f t="array" aca="1" ref="X105" ca="1">INDEX(X$65:X$74,$AI105,1)*(1-$AH105)+INDEX(X$65:X$74,$AJ105,1)*($AH105)</f>
        <v>0.33</v>
      </c>
      <c r="Y105" s="750" cm="1">
        <f t="array" aca="1" ref="Y105" ca="1">INDEX(Y$65:Y$74,$AI105,1)*(1-$AH105)+INDEX(Y$65:Y$74,$AJ105,1)*($AH105)</f>
        <v>50</v>
      </c>
      <c r="Z105" s="750" cm="1">
        <f t="array" aca="1" ref="Z105" ca="1">INDEX(Z$65:Z$74,$AI105,1)*(1-$AH105)+INDEX(Z$65:Z$74,$AJ105,1)*($AH105)</f>
        <v>50</v>
      </c>
      <c r="AA105" s="750" cm="1">
        <f t="array" aca="1" ref="AA105" ca="1">INDEX(AA$65:AA$74,$AI105,1)*(1-$AH105)+INDEX(AA$65:AA$74,$AJ105,1)*($AH105)</f>
        <v>50</v>
      </c>
      <c r="AB105" s="750" cm="1">
        <f t="array" aca="1" ref="AB105" ca="1">INDEX(AB$65:AB$74,$AI105,1)*(1-$AH105)+INDEX(AB$65:AB$74,$AJ105,1)*($AH105)</f>
        <v>400</v>
      </c>
      <c r="AC105" s="750" cm="1">
        <f t="array" aca="1" ref="AC105" ca="1">INDEX(AC$65:AC$74,$AI105,1)*(1-$AH105)+INDEX(AC$65:AC$74,$AJ105,1)*($AH105)</f>
        <v>400</v>
      </c>
      <c r="AD105" s="750" cm="1">
        <f t="array" aca="1" ref="AD105" ca="1">INDEX(AD$65:AD$74,$AI105,1)*(1-$AH105)+INDEX(AD$65:AD$74,$AJ105,1)*($AH105)</f>
        <v>400</v>
      </c>
      <c r="AE105" s="750" cm="1">
        <f t="array" aca="1" ref="AE105" ca="1">INDEX(AE$65:AE$74,$AI105,1)*(1-$AH105)+INDEX(AE$65:AE$74,$AJ105,1)*($AH105)</f>
        <v>400</v>
      </c>
      <c r="AF105" s="750" cm="1">
        <f t="array" aca="1" ref="AF105" ca="1">INDEX(AF$65:AF$74,$AI105,1)*(1-$AH105)+INDEX(AF$65:AF$74,$AJ105,1)*($AH105)</f>
        <v>400</v>
      </c>
      <c r="AG105" s="750" cm="1">
        <f t="array" aca="1" ref="AG105" ca="1">INDEX(AG$65:AG$74,$AI105,1)*(1-$AH105)+INDEX(AG$65:AG$74,$AJ105,1)*($AH105)</f>
        <v>400</v>
      </c>
      <c r="AH105" s="277">
        <f t="shared" ca="1" si="12"/>
        <v>0.5</v>
      </c>
      <c r="AI105" s="277">
        <f t="shared" si="13"/>
        <v>9</v>
      </c>
      <c r="AJ105" s="277">
        <f t="shared" si="14"/>
        <v>10</v>
      </c>
      <c r="AK105" s="293" t="str">
        <f t="shared" si="5"/>
        <v>Dry</v>
      </c>
      <c r="AL105" s="277">
        <f t="shared" si="6"/>
        <v>183</v>
      </c>
      <c r="AM105" s="277"/>
      <c r="AN105" s="349">
        <f t="shared" si="18"/>
        <v>43593</v>
      </c>
      <c r="AO105" s="349">
        <f t="shared" si="8"/>
        <v>43665</v>
      </c>
      <c r="AP105" s="909">
        <f>INDEX(Periods!$F$21:$O$31,INDEX(Annual!EndGS,1,$E105+2)+2,$E105+2)</f>
        <v>43753</v>
      </c>
      <c r="AQ105" s="272"/>
      <c r="AR105" s="259"/>
      <c r="AS105" s="247"/>
      <c r="AT105" s="247"/>
      <c r="AU105" s="247"/>
    </row>
    <row r="106" spans="1:47" hidden="1" outlineLevel="3" collapsed="1" x14ac:dyDescent="0.35">
      <c r="A106" s="247"/>
      <c r="B106" s="256"/>
      <c r="C106" s="249">
        <f t="shared" si="11"/>
        <v>4</v>
      </c>
      <c r="D106" s="272"/>
      <c r="E106" s="329">
        <v>3</v>
      </c>
      <c r="F106" s="908">
        <f t="shared" si="4"/>
        <v>43593</v>
      </c>
      <c r="G106" s="272"/>
      <c r="H106" s="293"/>
      <c r="I106" s="293"/>
      <c r="J106" s="293">
        <v>1</v>
      </c>
      <c r="K106" s="483">
        <f>INDEX(Periods!$F$21:$O$30,J106+1,$E106+2)</f>
        <v>43593</v>
      </c>
      <c r="L106" s="484">
        <f t="shared" ca="1" si="17"/>
        <v>35</v>
      </c>
      <c r="M106" s="309"/>
      <c r="N106" s="277"/>
      <c r="O106" s="752" cm="1">
        <f t="array" aca="1" ref="O106" ca="1">INDEX(O$65:O$74,$AI106,1)*(1-$AH106)+INDEX(O$65:O$74,$AJ106,1)*($AH106)</f>
        <v>200</v>
      </c>
      <c r="P106" s="752" cm="1">
        <f t="array" aca="1" ref="P106" ca="1">INDEX(P$65:P$74,$AI106,1)*(1-$AH106)+INDEX(P$65:P$74,$AJ106,1)*($AH106)</f>
        <v>352</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0.74285714285714288</v>
      </c>
      <c r="T106" s="753" cm="1">
        <f t="array" aca="1" ref="T106" ca="1">INDEX(T$65:T$74,$AI106,1)*(1-$AH106)+INDEX(T$65:T$74,$AJ106,1)*($AH106)</f>
        <v>0.3</v>
      </c>
      <c r="U106" s="747" cm="1">
        <f t="array" aca="1" ref="U106" ca="1">INDEX(U$65:U$74,$AI106,1)*(1-$AH106)+INDEX(U$65:U$74,$AJ106,1)*($AH106)</f>
        <v>10</v>
      </c>
      <c r="V106" s="753" cm="1">
        <f t="array" aca="1" ref="V106" ca="1">INDEX(V$65:V$74,$AI106,1)*(1-$AH106)+INDEX(V$65:V$74,$AJ106,1)*($AH106)</f>
        <v>0.1</v>
      </c>
      <c r="W106" s="277"/>
      <c r="X106" s="904"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400</v>
      </c>
      <c r="AD106" s="752" cm="1">
        <f t="array" aca="1" ref="AD106" ca="1">INDEX(AD$65:AD$74,$AI106,1)*(1-$AH106)+INDEX(AD$65:AD$74,$AJ106,1)*($AH106)</f>
        <v>400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2"/>
        <v>0</v>
      </c>
      <c r="AI106" s="277">
        <f t="shared" si="13"/>
        <v>1</v>
      </c>
      <c r="AJ106" s="277">
        <f t="shared" si="14"/>
        <v>2</v>
      </c>
      <c r="AK106" s="293" t="str">
        <f t="shared" si="5"/>
        <v>Early</v>
      </c>
      <c r="AL106" s="277">
        <f t="shared" si="6"/>
        <v>0</v>
      </c>
      <c r="AM106" s="277"/>
      <c r="AN106" s="349">
        <f t="shared" si="18"/>
        <v>43593</v>
      </c>
      <c r="AO106" s="349">
        <f t="shared" si="8"/>
        <v>43665</v>
      </c>
      <c r="AP106" s="909">
        <f>INDEX(Periods!$F$21:$O$31,INDEX(Annual!EndGS,1,$E106+2)+2,$E106+2)</f>
        <v>43753</v>
      </c>
      <c r="AQ106" s="272"/>
      <c r="AR106" s="259"/>
      <c r="AS106" s="247"/>
      <c r="AT106" s="247"/>
      <c r="AU106" s="247"/>
    </row>
    <row r="107" spans="1:47" hidden="1" outlineLevel="3" x14ac:dyDescent="0.35">
      <c r="A107" s="247"/>
      <c r="B107" s="256"/>
      <c r="C107" s="249">
        <f t="shared" si="11"/>
        <v>4</v>
      </c>
      <c r="D107" s="272"/>
      <c r="E107" s="329">
        <v>3</v>
      </c>
      <c r="F107" s="908">
        <f t="shared" si="4"/>
        <v>43628</v>
      </c>
      <c r="G107" s="272"/>
      <c r="H107" s="293"/>
      <c r="I107" s="293"/>
      <c r="J107" s="293">
        <v>2</v>
      </c>
      <c r="K107" s="483">
        <f>INDEX(Periods!$F$21:$O$30,J107+1,$E107+2)</f>
        <v>43628</v>
      </c>
      <c r="L107" s="484">
        <f t="shared" ca="1" si="17"/>
        <v>56</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10</v>
      </c>
      <c r="V107" s="753" cm="1">
        <f t="array" aca="1" ref="V107" ca="1">INDEX(V$65:V$74,$AI107,1)*(1-$AH107)+INDEX(V$65:V$74,$AJ107,1)*($AH107)</f>
        <v>0</v>
      </c>
      <c r="W107" s="277"/>
      <c r="X107" s="904"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2"/>
        <v>0</v>
      </c>
      <c r="AI107" s="277">
        <f t="shared" si="13"/>
        <v>3</v>
      </c>
      <c r="AJ107" s="277">
        <f t="shared" si="14"/>
        <v>4</v>
      </c>
      <c r="AK107" s="293" t="str">
        <f t="shared" si="5"/>
        <v>Early</v>
      </c>
      <c r="AL107" s="277">
        <f t="shared" si="6"/>
        <v>35</v>
      </c>
      <c r="AM107" s="277"/>
      <c r="AN107" s="349">
        <f t="shared" si="18"/>
        <v>43593</v>
      </c>
      <c r="AO107" s="349">
        <f t="shared" si="8"/>
        <v>43665</v>
      </c>
      <c r="AP107" s="909">
        <f>INDEX(Periods!$F$21:$O$31,INDEX(Annual!EndGS,1,$E107+2)+2,$E107+2)</f>
        <v>43753</v>
      </c>
      <c r="AQ107" s="272"/>
      <c r="AR107" s="259"/>
      <c r="AS107" s="247"/>
      <c r="AT107" s="247"/>
      <c r="AU107" s="247"/>
    </row>
    <row r="108" spans="1:47" hidden="1" outlineLevel="3" x14ac:dyDescent="0.35">
      <c r="A108" s="247"/>
      <c r="B108" s="256"/>
      <c r="C108" s="249">
        <f t="shared" si="11"/>
        <v>4</v>
      </c>
      <c r="D108" s="272"/>
      <c r="E108" s="329">
        <v>3</v>
      </c>
      <c r="F108" s="908">
        <f t="shared" si="4"/>
        <v>43684</v>
      </c>
      <c r="G108" s="272"/>
      <c r="H108" s="293"/>
      <c r="I108" s="293"/>
      <c r="J108" s="293">
        <v>3</v>
      </c>
      <c r="K108" s="483">
        <f>INDEX(Periods!$F$21:$O$30,J108+1,$E108+2)</f>
        <v>43684</v>
      </c>
      <c r="L108" s="484">
        <f t="shared" ca="1" si="17"/>
        <v>49</v>
      </c>
      <c r="M108" s="309"/>
      <c r="N108" s="277"/>
      <c r="O108" s="752" cm="1">
        <f t="array" aca="1" ref="O108" ca="1">INDEX(O$65:O$74,$AI108,1)*(1-$AH108)+INDEX(O$65:O$74,$AJ108,1)*($AH108)</f>
        <v>367.85714285714289</v>
      </c>
      <c r="P108" s="752" cm="1">
        <f t="array" aca="1" ref="P108" ca="1">INDEX(P$65:P$74,$AI108,1)*(1-$AH108)+INDEX(P$65:P$74,$AJ108,1)*($AH108)</f>
        <v>2843.4642857142858</v>
      </c>
      <c r="Q108" s="753" cm="1">
        <f t="array" aca="1" ref="Q108" ca="1">INDEX(Q$65:Q$74,$AI108,1)*(1-$AH108)+INDEX(Q$65:Q$74,$AJ108,1)*($AH108)</f>
        <v>0.78642857142857148</v>
      </c>
      <c r="R108" s="753" cm="1">
        <f t="array" aca="1" ref="R108" ca="1">INDEX(R$65:R$74,$AI108,1)*(1-$AH108)+INDEX(R$65:R$74,$AJ108,1)*($AH108)</f>
        <v>0.79321428571428576</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10</v>
      </c>
      <c r="V108" s="753" cm="1">
        <f t="array" aca="1" ref="V108" ca="1">INDEX(V$65:V$74,$AI108,1)*(1-$AH108)+INDEX(V$65:V$74,$AJ108,1)*($AH108)</f>
        <v>0</v>
      </c>
      <c r="W108" s="277"/>
      <c r="X108" s="904" cm="1">
        <f t="array" aca="1" ref="X108" ca="1">INDEX(X$65:X$74,$AI108,1)*(1-$AH108)+INDEX(X$65:X$74,$AJ108,1)*($AH108)</f>
        <v>0.9151785714285714</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116.96428571428572</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2"/>
        <v>0.3392857142857143</v>
      </c>
      <c r="AI108" s="277">
        <f t="shared" si="13"/>
        <v>4</v>
      </c>
      <c r="AJ108" s="277">
        <f t="shared" si="14"/>
        <v>5</v>
      </c>
      <c r="AK108" s="293" t="str">
        <f t="shared" si="5"/>
        <v>Late</v>
      </c>
      <c r="AL108" s="277">
        <f t="shared" si="6"/>
        <v>19</v>
      </c>
      <c r="AM108" s="277"/>
      <c r="AN108" s="349">
        <f t="shared" si="18"/>
        <v>43593</v>
      </c>
      <c r="AO108" s="349">
        <f t="shared" si="8"/>
        <v>43665</v>
      </c>
      <c r="AP108" s="909">
        <f>INDEX(Periods!$F$21:$O$31,INDEX(Annual!EndGS,1,$E108+2)+2,$E108+2)</f>
        <v>43753</v>
      </c>
      <c r="AQ108" s="272"/>
      <c r="AR108" s="259"/>
      <c r="AS108" s="247"/>
      <c r="AT108" s="247"/>
      <c r="AU108" s="247"/>
    </row>
    <row r="109" spans="1:47" hidden="1" outlineLevel="3" x14ac:dyDescent="0.35">
      <c r="A109" s="247"/>
      <c r="B109" s="256"/>
      <c r="C109" s="249">
        <f t="shared" si="11"/>
        <v>4</v>
      </c>
      <c r="D109" s="272"/>
      <c r="E109" s="329">
        <v>3</v>
      </c>
      <c r="F109" s="908">
        <f t="shared" si="4"/>
        <v>43733</v>
      </c>
      <c r="G109" s="272"/>
      <c r="H109" s="293"/>
      <c r="I109" s="293"/>
      <c r="J109" s="293">
        <v>4</v>
      </c>
      <c r="K109" s="483">
        <f>INDEX(Periods!$F$21:$O$30,J109+1,$E109+2)</f>
        <v>43733</v>
      </c>
      <c r="L109" s="484">
        <f t="shared" ca="1" si="17"/>
        <v>20</v>
      </c>
      <c r="M109" s="309"/>
      <c r="N109" s="277"/>
      <c r="O109" s="752" cm="1">
        <f t="array" aca="1" ref="O109" ca="1">INDEX(O$65:O$74,$AI109,1)*(1-$AH109)+INDEX(O$65:O$74,$AJ109,1)*($AH109)</f>
        <v>500</v>
      </c>
      <c r="P109" s="752" cm="1">
        <f t="array" aca="1" ref="P109" ca="1">INDEX(P$65:P$74,$AI109,1)*(1-$AH109)+INDEX(P$65:P$74,$AJ109,1)*($AH109)</f>
        <v>3598</v>
      </c>
      <c r="Q109" s="753" cm="1">
        <f t="array" aca="1" ref="Q109" ca="1">INDEX(Q$65:Q$74,$AI109,1)*(1-$AH109)+INDEX(Q$65:Q$74,$AJ109,1)*($AH109)</f>
        <v>0.76</v>
      </c>
      <c r="R109" s="753" cm="1">
        <f t="array" aca="1" ref="R109" ca="1">INDEX(R$65:R$74,$AI109,1)*(1-$AH109)+INDEX(R$65:R$74,$AJ109,1)*($AH109)</f>
        <v>0.78</v>
      </c>
      <c r="S109" s="747" cm="1">
        <f t="array" ref="S109">INDEX([0]!i_pasture_stage_p6z,$J109+1,ROUNDDOWN((ROW($J109)-ROW($J$65))/i_p6_len,0)+1)</f>
        <v>1</v>
      </c>
      <c r="T109" s="753" cm="1">
        <f t="array" aca="1" ref="T109" ca="1">INDEX(T$65:T$74,$AI109,1)*(1-$AH109)+INDEX(T$65:T$74,$AJ109,1)*($AH109)</f>
        <v>0.29999999999999993</v>
      </c>
      <c r="U109" s="747" cm="1">
        <f t="array" aca="1" ref="U109" ca="1">INDEX(U$65:U$74,$AI109,1)*(1-$AH109)+INDEX(U$65:U$74,$AJ109,1)*($AH109)</f>
        <v>10</v>
      </c>
      <c r="V109" s="753" cm="1">
        <f t="array" aca="1" ref="V109" ca="1">INDEX(V$65:V$74,$AI109,1)*(1-$AH109)+INDEX(V$65:V$74,$AJ109,1)*($AH109)</f>
        <v>0</v>
      </c>
      <c r="W109" s="277"/>
      <c r="X109" s="904" cm="1">
        <f t="array" aca="1" ref="X109" ca="1">INDEX(X$65:X$74,$AI109,1)*(1-$AH109)+INDEX(X$65:X$74,$AJ109,1)*($AH109)</f>
        <v>0.75</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150</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2"/>
        <v>0.42857142857142855</v>
      </c>
      <c r="AI109" s="277">
        <f t="shared" si="13"/>
        <v>5</v>
      </c>
      <c r="AJ109" s="277">
        <f t="shared" si="14"/>
        <v>5</v>
      </c>
      <c r="AK109" s="293" t="str">
        <f t="shared" si="5"/>
        <v>Late</v>
      </c>
      <c r="AL109" s="277">
        <f t="shared" si="6"/>
        <v>68</v>
      </c>
      <c r="AM109" s="277"/>
      <c r="AN109" s="349">
        <f t="shared" si="18"/>
        <v>43593</v>
      </c>
      <c r="AO109" s="349">
        <f t="shared" si="8"/>
        <v>43665</v>
      </c>
      <c r="AP109" s="909">
        <f>INDEX(Periods!$F$21:$O$31,INDEX(Annual!EndGS,1,$E109+2)+2,$E109+2)</f>
        <v>43753</v>
      </c>
      <c r="AQ109" s="272"/>
      <c r="AR109" s="259"/>
      <c r="AS109" s="247"/>
      <c r="AT109" s="247"/>
      <c r="AU109" s="247"/>
    </row>
    <row r="110" spans="1:47" hidden="1" outlineLevel="3" x14ac:dyDescent="0.35">
      <c r="A110" s="247"/>
      <c r="B110" s="256"/>
      <c r="C110" s="249">
        <f t="shared" si="11"/>
        <v>4</v>
      </c>
      <c r="D110" s="272"/>
      <c r="E110" s="329">
        <v>3</v>
      </c>
      <c r="F110" s="908">
        <f t="shared" si="4"/>
        <v>43753</v>
      </c>
      <c r="G110" s="272"/>
      <c r="H110" s="293"/>
      <c r="I110" s="293"/>
      <c r="J110" s="293">
        <v>5</v>
      </c>
      <c r="K110" s="483">
        <f>INDEX(Periods!$F$21:$O$30,J110+1,$E110+2)</f>
        <v>43753</v>
      </c>
      <c r="L110" s="484">
        <f t="shared" ca="1" si="17"/>
        <v>13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10</v>
      </c>
      <c r="V110" s="753" cm="1">
        <f t="array" aca="1" ref="V110" ca="1">INDEX(V$65:V$74,$AI110,1)*(1-$AH110)+INDEX(V$65:V$74,$AJ110,1)*($AH110)</f>
        <v>0</v>
      </c>
      <c r="W110" s="277"/>
      <c r="X110" s="904"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43593</v>
      </c>
      <c r="AO110" s="349">
        <f t="shared" si="8"/>
        <v>43665</v>
      </c>
      <c r="AP110" s="909">
        <f>INDEX(Periods!$F$21:$O$31,INDEX(Annual!EndGS,1,$E110+2)+2,$E110+2)</f>
        <v>43753</v>
      </c>
      <c r="AQ110" s="272"/>
      <c r="AR110" s="259"/>
      <c r="AS110" s="247"/>
      <c r="AT110" s="247"/>
      <c r="AU110" s="247"/>
    </row>
    <row r="111" spans="1:47" hidden="1" outlineLevel="3" x14ac:dyDescent="0.35">
      <c r="A111" s="247"/>
      <c r="B111" s="256"/>
      <c r="C111" s="249">
        <f t="shared" si="11"/>
        <v>4</v>
      </c>
      <c r="D111" s="272"/>
      <c r="E111" s="329">
        <v>3</v>
      </c>
      <c r="F111" s="908">
        <f t="shared" si="4"/>
        <v>43766</v>
      </c>
      <c r="G111" s="272"/>
      <c r="H111" s="293"/>
      <c r="I111" s="293"/>
      <c r="J111" s="293">
        <v>6</v>
      </c>
      <c r="K111" s="483">
        <f>INDEX(Periods!$F$21:$O$30,J111+1,$E111+2)</f>
        <v>43766</v>
      </c>
      <c r="L111" s="484">
        <f t="shared" ca="1" si="17"/>
        <v>86</v>
      </c>
      <c r="M111" s="309"/>
      <c r="N111" s="277"/>
      <c r="O111" s="752" cm="1">
        <f t="array" aca="1" ref="O111" ca="1">INDEX(O$65:O$74,$AI111,1)*(1-$AH111)+INDEX(O$65:O$74,$AJ111,1)*($AH111)</f>
        <v>548.80952380952385</v>
      </c>
      <c r="P111" s="752" cm="1">
        <f t="array" aca="1" ref="P111" ca="1">INDEX(P$65:P$74,$AI111,1)*(1-$AH111)+INDEX(P$65:P$74,$AJ111,1)*($AH111)</f>
        <v>2046.4285714285716</v>
      </c>
      <c r="Q111" s="753" cm="1">
        <f t="array" aca="1" ref="Q111" ca="1">INDEX(Q$65:Q$74,$AI111,1)*(1-$AH111)+INDEX(Q$65:Q$74,$AJ111,1)*($AH111)</f>
        <v>0.57654761904761909</v>
      </c>
      <c r="R111" s="753" cm="1">
        <f t="array" aca="1" ref="R111" ca="1">INDEX(R$65:R$74,$AI111,1)*(1-$AH111)+INDEX(R$65:R$74,$AJ111,1)*($AH111)</f>
        <v>0.68154761904761907</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10</v>
      </c>
      <c r="V111" s="753" cm="1">
        <f t="array" aca="1" ref="V111" ca="1">INDEX(V$65:V$74,$AI111,1)*(1-$AH111)+INDEX(V$65:V$74,$AJ111,1)*($AH111)</f>
        <v>0</v>
      </c>
      <c r="W111" s="277"/>
      <c r="X111" s="904" cm="1">
        <f t="array" aca="1" ref="X111" ca="1">INDEX(X$65:X$74,$AI111,1)*(1-$AH111)+INDEX(X$65:X$74,$AJ111,1)*($AH111)</f>
        <v>0.53333333333333333</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150</v>
      </c>
      <c r="AC111" s="752" cm="1">
        <f t="array" aca="1" ref="AC111" ca="1">INDEX(AC$65:AC$74,$AI111,1)*(1-$AH111)+INDEX(AC$65:AC$74,$AJ111,1)*($AH111)</f>
        <v>150</v>
      </c>
      <c r="AD111" s="752" cm="1">
        <f t="array" aca="1" ref="AD111" ca="1">INDEX(AD$65:AD$74,$AI111,1)*(1-$AH111)+INDEX(AD$65:AD$74,$AJ111,1)*($AH111)</f>
        <v>150</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2"/>
        <v>0.61904761904761907</v>
      </c>
      <c r="AI111" s="277">
        <f t="shared" si="13"/>
        <v>6</v>
      </c>
      <c r="AJ111" s="277">
        <f t="shared" si="14"/>
        <v>7</v>
      </c>
      <c r="AK111" s="293" t="str">
        <f t="shared" si="5"/>
        <v>Dry</v>
      </c>
      <c r="AL111" s="277">
        <f t="shared" si="6"/>
        <v>13</v>
      </c>
      <c r="AM111" s="277"/>
      <c r="AN111" s="349">
        <f t="shared" si="18"/>
        <v>43593</v>
      </c>
      <c r="AO111" s="349">
        <f t="shared" si="8"/>
        <v>43665</v>
      </c>
      <c r="AP111" s="909">
        <f>INDEX(Periods!$F$21:$O$31,INDEX(Annual!EndGS,1,$E111+2)+2,$E111+2)</f>
        <v>43753</v>
      </c>
      <c r="AQ111" s="272"/>
      <c r="AR111" s="259"/>
      <c r="AS111" s="247"/>
      <c r="AT111" s="247"/>
      <c r="AU111" s="247"/>
    </row>
    <row r="112" spans="1:47" hidden="1" outlineLevel="3" x14ac:dyDescent="0.35">
      <c r="A112" s="247"/>
      <c r="B112" s="256"/>
      <c r="C112" s="249">
        <f t="shared" si="11"/>
        <v>4</v>
      </c>
      <c r="D112" s="272"/>
      <c r="E112" s="329">
        <v>3</v>
      </c>
      <c r="F112" s="908">
        <f t="shared" si="4"/>
        <v>43852</v>
      </c>
      <c r="G112" s="272"/>
      <c r="H112" s="293"/>
      <c r="I112" s="293"/>
      <c r="J112" s="293">
        <v>7</v>
      </c>
      <c r="K112" s="483">
        <f>INDEX(Periods!$F$21:$O$30,J112+1,$E112+2)</f>
        <v>43852</v>
      </c>
      <c r="L112" s="484">
        <f t="shared" ca="1" si="17"/>
        <v>39</v>
      </c>
      <c r="M112" s="309"/>
      <c r="N112" s="277"/>
      <c r="O112" s="752" cm="1">
        <f t="array" aca="1" ref="O112" ca="1">INDEX(O$65:O$74,$AI112,1)*(1-$AH112)+INDEX(O$65:O$74,$AJ112,1)*($AH112)</f>
        <v>184.51327433628319</v>
      </c>
      <c r="P112" s="752" cm="1">
        <f t="array" aca="1" ref="P112" ca="1">INDEX(P$65:P$74,$AI112,1)*(1-$AH112)+INDEX(P$65:P$74,$AJ112,1)*($AH112)</f>
        <v>839.38053097345141</v>
      </c>
      <c r="Q112" s="753" cm="1">
        <f t="array" aca="1" ref="Q112" ca="1">INDEX(Q$65:Q$74,$AI112,1)*(1-$AH112)+INDEX(Q$65:Q$74,$AJ112,1)*($AH112)</f>
        <v>0.5208407079646018</v>
      </c>
      <c r="R112" s="753" cm="1">
        <f t="array" aca="1" ref="R112" ca="1">INDEX(R$65:R$74,$AI112,1)*(1-$AH112)+INDEX(R$65:R$74,$AJ112,1)*($AH112)</f>
        <v>0.59632743362831864</v>
      </c>
      <c r="S112" s="747" cm="1">
        <f t="array" ref="S112">INDEX([0]!i_pasture_stage_p6z,$J112+1,ROUNDDOWN((ROW($J112)-ROW($J$65))/i_p6_len,0)+1)</f>
        <v>1</v>
      </c>
      <c r="T112" s="753" cm="1">
        <f t="array" aca="1" ref="T112" ca="1">INDEX(T$65:T$74,$AI112,1)*(1-$AH112)+INDEX(T$65:T$74,$AJ112,1)*($AH112)</f>
        <v>0.3</v>
      </c>
      <c r="U112" s="747" cm="1">
        <f t="array" aca="1" ref="U112" ca="1">INDEX(U$65:U$74,$AI112,1)*(1-$AH112)+INDEX(U$65:U$74,$AJ112,1)*($AH112)</f>
        <v>10</v>
      </c>
      <c r="V112" s="753" cm="1">
        <f t="array" aca="1" ref="V112" ca="1">INDEX(V$65:V$74,$AI112,1)*(1-$AH112)+INDEX(V$65:V$74,$AJ112,1)*($AH112)</f>
        <v>1.9026548672566371E-2</v>
      </c>
      <c r="W112" s="277"/>
      <c r="X112" s="904" cm="1">
        <f t="array" aca="1" ref="X112" ca="1">INDEX(X$65:X$74,$AI112,1)*(1-$AH112)+INDEX(X$65:X$74,$AJ112,1)*($AH112)</f>
        <v>0.33000000000000007</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2"/>
        <v>0.38053097345132741</v>
      </c>
      <c r="AI112" s="277">
        <f t="shared" si="13"/>
        <v>8</v>
      </c>
      <c r="AJ112" s="277">
        <f t="shared" si="14"/>
        <v>9</v>
      </c>
      <c r="AK112" s="293" t="str">
        <f t="shared" si="5"/>
        <v>Dry</v>
      </c>
      <c r="AL112" s="277">
        <f t="shared" si="6"/>
        <v>99</v>
      </c>
      <c r="AM112" s="277"/>
      <c r="AN112" s="349">
        <f t="shared" si="18"/>
        <v>43593</v>
      </c>
      <c r="AO112" s="349">
        <f t="shared" si="8"/>
        <v>43665</v>
      </c>
      <c r="AP112" s="909">
        <f>INDEX(Periods!$F$21:$O$31,INDEX(Annual!EndGS,1,$E112+2)+2,$E112+2)</f>
        <v>43753</v>
      </c>
      <c r="AQ112" s="272"/>
      <c r="AR112" s="259"/>
      <c r="AS112" s="247"/>
      <c r="AT112" s="247"/>
      <c r="AU112" s="247"/>
    </row>
    <row r="113" spans="1:47" hidden="1" outlineLevel="3" x14ac:dyDescent="0.35">
      <c r="A113" s="247"/>
      <c r="B113" s="256"/>
      <c r="C113" s="249">
        <f t="shared" si="11"/>
        <v>4</v>
      </c>
      <c r="D113" s="272"/>
      <c r="E113" s="329">
        <v>3</v>
      </c>
      <c r="F113" s="908">
        <f t="shared" si="4"/>
        <v>43891</v>
      </c>
      <c r="G113" s="272"/>
      <c r="H113" s="293"/>
      <c r="I113" s="293"/>
      <c r="J113" s="293">
        <v>8</v>
      </c>
      <c r="K113" s="483">
        <f>INDEX(Periods!$F$21:$O$30,J113+1,$E113+2)</f>
        <v>43891</v>
      </c>
      <c r="L113" s="484">
        <f t="shared" ca="1" si="17"/>
        <v>31</v>
      </c>
      <c r="M113" s="309"/>
      <c r="N113" s="277"/>
      <c r="O113" s="752" cm="1">
        <f t="array" aca="1" ref="O113" ca="1">INDEX(O$65:O$74,$AI113,1)*(1-$AH113)+INDEX(O$65:O$74,$AJ113,1)*($AH113)</f>
        <v>193.14159292035399</v>
      </c>
      <c r="P113" s="752" cm="1">
        <f t="array" aca="1" ref="P113" ca="1">INDEX(P$65:P$74,$AI113,1)*(1-$AH113)+INDEX(P$65:P$74,$AJ113,1)*($AH113)</f>
        <v>761.7256637168141</v>
      </c>
      <c r="Q113" s="753" cm="1">
        <f t="array" aca="1" ref="Q113" ca="1">INDEX(Q$65:Q$74,$AI113,1)*(1-$AH113)+INDEX(Q$65:Q$74,$AJ113,1)*($AH113)</f>
        <v>0.51480088495575227</v>
      </c>
      <c r="R113" s="753" cm="1">
        <f t="array" aca="1" ref="R113" ca="1">INDEX(R$65:R$74,$AI113,1)*(1-$AH113)+INDEX(R$65:R$74,$AJ113,1)*($AH113)</f>
        <v>0.58165929203539823</v>
      </c>
      <c r="S113" s="747" cm="1">
        <f t="array" ref="S113">INDEX([0]!i_pasture_stage_p6z,$J113+1,ROUNDDOWN((ROW($J113)-ROW($J$65))/i_p6_len,0)+1)</f>
        <v>1</v>
      </c>
      <c r="T113" s="753" cm="1">
        <f t="array" aca="1" ref="T113" ca="1">INDEX(T$65:T$74,$AI113,1)*(1-$AH113)+INDEX(T$65:T$74,$AJ113,1)*($AH113)</f>
        <v>0.3</v>
      </c>
      <c r="U113" s="747" cm="1">
        <f t="array" aca="1" ref="U113" ca="1">INDEX(U$65:U$74,$AI113,1)*(1-$AH113)+INDEX(U$65:U$74,$AJ113,1)*($AH113)</f>
        <v>10</v>
      </c>
      <c r="V113" s="753" cm="1">
        <f t="array" aca="1" ref="V113" ca="1">INDEX(V$65:V$74,$AI113,1)*(1-$AH113)+INDEX(V$65:V$74,$AJ113,1)*($AH113)</f>
        <v>3.6283185840707964E-2</v>
      </c>
      <c r="W113" s="277"/>
      <c r="X113" s="904"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2"/>
        <v>0.72566371681415931</v>
      </c>
      <c r="AI113" s="277">
        <f t="shared" si="13"/>
        <v>8</v>
      </c>
      <c r="AJ113" s="277">
        <f t="shared" si="14"/>
        <v>9</v>
      </c>
      <c r="AK113" s="293" t="str">
        <f t="shared" si="5"/>
        <v>Dry</v>
      </c>
      <c r="AL113" s="277">
        <f t="shared" si="6"/>
        <v>138</v>
      </c>
      <c r="AM113" s="277"/>
      <c r="AN113" s="349">
        <f t="shared" si="18"/>
        <v>43593</v>
      </c>
      <c r="AO113" s="349">
        <f t="shared" si="8"/>
        <v>43665</v>
      </c>
      <c r="AP113" s="909">
        <f>INDEX(Periods!$F$21:$O$31,INDEX(Annual!EndGS,1,$E113+2)+2,$E113+2)</f>
        <v>43753</v>
      </c>
      <c r="AQ113" s="272"/>
      <c r="AR113" s="259"/>
      <c r="AS113" s="247"/>
      <c r="AT113" s="247"/>
      <c r="AU113" s="247"/>
    </row>
    <row r="114" spans="1:47" hidden="1" outlineLevel="3" x14ac:dyDescent="0.35">
      <c r="A114" s="247"/>
      <c r="B114" s="256"/>
      <c r="C114" s="249">
        <f t="shared" si="11"/>
        <v>4</v>
      </c>
      <c r="D114" s="272"/>
      <c r="E114" s="329">
        <v>3</v>
      </c>
      <c r="F114" s="908">
        <f t="shared" si="4"/>
        <v>43922</v>
      </c>
      <c r="G114" s="272"/>
      <c r="H114" s="293"/>
      <c r="I114" s="345"/>
      <c r="J114" s="345">
        <v>9</v>
      </c>
      <c r="K114" s="514">
        <f>INDEX(Periods!$F$21:$O$30,J114+1,$E114+2)</f>
        <v>43922</v>
      </c>
      <c r="L114" s="531">
        <f t="shared" ca="1" si="17"/>
        <v>15</v>
      </c>
      <c r="M114" s="515"/>
      <c r="N114" s="346"/>
      <c r="O114" s="754" cm="1">
        <f t="array" aca="1" ref="O114" ca="1">INDEX(O$65:O$74,$AI114,1)*(1-$AH114)+INDEX(O$65:O$74,$AJ114,1)*($AH114)</f>
        <v>200</v>
      </c>
      <c r="P114" s="754" cm="1">
        <f t="array" aca="1" ref="P114" ca="1">INDEX(P$65:P$74,$AI114,1)*(1-$AH114)+INDEX(P$65:P$74,$AJ114,1)*($AH114)</f>
        <v>700</v>
      </c>
      <c r="Q114" s="755" cm="1">
        <f t="array" aca="1" ref="Q114" ca="1">INDEX(Q$65:Q$74,$AI114,1)*(1-$AH114)+INDEX(Q$65:Q$74,$AJ114,1)*($AH114)</f>
        <v>0.51</v>
      </c>
      <c r="R114" s="755" cm="1">
        <f t="array" aca="1" ref="R114" ca="1">INDEX(R$65:R$74,$AI114,1)*(1-$AH114)+INDEX(R$65:R$74,$AJ114,1)*($AH114)</f>
        <v>0.57000000000000006</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10</v>
      </c>
      <c r="V114" s="755" cm="1">
        <f t="array" aca="1" ref="V114" ca="1">INDEX(V$65:V$74,$AI114,1)*(1-$AH114)+INDEX(V$65:V$74,$AJ114,1)*($AH114)</f>
        <v>0.05</v>
      </c>
      <c r="W114" s="346"/>
      <c r="X114" s="905" cm="1">
        <f t="array" aca="1" ref="X114" ca="1">INDEX(X$65:X$74,$AI114,1)*(1-$AH114)+INDEX(X$65:X$74,$AJ114,1)*($AH114)</f>
        <v>0.33</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400</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2"/>
        <v>0</v>
      </c>
      <c r="AI114" s="277">
        <f t="shared" si="13"/>
        <v>9</v>
      </c>
      <c r="AJ114" s="277">
        <f t="shared" si="14"/>
        <v>10</v>
      </c>
      <c r="AK114" s="293" t="str">
        <f t="shared" si="5"/>
        <v>Dry</v>
      </c>
      <c r="AL114" s="277">
        <f t="shared" si="6"/>
        <v>169</v>
      </c>
      <c r="AM114" s="277"/>
      <c r="AN114" s="349">
        <f t="shared" si="18"/>
        <v>43593</v>
      </c>
      <c r="AO114" s="349">
        <f t="shared" si="8"/>
        <v>43665</v>
      </c>
      <c r="AP114" s="909">
        <f>INDEX(Periods!$F$21:$O$31,INDEX(Annual!EndGS,1,$E114+2)+2,$E114+2)</f>
        <v>43753</v>
      </c>
      <c r="AQ114" s="272"/>
      <c r="AR114" s="259"/>
      <c r="AS114" s="247"/>
      <c r="AT114" s="247"/>
      <c r="AU114" s="247"/>
    </row>
    <row r="115" spans="1:47" outlineLevel="2" collapsed="1" x14ac:dyDescent="0.35">
      <c r="A115" s="247"/>
      <c r="B115" s="256"/>
      <c r="C115" s="249">
        <f t="shared" ref="C115" si="20">INT($C$29)+2</f>
        <v>3</v>
      </c>
      <c r="D115" s="272"/>
      <c r="E115" s="329">
        <v>4</v>
      </c>
      <c r="F115" s="908">
        <f t="shared" si="4"/>
        <v>43936</v>
      </c>
      <c r="G115" s="272"/>
      <c r="H115" s="293"/>
      <c r="I115" s="521" t="s">
        <v>758</v>
      </c>
      <c r="J115" s="521">
        <v>0</v>
      </c>
      <c r="K115" s="522">
        <f>INDEX(Periods!$F$21:$O$30,J115+1,$E115+2)</f>
        <v>43572</v>
      </c>
      <c r="L115" s="532">
        <f t="shared" ca="1" si="17"/>
        <v>21</v>
      </c>
      <c r="M115" s="523"/>
      <c r="N115" s="524"/>
      <c r="O115" s="750" cm="1">
        <f t="array" aca="1" ref="O115" ca="1">INDEX(O$65:O$74,$AI115,1)*(1-$AH115)+INDEX(O$65:O$74,$AJ115,1)*($AH115)</f>
        <v>200</v>
      </c>
      <c r="P115" s="750" cm="1">
        <f t="array" aca="1" ref="P115" ca="1">INDEX(P$65:P$74,$AI115,1)*(1-$AH115)+INDEX(P$65:P$74,$AJ115,1)*($AH115)</f>
        <v>600</v>
      </c>
      <c r="Q115" s="751" cm="1">
        <f t="array" aca="1" ref="Q115" ca="1">INDEX(Q$65:Q$74,$AI115,1)*(1-$AH115)+INDEX(Q$65:Q$74,$AJ115,1)*($AH115)</f>
        <v>0.505</v>
      </c>
      <c r="R115" s="751" cm="1">
        <f t="array" aca="1" ref="R115" ca="1">INDEX(R$65:R$74,$AI115,1)*(1-$AH115)+INDEX(R$65:R$74,$AJ115,1)*($AH115)</f>
        <v>0.55500000000000005</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10</v>
      </c>
      <c r="V115" s="751" cm="1">
        <f t="array" aca="1" ref="V115" ca="1">INDEX(V$65:V$74,$AI115,1)*(1-$AH115)+INDEX(V$65:V$74,$AJ115,1)*($AH115)</f>
        <v>0.1</v>
      </c>
      <c r="W115" s="524"/>
      <c r="X115" s="903" cm="1">
        <f t="array" aca="1" ref="X115" ca="1">INDEX(X$65:X$74,$AI115,1)*(1-$AH115)+INDEX(X$65:X$74,$AJ115,1)*($AH115)</f>
        <v>0.33</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400</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2"/>
        <v>0.5</v>
      </c>
      <c r="AI115" s="277">
        <f t="shared" si="13"/>
        <v>9</v>
      </c>
      <c r="AJ115" s="277">
        <f t="shared" si="14"/>
        <v>10</v>
      </c>
      <c r="AK115" s="293" t="str">
        <f t="shared" si="5"/>
        <v>Dry</v>
      </c>
      <c r="AL115" s="277">
        <f t="shared" si="6"/>
        <v>183</v>
      </c>
      <c r="AM115" s="277"/>
      <c r="AN115" s="349">
        <f t="shared" si="18"/>
        <v>43593</v>
      </c>
      <c r="AO115" s="349">
        <f t="shared" si="8"/>
        <v>43665</v>
      </c>
      <c r="AP115" s="909">
        <f>INDEX(Periods!$F$21:$O$31,INDEX(Annual!EndGS,1,$E115+2)+2,$E115+2)</f>
        <v>43753</v>
      </c>
      <c r="AQ115" s="272"/>
      <c r="AR115" s="259"/>
      <c r="AS115" s="247"/>
      <c r="AT115" s="247"/>
      <c r="AU115" s="247"/>
    </row>
    <row r="116" spans="1:47" hidden="1" outlineLevel="3" collapsed="1" x14ac:dyDescent="0.35">
      <c r="A116" s="247"/>
      <c r="B116" s="256"/>
      <c r="C116" s="249">
        <f t="shared" si="11"/>
        <v>4</v>
      </c>
      <c r="D116" s="272"/>
      <c r="E116" s="329">
        <v>4</v>
      </c>
      <c r="F116" s="908">
        <f t="shared" si="4"/>
        <v>43593</v>
      </c>
      <c r="G116" s="272"/>
      <c r="H116" s="293"/>
      <c r="I116" s="293"/>
      <c r="J116" s="293">
        <v>1</v>
      </c>
      <c r="K116" s="483">
        <f>INDEX(Periods!$F$21:$O$30,J116+1,$E116+2)</f>
        <v>43593</v>
      </c>
      <c r="L116" s="484">
        <f t="shared" ca="1" si="17"/>
        <v>35</v>
      </c>
      <c r="M116" s="309"/>
      <c r="N116" s="277"/>
      <c r="O116" s="752" cm="1">
        <f t="array" aca="1" ref="O116" ca="1">INDEX(O$65:O$74,$AI116,1)*(1-$AH116)+INDEX(O$65:O$74,$AJ116,1)*($AH116)</f>
        <v>200</v>
      </c>
      <c r="P116" s="752" cm="1">
        <f t="array" aca="1" ref="P116" ca="1">INDEX(P$65:P$74,$AI116,1)*(1-$AH116)+INDEX(P$65:P$74,$AJ116,1)*($AH116)</f>
        <v>352</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0.14285714285714285</v>
      </c>
      <c r="T116" s="753" cm="1">
        <f t="array" aca="1" ref="T116" ca="1">INDEX(T$65:T$74,$AI116,1)*(1-$AH116)+INDEX(T$65:T$74,$AJ116,1)*($AH116)</f>
        <v>0.3</v>
      </c>
      <c r="U116" s="747" cm="1">
        <f t="array" aca="1" ref="U116" ca="1">INDEX(U$65:U$74,$AI116,1)*(1-$AH116)+INDEX(U$65:U$74,$AJ116,1)*($AH116)</f>
        <v>10</v>
      </c>
      <c r="V116" s="753" cm="1">
        <f t="array" aca="1" ref="V116" ca="1">INDEX(V$65:V$74,$AI116,1)*(1-$AH116)+INDEX(V$65:V$74,$AJ116,1)*($AH116)</f>
        <v>0.1</v>
      </c>
      <c r="W116" s="277"/>
      <c r="X116" s="904"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400</v>
      </c>
      <c r="AD116" s="752" cm="1">
        <f t="array" aca="1" ref="AD116" ca="1">INDEX(AD$65:AD$74,$AI116,1)*(1-$AH116)+INDEX(AD$65:AD$74,$AJ116,1)*($AH116)</f>
        <v>400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2"/>
        <v>0</v>
      </c>
      <c r="AI116" s="277">
        <f t="shared" si="13"/>
        <v>1</v>
      </c>
      <c r="AJ116" s="277">
        <f t="shared" si="14"/>
        <v>2</v>
      </c>
      <c r="AK116" s="293" t="str">
        <f t="shared" si="5"/>
        <v>Early</v>
      </c>
      <c r="AL116" s="277">
        <f t="shared" si="6"/>
        <v>0</v>
      </c>
      <c r="AM116" s="277"/>
      <c r="AN116" s="349">
        <f t="shared" si="18"/>
        <v>43593</v>
      </c>
      <c r="AO116" s="349">
        <f t="shared" si="8"/>
        <v>43665</v>
      </c>
      <c r="AP116" s="909">
        <f>INDEX(Periods!$F$21:$O$31,INDEX(Annual!EndGS,1,$E116+2)+2,$E116+2)</f>
        <v>43753</v>
      </c>
      <c r="AQ116" s="272"/>
      <c r="AR116" s="259"/>
      <c r="AS116" s="247"/>
      <c r="AT116" s="247"/>
      <c r="AU116" s="247"/>
    </row>
    <row r="117" spans="1:47" hidden="1" outlineLevel="3" x14ac:dyDescent="0.35">
      <c r="A117" s="247"/>
      <c r="B117" s="256"/>
      <c r="C117" s="249">
        <f t="shared" si="11"/>
        <v>4</v>
      </c>
      <c r="D117" s="272"/>
      <c r="E117" s="329">
        <v>4</v>
      </c>
      <c r="F117" s="908">
        <f t="shared" si="4"/>
        <v>43628</v>
      </c>
      <c r="G117" s="272"/>
      <c r="H117" s="293"/>
      <c r="I117" s="293"/>
      <c r="J117" s="293">
        <v>2</v>
      </c>
      <c r="K117" s="483">
        <f>INDEX(Periods!$F$21:$O$30,J117+1,$E117+2)</f>
        <v>43628</v>
      </c>
      <c r="L117" s="484">
        <f t="shared" ca="1" si="17"/>
        <v>56</v>
      </c>
      <c r="M117" s="309"/>
      <c r="N117" s="277"/>
      <c r="O117" s="752" cm="1">
        <f t="array" aca="1" ref="O117" ca="1">INDEX(O$65:O$74,$AI117,1)*(1-$AH117)+INDEX(O$65:O$74,$AJ117,1)*($AH117)</f>
        <v>250</v>
      </c>
      <c r="P117" s="752" cm="1">
        <f t="array" aca="1" ref="P117" ca="1">INDEX(P$65:P$74,$AI117,1)*(1-$AH117)+INDEX(P$65:P$74,$AJ117,1)*($AH117)</f>
        <v>1200</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1</v>
      </c>
      <c r="T117" s="753" cm="1">
        <f t="array" aca="1" ref="T117" ca="1">INDEX(T$65:T$74,$AI117,1)*(1-$AH117)+INDEX(T$65:T$74,$AJ117,1)*($AH117)</f>
        <v>0.3</v>
      </c>
      <c r="U117" s="747" cm="1">
        <f t="array" aca="1" ref="U117" ca="1">INDEX(U$65:U$74,$AI117,1)*(1-$AH117)+INDEX(U$65:U$74,$AJ117,1)*($AH117)</f>
        <v>10</v>
      </c>
      <c r="V117" s="753" cm="1">
        <f t="array" aca="1" ref="V117" ca="1">INDEX(V$65:V$74,$AI117,1)*(1-$AH117)+INDEX(V$65:V$74,$AJ117,1)*($AH117)</f>
        <v>0</v>
      </c>
      <c r="W117" s="277"/>
      <c r="X117" s="904"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150</v>
      </c>
      <c r="AC117" s="752" cm="1">
        <f t="array" aca="1" ref="AC117" ca="1">INDEX(AC$65:AC$74,$AI117,1)*(1-$AH117)+INDEX(AC$65:AC$74,$AJ117,1)*($AH117)</f>
        <v>100</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2"/>
        <v>0</v>
      </c>
      <c r="AI117" s="277">
        <f t="shared" si="13"/>
        <v>3</v>
      </c>
      <c r="AJ117" s="277">
        <f t="shared" si="14"/>
        <v>4</v>
      </c>
      <c r="AK117" s="293" t="str">
        <f t="shared" si="5"/>
        <v>Early</v>
      </c>
      <c r="AL117" s="277">
        <f t="shared" si="6"/>
        <v>35</v>
      </c>
      <c r="AM117" s="277"/>
      <c r="AN117" s="349">
        <f t="shared" si="18"/>
        <v>43593</v>
      </c>
      <c r="AO117" s="349">
        <f t="shared" si="8"/>
        <v>43665</v>
      </c>
      <c r="AP117" s="909">
        <f>INDEX(Periods!$F$21:$O$31,INDEX(Annual!EndGS,1,$E117+2)+2,$E117+2)</f>
        <v>43753</v>
      </c>
      <c r="AQ117" s="272"/>
      <c r="AR117" s="259"/>
      <c r="AS117" s="247"/>
      <c r="AT117" s="247"/>
      <c r="AU117" s="247"/>
    </row>
    <row r="118" spans="1:47" hidden="1" outlineLevel="3" x14ac:dyDescent="0.35">
      <c r="A118" s="247"/>
      <c r="B118" s="256"/>
      <c r="C118" s="249">
        <f t="shared" si="11"/>
        <v>4</v>
      </c>
      <c r="D118" s="272"/>
      <c r="E118" s="329">
        <v>4</v>
      </c>
      <c r="F118" s="908">
        <f t="shared" si="4"/>
        <v>43684</v>
      </c>
      <c r="G118" s="272"/>
      <c r="H118" s="293"/>
      <c r="I118" s="293"/>
      <c r="J118" s="293">
        <v>3</v>
      </c>
      <c r="K118" s="483">
        <f>INDEX(Periods!$F$21:$O$30,J118+1,$E118+2)</f>
        <v>43684</v>
      </c>
      <c r="L118" s="484">
        <f t="shared" ca="1" si="17"/>
        <v>49</v>
      </c>
      <c r="M118" s="309"/>
      <c r="N118" s="277"/>
      <c r="O118" s="752" cm="1">
        <f t="array" aca="1" ref="O118" ca="1">INDEX(O$65:O$74,$AI118,1)*(1-$AH118)+INDEX(O$65:O$74,$AJ118,1)*($AH118)</f>
        <v>367.85714285714289</v>
      </c>
      <c r="P118" s="752" cm="1">
        <f t="array" aca="1" ref="P118" ca="1">INDEX(P$65:P$74,$AI118,1)*(1-$AH118)+INDEX(P$65:P$74,$AJ118,1)*($AH118)</f>
        <v>2843.4642857142858</v>
      </c>
      <c r="Q118" s="753" cm="1">
        <f t="array" aca="1" ref="Q118" ca="1">INDEX(Q$65:Q$74,$AI118,1)*(1-$AH118)+INDEX(Q$65:Q$74,$AJ118,1)*($AH118)</f>
        <v>0.78642857142857148</v>
      </c>
      <c r="R118" s="753" cm="1">
        <f t="array" aca="1" ref="R118" ca="1">INDEX(R$65:R$74,$AI118,1)*(1-$AH118)+INDEX(R$65:R$74,$AJ118,1)*($AH118)</f>
        <v>0.79321428571428576</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10</v>
      </c>
      <c r="V118" s="753" cm="1">
        <f t="array" aca="1" ref="V118" ca="1">INDEX(V$65:V$74,$AI118,1)*(1-$AH118)+INDEX(V$65:V$74,$AJ118,1)*($AH118)</f>
        <v>0</v>
      </c>
      <c r="W118" s="277"/>
      <c r="X118" s="904" cm="1">
        <f t="array" aca="1" ref="X118" ca="1">INDEX(X$65:X$74,$AI118,1)*(1-$AH118)+INDEX(X$65:X$74,$AJ118,1)*($AH118)</f>
        <v>0.9151785714285714</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116.96428571428572</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2"/>
        <v>0.3392857142857143</v>
      </c>
      <c r="AI118" s="277">
        <f t="shared" si="13"/>
        <v>4</v>
      </c>
      <c r="AJ118" s="277">
        <f t="shared" si="14"/>
        <v>5</v>
      </c>
      <c r="AK118" s="293" t="str">
        <f t="shared" si="5"/>
        <v>Late</v>
      </c>
      <c r="AL118" s="277">
        <f t="shared" si="6"/>
        <v>19</v>
      </c>
      <c r="AM118" s="277"/>
      <c r="AN118" s="349">
        <f t="shared" si="18"/>
        <v>43593</v>
      </c>
      <c r="AO118" s="349">
        <f t="shared" si="8"/>
        <v>43665</v>
      </c>
      <c r="AP118" s="909">
        <f>INDEX(Periods!$F$21:$O$31,INDEX(Annual!EndGS,1,$E118+2)+2,$E118+2)</f>
        <v>43753</v>
      </c>
      <c r="AQ118" s="272"/>
      <c r="AR118" s="259"/>
      <c r="AS118" s="247"/>
      <c r="AT118" s="247"/>
      <c r="AU118" s="247"/>
    </row>
    <row r="119" spans="1:47" hidden="1" outlineLevel="3" x14ac:dyDescent="0.35">
      <c r="A119" s="247"/>
      <c r="B119" s="256"/>
      <c r="C119" s="249">
        <f t="shared" si="11"/>
        <v>4</v>
      </c>
      <c r="D119" s="272"/>
      <c r="E119" s="329">
        <v>4</v>
      </c>
      <c r="F119" s="908">
        <f t="shared" si="4"/>
        <v>43733</v>
      </c>
      <c r="G119" s="272"/>
      <c r="H119" s="293"/>
      <c r="I119" s="293"/>
      <c r="J119" s="293">
        <v>4</v>
      </c>
      <c r="K119" s="483">
        <f>INDEX(Periods!$F$21:$O$30,J119+1,$E119+2)</f>
        <v>43733</v>
      </c>
      <c r="L119" s="484">
        <f t="shared" ca="1" si="17"/>
        <v>20</v>
      </c>
      <c r="M119" s="309"/>
      <c r="N119" s="277"/>
      <c r="O119" s="752" cm="1">
        <f t="array" aca="1" ref="O119" ca="1">INDEX(O$65:O$74,$AI119,1)*(1-$AH119)+INDEX(O$65:O$74,$AJ119,1)*($AH119)</f>
        <v>500</v>
      </c>
      <c r="P119" s="752" cm="1">
        <f t="array" aca="1" ref="P119" ca="1">INDEX(P$65:P$74,$AI119,1)*(1-$AH119)+INDEX(P$65:P$74,$AJ119,1)*($AH119)</f>
        <v>3598</v>
      </c>
      <c r="Q119" s="753" cm="1">
        <f t="array" aca="1" ref="Q119" ca="1">INDEX(Q$65:Q$74,$AI119,1)*(1-$AH119)+INDEX(Q$65:Q$74,$AJ119,1)*($AH119)</f>
        <v>0.76</v>
      </c>
      <c r="R119" s="753" cm="1">
        <f t="array" aca="1" ref="R119" ca="1">INDEX(R$65:R$74,$AI119,1)*(1-$AH119)+INDEX(R$65:R$74,$AJ119,1)*($AH119)</f>
        <v>0.78</v>
      </c>
      <c r="S119" s="747" cm="1">
        <f t="array" ref="S119">INDEX([0]!i_pasture_stage_p6z,$J119+1,ROUNDDOWN((ROW($J119)-ROW($J$65))/i_p6_len,0)+1)</f>
        <v>1</v>
      </c>
      <c r="T119" s="753" cm="1">
        <f t="array" aca="1" ref="T119" ca="1">INDEX(T$65:T$74,$AI119,1)*(1-$AH119)+INDEX(T$65:T$74,$AJ119,1)*($AH119)</f>
        <v>0.29999999999999993</v>
      </c>
      <c r="U119" s="747" cm="1">
        <f t="array" aca="1" ref="U119" ca="1">INDEX(U$65:U$74,$AI119,1)*(1-$AH119)+INDEX(U$65:U$74,$AJ119,1)*($AH119)</f>
        <v>10</v>
      </c>
      <c r="V119" s="753" cm="1">
        <f t="array" aca="1" ref="V119" ca="1">INDEX(V$65:V$74,$AI119,1)*(1-$AH119)+INDEX(V$65:V$74,$AJ119,1)*($AH119)</f>
        <v>0</v>
      </c>
      <c r="W119" s="277"/>
      <c r="X119" s="904" cm="1">
        <f t="array" aca="1" ref="X119" ca="1">INDEX(X$65:X$74,$AI119,1)*(1-$AH119)+INDEX(X$65:X$74,$AJ119,1)*($AH119)</f>
        <v>0.75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150</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2"/>
        <v>0.42857142857142855</v>
      </c>
      <c r="AI119" s="277">
        <f t="shared" si="13"/>
        <v>5</v>
      </c>
      <c r="AJ119" s="277">
        <f t="shared" si="14"/>
        <v>5</v>
      </c>
      <c r="AK119" s="293" t="str">
        <f t="shared" si="5"/>
        <v>Late</v>
      </c>
      <c r="AL119" s="277">
        <f t="shared" si="6"/>
        <v>68</v>
      </c>
      <c r="AM119" s="277"/>
      <c r="AN119" s="349">
        <f t="shared" si="18"/>
        <v>43593</v>
      </c>
      <c r="AO119" s="349">
        <f t="shared" si="8"/>
        <v>43665</v>
      </c>
      <c r="AP119" s="909">
        <f>INDEX(Periods!$F$21:$O$31,INDEX(Annual!EndGS,1,$E119+2)+2,$E119+2)</f>
        <v>43753</v>
      </c>
      <c r="AQ119" s="272"/>
      <c r="AR119" s="259"/>
      <c r="AS119" s="247"/>
      <c r="AT119" s="247"/>
      <c r="AU119" s="247"/>
    </row>
    <row r="120" spans="1:47" hidden="1" outlineLevel="3" x14ac:dyDescent="0.35">
      <c r="A120" s="247"/>
      <c r="B120" s="256"/>
      <c r="C120" s="249">
        <f t="shared" si="11"/>
        <v>4</v>
      </c>
      <c r="D120" s="272"/>
      <c r="E120" s="329">
        <v>4</v>
      </c>
      <c r="F120" s="908">
        <f t="shared" si="4"/>
        <v>43753</v>
      </c>
      <c r="G120" s="272"/>
      <c r="H120" s="293"/>
      <c r="I120" s="293"/>
      <c r="J120" s="293">
        <v>5</v>
      </c>
      <c r="K120" s="483">
        <f>INDEX(Periods!$F$21:$O$30,J120+1,$E120+2)</f>
        <v>43753</v>
      </c>
      <c r="L120" s="484">
        <f t="shared" ca="1" si="17"/>
        <v>36</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10</v>
      </c>
      <c r="V120" s="753" cm="1">
        <f t="array" aca="1" ref="V120" ca="1">INDEX(V$65:V$74,$AI120,1)*(1-$AH120)+INDEX(V$65:V$74,$AJ120,1)*($AH120)</f>
        <v>0</v>
      </c>
      <c r="W120" s="277"/>
      <c r="X120" s="904"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43593</v>
      </c>
      <c r="AO120" s="349">
        <f t="shared" si="8"/>
        <v>43665</v>
      </c>
      <c r="AP120" s="909">
        <f>INDEX(Periods!$F$21:$O$31,INDEX(Annual!EndGS,1,$E120+2)+2,$E120+2)</f>
        <v>43753</v>
      </c>
      <c r="AQ120" s="272"/>
      <c r="AR120" s="259"/>
      <c r="AS120" s="247"/>
      <c r="AT120" s="247"/>
      <c r="AU120" s="247"/>
    </row>
    <row r="121" spans="1:47" hidden="1" outlineLevel="3" x14ac:dyDescent="0.35">
      <c r="A121" s="247"/>
      <c r="B121" s="256"/>
      <c r="C121" s="249">
        <f t="shared" si="11"/>
        <v>4</v>
      </c>
      <c r="D121" s="272"/>
      <c r="E121" s="329">
        <v>4</v>
      </c>
      <c r="F121" s="908">
        <f t="shared" si="4"/>
        <v>43789</v>
      </c>
      <c r="G121" s="272"/>
      <c r="H121" s="293"/>
      <c r="I121" s="293"/>
      <c r="J121" s="293">
        <v>6</v>
      </c>
      <c r="K121" s="483">
        <f>INDEX(Periods!$F$21:$O$30,J121+1,$E121+2)</f>
        <v>43789</v>
      </c>
      <c r="L121" s="484">
        <f t="shared" ca="1" si="17"/>
        <v>63</v>
      </c>
      <c r="M121" s="309"/>
      <c r="N121" s="277"/>
      <c r="O121" s="752" cm="1">
        <f t="array" aca="1" ref="O121" ca="1">INDEX(O$65:O$74,$AI121,1)*(1-$AH121)+INDEX(O$65:O$74,$AJ121,1)*($AH121)</f>
        <v>317.85714285714283</v>
      </c>
      <c r="P121" s="752" cm="1">
        <f t="array" aca="1" ref="P121" ca="1">INDEX(P$65:P$74,$AI121,1)*(1-$AH121)+INDEX(P$65:P$74,$AJ121,1)*($AH121)</f>
        <v>1353.5714285714284</v>
      </c>
      <c r="Q121" s="753" cm="1">
        <f t="array" aca="1" ref="Q121" ca="1">INDEX(Q$65:Q$74,$AI121,1)*(1-$AH121)+INDEX(Q$65:Q$74,$AJ121,1)*($AH121)</f>
        <v>0.5446428571428571</v>
      </c>
      <c r="R121" s="753" cm="1">
        <f t="array" aca="1" ref="R121" ca="1">INDEX(R$65:R$74,$AI121,1)*(1-$AH121)+INDEX(R$65:R$74,$AJ121,1)*($AH121)</f>
        <v>0.64107142857142851</v>
      </c>
      <c r="S121" s="747" cm="1">
        <f t="array" ref="S121">INDEX([0]!i_pasture_stage_p6z,$J121+1,ROUNDDOWN((ROW($J121)-ROW($J$65))/i_p6_len,0)+1)</f>
        <v>1</v>
      </c>
      <c r="T121" s="753" cm="1">
        <f t="array" aca="1" ref="T121" ca="1">INDEX(T$65:T$74,$AI121,1)*(1-$AH121)+INDEX(T$65:T$74,$AJ121,1)*($AH121)</f>
        <v>0.29999999999999993</v>
      </c>
      <c r="U121" s="747" cm="1">
        <f t="array" aca="1" ref="U121" ca="1">INDEX(U$65:U$74,$AI121,1)*(1-$AH121)+INDEX(U$65:U$74,$AJ121,1)*($AH121)</f>
        <v>10</v>
      </c>
      <c r="V121" s="753" cm="1">
        <f t="array" aca="1" ref="V121" ca="1">INDEX(V$65:V$74,$AI121,1)*(1-$AH121)+INDEX(V$65:V$74,$AJ121,1)*($AH121)</f>
        <v>0</v>
      </c>
      <c r="W121" s="277"/>
      <c r="X121" s="904" cm="1">
        <f t="array" aca="1" ref="X121" ca="1">INDEX(X$65:X$74,$AI121,1)*(1-$AH121)+INDEX(X$65:X$74,$AJ121,1)*($AH121)</f>
        <v>0.37</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257.14285714285711</v>
      </c>
      <c r="AC121" s="752" cm="1">
        <f t="array" aca="1" ref="AC121" ca="1">INDEX(AC$65:AC$74,$AI121,1)*(1-$AH121)+INDEX(AC$65:AC$74,$AJ121,1)*($AH121)</f>
        <v>257.14285714285711</v>
      </c>
      <c r="AD121" s="752" cm="1">
        <f t="array" aca="1" ref="AD121" ca="1">INDEX(AD$65:AD$74,$AI121,1)*(1-$AH121)+INDEX(AD$65:AD$74,$AJ121,1)*($AH121)</f>
        <v>257.14285714285711</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2"/>
        <v>0.42857142857142855</v>
      </c>
      <c r="AI121" s="277">
        <f t="shared" si="13"/>
        <v>7</v>
      </c>
      <c r="AJ121" s="277">
        <f t="shared" si="14"/>
        <v>8</v>
      </c>
      <c r="AK121" s="293" t="str">
        <f t="shared" si="5"/>
        <v>Dry</v>
      </c>
      <c r="AL121" s="277">
        <f t="shared" si="6"/>
        <v>36</v>
      </c>
      <c r="AM121" s="277"/>
      <c r="AN121" s="349">
        <f t="shared" si="18"/>
        <v>43593</v>
      </c>
      <c r="AO121" s="349">
        <f t="shared" si="8"/>
        <v>43665</v>
      </c>
      <c r="AP121" s="909">
        <f>INDEX(Periods!$F$21:$O$31,INDEX(Annual!EndGS,1,$E121+2)+2,$E121+2)</f>
        <v>43753</v>
      </c>
      <c r="AQ121" s="272"/>
      <c r="AR121" s="259"/>
      <c r="AS121" s="247"/>
      <c r="AT121" s="247"/>
      <c r="AU121" s="247"/>
    </row>
    <row r="122" spans="1:47" hidden="1" outlineLevel="3" x14ac:dyDescent="0.35">
      <c r="A122" s="247"/>
      <c r="B122" s="256"/>
      <c r="C122" s="249">
        <f t="shared" si="11"/>
        <v>4</v>
      </c>
      <c r="D122" s="272"/>
      <c r="E122" s="329">
        <v>4</v>
      </c>
      <c r="F122" s="908">
        <f t="shared" si="4"/>
        <v>43852</v>
      </c>
      <c r="G122" s="272"/>
      <c r="H122" s="293"/>
      <c r="I122" s="293"/>
      <c r="J122" s="293">
        <v>7</v>
      </c>
      <c r="K122" s="483">
        <f>INDEX(Periods!$F$21:$O$30,J122+1,$E122+2)</f>
        <v>43852</v>
      </c>
      <c r="L122" s="484">
        <f t="shared" ca="1" si="17"/>
        <v>39</v>
      </c>
      <c r="M122" s="309"/>
      <c r="N122" s="277"/>
      <c r="O122" s="752" cm="1">
        <f t="array" aca="1" ref="O122" ca="1">INDEX(O$65:O$74,$AI122,1)*(1-$AH122)+INDEX(O$65:O$74,$AJ122,1)*($AH122)</f>
        <v>184.51327433628319</v>
      </c>
      <c r="P122" s="752" cm="1">
        <f t="array" aca="1" ref="P122" ca="1">INDEX(P$65:P$74,$AI122,1)*(1-$AH122)+INDEX(P$65:P$74,$AJ122,1)*($AH122)</f>
        <v>839.38053097345141</v>
      </c>
      <c r="Q122" s="753" cm="1">
        <f t="array" aca="1" ref="Q122" ca="1">INDEX(Q$65:Q$74,$AI122,1)*(1-$AH122)+INDEX(Q$65:Q$74,$AJ122,1)*($AH122)</f>
        <v>0.5208407079646018</v>
      </c>
      <c r="R122" s="753" cm="1">
        <f t="array" aca="1" ref="R122" ca="1">INDEX(R$65:R$74,$AI122,1)*(1-$AH122)+INDEX(R$65:R$74,$AJ122,1)*($AH122)</f>
        <v>0.59632743362831864</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10</v>
      </c>
      <c r="V122" s="753" cm="1">
        <f t="array" aca="1" ref="V122" ca="1">INDEX(V$65:V$74,$AI122,1)*(1-$AH122)+INDEX(V$65:V$74,$AJ122,1)*($AH122)</f>
        <v>1.9026548672566371E-2</v>
      </c>
      <c r="W122" s="277"/>
      <c r="X122" s="904" cm="1">
        <f t="array" aca="1" ref="X122" ca="1">INDEX(X$65:X$74,$AI122,1)*(1-$AH122)+INDEX(X$65:X$74,$AJ122,1)*($AH122)</f>
        <v>0.33000000000000007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400</v>
      </c>
      <c r="AC122" s="752" cm="1">
        <f t="array" aca="1" ref="AC122" ca="1">INDEX(AC$65:AC$74,$AI122,1)*(1-$AH122)+INDEX(AC$65:AC$74,$AJ122,1)*($AH122)</f>
        <v>400</v>
      </c>
      <c r="AD122" s="752" cm="1">
        <f t="array" aca="1" ref="AD122" ca="1">INDEX(AD$65:AD$74,$AI122,1)*(1-$AH122)+INDEX(AD$65:AD$74,$AJ122,1)*($AH122)</f>
        <v>400</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2"/>
        <v>0.38053097345132741</v>
      </c>
      <c r="AI122" s="277">
        <f t="shared" si="13"/>
        <v>8</v>
      </c>
      <c r="AJ122" s="277">
        <f t="shared" si="14"/>
        <v>9</v>
      </c>
      <c r="AK122" s="293" t="str">
        <f t="shared" si="5"/>
        <v>Dry</v>
      </c>
      <c r="AL122" s="277">
        <f t="shared" si="6"/>
        <v>99</v>
      </c>
      <c r="AM122" s="277"/>
      <c r="AN122" s="349">
        <f t="shared" si="18"/>
        <v>43593</v>
      </c>
      <c r="AO122" s="349">
        <f t="shared" si="8"/>
        <v>43665</v>
      </c>
      <c r="AP122" s="909">
        <f>INDEX(Periods!$F$21:$O$31,INDEX(Annual!EndGS,1,$E122+2)+2,$E122+2)</f>
        <v>43753</v>
      </c>
      <c r="AQ122" s="272"/>
      <c r="AR122" s="259"/>
      <c r="AS122" s="247"/>
      <c r="AT122" s="247"/>
      <c r="AU122" s="247"/>
    </row>
    <row r="123" spans="1:47" hidden="1" outlineLevel="3" x14ac:dyDescent="0.35">
      <c r="A123" s="247"/>
      <c r="B123" s="256"/>
      <c r="C123" s="249">
        <f t="shared" si="11"/>
        <v>4</v>
      </c>
      <c r="D123" s="272"/>
      <c r="E123" s="329">
        <v>4</v>
      </c>
      <c r="F123" s="908">
        <f t="shared" si="4"/>
        <v>43891</v>
      </c>
      <c r="G123" s="272"/>
      <c r="H123" s="293"/>
      <c r="I123" s="293"/>
      <c r="J123" s="293">
        <v>8</v>
      </c>
      <c r="K123" s="483">
        <f>INDEX(Periods!$F$21:$O$30,J123+1,$E123+2)</f>
        <v>43891</v>
      </c>
      <c r="L123" s="484">
        <f t="shared" ca="1" si="17"/>
        <v>31</v>
      </c>
      <c r="M123" s="309"/>
      <c r="N123" s="277"/>
      <c r="O123" s="752" cm="1">
        <f t="array" aca="1" ref="O123" ca="1">INDEX(O$65:O$74,$AI123,1)*(1-$AH123)+INDEX(O$65:O$74,$AJ123,1)*($AH123)</f>
        <v>193.14159292035399</v>
      </c>
      <c r="P123" s="752" cm="1">
        <f t="array" aca="1" ref="P123" ca="1">INDEX(P$65:P$74,$AI123,1)*(1-$AH123)+INDEX(P$65:P$74,$AJ123,1)*($AH123)</f>
        <v>761.7256637168141</v>
      </c>
      <c r="Q123" s="753" cm="1">
        <f t="array" aca="1" ref="Q123" ca="1">INDEX(Q$65:Q$74,$AI123,1)*(1-$AH123)+INDEX(Q$65:Q$74,$AJ123,1)*($AH123)</f>
        <v>0.51480088495575227</v>
      </c>
      <c r="R123" s="753" cm="1">
        <f t="array" aca="1" ref="R123" ca="1">INDEX(R$65:R$74,$AI123,1)*(1-$AH123)+INDEX(R$65:R$74,$AJ123,1)*($AH123)</f>
        <v>0.58165929203539823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10</v>
      </c>
      <c r="V123" s="753" cm="1">
        <f t="array" aca="1" ref="V123" ca="1">INDEX(V$65:V$74,$AI123,1)*(1-$AH123)+INDEX(V$65:V$74,$AJ123,1)*($AH123)</f>
        <v>3.6283185840707964E-2</v>
      </c>
      <c r="W123" s="277"/>
      <c r="X123" s="904"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2"/>
        <v>0.72566371681415931</v>
      </c>
      <c r="AI123" s="277">
        <f t="shared" si="13"/>
        <v>8</v>
      </c>
      <c r="AJ123" s="277">
        <f t="shared" si="14"/>
        <v>9</v>
      </c>
      <c r="AK123" s="293" t="str">
        <f t="shared" si="5"/>
        <v>Dry</v>
      </c>
      <c r="AL123" s="277">
        <f t="shared" si="6"/>
        <v>138</v>
      </c>
      <c r="AM123" s="277"/>
      <c r="AN123" s="349">
        <f t="shared" si="18"/>
        <v>43593</v>
      </c>
      <c r="AO123" s="349">
        <f t="shared" si="8"/>
        <v>43665</v>
      </c>
      <c r="AP123" s="909">
        <f>INDEX(Periods!$F$21:$O$31,INDEX(Annual!EndGS,1,$E123+2)+2,$E123+2)</f>
        <v>43753</v>
      </c>
      <c r="AQ123" s="272"/>
      <c r="AR123" s="259"/>
      <c r="AS123" s="247"/>
      <c r="AT123" s="247"/>
      <c r="AU123" s="247"/>
    </row>
    <row r="124" spans="1:47" hidden="1" outlineLevel="3" x14ac:dyDescent="0.35">
      <c r="A124" s="247"/>
      <c r="B124" s="256"/>
      <c r="C124" s="249">
        <f t="shared" si="11"/>
        <v>4</v>
      </c>
      <c r="D124" s="272"/>
      <c r="E124" s="329">
        <v>4</v>
      </c>
      <c r="F124" s="908">
        <f t="shared" si="4"/>
        <v>43922</v>
      </c>
      <c r="G124" s="272"/>
      <c r="H124" s="293"/>
      <c r="I124" s="345"/>
      <c r="J124" s="345">
        <v>9</v>
      </c>
      <c r="K124" s="514">
        <f>INDEX(Periods!$F$21:$O$30,J124+1,$E124+2)</f>
        <v>43922</v>
      </c>
      <c r="L124" s="531">
        <f t="shared" ca="1" si="17"/>
        <v>15</v>
      </c>
      <c r="M124" s="515"/>
      <c r="N124" s="346"/>
      <c r="O124" s="754" cm="1">
        <f t="array" aca="1" ref="O124" ca="1">INDEX(O$65:O$74,$AI124,1)*(1-$AH124)+INDEX(O$65:O$74,$AJ124,1)*($AH124)</f>
        <v>200</v>
      </c>
      <c r="P124" s="754" cm="1">
        <f t="array" aca="1" ref="P124" ca="1">INDEX(P$65:P$74,$AI124,1)*(1-$AH124)+INDEX(P$65:P$74,$AJ124,1)*($AH124)</f>
        <v>700</v>
      </c>
      <c r="Q124" s="755" cm="1">
        <f t="array" aca="1" ref="Q124" ca="1">INDEX(Q$65:Q$74,$AI124,1)*(1-$AH124)+INDEX(Q$65:Q$74,$AJ124,1)*($AH124)</f>
        <v>0.51</v>
      </c>
      <c r="R124" s="755" cm="1">
        <f t="array" aca="1" ref="R124" ca="1">INDEX(R$65:R$74,$AI124,1)*(1-$AH124)+INDEX(R$65:R$74,$AJ124,1)*($AH124)</f>
        <v>0.57000000000000006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10</v>
      </c>
      <c r="V124" s="755" cm="1">
        <f t="array" aca="1" ref="V124" ca="1">INDEX(V$65:V$74,$AI124,1)*(1-$AH124)+INDEX(V$65:V$74,$AJ124,1)*($AH124)</f>
        <v>0.05</v>
      </c>
      <c r="W124" s="346"/>
      <c r="X124" s="905"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2"/>
        <v>0</v>
      </c>
      <c r="AI124" s="277">
        <f t="shared" si="13"/>
        <v>9</v>
      </c>
      <c r="AJ124" s="277">
        <f t="shared" si="14"/>
        <v>10</v>
      </c>
      <c r="AK124" s="293" t="str">
        <f t="shared" si="5"/>
        <v>Dry</v>
      </c>
      <c r="AL124" s="277">
        <f t="shared" si="6"/>
        <v>169</v>
      </c>
      <c r="AM124" s="277"/>
      <c r="AN124" s="349">
        <f t="shared" si="18"/>
        <v>43593</v>
      </c>
      <c r="AO124" s="349">
        <f t="shared" si="8"/>
        <v>43665</v>
      </c>
      <c r="AP124" s="909">
        <f>INDEX(Periods!$F$21:$O$31,INDEX(Annual!EndGS,1,$E124+2)+2,$E124+2)</f>
        <v>43753</v>
      </c>
      <c r="AQ124" s="272"/>
      <c r="AR124" s="259"/>
      <c r="AS124" s="247"/>
      <c r="AT124" s="247"/>
      <c r="AU124" s="247"/>
    </row>
    <row r="125" spans="1:47" outlineLevel="2" collapsed="1" x14ac:dyDescent="0.35">
      <c r="A125" s="247"/>
      <c r="B125" s="256"/>
      <c r="C125" s="249">
        <f t="shared" ref="C125" si="21">INT($C$29)+2</f>
        <v>3</v>
      </c>
      <c r="D125" s="272"/>
      <c r="E125" s="329">
        <v>5</v>
      </c>
      <c r="F125" s="908">
        <f t="shared" si="4"/>
        <v>43936</v>
      </c>
      <c r="G125" s="272"/>
      <c r="H125" s="293"/>
      <c r="I125" s="521" t="s">
        <v>759</v>
      </c>
      <c r="J125" s="521">
        <v>0</v>
      </c>
      <c r="K125" s="522">
        <f>INDEX(Periods!$F$21:$O$30,J125+1,$E125+2)</f>
        <v>43572</v>
      </c>
      <c r="L125" s="532">
        <f t="shared" ca="1" si="17"/>
        <v>21</v>
      </c>
      <c r="M125" s="523"/>
      <c r="N125" s="524"/>
      <c r="O125" s="750" cm="1">
        <f t="array" aca="1" ref="O125" ca="1">INDEX(O$65:O$74,$AI125,1)*(1-$AH125)+INDEX(O$65:O$74,$AJ125,1)*($AH125)</f>
        <v>200</v>
      </c>
      <c r="P125" s="750" cm="1">
        <f t="array" aca="1" ref="P125" ca="1">INDEX(P$65:P$74,$AI125,1)*(1-$AH125)+INDEX(P$65:P$74,$AJ125,1)*($AH125)</f>
        <v>600</v>
      </c>
      <c r="Q125" s="751" cm="1">
        <f t="array" aca="1" ref="Q125" ca="1">INDEX(Q$65:Q$74,$AI125,1)*(1-$AH125)+INDEX(Q$65:Q$74,$AJ125,1)*($AH125)</f>
        <v>0.505</v>
      </c>
      <c r="R125" s="751" cm="1">
        <f t="array" aca="1" ref="R125" ca="1">INDEX(R$65:R$74,$AI125,1)*(1-$AH125)+INDEX(R$65:R$74,$AJ125,1)*($AH125)</f>
        <v>0.55500000000000005</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10</v>
      </c>
      <c r="V125" s="751" cm="1">
        <f t="array" aca="1" ref="V125" ca="1">INDEX(V$65:V$74,$AI125,1)*(1-$AH125)+INDEX(V$65:V$74,$AJ125,1)*($AH125)</f>
        <v>0.1</v>
      </c>
      <c r="W125" s="524"/>
      <c r="X125" s="903" cm="1">
        <f t="array" aca="1" ref="X125" ca="1">INDEX(X$65:X$74,$AI125,1)*(1-$AH125)+INDEX(X$65:X$74,$AJ125,1)*($AH125)</f>
        <v>0.33</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400</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2"/>
        <v>0.5</v>
      </c>
      <c r="AI125" s="277">
        <f t="shared" si="13"/>
        <v>9</v>
      </c>
      <c r="AJ125" s="277">
        <f t="shared" si="14"/>
        <v>10</v>
      </c>
      <c r="AK125" s="293" t="str">
        <f t="shared" si="5"/>
        <v>Dry</v>
      </c>
      <c r="AL125" s="277">
        <f t="shared" si="6"/>
        <v>183</v>
      </c>
      <c r="AM125" s="277"/>
      <c r="AN125" s="349">
        <f t="shared" si="18"/>
        <v>43593</v>
      </c>
      <c r="AO125" s="349">
        <f t="shared" si="8"/>
        <v>43665</v>
      </c>
      <c r="AP125" s="909">
        <f>INDEX(Periods!$F$21:$O$31,INDEX(Annual!EndGS,1,$E125+2)+2,$E125+2)</f>
        <v>43753</v>
      </c>
      <c r="AQ125" s="272"/>
      <c r="AR125" s="259"/>
      <c r="AS125" s="247"/>
      <c r="AT125" s="247"/>
      <c r="AU125" s="247"/>
    </row>
    <row r="126" spans="1:47" hidden="1" outlineLevel="3" collapsed="1" x14ac:dyDescent="0.35">
      <c r="A126" s="247"/>
      <c r="B126" s="256"/>
      <c r="C126" s="249">
        <f t="shared" si="11"/>
        <v>4</v>
      </c>
      <c r="D126" s="272"/>
      <c r="E126" s="329">
        <v>5</v>
      </c>
      <c r="F126" s="908">
        <f t="shared" si="4"/>
        <v>43593</v>
      </c>
      <c r="G126" s="272"/>
      <c r="H126" s="293"/>
      <c r="I126" s="293"/>
      <c r="J126" s="293">
        <v>1</v>
      </c>
      <c r="K126" s="483">
        <f>INDEX(Periods!$F$21:$O$30,J126+1,$E126+2)</f>
        <v>43593</v>
      </c>
      <c r="L126" s="484">
        <f t="shared" ca="1" si="17"/>
        <v>35</v>
      </c>
      <c r="M126" s="309"/>
      <c r="N126" s="277"/>
      <c r="O126" s="752" cm="1">
        <f t="array" aca="1" ref="O126" ca="1">INDEX(O$65:O$74,$AI126,1)*(1-$AH126)+INDEX(O$65:O$74,$AJ126,1)*($AH126)</f>
        <v>200</v>
      </c>
      <c r="P126" s="752" cm="1">
        <f t="array" aca="1" ref="P126" ca="1">INDEX(P$65:P$74,$AI126,1)*(1-$AH126)+INDEX(P$65:P$74,$AJ126,1)*($AH126)</f>
        <v>352</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0.14285714285714285</v>
      </c>
      <c r="T126" s="753" cm="1">
        <f t="array" aca="1" ref="T126" ca="1">INDEX(T$65:T$74,$AI126,1)*(1-$AH126)+INDEX(T$65:T$74,$AJ126,1)*($AH126)</f>
        <v>0.3</v>
      </c>
      <c r="U126" s="747" cm="1">
        <f t="array" aca="1" ref="U126" ca="1">INDEX(U$65:U$74,$AI126,1)*(1-$AH126)+INDEX(U$65:U$74,$AJ126,1)*($AH126)</f>
        <v>10</v>
      </c>
      <c r="V126" s="753" cm="1">
        <f t="array" aca="1" ref="V126" ca="1">INDEX(V$65:V$74,$AI126,1)*(1-$AH126)+INDEX(V$65:V$74,$AJ126,1)*($AH126)</f>
        <v>0.1</v>
      </c>
      <c r="W126" s="277"/>
      <c r="X126" s="904"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400</v>
      </c>
      <c r="AD126" s="752" cm="1">
        <f t="array" aca="1" ref="AD126" ca="1">INDEX(AD$65:AD$74,$AI126,1)*(1-$AH126)+INDEX(AD$65:AD$74,$AJ126,1)*($AH126)</f>
        <v>400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2"/>
        <v>0</v>
      </c>
      <c r="AI126" s="277">
        <f t="shared" si="13"/>
        <v>1</v>
      </c>
      <c r="AJ126" s="277">
        <f t="shared" si="14"/>
        <v>2</v>
      </c>
      <c r="AK126" s="293" t="str">
        <f t="shared" si="5"/>
        <v>Early</v>
      </c>
      <c r="AL126" s="277">
        <f t="shared" si="6"/>
        <v>0</v>
      </c>
      <c r="AM126" s="277"/>
      <c r="AN126" s="349">
        <f t="shared" si="18"/>
        <v>43593</v>
      </c>
      <c r="AO126" s="349">
        <f t="shared" si="8"/>
        <v>43665</v>
      </c>
      <c r="AP126" s="909">
        <f>INDEX(Periods!$F$21:$O$31,INDEX(Annual!EndGS,1,$E126+2)+2,$E126+2)</f>
        <v>43753</v>
      </c>
      <c r="AQ126" s="272"/>
      <c r="AR126" s="259"/>
      <c r="AS126" s="247"/>
      <c r="AT126" s="247"/>
      <c r="AU126" s="247"/>
    </row>
    <row r="127" spans="1:47" hidden="1" outlineLevel="3" x14ac:dyDescent="0.35">
      <c r="A127" s="247"/>
      <c r="B127" s="256"/>
      <c r="C127" s="249">
        <f t="shared" si="11"/>
        <v>4</v>
      </c>
      <c r="D127" s="272"/>
      <c r="E127" s="329">
        <v>5</v>
      </c>
      <c r="F127" s="908">
        <f t="shared" si="4"/>
        <v>43628</v>
      </c>
      <c r="G127" s="272"/>
      <c r="H127" s="293"/>
      <c r="I127" s="293"/>
      <c r="J127" s="293">
        <v>2</v>
      </c>
      <c r="K127" s="483">
        <f>INDEX(Periods!$F$21:$O$30,J127+1,$E127+2)</f>
        <v>43628</v>
      </c>
      <c r="L127" s="484">
        <f t="shared" ca="1" si="17"/>
        <v>56</v>
      </c>
      <c r="M127" s="309"/>
      <c r="N127" s="277"/>
      <c r="O127" s="752" cm="1">
        <f t="array" aca="1" ref="O127" ca="1">INDEX(O$65:O$74,$AI127,1)*(1-$AH127)+INDEX(O$65:O$74,$AJ127,1)*($AH127)</f>
        <v>250</v>
      </c>
      <c r="P127" s="752" cm="1">
        <f t="array" aca="1" ref="P127" ca="1">INDEX(P$65:P$74,$AI127,1)*(1-$AH127)+INDEX(P$65:P$74,$AJ127,1)*($AH127)</f>
        <v>1200</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1</v>
      </c>
      <c r="T127" s="753" cm="1">
        <f t="array" aca="1" ref="T127" ca="1">INDEX(T$65:T$74,$AI127,1)*(1-$AH127)+INDEX(T$65:T$74,$AJ127,1)*($AH127)</f>
        <v>0.3</v>
      </c>
      <c r="U127" s="747" cm="1">
        <f t="array" aca="1" ref="U127" ca="1">INDEX(U$65:U$74,$AI127,1)*(1-$AH127)+INDEX(U$65:U$74,$AJ127,1)*($AH127)</f>
        <v>10</v>
      </c>
      <c r="V127" s="753" cm="1">
        <f t="array" aca="1" ref="V127" ca="1">INDEX(V$65:V$74,$AI127,1)*(1-$AH127)+INDEX(V$65:V$74,$AJ127,1)*($AH127)</f>
        <v>0</v>
      </c>
      <c r="W127" s="277"/>
      <c r="X127" s="904"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150</v>
      </c>
      <c r="AC127" s="752" cm="1">
        <f t="array" aca="1" ref="AC127" ca="1">INDEX(AC$65:AC$74,$AI127,1)*(1-$AH127)+INDEX(AC$65:AC$74,$AJ127,1)*($AH127)</f>
        <v>100</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2"/>
        <v>0</v>
      </c>
      <c r="AI127" s="277">
        <f t="shared" si="13"/>
        <v>3</v>
      </c>
      <c r="AJ127" s="277">
        <f t="shared" si="14"/>
        <v>4</v>
      </c>
      <c r="AK127" s="293" t="str">
        <f t="shared" si="5"/>
        <v>Early</v>
      </c>
      <c r="AL127" s="277">
        <f t="shared" si="6"/>
        <v>35</v>
      </c>
      <c r="AM127" s="277"/>
      <c r="AN127" s="349">
        <f t="shared" si="18"/>
        <v>43593</v>
      </c>
      <c r="AO127" s="349">
        <f t="shared" si="8"/>
        <v>43665</v>
      </c>
      <c r="AP127" s="909">
        <f>INDEX(Periods!$F$21:$O$31,INDEX(Annual!EndGS,1,$E127+2)+2,$E127+2)</f>
        <v>43753</v>
      </c>
      <c r="AQ127" s="272"/>
      <c r="AR127" s="259"/>
      <c r="AS127" s="247"/>
      <c r="AT127" s="247"/>
      <c r="AU127" s="247"/>
    </row>
    <row r="128" spans="1:47" hidden="1" outlineLevel="3" x14ac:dyDescent="0.35">
      <c r="A128" s="247"/>
      <c r="B128" s="256"/>
      <c r="C128" s="249">
        <f t="shared" si="11"/>
        <v>4</v>
      </c>
      <c r="D128" s="272"/>
      <c r="E128" s="329">
        <v>5</v>
      </c>
      <c r="F128" s="908">
        <f t="shared" si="4"/>
        <v>43684</v>
      </c>
      <c r="G128" s="272"/>
      <c r="H128" s="293"/>
      <c r="I128" s="293"/>
      <c r="J128" s="293">
        <v>3</v>
      </c>
      <c r="K128" s="483">
        <f>INDEX(Periods!$F$21:$O$30,J128+1,$E128+2)</f>
        <v>43684</v>
      </c>
      <c r="L128" s="484">
        <f t="shared" ca="1" si="17"/>
        <v>49</v>
      </c>
      <c r="M128" s="309"/>
      <c r="N128" s="277"/>
      <c r="O128" s="752" cm="1">
        <f t="array" aca="1" ref="O128" ca="1">INDEX(O$65:O$74,$AI128,1)*(1-$AH128)+INDEX(O$65:O$74,$AJ128,1)*($AH128)</f>
        <v>367.85714285714289</v>
      </c>
      <c r="P128" s="752" cm="1">
        <f t="array" aca="1" ref="P128" ca="1">INDEX(P$65:P$74,$AI128,1)*(1-$AH128)+INDEX(P$65:P$74,$AJ128,1)*($AH128)</f>
        <v>2843.4642857142858</v>
      </c>
      <c r="Q128" s="753" cm="1">
        <f t="array" aca="1" ref="Q128" ca="1">INDEX(Q$65:Q$74,$AI128,1)*(1-$AH128)+INDEX(Q$65:Q$74,$AJ128,1)*($AH128)</f>
        <v>0.78642857142857148</v>
      </c>
      <c r="R128" s="753" cm="1">
        <f t="array" aca="1" ref="R128" ca="1">INDEX(R$65:R$74,$AI128,1)*(1-$AH128)+INDEX(R$65:R$74,$AJ128,1)*($AH128)</f>
        <v>0.79321428571428576</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10</v>
      </c>
      <c r="V128" s="753" cm="1">
        <f t="array" aca="1" ref="V128" ca="1">INDEX(V$65:V$74,$AI128,1)*(1-$AH128)+INDEX(V$65:V$74,$AJ128,1)*($AH128)</f>
        <v>0</v>
      </c>
      <c r="W128" s="277"/>
      <c r="X128" s="904" cm="1">
        <f t="array" aca="1" ref="X128" ca="1">INDEX(X$65:X$74,$AI128,1)*(1-$AH128)+INDEX(X$65:X$74,$AJ128,1)*($AH128)</f>
        <v>0.9151785714285714</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116.96428571428572</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2"/>
        <v>0.3392857142857143</v>
      </c>
      <c r="AI128" s="277">
        <f t="shared" si="13"/>
        <v>4</v>
      </c>
      <c r="AJ128" s="277">
        <f t="shared" si="14"/>
        <v>5</v>
      </c>
      <c r="AK128" s="293" t="str">
        <f t="shared" si="5"/>
        <v>Late</v>
      </c>
      <c r="AL128" s="277">
        <f t="shared" si="6"/>
        <v>19</v>
      </c>
      <c r="AM128" s="277"/>
      <c r="AN128" s="349">
        <f t="shared" si="18"/>
        <v>43593</v>
      </c>
      <c r="AO128" s="349">
        <f t="shared" si="8"/>
        <v>43665</v>
      </c>
      <c r="AP128" s="909">
        <f>INDEX(Periods!$F$21:$O$31,INDEX(Annual!EndGS,1,$E128+2)+2,$E128+2)</f>
        <v>43753</v>
      </c>
      <c r="AQ128" s="272"/>
      <c r="AR128" s="259"/>
      <c r="AS128" s="247"/>
      <c r="AT128" s="247"/>
      <c r="AU128" s="247"/>
    </row>
    <row r="129" spans="1:47" hidden="1" outlineLevel="3" x14ac:dyDescent="0.35">
      <c r="A129" s="247"/>
      <c r="B129" s="256"/>
      <c r="C129" s="249">
        <f t="shared" si="11"/>
        <v>4</v>
      </c>
      <c r="D129" s="272"/>
      <c r="E129" s="329">
        <v>5</v>
      </c>
      <c r="F129" s="908">
        <f t="shared" si="4"/>
        <v>43733</v>
      </c>
      <c r="G129" s="272"/>
      <c r="H129" s="293"/>
      <c r="I129" s="293"/>
      <c r="J129" s="293">
        <v>4</v>
      </c>
      <c r="K129" s="483">
        <f>INDEX(Periods!$F$21:$O$30,J129+1,$E129+2)</f>
        <v>43733</v>
      </c>
      <c r="L129" s="484">
        <f t="shared" ref="L129:L160" ca="1" si="22">IF(K130-K129&gt;0,K130-K129,OFFSET(K130,-i_p6_len,0)+365-K129)</f>
        <v>20</v>
      </c>
      <c r="M129" s="309"/>
      <c r="N129" s="277"/>
      <c r="O129" s="752" cm="1">
        <f t="array" aca="1" ref="O129" ca="1">INDEX(O$65:O$74,$AI129,1)*(1-$AH129)+INDEX(O$65:O$74,$AJ129,1)*($AH129)</f>
        <v>500</v>
      </c>
      <c r="P129" s="752" cm="1">
        <f t="array" aca="1" ref="P129" ca="1">INDEX(P$65:P$74,$AI129,1)*(1-$AH129)+INDEX(P$65:P$74,$AJ129,1)*($AH129)</f>
        <v>3598</v>
      </c>
      <c r="Q129" s="753" cm="1">
        <f t="array" aca="1" ref="Q129" ca="1">INDEX(Q$65:Q$74,$AI129,1)*(1-$AH129)+INDEX(Q$65:Q$74,$AJ129,1)*($AH129)</f>
        <v>0.76</v>
      </c>
      <c r="R129" s="753" cm="1">
        <f t="array" aca="1" ref="R129" ca="1">INDEX(R$65:R$74,$AI129,1)*(1-$AH129)+INDEX(R$65:R$74,$AJ129,1)*($AH129)</f>
        <v>0.78</v>
      </c>
      <c r="S129" s="747" cm="1">
        <f t="array" ref="S129">INDEX([0]!i_pasture_stage_p6z,$J129+1,ROUNDDOWN((ROW($J129)-ROW($J$65))/i_p6_len,0)+1)</f>
        <v>1</v>
      </c>
      <c r="T129" s="753" cm="1">
        <f t="array" aca="1" ref="T129" ca="1">INDEX(T$65:T$74,$AI129,1)*(1-$AH129)+INDEX(T$65:T$74,$AJ129,1)*($AH129)</f>
        <v>0.29999999999999993</v>
      </c>
      <c r="U129" s="747" cm="1">
        <f t="array" aca="1" ref="U129" ca="1">INDEX(U$65:U$74,$AI129,1)*(1-$AH129)+INDEX(U$65:U$74,$AJ129,1)*($AH129)</f>
        <v>10</v>
      </c>
      <c r="V129" s="753" cm="1">
        <f t="array" aca="1" ref="V129" ca="1">INDEX(V$65:V$74,$AI129,1)*(1-$AH129)+INDEX(V$65:V$74,$AJ129,1)*($AH129)</f>
        <v>0</v>
      </c>
      <c r="W129" s="277"/>
      <c r="X129" s="904" cm="1">
        <f t="array" aca="1" ref="X129" ca="1">INDEX(X$65:X$74,$AI129,1)*(1-$AH129)+INDEX(X$65:X$74,$AJ129,1)*($AH129)</f>
        <v>0.75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150</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2"/>
        <v>0.42857142857142855</v>
      </c>
      <c r="AI129" s="277">
        <f t="shared" si="13"/>
        <v>5</v>
      </c>
      <c r="AJ129" s="277">
        <f t="shared" si="14"/>
        <v>5</v>
      </c>
      <c r="AK129" s="293" t="str">
        <f t="shared" si="5"/>
        <v>Late</v>
      </c>
      <c r="AL129" s="277">
        <f t="shared" si="6"/>
        <v>68</v>
      </c>
      <c r="AM129" s="277"/>
      <c r="AN129" s="349">
        <f t="shared" ref="AN129:AN164" si="23">INDEX(i_break_date,$E129+2,1)</f>
        <v>43593</v>
      </c>
      <c r="AO129" s="349">
        <f t="shared" si="8"/>
        <v>43665</v>
      </c>
      <c r="AP129" s="909">
        <f>INDEX(Periods!$F$21:$O$31,INDEX(Annual!EndGS,1,$E129+2)+2,$E129+2)</f>
        <v>43753</v>
      </c>
      <c r="AQ129" s="272"/>
      <c r="AR129" s="259"/>
      <c r="AS129" s="247"/>
      <c r="AT129" s="247"/>
      <c r="AU129" s="247"/>
    </row>
    <row r="130" spans="1:47" hidden="1" outlineLevel="3" x14ac:dyDescent="0.35">
      <c r="A130" s="247"/>
      <c r="B130" s="256"/>
      <c r="C130" s="249">
        <f t="shared" ref="C130:C164" si="24">INT($C$29)+3</f>
        <v>4</v>
      </c>
      <c r="D130" s="272"/>
      <c r="E130" s="329">
        <v>5</v>
      </c>
      <c r="F130" s="908">
        <f t="shared" ref="F130:F164" si="25">$K130+364*($K130&lt;$AN130)</f>
        <v>43753</v>
      </c>
      <c r="G130" s="272"/>
      <c r="H130" s="293"/>
      <c r="I130" s="293"/>
      <c r="J130" s="293">
        <v>5</v>
      </c>
      <c r="K130" s="483">
        <f>INDEX(Periods!$F$21:$O$30,J130+1,$E130+2)</f>
        <v>43753</v>
      </c>
      <c r="L130" s="484">
        <f t="shared" ca="1" si="22"/>
        <v>22</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10</v>
      </c>
      <c r="V130" s="753" cm="1">
        <f t="array" aca="1" ref="V130" ca="1">INDEX(V$65:V$74,$AI130,1)*(1-$AH130)+INDEX(V$65:V$74,$AJ130,1)*($AH130)</f>
        <v>0</v>
      </c>
      <c r="W130" s="277"/>
      <c r="X130" s="904"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43593</v>
      </c>
      <c r="AO130" s="349">
        <f t="shared" si="8"/>
        <v>43665</v>
      </c>
      <c r="AP130" s="909">
        <f>INDEX(Periods!$F$21:$O$31,INDEX(Annual!EndGS,1,$E130+2)+2,$E130+2)</f>
        <v>43753</v>
      </c>
      <c r="AQ130" s="272"/>
      <c r="AR130" s="259"/>
      <c r="AS130" s="247"/>
      <c r="AT130" s="247"/>
      <c r="AU130" s="247"/>
    </row>
    <row r="131" spans="1:47" hidden="1" outlineLevel="3" x14ac:dyDescent="0.35">
      <c r="A131" s="247"/>
      <c r="B131" s="256"/>
      <c r="C131" s="249">
        <f t="shared" si="24"/>
        <v>4</v>
      </c>
      <c r="D131" s="272"/>
      <c r="E131" s="329">
        <v>5</v>
      </c>
      <c r="F131" s="908">
        <f t="shared" si="25"/>
        <v>43775</v>
      </c>
      <c r="G131" s="272"/>
      <c r="H131" s="293"/>
      <c r="I131" s="293"/>
      <c r="J131" s="293">
        <v>6</v>
      </c>
      <c r="K131" s="483">
        <f>INDEX(Periods!$F$21:$O$30,J131+1,$E131+2)</f>
        <v>43775</v>
      </c>
      <c r="L131" s="484">
        <f t="shared" ca="1" si="22"/>
        <v>77</v>
      </c>
      <c r="M131" s="309"/>
      <c r="N131" s="277"/>
      <c r="O131" s="752" cm="1">
        <f t="array" aca="1" ref="O131" ca="1">INDEX(O$65:O$74,$AI131,1)*(1-$AH131)+INDEX(O$65:O$74,$AJ131,1)*($AH131)</f>
        <v>417.85714285714283</v>
      </c>
      <c r="P131" s="752" cm="1">
        <f t="array" aca="1" ref="P131" ca="1">INDEX(P$65:P$74,$AI131,1)*(1-$AH131)+INDEX(P$65:P$74,$AJ131,1)*($AH131)</f>
        <v>1653.5714285714284</v>
      </c>
      <c r="Q131" s="753" cm="1">
        <f t="array" aca="1" ref="Q131" ca="1">INDEX(Q$65:Q$74,$AI131,1)*(1-$AH131)+INDEX(Q$65:Q$74,$AJ131,1)*($AH131)</f>
        <v>0.55664285714285722</v>
      </c>
      <c r="R131" s="753" cm="1">
        <f t="array" aca="1" ref="R131" ca="1">INDEX(R$65:R$74,$AI131,1)*(1-$AH131)+INDEX(R$65:R$74,$AJ131,1)*($AH131)</f>
        <v>0.66107142857142853</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10</v>
      </c>
      <c r="V131" s="753" cm="1">
        <f t="array" aca="1" ref="V131" ca="1">INDEX(V$65:V$74,$AI131,1)*(1-$AH131)+INDEX(V$65:V$74,$AJ131,1)*($AH131)</f>
        <v>0</v>
      </c>
      <c r="W131" s="277"/>
      <c r="X131" s="904" cm="1">
        <f t="array" aca="1" ref="X131" ca="1">INDEX(X$65:X$74,$AI131,1)*(1-$AH131)+INDEX(X$65:X$74,$AJ131,1)*($AH131)</f>
        <v>0.39800000000000002</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157.14285714285714</v>
      </c>
      <c r="AC131" s="752" cm="1">
        <f t="array" aca="1" ref="AC131" ca="1">INDEX(AC$65:AC$74,$AI131,1)*(1-$AH131)+INDEX(AC$65:AC$74,$AJ131,1)*($AH131)</f>
        <v>157.14285714285714</v>
      </c>
      <c r="AD131" s="752" cm="1">
        <f t="array" aca="1" ref="AD131" ca="1">INDEX(AD$65:AD$74,$AI131,1)*(1-$AH131)+INDEX(AD$65:AD$74,$AJ131,1)*($AH131)</f>
        <v>157.14285714285714</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2"/>
        <v>2.8571428571428571E-2</v>
      </c>
      <c r="AI131" s="277">
        <f t="shared" si="13"/>
        <v>7</v>
      </c>
      <c r="AJ131" s="277">
        <f t="shared" si="14"/>
        <v>8</v>
      </c>
      <c r="AK131" s="293" t="str">
        <f t="shared" si="26"/>
        <v>Dry</v>
      </c>
      <c r="AL131" s="277">
        <f t="shared" si="27"/>
        <v>22</v>
      </c>
      <c r="AM131" s="277"/>
      <c r="AN131" s="349">
        <f t="shared" si="23"/>
        <v>43593</v>
      </c>
      <c r="AO131" s="349">
        <f t="shared" ref="AO131:AO164" si="28">AO130</f>
        <v>43665</v>
      </c>
      <c r="AP131" s="909">
        <f>INDEX(Periods!$F$21:$O$31,INDEX(Annual!EndGS,1,$E131+2)+2,$E131+2)</f>
        <v>43753</v>
      </c>
      <c r="AQ131" s="272"/>
      <c r="AR131" s="259"/>
      <c r="AS131" s="247"/>
      <c r="AT131" s="247"/>
      <c r="AU131" s="247"/>
    </row>
    <row r="132" spans="1:47" hidden="1" outlineLevel="3" x14ac:dyDescent="0.35">
      <c r="A132" s="247"/>
      <c r="B132" s="256"/>
      <c r="C132" s="249">
        <f t="shared" si="24"/>
        <v>4</v>
      </c>
      <c r="D132" s="272"/>
      <c r="E132" s="329">
        <v>5</v>
      </c>
      <c r="F132" s="908">
        <f t="shared" si="25"/>
        <v>43852</v>
      </c>
      <c r="G132" s="272"/>
      <c r="H132" s="293"/>
      <c r="I132" s="293"/>
      <c r="J132" s="293">
        <v>7</v>
      </c>
      <c r="K132" s="483">
        <f>INDEX(Periods!$F$21:$O$30,J132+1,$E132+2)</f>
        <v>43852</v>
      </c>
      <c r="L132" s="484">
        <f t="shared" ca="1" si="22"/>
        <v>39</v>
      </c>
      <c r="M132" s="309"/>
      <c r="N132" s="277"/>
      <c r="O132" s="752" cm="1">
        <f t="array" aca="1" ref="O132" ca="1">INDEX(O$65:O$74,$AI132,1)*(1-$AH132)+INDEX(O$65:O$74,$AJ132,1)*($AH132)</f>
        <v>184.51327433628319</v>
      </c>
      <c r="P132" s="752" cm="1">
        <f t="array" aca="1" ref="P132" ca="1">INDEX(P$65:P$74,$AI132,1)*(1-$AH132)+INDEX(P$65:P$74,$AJ132,1)*($AH132)</f>
        <v>839.38053097345141</v>
      </c>
      <c r="Q132" s="753" cm="1">
        <f t="array" aca="1" ref="Q132" ca="1">INDEX(Q$65:Q$74,$AI132,1)*(1-$AH132)+INDEX(Q$65:Q$74,$AJ132,1)*($AH132)</f>
        <v>0.5208407079646018</v>
      </c>
      <c r="R132" s="753" cm="1">
        <f t="array" aca="1" ref="R132" ca="1">INDEX(R$65:R$74,$AI132,1)*(1-$AH132)+INDEX(R$65:R$74,$AJ132,1)*($AH132)</f>
        <v>0.59632743362831864</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10</v>
      </c>
      <c r="V132" s="753" cm="1">
        <f t="array" aca="1" ref="V132" ca="1">INDEX(V$65:V$74,$AI132,1)*(1-$AH132)+INDEX(V$65:V$74,$AJ132,1)*($AH132)</f>
        <v>1.9026548672566371E-2</v>
      </c>
      <c r="W132" s="277"/>
      <c r="X132" s="904" cm="1">
        <f t="array" aca="1" ref="X132" ca="1">INDEX(X$65:X$74,$AI132,1)*(1-$AH132)+INDEX(X$65:X$74,$AJ132,1)*($AH132)</f>
        <v>0.33000000000000007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400</v>
      </c>
      <c r="AC132" s="752" cm="1">
        <f t="array" aca="1" ref="AC132" ca="1">INDEX(AC$65:AC$74,$AI132,1)*(1-$AH132)+INDEX(AC$65:AC$74,$AJ132,1)*($AH132)</f>
        <v>400</v>
      </c>
      <c r="AD132" s="752" cm="1">
        <f t="array" aca="1" ref="AD132" ca="1">INDEX(AD$65:AD$74,$AI132,1)*(1-$AH132)+INDEX(AD$65:AD$74,$AJ132,1)*($AH132)</f>
        <v>400</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2"/>
        <v>0.38053097345132741</v>
      </c>
      <c r="AI132" s="277">
        <f t="shared" si="13"/>
        <v>8</v>
      </c>
      <c r="AJ132" s="277">
        <f t="shared" si="14"/>
        <v>9</v>
      </c>
      <c r="AK132" s="293" t="str">
        <f t="shared" si="26"/>
        <v>Dry</v>
      </c>
      <c r="AL132" s="277">
        <f t="shared" si="27"/>
        <v>99</v>
      </c>
      <c r="AM132" s="277"/>
      <c r="AN132" s="349">
        <f t="shared" si="23"/>
        <v>43593</v>
      </c>
      <c r="AO132" s="349">
        <f t="shared" si="28"/>
        <v>43665</v>
      </c>
      <c r="AP132" s="909">
        <f>INDEX(Periods!$F$21:$O$31,INDEX(Annual!EndGS,1,$E132+2)+2,$E132+2)</f>
        <v>43753</v>
      </c>
      <c r="AQ132" s="272"/>
      <c r="AR132" s="259"/>
      <c r="AS132" s="247"/>
      <c r="AT132" s="247"/>
      <c r="AU132" s="247"/>
    </row>
    <row r="133" spans="1:47" hidden="1" outlineLevel="3" x14ac:dyDescent="0.35">
      <c r="A133" s="247"/>
      <c r="B133" s="256"/>
      <c r="C133" s="249">
        <f t="shared" si="24"/>
        <v>4</v>
      </c>
      <c r="D133" s="272"/>
      <c r="E133" s="329">
        <v>5</v>
      </c>
      <c r="F133" s="908">
        <f t="shared" si="25"/>
        <v>43891</v>
      </c>
      <c r="G133" s="272"/>
      <c r="H133" s="293"/>
      <c r="I133" s="293"/>
      <c r="J133" s="293">
        <v>8</v>
      </c>
      <c r="K133" s="483">
        <f>INDEX(Periods!$F$21:$O$30,J133+1,$E133+2)</f>
        <v>43891</v>
      </c>
      <c r="L133" s="484">
        <f t="shared" ca="1" si="22"/>
        <v>31</v>
      </c>
      <c r="M133" s="309"/>
      <c r="N133" s="277"/>
      <c r="O133" s="752" cm="1">
        <f t="array" aca="1" ref="O133" ca="1">INDEX(O$65:O$74,$AI133,1)*(1-$AH133)+INDEX(O$65:O$74,$AJ133,1)*($AH133)</f>
        <v>193.14159292035399</v>
      </c>
      <c r="P133" s="752" cm="1">
        <f t="array" aca="1" ref="P133" ca="1">INDEX(P$65:P$74,$AI133,1)*(1-$AH133)+INDEX(P$65:P$74,$AJ133,1)*($AH133)</f>
        <v>761.7256637168141</v>
      </c>
      <c r="Q133" s="753" cm="1">
        <f t="array" aca="1" ref="Q133" ca="1">INDEX(Q$65:Q$74,$AI133,1)*(1-$AH133)+INDEX(Q$65:Q$74,$AJ133,1)*($AH133)</f>
        <v>0.51480088495575227</v>
      </c>
      <c r="R133" s="753" cm="1">
        <f t="array" aca="1" ref="R133" ca="1">INDEX(R$65:R$74,$AI133,1)*(1-$AH133)+INDEX(R$65:R$74,$AJ133,1)*($AH133)</f>
        <v>0.58165929203539823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10</v>
      </c>
      <c r="V133" s="753" cm="1">
        <f t="array" aca="1" ref="V133" ca="1">INDEX(V$65:V$74,$AI133,1)*(1-$AH133)+INDEX(V$65:V$74,$AJ133,1)*($AH133)</f>
        <v>3.6283185840707964E-2</v>
      </c>
      <c r="W133" s="277"/>
      <c r="X133" s="904"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2"/>
        <v>0.72566371681415931</v>
      </c>
      <c r="AI133" s="277">
        <f t="shared" si="13"/>
        <v>8</v>
      </c>
      <c r="AJ133" s="277">
        <f t="shared" si="14"/>
        <v>9</v>
      </c>
      <c r="AK133" s="293" t="str">
        <f t="shared" si="26"/>
        <v>Dry</v>
      </c>
      <c r="AL133" s="277">
        <f t="shared" si="27"/>
        <v>138</v>
      </c>
      <c r="AM133" s="277"/>
      <c r="AN133" s="349">
        <f t="shared" si="23"/>
        <v>43593</v>
      </c>
      <c r="AO133" s="349">
        <f t="shared" si="28"/>
        <v>43665</v>
      </c>
      <c r="AP133" s="909">
        <f>INDEX(Periods!$F$21:$O$31,INDEX(Annual!EndGS,1,$E133+2)+2,$E133+2)</f>
        <v>43753</v>
      </c>
      <c r="AQ133" s="272"/>
      <c r="AR133" s="259"/>
      <c r="AS133" s="247"/>
      <c r="AT133" s="247"/>
      <c r="AU133" s="247"/>
    </row>
    <row r="134" spans="1:47" hidden="1" outlineLevel="3" x14ac:dyDescent="0.35">
      <c r="A134" s="247"/>
      <c r="B134" s="256"/>
      <c r="C134" s="249">
        <f t="shared" si="24"/>
        <v>4</v>
      </c>
      <c r="D134" s="272"/>
      <c r="E134" s="329">
        <v>5</v>
      </c>
      <c r="F134" s="908">
        <f t="shared" si="25"/>
        <v>43922</v>
      </c>
      <c r="G134" s="272"/>
      <c r="H134" s="293"/>
      <c r="I134" s="345"/>
      <c r="J134" s="345">
        <v>9</v>
      </c>
      <c r="K134" s="514">
        <f>INDEX(Periods!$F$21:$O$30,J134+1,$E134+2)</f>
        <v>43922</v>
      </c>
      <c r="L134" s="531">
        <f t="shared" ca="1" si="22"/>
        <v>15</v>
      </c>
      <c r="M134" s="515"/>
      <c r="N134" s="346"/>
      <c r="O134" s="754" cm="1">
        <f t="array" aca="1" ref="O134" ca="1">INDEX(O$65:O$74,$AI134,1)*(1-$AH134)+INDEX(O$65:O$74,$AJ134,1)*($AH134)</f>
        <v>200</v>
      </c>
      <c r="P134" s="754" cm="1">
        <f t="array" aca="1" ref="P134" ca="1">INDEX(P$65:P$74,$AI134,1)*(1-$AH134)+INDEX(P$65:P$74,$AJ134,1)*($AH134)</f>
        <v>700</v>
      </c>
      <c r="Q134" s="755" cm="1">
        <f t="array" aca="1" ref="Q134" ca="1">INDEX(Q$65:Q$74,$AI134,1)*(1-$AH134)+INDEX(Q$65:Q$74,$AJ134,1)*($AH134)</f>
        <v>0.51</v>
      </c>
      <c r="R134" s="755" cm="1">
        <f t="array" aca="1" ref="R134" ca="1">INDEX(R$65:R$74,$AI134,1)*(1-$AH134)+INDEX(R$65:R$74,$AJ134,1)*($AH134)</f>
        <v>0.57000000000000006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10</v>
      </c>
      <c r="V134" s="755" cm="1">
        <f t="array" aca="1" ref="V134" ca="1">INDEX(V$65:V$74,$AI134,1)*(1-$AH134)+INDEX(V$65:V$74,$AJ134,1)*($AH134)</f>
        <v>0.05</v>
      </c>
      <c r="W134" s="346"/>
      <c r="X134" s="905"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2"/>
        <v>0</v>
      </c>
      <c r="AI134" s="277">
        <f t="shared" si="13"/>
        <v>9</v>
      </c>
      <c r="AJ134" s="277">
        <f t="shared" si="14"/>
        <v>10</v>
      </c>
      <c r="AK134" s="293" t="str">
        <f t="shared" si="26"/>
        <v>Dry</v>
      </c>
      <c r="AL134" s="277">
        <f t="shared" si="27"/>
        <v>169</v>
      </c>
      <c r="AM134" s="277"/>
      <c r="AN134" s="349">
        <f t="shared" si="23"/>
        <v>43593</v>
      </c>
      <c r="AO134" s="349">
        <f t="shared" si="28"/>
        <v>43665</v>
      </c>
      <c r="AP134" s="909">
        <f>INDEX(Periods!$F$21:$O$31,INDEX(Annual!EndGS,1,$E134+2)+2,$E134+2)</f>
        <v>43753</v>
      </c>
      <c r="AQ134" s="272"/>
      <c r="AR134" s="259"/>
      <c r="AS134" s="247"/>
      <c r="AT134" s="247"/>
      <c r="AU134" s="247"/>
    </row>
    <row r="135" spans="1:47" outlineLevel="2" collapsed="1" x14ac:dyDescent="0.35">
      <c r="A135" s="247"/>
      <c r="B135" s="256"/>
      <c r="C135" s="249">
        <f t="shared" ref="C135" si="29">INT($C$29)+2</f>
        <v>3</v>
      </c>
      <c r="D135" s="272"/>
      <c r="E135" s="329">
        <v>6</v>
      </c>
      <c r="F135" s="908">
        <f t="shared" si="25"/>
        <v>43936</v>
      </c>
      <c r="G135" s="272"/>
      <c r="H135" s="293"/>
      <c r="I135" s="521" t="s">
        <v>760</v>
      </c>
      <c r="J135" s="521">
        <v>0</v>
      </c>
      <c r="K135" s="522">
        <f>INDEX(Periods!$F$21:$O$30,J135+1,$E135+2)</f>
        <v>43572</v>
      </c>
      <c r="L135" s="532">
        <f t="shared" ca="1" si="22"/>
        <v>21</v>
      </c>
      <c r="M135" s="523"/>
      <c r="N135" s="524"/>
      <c r="O135" s="750" cm="1">
        <f t="array" aca="1" ref="O135" ca="1">INDEX(O$65:O$74,$AI135,1)*(1-$AH135)+INDEX(O$65:O$74,$AJ135,1)*($AH135)</f>
        <v>200</v>
      </c>
      <c r="P135" s="750" cm="1">
        <f t="array" aca="1" ref="P135" ca="1">INDEX(P$65:P$74,$AI135,1)*(1-$AH135)+INDEX(P$65:P$74,$AJ135,1)*($AH135)</f>
        <v>600</v>
      </c>
      <c r="Q135" s="751" cm="1">
        <f t="array" aca="1" ref="Q135" ca="1">INDEX(Q$65:Q$74,$AI135,1)*(1-$AH135)+INDEX(Q$65:Q$74,$AJ135,1)*($AH135)</f>
        <v>0.505</v>
      </c>
      <c r="R135" s="751" cm="1">
        <f t="array" aca="1" ref="R135" ca="1">INDEX(R$65:R$74,$AI135,1)*(1-$AH135)+INDEX(R$65:R$74,$AJ135,1)*($AH135)</f>
        <v>0.55500000000000005</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10</v>
      </c>
      <c r="V135" s="751" cm="1">
        <f t="array" aca="1" ref="V135" ca="1">INDEX(V$65:V$74,$AI135,1)*(1-$AH135)+INDEX(V$65:V$74,$AJ135,1)*($AH135)</f>
        <v>0.1</v>
      </c>
      <c r="W135" s="524"/>
      <c r="X135" s="903" cm="1">
        <f t="array" aca="1" ref="X135" ca="1">INDEX(X$65:X$74,$AI135,1)*(1-$AH135)+INDEX(X$65:X$74,$AJ135,1)*($AH135)</f>
        <v>0.33</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400</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2"/>
        <v>0.5</v>
      </c>
      <c r="AI135" s="277">
        <f t="shared" si="13"/>
        <v>9</v>
      </c>
      <c r="AJ135" s="277">
        <f t="shared" si="14"/>
        <v>10</v>
      </c>
      <c r="AK135" s="293" t="str">
        <f t="shared" si="26"/>
        <v>Dry</v>
      </c>
      <c r="AL135" s="277">
        <f t="shared" si="27"/>
        <v>183</v>
      </c>
      <c r="AM135" s="277"/>
      <c r="AN135" s="349">
        <f t="shared" si="23"/>
        <v>43614</v>
      </c>
      <c r="AO135" s="349">
        <f t="shared" si="28"/>
        <v>43665</v>
      </c>
      <c r="AP135" s="909">
        <f>INDEX(Periods!$F$21:$O$31,INDEX(Annual!EndGS,1,$E135+2)+2,$E135+2)</f>
        <v>43753</v>
      </c>
      <c r="AQ135" s="272"/>
      <c r="AR135" s="259"/>
      <c r="AS135" s="247"/>
      <c r="AT135" s="247"/>
      <c r="AU135" s="247"/>
    </row>
    <row r="136" spans="1:47" hidden="1" outlineLevel="3" collapsed="1" x14ac:dyDescent="0.35">
      <c r="A136" s="247"/>
      <c r="B136" s="256"/>
      <c r="C136" s="249">
        <f t="shared" si="24"/>
        <v>4</v>
      </c>
      <c r="D136" s="272"/>
      <c r="E136" s="329">
        <v>6</v>
      </c>
      <c r="F136" s="908">
        <f t="shared" si="25"/>
        <v>43957</v>
      </c>
      <c r="G136" s="272"/>
      <c r="H136" s="293"/>
      <c r="I136" s="293"/>
      <c r="J136" s="293">
        <v>1</v>
      </c>
      <c r="K136" s="483">
        <f>INDEX(Periods!$F$21:$O$30,J136+1,$E136+2)</f>
        <v>43593</v>
      </c>
      <c r="L136" s="484">
        <f t="shared" ca="1" si="22"/>
        <v>21</v>
      </c>
      <c r="M136" s="309"/>
      <c r="N136" s="277"/>
      <c r="O136" s="752" cm="1">
        <f t="array" aca="1" ref="O136" ca="1">INDEX(O$65:O$74,$AI136,1)*(1-$AH136)+INDEX(O$65:O$74,$AJ136,1)*($AH136)</f>
        <v>200</v>
      </c>
      <c r="P136" s="752" cm="1">
        <f t="array" aca="1" ref="P136" ca="1">INDEX(P$65:P$74,$AI136,1)*(1-$AH136)+INDEX(P$65:P$74,$AJ136,1)*($AH136)</f>
        <v>500</v>
      </c>
      <c r="Q136" s="753" cm="1">
        <f t="array" aca="1" ref="Q136" ca="1">INDEX(Q$65:Q$74,$AI136,1)*(1-$AH136)+INDEX(Q$65:Q$74,$AJ136,1)*($AH136)</f>
        <v>0.5</v>
      </c>
      <c r="R136" s="753" cm="1">
        <f t="array" aca="1" ref="R136" ca="1">INDEX(R$65:R$74,$AI136,1)*(1-$AH136)+INDEX(R$65:R$74,$AJ136,1)*($AH136)</f>
        <v>0.54</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10</v>
      </c>
      <c r="V136" s="753" cm="1">
        <f t="array" aca="1" ref="V136" ca="1">INDEX(V$65:V$74,$AI136,1)*(1-$AH136)+INDEX(V$65:V$74,$AJ136,1)*($AH136)</f>
        <v>0.15</v>
      </c>
      <c r="W136" s="277"/>
      <c r="X136" s="904" cm="1">
        <f t="array" aca="1" ref="X136" ca="1">INDEX(X$65:X$74,$AI136,1)*(1-$AH136)+INDEX(X$65:X$74,$AJ136,1)*($AH136)</f>
        <v>0.33</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400</v>
      </c>
      <c r="AC136" s="752" cm="1">
        <f t="array" aca="1" ref="AC136" ca="1">INDEX(AC$65:AC$74,$AI136,1)*(1-$AH136)+INDEX(AC$65:AC$74,$AJ136,1)*($AH136)</f>
        <v>400</v>
      </c>
      <c r="AD136" s="752" cm="1">
        <f t="array" aca="1" ref="AD136" ca="1">INDEX(AD$65:AD$74,$AI136,1)*(1-$AH136)+INDEX(AD$65:AD$74,$AJ136,1)*($AH136)</f>
        <v>400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2"/>
        <v>0.5</v>
      </c>
      <c r="AI136" s="277">
        <f t="shared" si="13"/>
        <v>10</v>
      </c>
      <c r="AJ136" s="277">
        <f t="shared" si="14"/>
        <v>10</v>
      </c>
      <c r="AK136" s="293" t="str">
        <f t="shared" si="26"/>
        <v>Dry</v>
      </c>
      <c r="AL136" s="277">
        <f t="shared" si="27"/>
        <v>204</v>
      </c>
      <c r="AM136" s="277"/>
      <c r="AN136" s="349">
        <f t="shared" si="23"/>
        <v>43614</v>
      </c>
      <c r="AO136" s="349">
        <f t="shared" si="28"/>
        <v>43665</v>
      </c>
      <c r="AP136" s="909">
        <f>INDEX(Periods!$F$21:$O$31,INDEX(Annual!EndGS,1,$E136+2)+2,$E136+2)</f>
        <v>43753</v>
      </c>
      <c r="AQ136" s="272"/>
      <c r="AR136" s="259"/>
      <c r="AS136" s="247"/>
      <c r="AT136" s="247"/>
      <c r="AU136" s="247"/>
    </row>
    <row r="137" spans="1:47" hidden="1" outlineLevel="3" x14ac:dyDescent="0.35">
      <c r="A137" s="247"/>
      <c r="B137" s="256"/>
      <c r="C137" s="249">
        <f t="shared" si="24"/>
        <v>4</v>
      </c>
      <c r="D137" s="272"/>
      <c r="E137" s="329">
        <v>6</v>
      </c>
      <c r="F137" s="908">
        <f t="shared" si="25"/>
        <v>43614</v>
      </c>
      <c r="G137" s="272"/>
      <c r="H137" s="293"/>
      <c r="I137" s="293"/>
      <c r="J137" s="293">
        <v>2</v>
      </c>
      <c r="K137" s="483">
        <f>INDEX(Periods!$F$21:$O$30,J137+1,$E137+2)</f>
        <v>43614</v>
      </c>
      <c r="L137" s="484">
        <f t="shared" ca="1" si="22"/>
        <v>70</v>
      </c>
      <c r="M137" s="309"/>
      <c r="N137" s="277"/>
      <c r="O137" s="752" cm="1">
        <f t="array" aca="1" ref="O137" ca="1">INDEX(O$65:O$74,$AI137,1)*(1-$AH137)+INDEX(O$65:O$74,$AJ137,1)*($AH137)</f>
        <v>200</v>
      </c>
      <c r="P137" s="752" cm="1">
        <f t="array" aca="1" ref="P137" ca="1">INDEX(P$65:P$74,$AI137,1)*(1-$AH137)+INDEX(P$65:P$74,$AJ137,1)*($AH137)</f>
        <v>352</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10</v>
      </c>
      <c r="V137" s="753" cm="1">
        <f t="array" aca="1" ref="V137" ca="1">INDEX(V$65:V$74,$AI137,1)*(1-$AH137)+INDEX(V$65:V$74,$AJ137,1)*($AH137)</f>
        <v>0.1</v>
      </c>
      <c r="W137" s="277"/>
      <c r="X137" s="904"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100</v>
      </c>
      <c r="AC137" s="752" cm="1">
        <f t="array" aca="1" ref="AC137" ca="1">INDEX(AC$65:AC$74,$AI137,1)*(1-$AH137)+INDEX(AC$65:AC$74,$AJ137,1)*($AH137)</f>
        <v>400</v>
      </c>
      <c r="AD137" s="752" cm="1">
        <f t="array" aca="1" ref="AD137" ca="1">INDEX(AD$65:AD$74,$AI137,1)*(1-$AH137)+INDEX(AD$65:AD$74,$AJ137,1)*($AH137)</f>
        <v>400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2"/>
        <v>0</v>
      </c>
      <c r="AI137" s="277">
        <f t="shared" si="13"/>
        <v>1</v>
      </c>
      <c r="AJ137" s="277">
        <f t="shared" si="14"/>
        <v>2</v>
      </c>
      <c r="AK137" s="293" t="str">
        <f t="shared" si="26"/>
        <v>Early</v>
      </c>
      <c r="AL137" s="277">
        <f t="shared" si="27"/>
        <v>0</v>
      </c>
      <c r="AM137" s="277"/>
      <c r="AN137" s="349">
        <f t="shared" si="23"/>
        <v>43614</v>
      </c>
      <c r="AO137" s="349">
        <f t="shared" si="28"/>
        <v>43665</v>
      </c>
      <c r="AP137" s="909">
        <f>INDEX(Periods!$F$21:$O$31,INDEX(Annual!EndGS,1,$E137+2)+2,$E137+2)</f>
        <v>43753</v>
      </c>
      <c r="AQ137" s="272"/>
      <c r="AR137" s="259"/>
      <c r="AS137" s="247"/>
      <c r="AT137" s="247"/>
      <c r="AU137" s="247"/>
    </row>
    <row r="138" spans="1:47" hidden="1" outlineLevel="3" x14ac:dyDescent="0.35">
      <c r="A138" s="247"/>
      <c r="B138" s="256"/>
      <c r="C138" s="249">
        <f t="shared" si="24"/>
        <v>4</v>
      </c>
      <c r="D138" s="272"/>
      <c r="E138" s="329">
        <v>6</v>
      </c>
      <c r="F138" s="908">
        <f t="shared" si="25"/>
        <v>43684</v>
      </c>
      <c r="G138" s="272"/>
      <c r="H138" s="293"/>
      <c r="I138" s="293"/>
      <c r="J138" s="293">
        <v>3</v>
      </c>
      <c r="K138" s="483">
        <f>INDEX(Periods!$F$21:$O$30,J138+1,$E138+2)</f>
        <v>43684</v>
      </c>
      <c r="L138" s="484">
        <f t="shared" ca="1" si="22"/>
        <v>49</v>
      </c>
      <c r="M138" s="309"/>
      <c r="N138" s="277"/>
      <c r="O138" s="752" cm="1">
        <f t="array" aca="1" ref="O138" ca="1">INDEX(O$65:O$74,$AI138,1)*(1-$AH138)+INDEX(O$65:O$74,$AJ138,1)*($AH138)</f>
        <v>367.85714285714289</v>
      </c>
      <c r="P138" s="752" cm="1">
        <f t="array" aca="1" ref="P138" ca="1">INDEX(P$65:P$74,$AI138,1)*(1-$AH138)+INDEX(P$65:P$74,$AJ138,1)*($AH138)</f>
        <v>2843.4642857142858</v>
      </c>
      <c r="Q138" s="753" cm="1">
        <f t="array" aca="1" ref="Q138" ca="1">INDEX(Q$65:Q$74,$AI138,1)*(1-$AH138)+INDEX(Q$65:Q$74,$AJ138,1)*($AH138)</f>
        <v>0.78642857142857148</v>
      </c>
      <c r="R138" s="753" cm="1">
        <f t="array" aca="1" ref="R138" ca="1">INDEX(R$65:R$74,$AI138,1)*(1-$AH138)+INDEX(R$65:R$74,$AJ138,1)*($AH138)</f>
        <v>0.79321428571428576</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10</v>
      </c>
      <c r="V138" s="753" cm="1">
        <f t="array" aca="1" ref="V138" ca="1">INDEX(V$65:V$74,$AI138,1)*(1-$AH138)+INDEX(V$65:V$74,$AJ138,1)*($AH138)</f>
        <v>0</v>
      </c>
      <c r="W138" s="277"/>
      <c r="X138" s="904" cm="1">
        <f t="array" aca="1" ref="X138" ca="1">INDEX(X$65:X$74,$AI138,1)*(1-$AH138)+INDEX(X$65:X$74,$AJ138,1)*($AH138)</f>
        <v>0.9151785714285714</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116.96428571428572</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2"/>
        <v>0.3392857142857143</v>
      </c>
      <c r="AI138" s="277">
        <f t="shared" si="13"/>
        <v>4</v>
      </c>
      <c r="AJ138" s="277">
        <f t="shared" si="14"/>
        <v>5</v>
      </c>
      <c r="AK138" s="293" t="str">
        <f t="shared" si="26"/>
        <v>Late</v>
      </c>
      <c r="AL138" s="277">
        <f t="shared" si="27"/>
        <v>19</v>
      </c>
      <c r="AM138" s="277"/>
      <c r="AN138" s="349">
        <f t="shared" si="23"/>
        <v>43614</v>
      </c>
      <c r="AO138" s="349">
        <f t="shared" si="28"/>
        <v>43665</v>
      </c>
      <c r="AP138" s="909">
        <f>INDEX(Periods!$F$21:$O$31,INDEX(Annual!EndGS,1,$E138+2)+2,$E138+2)</f>
        <v>43753</v>
      </c>
      <c r="AQ138" s="272"/>
      <c r="AR138" s="259"/>
      <c r="AS138" s="247"/>
      <c r="AT138" s="247"/>
      <c r="AU138" s="247"/>
    </row>
    <row r="139" spans="1:47" hidden="1" outlineLevel="3" x14ac:dyDescent="0.35">
      <c r="A139" s="247"/>
      <c r="B139" s="256"/>
      <c r="C139" s="249">
        <f t="shared" si="24"/>
        <v>4</v>
      </c>
      <c r="D139" s="272"/>
      <c r="E139" s="329">
        <v>6</v>
      </c>
      <c r="F139" s="908">
        <f t="shared" si="25"/>
        <v>43733</v>
      </c>
      <c r="G139" s="272"/>
      <c r="H139" s="293"/>
      <c r="I139" s="293"/>
      <c r="J139" s="293">
        <v>4</v>
      </c>
      <c r="K139" s="483">
        <f>INDEX(Periods!$F$21:$O$30,J139+1,$E139+2)</f>
        <v>43733</v>
      </c>
      <c r="L139" s="484">
        <f t="shared" ca="1" si="22"/>
        <v>20</v>
      </c>
      <c r="M139" s="309"/>
      <c r="N139" s="277"/>
      <c r="O139" s="752" cm="1">
        <f t="array" aca="1" ref="O139" ca="1">INDEX(O$65:O$74,$AI139,1)*(1-$AH139)+INDEX(O$65:O$74,$AJ139,1)*($AH139)</f>
        <v>500</v>
      </c>
      <c r="P139" s="752" cm="1">
        <f t="array" aca="1" ref="P139" ca="1">INDEX(P$65:P$74,$AI139,1)*(1-$AH139)+INDEX(P$65:P$74,$AJ139,1)*($AH139)</f>
        <v>3598</v>
      </c>
      <c r="Q139" s="753" cm="1">
        <f t="array" aca="1" ref="Q139" ca="1">INDEX(Q$65:Q$74,$AI139,1)*(1-$AH139)+INDEX(Q$65:Q$74,$AJ139,1)*($AH139)</f>
        <v>0.76</v>
      </c>
      <c r="R139" s="753" cm="1">
        <f t="array" aca="1" ref="R139" ca="1">INDEX(R$65:R$74,$AI139,1)*(1-$AH139)+INDEX(R$65:R$74,$AJ139,1)*($AH139)</f>
        <v>0.78</v>
      </c>
      <c r="S139" s="747" cm="1">
        <f t="array" ref="S139">INDEX([0]!i_pasture_stage_p6z,$J139+1,ROUNDDOWN((ROW($J139)-ROW($J$65))/i_p6_len,0)+1)</f>
        <v>1</v>
      </c>
      <c r="T139" s="753" cm="1">
        <f t="array" aca="1" ref="T139" ca="1">INDEX(T$65:T$74,$AI139,1)*(1-$AH139)+INDEX(T$65:T$74,$AJ139,1)*($AH139)</f>
        <v>0.29999999999999993</v>
      </c>
      <c r="U139" s="747" cm="1">
        <f t="array" aca="1" ref="U139" ca="1">INDEX(U$65:U$74,$AI139,1)*(1-$AH139)+INDEX(U$65:U$74,$AJ139,1)*($AH139)</f>
        <v>10</v>
      </c>
      <c r="V139" s="753" cm="1">
        <f t="array" aca="1" ref="V139" ca="1">INDEX(V$65:V$74,$AI139,1)*(1-$AH139)+INDEX(V$65:V$74,$AJ139,1)*($AH139)</f>
        <v>0</v>
      </c>
      <c r="W139" s="277"/>
      <c r="X139" s="904" cm="1">
        <f t="array" aca="1" ref="X139" ca="1">INDEX(X$65:X$74,$AI139,1)*(1-$AH139)+INDEX(X$65:X$74,$AJ139,1)*($AH139)</f>
        <v>0.75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150</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2"/>
        <v>0.42857142857142855</v>
      </c>
      <c r="AI139" s="277">
        <f t="shared" si="13"/>
        <v>5</v>
      </c>
      <c r="AJ139" s="277">
        <f t="shared" si="14"/>
        <v>5</v>
      </c>
      <c r="AK139" s="293" t="str">
        <f t="shared" si="26"/>
        <v>Late</v>
      </c>
      <c r="AL139" s="277">
        <f t="shared" si="27"/>
        <v>68</v>
      </c>
      <c r="AM139" s="277"/>
      <c r="AN139" s="349">
        <f t="shared" si="23"/>
        <v>43614</v>
      </c>
      <c r="AO139" s="349">
        <f t="shared" si="28"/>
        <v>43665</v>
      </c>
      <c r="AP139" s="909">
        <f>INDEX(Periods!$F$21:$O$31,INDEX(Annual!EndGS,1,$E139+2)+2,$E139+2)</f>
        <v>43753</v>
      </c>
      <c r="AQ139" s="272"/>
      <c r="AR139" s="259"/>
      <c r="AS139" s="247"/>
      <c r="AT139" s="247"/>
      <c r="AU139" s="247"/>
    </row>
    <row r="140" spans="1:47" hidden="1" outlineLevel="3" x14ac:dyDescent="0.35">
      <c r="A140" s="247"/>
      <c r="B140" s="256"/>
      <c r="C140" s="249">
        <f t="shared" si="24"/>
        <v>4</v>
      </c>
      <c r="D140" s="272"/>
      <c r="E140" s="329">
        <v>6</v>
      </c>
      <c r="F140" s="908">
        <f t="shared" si="25"/>
        <v>43753</v>
      </c>
      <c r="G140" s="272"/>
      <c r="H140" s="293"/>
      <c r="I140" s="293"/>
      <c r="J140" s="293">
        <v>5</v>
      </c>
      <c r="K140" s="483">
        <f>INDEX(Periods!$F$21:$O$30,J140+1,$E140+2)</f>
        <v>43753</v>
      </c>
      <c r="L140" s="484">
        <f t="shared" ca="1" si="22"/>
        <v>44</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10</v>
      </c>
      <c r="V140" s="753" cm="1">
        <f t="array" aca="1" ref="V140" ca="1">INDEX(V$65:V$74,$AI140,1)*(1-$AH140)+INDEX(V$65:V$74,$AJ140,1)*($AH140)</f>
        <v>0</v>
      </c>
      <c r="W140" s="277"/>
      <c r="X140" s="904"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43614</v>
      </c>
      <c r="AO140" s="349">
        <f t="shared" si="28"/>
        <v>43665</v>
      </c>
      <c r="AP140" s="909">
        <f>INDEX(Periods!$F$21:$O$31,INDEX(Annual!EndGS,1,$E140+2)+2,$E140+2)</f>
        <v>43753</v>
      </c>
      <c r="AQ140" s="272"/>
      <c r="AR140" s="259"/>
      <c r="AS140" s="247"/>
      <c r="AT140" s="247"/>
      <c r="AU140" s="247"/>
    </row>
    <row r="141" spans="1:47" hidden="1" outlineLevel="3" x14ac:dyDescent="0.35">
      <c r="A141" s="247"/>
      <c r="B141" s="256"/>
      <c r="C141" s="249">
        <f t="shared" si="24"/>
        <v>4</v>
      </c>
      <c r="D141" s="272"/>
      <c r="E141" s="329">
        <v>6</v>
      </c>
      <c r="F141" s="908">
        <f t="shared" si="25"/>
        <v>43797</v>
      </c>
      <c r="G141" s="272"/>
      <c r="H141" s="293"/>
      <c r="I141" s="293"/>
      <c r="J141" s="293">
        <v>6</v>
      </c>
      <c r="K141" s="483">
        <f>INDEX(Periods!$F$21:$O$30,J141+1,$E141+2)</f>
        <v>43797</v>
      </c>
      <c r="L141" s="484">
        <f t="shared" ca="1" si="22"/>
        <v>55</v>
      </c>
      <c r="M141" s="309"/>
      <c r="N141" s="277"/>
      <c r="O141" s="752" cm="1">
        <f t="array" aca="1" ref="O141" ca="1">INDEX(O$65:O$74,$AI141,1)*(1-$AH141)+INDEX(O$65:O$74,$AJ141,1)*($AH141)</f>
        <v>260.71428571428572</v>
      </c>
      <c r="P141" s="752" cm="1">
        <f t="array" aca="1" ref="P141" ca="1">INDEX(P$65:P$74,$AI141,1)*(1-$AH141)+INDEX(P$65:P$74,$AJ141,1)*($AH141)</f>
        <v>1182.1428571428573</v>
      </c>
      <c r="Q141" s="753" cm="1">
        <f t="array" aca="1" ref="Q141" ca="1">INDEX(Q$65:Q$74,$AI141,1)*(1-$AH141)+INDEX(Q$65:Q$74,$AJ141,1)*($AH141)</f>
        <v>0.53778571428571431</v>
      </c>
      <c r="R141" s="753" cm="1">
        <f t="array" aca="1" ref="R141" ca="1">INDEX(R$65:R$74,$AI141,1)*(1-$AH141)+INDEX(R$65:R$74,$AJ141,1)*($AH141)</f>
        <v>0.62964285714285717</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10</v>
      </c>
      <c r="V141" s="753" cm="1">
        <f t="array" aca="1" ref="V141" ca="1">INDEX(V$65:V$74,$AI141,1)*(1-$AH141)+INDEX(V$65:V$74,$AJ141,1)*($AH141)</f>
        <v>0</v>
      </c>
      <c r="W141" s="277"/>
      <c r="X141" s="904" cm="1">
        <f t="array" aca="1" ref="X141" ca="1">INDEX(X$65:X$74,$AI141,1)*(1-$AH141)+INDEX(X$65:X$74,$AJ141,1)*($AH141)</f>
        <v>0.35399999999999998</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314.28571428571428</v>
      </c>
      <c r="AC141" s="752" cm="1">
        <f t="array" aca="1" ref="AC141" ca="1">INDEX(AC$65:AC$74,$AI141,1)*(1-$AH141)+INDEX(AC$65:AC$74,$AJ141,1)*($AH141)</f>
        <v>314.28571428571428</v>
      </c>
      <c r="AD141" s="752" cm="1">
        <f t="array" aca="1" ref="AD141" ca="1">INDEX(AD$65:AD$74,$AI141,1)*(1-$AH141)+INDEX(AD$65:AD$74,$AJ141,1)*($AH141)</f>
        <v>314.28571428571428</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30"/>
        <v>0.65714285714285714</v>
      </c>
      <c r="AI141" s="277">
        <f t="shared" si="31"/>
        <v>7</v>
      </c>
      <c r="AJ141" s="277">
        <f t="shared" si="14"/>
        <v>8</v>
      </c>
      <c r="AK141" s="293" t="str">
        <f t="shared" si="26"/>
        <v>Dry</v>
      </c>
      <c r="AL141" s="277">
        <f t="shared" si="27"/>
        <v>44</v>
      </c>
      <c r="AM141" s="277"/>
      <c r="AN141" s="349">
        <f t="shared" si="23"/>
        <v>43614</v>
      </c>
      <c r="AO141" s="349">
        <f t="shared" si="28"/>
        <v>43665</v>
      </c>
      <c r="AP141" s="909">
        <f>INDEX(Periods!$F$21:$O$31,INDEX(Annual!EndGS,1,$E141+2)+2,$E141+2)</f>
        <v>43753</v>
      </c>
      <c r="AQ141" s="272"/>
      <c r="AR141" s="259"/>
      <c r="AS141" s="247"/>
      <c r="AT141" s="247"/>
      <c r="AU141" s="247"/>
    </row>
    <row r="142" spans="1:47" hidden="1" outlineLevel="3" x14ac:dyDescent="0.35">
      <c r="A142" s="247"/>
      <c r="B142" s="256"/>
      <c r="C142" s="249">
        <f t="shared" si="24"/>
        <v>4</v>
      </c>
      <c r="D142" s="272"/>
      <c r="E142" s="329">
        <v>6</v>
      </c>
      <c r="F142" s="908">
        <f t="shared" si="25"/>
        <v>43852</v>
      </c>
      <c r="G142" s="272"/>
      <c r="H142" s="293"/>
      <c r="I142" s="293"/>
      <c r="J142" s="293">
        <v>7</v>
      </c>
      <c r="K142" s="483">
        <f>INDEX(Periods!$F$21:$O$30,J142+1,$E142+2)</f>
        <v>43852</v>
      </c>
      <c r="L142" s="484">
        <f t="shared" ca="1" si="22"/>
        <v>39</v>
      </c>
      <c r="M142" s="309"/>
      <c r="N142" s="277"/>
      <c r="O142" s="752" cm="1">
        <f t="array" aca="1" ref="O142" ca="1">INDEX(O$65:O$74,$AI142,1)*(1-$AH142)+INDEX(O$65:O$74,$AJ142,1)*($AH142)</f>
        <v>184.51327433628319</v>
      </c>
      <c r="P142" s="752" cm="1">
        <f t="array" aca="1" ref="P142" ca="1">INDEX(P$65:P$74,$AI142,1)*(1-$AH142)+INDEX(P$65:P$74,$AJ142,1)*($AH142)</f>
        <v>839.38053097345141</v>
      </c>
      <c r="Q142" s="753" cm="1">
        <f t="array" aca="1" ref="Q142" ca="1">INDEX(Q$65:Q$74,$AI142,1)*(1-$AH142)+INDEX(Q$65:Q$74,$AJ142,1)*($AH142)</f>
        <v>0.5208407079646018</v>
      </c>
      <c r="R142" s="753" cm="1">
        <f t="array" aca="1" ref="R142" ca="1">INDEX(R$65:R$74,$AI142,1)*(1-$AH142)+INDEX(R$65:R$74,$AJ142,1)*($AH142)</f>
        <v>0.59632743362831864</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10</v>
      </c>
      <c r="V142" s="753" cm="1">
        <f t="array" aca="1" ref="V142" ca="1">INDEX(V$65:V$74,$AI142,1)*(1-$AH142)+INDEX(V$65:V$74,$AJ142,1)*($AH142)</f>
        <v>1.9026548672566371E-2</v>
      </c>
      <c r="W142" s="277"/>
      <c r="X142" s="904" cm="1">
        <f t="array" aca="1" ref="X142" ca="1">INDEX(X$65:X$74,$AI142,1)*(1-$AH142)+INDEX(X$65:X$74,$AJ142,1)*($AH142)</f>
        <v>0.33000000000000007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400</v>
      </c>
      <c r="AC142" s="752" cm="1">
        <f t="array" aca="1" ref="AC142" ca="1">INDEX(AC$65:AC$74,$AI142,1)*(1-$AH142)+INDEX(AC$65:AC$74,$AJ142,1)*($AH142)</f>
        <v>400</v>
      </c>
      <c r="AD142" s="752" cm="1">
        <f t="array" aca="1" ref="AD142" ca="1">INDEX(AD$65:AD$74,$AI142,1)*(1-$AH142)+INDEX(AD$65:AD$74,$AJ142,1)*($AH142)</f>
        <v>400</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30"/>
        <v>0.38053097345132741</v>
      </c>
      <c r="AI142" s="277">
        <f t="shared" si="31"/>
        <v>8</v>
      </c>
      <c r="AJ142" s="277">
        <f t="shared" ref="AJ142:AJ164" si="32">IF(OR(INDEX($AK$65:$AK$74,$AI142,1)=INDEX($AK$65:$AK$74,MOD($AI142,AJ$62)+1,1),INDEX($AK$65:$AK$74,$AI142,1)="Early"),MOD($AI142,AJ$62)+1,$AI142)</f>
        <v>9</v>
      </c>
      <c r="AK142" s="293" t="str">
        <f t="shared" si="26"/>
        <v>Dry</v>
      </c>
      <c r="AL142" s="277">
        <f t="shared" si="27"/>
        <v>99</v>
      </c>
      <c r="AM142" s="277"/>
      <c r="AN142" s="349">
        <f t="shared" si="23"/>
        <v>43614</v>
      </c>
      <c r="AO142" s="349">
        <f t="shared" si="28"/>
        <v>43665</v>
      </c>
      <c r="AP142" s="909">
        <f>INDEX(Periods!$F$21:$O$31,INDEX(Annual!EndGS,1,$E142+2)+2,$E142+2)</f>
        <v>43753</v>
      </c>
      <c r="AQ142" s="272"/>
      <c r="AR142" s="259"/>
      <c r="AS142" s="247"/>
      <c r="AT142" s="247"/>
      <c r="AU142" s="247"/>
    </row>
    <row r="143" spans="1:47" hidden="1" outlineLevel="3" x14ac:dyDescent="0.35">
      <c r="A143" s="247"/>
      <c r="B143" s="256"/>
      <c r="C143" s="249">
        <f t="shared" si="24"/>
        <v>4</v>
      </c>
      <c r="D143" s="272"/>
      <c r="E143" s="329">
        <v>6</v>
      </c>
      <c r="F143" s="908">
        <f t="shared" si="25"/>
        <v>43891</v>
      </c>
      <c r="G143" s="272"/>
      <c r="H143" s="293"/>
      <c r="I143" s="293"/>
      <c r="J143" s="293">
        <v>8</v>
      </c>
      <c r="K143" s="483">
        <f>INDEX(Periods!$F$21:$O$30,J143+1,$E143+2)</f>
        <v>43891</v>
      </c>
      <c r="L143" s="484">
        <f t="shared" ca="1" si="22"/>
        <v>31</v>
      </c>
      <c r="M143" s="309"/>
      <c r="N143" s="277"/>
      <c r="O143" s="752" cm="1">
        <f t="array" aca="1" ref="O143" ca="1">INDEX(O$65:O$74,$AI143,1)*(1-$AH143)+INDEX(O$65:O$74,$AJ143,1)*($AH143)</f>
        <v>193.14159292035399</v>
      </c>
      <c r="P143" s="752" cm="1">
        <f t="array" aca="1" ref="P143" ca="1">INDEX(P$65:P$74,$AI143,1)*(1-$AH143)+INDEX(P$65:P$74,$AJ143,1)*($AH143)</f>
        <v>761.7256637168141</v>
      </c>
      <c r="Q143" s="753" cm="1">
        <f t="array" aca="1" ref="Q143" ca="1">INDEX(Q$65:Q$74,$AI143,1)*(1-$AH143)+INDEX(Q$65:Q$74,$AJ143,1)*($AH143)</f>
        <v>0.51480088495575227</v>
      </c>
      <c r="R143" s="753" cm="1">
        <f t="array" aca="1" ref="R143" ca="1">INDEX(R$65:R$74,$AI143,1)*(1-$AH143)+INDEX(R$65:R$74,$AJ143,1)*($AH143)</f>
        <v>0.58165929203539823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10</v>
      </c>
      <c r="V143" s="753" cm="1">
        <f t="array" aca="1" ref="V143" ca="1">INDEX(V$65:V$74,$AI143,1)*(1-$AH143)+INDEX(V$65:V$74,$AJ143,1)*($AH143)</f>
        <v>3.6283185840707964E-2</v>
      </c>
      <c r="W143" s="277"/>
      <c r="X143" s="904"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30"/>
        <v>0.72566371681415931</v>
      </c>
      <c r="AI143" s="277">
        <f t="shared" si="31"/>
        <v>8</v>
      </c>
      <c r="AJ143" s="277">
        <f t="shared" si="32"/>
        <v>9</v>
      </c>
      <c r="AK143" s="293" t="str">
        <f t="shared" si="26"/>
        <v>Dry</v>
      </c>
      <c r="AL143" s="277">
        <f t="shared" si="27"/>
        <v>138</v>
      </c>
      <c r="AM143" s="277"/>
      <c r="AN143" s="349">
        <f t="shared" si="23"/>
        <v>43614</v>
      </c>
      <c r="AO143" s="349">
        <f t="shared" si="28"/>
        <v>43665</v>
      </c>
      <c r="AP143" s="909">
        <f>INDEX(Periods!$F$21:$O$31,INDEX(Annual!EndGS,1,$E143+2)+2,$E143+2)</f>
        <v>43753</v>
      </c>
      <c r="AQ143" s="272"/>
      <c r="AR143" s="259"/>
      <c r="AS143" s="247"/>
      <c r="AT143" s="247"/>
      <c r="AU143" s="247"/>
    </row>
    <row r="144" spans="1:47" hidden="1" outlineLevel="3" x14ac:dyDescent="0.35">
      <c r="A144" s="247"/>
      <c r="B144" s="256"/>
      <c r="C144" s="249">
        <f t="shared" si="24"/>
        <v>4</v>
      </c>
      <c r="D144" s="272"/>
      <c r="E144" s="329">
        <v>6</v>
      </c>
      <c r="F144" s="908">
        <f t="shared" si="25"/>
        <v>43922</v>
      </c>
      <c r="G144" s="272"/>
      <c r="H144" s="293"/>
      <c r="I144" s="345"/>
      <c r="J144" s="345">
        <v>9</v>
      </c>
      <c r="K144" s="514">
        <f>INDEX(Periods!$F$21:$O$30,J144+1,$E144+2)</f>
        <v>43922</v>
      </c>
      <c r="L144" s="531">
        <f t="shared" ca="1" si="22"/>
        <v>15</v>
      </c>
      <c r="M144" s="515"/>
      <c r="N144" s="346"/>
      <c r="O144" s="754" cm="1">
        <f t="array" aca="1" ref="O144" ca="1">INDEX(O$65:O$74,$AI144,1)*(1-$AH144)+INDEX(O$65:O$74,$AJ144,1)*($AH144)</f>
        <v>200</v>
      </c>
      <c r="P144" s="754" cm="1">
        <f t="array" aca="1" ref="P144" ca="1">INDEX(P$65:P$74,$AI144,1)*(1-$AH144)+INDEX(P$65:P$74,$AJ144,1)*($AH144)</f>
        <v>700</v>
      </c>
      <c r="Q144" s="755" cm="1">
        <f t="array" aca="1" ref="Q144" ca="1">INDEX(Q$65:Q$74,$AI144,1)*(1-$AH144)+INDEX(Q$65:Q$74,$AJ144,1)*($AH144)</f>
        <v>0.51</v>
      </c>
      <c r="R144" s="755" cm="1">
        <f t="array" aca="1" ref="R144" ca="1">INDEX(R$65:R$74,$AI144,1)*(1-$AH144)+INDEX(R$65:R$74,$AJ144,1)*($AH144)</f>
        <v>0.57000000000000006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10</v>
      </c>
      <c r="V144" s="755" cm="1">
        <f t="array" aca="1" ref="V144" ca="1">INDEX(V$65:V$74,$AI144,1)*(1-$AH144)+INDEX(V$65:V$74,$AJ144,1)*($AH144)</f>
        <v>0.05</v>
      </c>
      <c r="W144" s="346"/>
      <c r="X144" s="905"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30"/>
        <v>0</v>
      </c>
      <c r="AI144" s="277">
        <f t="shared" si="31"/>
        <v>9</v>
      </c>
      <c r="AJ144" s="277">
        <f t="shared" si="32"/>
        <v>10</v>
      </c>
      <c r="AK144" s="293" t="str">
        <f t="shared" si="26"/>
        <v>Dry</v>
      </c>
      <c r="AL144" s="277">
        <f t="shared" si="27"/>
        <v>169</v>
      </c>
      <c r="AM144" s="277"/>
      <c r="AN144" s="349">
        <f t="shared" si="23"/>
        <v>43614</v>
      </c>
      <c r="AO144" s="349">
        <f t="shared" si="28"/>
        <v>43665</v>
      </c>
      <c r="AP144" s="909">
        <f>INDEX(Periods!$F$21:$O$31,INDEX(Annual!EndGS,1,$E144+2)+2,$E144+2)</f>
        <v>43753</v>
      </c>
      <c r="AQ144" s="272"/>
      <c r="AR144" s="259"/>
      <c r="AS144" s="247"/>
      <c r="AT144" s="247"/>
      <c r="AU144" s="247"/>
    </row>
    <row r="145" spans="1:47" outlineLevel="2" collapsed="1" x14ac:dyDescent="0.35">
      <c r="A145" s="247"/>
      <c r="B145" s="256"/>
      <c r="C145" s="249">
        <f t="shared" ref="C145" si="33">INT($C$29)+2</f>
        <v>3</v>
      </c>
      <c r="D145" s="272"/>
      <c r="E145" s="329">
        <v>7</v>
      </c>
      <c r="F145" s="908">
        <f t="shared" si="25"/>
        <v>43936</v>
      </c>
      <c r="G145" s="272"/>
      <c r="H145" s="293"/>
      <c r="I145" s="521" t="s">
        <v>761</v>
      </c>
      <c r="J145" s="521">
        <v>0</v>
      </c>
      <c r="K145" s="522">
        <f>INDEX(Periods!$F$21:$O$30,J145+1,$E145+2)</f>
        <v>43572</v>
      </c>
      <c r="L145" s="532">
        <f t="shared" ca="1" si="22"/>
        <v>21</v>
      </c>
      <c r="M145" s="523"/>
      <c r="N145" s="524"/>
      <c r="O145" s="750" cm="1">
        <f t="array" aca="1" ref="O145" ca="1">INDEX(O$65:O$74,$AI145,1)*(1-$AH145)+INDEX(O$65:O$74,$AJ145,1)*($AH145)</f>
        <v>200</v>
      </c>
      <c r="P145" s="750" cm="1">
        <f t="array" aca="1" ref="P145" ca="1">INDEX(P$65:P$74,$AI145,1)*(1-$AH145)+INDEX(P$65:P$74,$AJ145,1)*($AH145)</f>
        <v>600</v>
      </c>
      <c r="Q145" s="751" cm="1">
        <f t="array" aca="1" ref="Q145" ca="1">INDEX(Q$65:Q$74,$AI145,1)*(1-$AH145)+INDEX(Q$65:Q$74,$AJ145,1)*($AH145)</f>
        <v>0.505</v>
      </c>
      <c r="R145" s="751" cm="1">
        <f t="array" aca="1" ref="R145" ca="1">INDEX(R$65:R$74,$AI145,1)*(1-$AH145)+INDEX(R$65:R$74,$AJ145,1)*($AH145)</f>
        <v>0.55500000000000005</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10</v>
      </c>
      <c r="V145" s="751" cm="1">
        <f t="array" aca="1" ref="V145" ca="1">INDEX(V$65:V$74,$AI145,1)*(1-$AH145)+INDEX(V$65:V$74,$AJ145,1)*($AH145)</f>
        <v>0.1</v>
      </c>
      <c r="W145" s="524"/>
      <c r="X145" s="903" cm="1">
        <f t="array" aca="1" ref="X145" ca="1">INDEX(X$65:X$74,$AI145,1)*(1-$AH145)+INDEX(X$65:X$74,$AJ145,1)*($AH145)</f>
        <v>0.33</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400</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30"/>
        <v>0.5</v>
      </c>
      <c r="AI145" s="277">
        <f t="shared" si="31"/>
        <v>9</v>
      </c>
      <c r="AJ145" s="277">
        <f t="shared" si="32"/>
        <v>10</v>
      </c>
      <c r="AK145" s="293" t="str">
        <f t="shared" si="26"/>
        <v>Dry</v>
      </c>
      <c r="AL145" s="277">
        <f t="shared" si="27"/>
        <v>183</v>
      </c>
      <c r="AM145" s="277"/>
      <c r="AN145" s="349">
        <f t="shared" si="23"/>
        <v>43614</v>
      </c>
      <c r="AO145" s="349">
        <f t="shared" si="28"/>
        <v>43665</v>
      </c>
      <c r="AP145" s="909">
        <f>INDEX(Periods!$F$21:$O$31,INDEX(Annual!EndGS,1,$E145+2)+2,$E145+2)</f>
        <v>43753</v>
      </c>
      <c r="AQ145" s="272"/>
      <c r="AR145" s="259"/>
      <c r="AS145" s="247"/>
      <c r="AT145" s="247"/>
      <c r="AU145" s="247"/>
    </row>
    <row r="146" spans="1:47" hidden="1" outlineLevel="3" collapsed="1" x14ac:dyDescent="0.35">
      <c r="A146" s="247"/>
      <c r="B146" s="256"/>
      <c r="C146" s="249">
        <f t="shared" si="24"/>
        <v>4</v>
      </c>
      <c r="D146" s="272"/>
      <c r="E146" s="329">
        <v>7</v>
      </c>
      <c r="F146" s="908">
        <f t="shared" si="25"/>
        <v>43957</v>
      </c>
      <c r="G146" s="272"/>
      <c r="H146" s="293"/>
      <c r="I146" s="293"/>
      <c r="J146" s="293">
        <v>1</v>
      </c>
      <c r="K146" s="483">
        <f>INDEX(Periods!$F$21:$O$30,J146+1,$E146+2)</f>
        <v>43593</v>
      </c>
      <c r="L146" s="484">
        <f t="shared" ca="1" si="22"/>
        <v>21</v>
      </c>
      <c r="M146" s="309"/>
      <c r="N146" s="277"/>
      <c r="O146" s="752" cm="1">
        <f t="array" aca="1" ref="O146" ca="1">INDEX(O$65:O$74,$AI146,1)*(1-$AH146)+INDEX(O$65:O$74,$AJ146,1)*($AH146)</f>
        <v>200</v>
      </c>
      <c r="P146" s="752" cm="1">
        <f t="array" aca="1" ref="P146" ca="1">INDEX(P$65:P$74,$AI146,1)*(1-$AH146)+INDEX(P$65:P$74,$AJ146,1)*($AH146)</f>
        <v>500</v>
      </c>
      <c r="Q146" s="753" cm="1">
        <f t="array" aca="1" ref="Q146" ca="1">INDEX(Q$65:Q$74,$AI146,1)*(1-$AH146)+INDEX(Q$65:Q$74,$AJ146,1)*($AH146)</f>
        <v>0.5</v>
      </c>
      <c r="R146" s="753" cm="1">
        <f t="array" aca="1" ref="R146" ca="1">INDEX(R$65:R$74,$AI146,1)*(1-$AH146)+INDEX(R$65:R$74,$AJ146,1)*($AH146)</f>
        <v>0.54</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10</v>
      </c>
      <c r="V146" s="753" cm="1">
        <f t="array" aca="1" ref="V146" ca="1">INDEX(V$65:V$74,$AI146,1)*(1-$AH146)+INDEX(V$65:V$74,$AJ146,1)*($AH146)</f>
        <v>0.15</v>
      </c>
      <c r="W146" s="277"/>
      <c r="X146" s="904" cm="1">
        <f t="array" aca="1" ref="X146" ca="1">INDEX(X$65:X$74,$AI146,1)*(1-$AH146)+INDEX(X$65:X$74,$AJ146,1)*($AH146)</f>
        <v>0.33</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400</v>
      </c>
      <c r="AC146" s="752" cm="1">
        <f t="array" aca="1" ref="AC146" ca="1">INDEX(AC$65:AC$74,$AI146,1)*(1-$AH146)+INDEX(AC$65:AC$74,$AJ146,1)*($AH146)</f>
        <v>400</v>
      </c>
      <c r="AD146" s="752" cm="1">
        <f t="array" aca="1" ref="AD146" ca="1">INDEX(AD$65:AD$74,$AI146,1)*(1-$AH146)+INDEX(AD$65:AD$74,$AJ146,1)*($AH146)</f>
        <v>400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30"/>
        <v>0.5</v>
      </c>
      <c r="AI146" s="277">
        <f t="shared" si="31"/>
        <v>10</v>
      </c>
      <c r="AJ146" s="277">
        <f t="shared" si="32"/>
        <v>10</v>
      </c>
      <c r="AK146" s="293" t="str">
        <f t="shared" si="26"/>
        <v>Dry</v>
      </c>
      <c r="AL146" s="277">
        <f t="shared" si="27"/>
        <v>204</v>
      </c>
      <c r="AM146" s="277"/>
      <c r="AN146" s="349">
        <f t="shared" si="23"/>
        <v>43614</v>
      </c>
      <c r="AO146" s="349">
        <f t="shared" si="28"/>
        <v>43665</v>
      </c>
      <c r="AP146" s="909">
        <f>INDEX(Periods!$F$21:$O$31,INDEX(Annual!EndGS,1,$E146+2)+2,$E146+2)</f>
        <v>43753</v>
      </c>
      <c r="AQ146" s="272"/>
      <c r="AR146" s="259"/>
      <c r="AS146" s="247"/>
      <c r="AT146" s="247"/>
      <c r="AU146" s="247"/>
    </row>
    <row r="147" spans="1:47" hidden="1" outlineLevel="3" x14ac:dyDescent="0.35">
      <c r="A147" s="247"/>
      <c r="B147" s="256"/>
      <c r="C147" s="249">
        <f t="shared" si="24"/>
        <v>4</v>
      </c>
      <c r="D147" s="272"/>
      <c r="E147" s="329">
        <v>7</v>
      </c>
      <c r="F147" s="908">
        <f t="shared" si="25"/>
        <v>43614</v>
      </c>
      <c r="G147" s="272"/>
      <c r="H147" s="293"/>
      <c r="I147" s="293"/>
      <c r="J147" s="293">
        <v>2</v>
      </c>
      <c r="K147" s="483">
        <f>INDEX(Periods!$F$21:$O$30,J147+1,$E147+2)</f>
        <v>43614</v>
      </c>
      <c r="L147" s="484">
        <f t="shared" ca="1" si="22"/>
        <v>70</v>
      </c>
      <c r="M147" s="309"/>
      <c r="N147" s="277"/>
      <c r="O147" s="752" cm="1">
        <f t="array" aca="1" ref="O147" ca="1">INDEX(O$65:O$74,$AI147,1)*(1-$AH147)+INDEX(O$65:O$74,$AJ147,1)*($AH147)</f>
        <v>200</v>
      </c>
      <c r="P147" s="752" cm="1">
        <f t="array" aca="1" ref="P147" ca="1">INDEX(P$65:P$74,$AI147,1)*(1-$AH147)+INDEX(P$65:P$74,$AJ147,1)*($AH147)</f>
        <v>352</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10</v>
      </c>
      <c r="V147" s="753" cm="1">
        <f t="array" aca="1" ref="V147" ca="1">INDEX(V$65:V$74,$AI147,1)*(1-$AH147)+INDEX(V$65:V$74,$AJ147,1)*($AH147)</f>
        <v>0.1</v>
      </c>
      <c r="W147" s="277"/>
      <c r="X147" s="904"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100</v>
      </c>
      <c r="AC147" s="752" cm="1">
        <f t="array" aca="1" ref="AC147" ca="1">INDEX(AC$65:AC$74,$AI147,1)*(1-$AH147)+INDEX(AC$65:AC$74,$AJ147,1)*($AH147)</f>
        <v>400</v>
      </c>
      <c r="AD147" s="752" cm="1">
        <f t="array" aca="1" ref="AD147" ca="1">INDEX(AD$65:AD$74,$AI147,1)*(1-$AH147)+INDEX(AD$65:AD$74,$AJ147,1)*($AH147)</f>
        <v>400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30"/>
        <v>0</v>
      </c>
      <c r="AI147" s="277">
        <f t="shared" si="31"/>
        <v>1</v>
      </c>
      <c r="AJ147" s="277">
        <f t="shared" si="32"/>
        <v>2</v>
      </c>
      <c r="AK147" s="293" t="str">
        <f t="shared" si="26"/>
        <v>Early</v>
      </c>
      <c r="AL147" s="277">
        <f t="shared" si="27"/>
        <v>0</v>
      </c>
      <c r="AM147" s="277"/>
      <c r="AN147" s="349">
        <f t="shared" si="23"/>
        <v>43614</v>
      </c>
      <c r="AO147" s="349">
        <f t="shared" si="28"/>
        <v>43665</v>
      </c>
      <c r="AP147" s="909">
        <f>INDEX(Periods!$F$21:$O$31,INDEX(Annual!EndGS,1,$E147+2)+2,$E147+2)</f>
        <v>43753</v>
      </c>
      <c r="AQ147" s="272"/>
      <c r="AR147" s="259"/>
      <c r="AS147" s="247"/>
      <c r="AT147" s="247"/>
      <c r="AU147" s="247"/>
    </row>
    <row r="148" spans="1:47" hidden="1" outlineLevel="3" x14ac:dyDescent="0.35">
      <c r="A148" s="247"/>
      <c r="B148" s="256"/>
      <c r="C148" s="249">
        <f t="shared" si="24"/>
        <v>4</v>
      </c>
      <c r="D148" s="272"/>
      <c r="E148" s="329">
        <v>7</v>
      </c>
      <c r="F148" s="908">
        <f t="shared" si="25"/>
        <v>43684</v>
      </c>
      <c r="G148" s="272"/>
      <c r="H148" s="293"/>
      <c r="I148" s="293"/>
      <c r="J148" s="293">
        <v>3</v>
      </c>
      <c r="K148" s="483">
        <f>INDEX(Periods!$F$21:$O$30,J148+1,$E148+2)</f>
        <v>43684</v>
      </c>
      <c r="L148" s="484">
        <f t="shared" ca="1" si="22"/>
        <v>49</v>
      </c>
      <c r="M148" s="309"/>
      <c r="N148" s="277"/>
      <c r="O148" s="752" cm="1">
        <f t="array" aca="1" ref="O148" ca="1">INDEX(O$65:O$74,$AI148,1)*(1-$AH148)+INDEX(O$65:O$74,$AJ148,1)*($AH148)</f>
        <v>367.85714285714289</v>
      </c>
      <c r="P148" s="752" cm="1">
        <f t="array" aca="1" ref="P148" ca="1">INDEX(P$65:P$74,$AI148,1)*(1-$AH148)+INDEX(P$65:P$74,$AJ148,1)*($AH148)</f>
        <v>2843.4642857142858</v>
      </c>
      <c r="Q148" s="753" cm="1">
        <f t="array" aca="1" ref="Q148" ca="1">INDEX(Q$65:Q$74,$AI148,1)*(1-$AH148)+INDEX(Q$65:Q$74,$AJ148,1)*($AH148)</f>
        <v>0.78642857142857148</v>
      </c>
      <c r="R148" s="753" cm="1">
        <f t="array" aca="1" ref="R148" ca="1">INDEX(R$65:R$74,$AI148,1)*(1-$AH148)+INDEX(R$65:R$74,$AJ148,1)*($AH148)</f>
        <v>0.79321428571428576</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10</v>
      </c>
      <c r="V148" s="753" cm="1">
        <f t="array" aca="1" ref="V148" ca="1">INDEX(V$65:V$74,$AI148,1)*(1-$AH148)+INDEX(V$65:V$74,$AJ148,1)*($AH148)</f>
        <v>0</v>
      </c>
      <c r="W148" s="277"/>
      <c r="X148" s="904" cm="1">
        <f t="array" aca="1" ref="X148" ca="1">INDEX(X$65:X$74,$AI148,1)*(1-$AH148)+INDEX(X$65:X$74,$AJ148,1)*($AH148)</f>
        <v>0.9151785714285714</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116.96428571428572</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30"/>
        <v>0.3392857142857143</v>
      </c>
      <c r="AI148" s="277">
        <f t="shared" si="31"/>
        <v>4</v>
      </c>
      <c r="AJ148" s="277">
        <f t="shared" si="32"/>
        <v>5</v>
      </c>
      <c r="AK148" s="293" t="str">
        <f t="shared" si="26"/>
        <v>Late</v>
      </c>
      <c r="AL148" s="277">
        <f t="shared" si="27"/>
        <v>19</v>
      </c>
      <c r="AM148" s="277"/>
      <c r="AN148" s="349">
        <f t="shared" si="23"/>
        <v>43614</v>
      </c>
      <c r="AO148" s="349">
        <f t="shared" si="28"/>
        <v>43665</v>
      </c>
      <c r="AP148" s="909">
        <f>INDEX(Periods!$F$21:$O$31,INDEX(Annual!EndGS,1,$E148+2)+2,$E148+2)</f>
        <v>43753</v>
      </c>
      <c r="AQ148" s="272"/>
      <c r="AR148" s="259"/>
      <c r="AS148" s="247"/>
      <c r="AT148" s="247"/>
      <c r="AU148" s="247"/>
    </row>
    <row r="149" spans="1:47" hidden="1" outlineLevel="3" x14ac:dyDescent="0.35">
      <c r="A149" s="247"/>
      <c r="B149" s="256"/>
      <c r="C149" s="249">
        <f t="shared" si="24"/>
        <v>4</v>
      </c>
      <c r="D149" s="272"/>
      <c r="E149" s="329">
        <v>7</v>
      </c>
      <c r="F149" s="908">
        <f t="shared" si="25"/>
        <v>43733</v>
      </c>
      <c r="G149" s="272"/>
      <c r="H149" s="293"/>
      <c r="I149" s="293"/>
      <c r="J149" s="293">
        <v>4</v>
      </c>
      <c r="K149" s="483">
        <f>INDEX(Periods!$F$21:$O$30,J149+1,$E149+2)</f>
        <v>43733</v>
      </c>
      <c r="L149" s="484">
        <f t="shared" ca="1" si="22"/>
        <v>20</v>
      </c>
      <c r="M149" s="309"/>
      <c r="N149" s="277"/>
      <c r="O149" s="752" cm="1">
        <f t="array" aca="1" ref="O149" ca="1">INDEX(O$65:O$74,$AI149,1)*(1-$AH149)+INDEX(O$65:O$74,$AJ149,1)*($AH149)</f>
        <v>500</v>
      </c>
      <c r="P149" s="752" cm="1">
        <f t="array" aca="1" ref="P149" ca="1">INDEX(P$65:P$74,$AI149,1)*(1-$AH149)+INDEX(P$65:P$74,$AJ149,1)*($AH149)</f>
        <v>3598</v>
      </c>
      <c r="Q149" s="753" cm="1">
        <f t="array" aca="1" ref="Q149" ca="1">INDEX(Q$65:Q$74,$AI149,1)*(1-$AH149)+INDEX(Q$65:Q$74,$AJ149,1)*($AH149)</f>
        <v>0.76</v>
      </c>
      <c r="R149" s="753" cm="1">
        <f t="array" aca="1" ref="R149" ca="1">INDEX(R$65:R$74,$AI149,1)*(1-$AH149)+INDEX(R$65:R$74,$AJ149,1)*($AH149)</f>
        <v>0.78</v>
      </c>
      <c r="S149" s="747" cm="1">
        <f t="array" ref="S149">INDEX([0]!i_pasture_stage_p6z,$J149+1,ROUNDDOWN((ROW($J149)-ROW($J$65))/i_p6_len,0)+1)</f>
        <v>1</v>
      </c>
      <c r="T149" s="753" cm="1">
        <f t="array" aca="1" ref="T149" ca="1">INDEX(T$65:T$74,$AI149,1)*(1-$AH149)+INDEX(T$65:T$74,$AJ149,1)*($AH149)</f>
        <v>0.29999999999999993</v>
      </c>
      <c r="U149" s="747" cm="1">
        <f t="array" aca="1" ref="U149" ca="1">INDEX(U$65:U$74,$AI149,1)*(1-$AH149)+INDEX(U$65:U$74,$AJ149,1)*($AH149)</f>
        <v>10</v>
      </c>
      <c r="V149" s="753" cm="1">
        <f t="array" aca="1" ref="V149" ca="1">INDEX(V$65:V$74,$AI149,1)*(1-$AH149)+INDEX(V$65:V$74,$AJ149,1)*($AH149)</f>
        <v>0</v>
      </c>
      <c r="W149" s="277"/>
      <c r="X149" s="904" cm="1">
        <f t="array" aca="1" ref="X149" ca="1">INDEX(X$65:X$74,$AI149,1)*(1-$AH149)+INDEX(X$65:X$74,$AJ149,1)*($AH149)</f>
        <v>0.75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150</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30"/>
        <v>0.42857142857142855</v>
      </c>
      <c r="AI149" s="277">
        <f t="shared" si="31"/>
        <v>5</v>
      </c>
      <c r="AJ149" s="277">
        <f t="shared" si="32"/>
        <v>5</v>
      </c>
      <c r="AK149" s="293" t="str">
        <f t="shared" si="26"/>
        <v>Late</v>
      </c>
      <c r="AL149" s="277">
        <f t="shared" si="27"/>
        <v>68</v>
      </c>
      <c r="AM149" s="277"/>
      <c r="AN149" s="349">
        <f t="shared" si="23"/>
        <v>43614</v>
      </c>
      <c r="AO149" s="349">
        <f t="shared" si="28"/>
        <v>43665</v>
      </c>
      <c r="AP149" s="909">
        <f>INDEX(Periods!$F$21:$O$31,INDEX(Annual!EndGS,1,$E149+2)+2,$E149+2)</f>
        <v>43753</v>
      </c>
      <c r="AQ149" s="272"/>
      <c r="AR149" s="259"/>
      <c r="AS149" s="247"/>
      <c r="AT149" s="247"/>
      <c r="AU149" s="247"/>
    </row>
    <row r="150" spans="1:47" hidden="1" outlineLevel="3" x14ac:dyDescent="0.35">
      <c r="A150" s="247"/>
      <c r="B150" s="256"/>
      <c r="C150" s="249">
        <f t="shared" si="24"/>
        <v>4</v>
      </c>
      <c r="D150" s="272"/>
      <c r="E150" s="329">
        <v>7</v>
      </c>
      <c r="F150" s="908">
        <f t="shared" si="25"/>
        <v>43753</v>
      </c>
      <c r="G150" s="272"/>
      <c r="H150" s="293"/>
      <c r="I150" s="293"/>
      <c r="J150" s="293">
        <v>5</v>
      </c>
      <c r="K150" s="483">
        <f>INDEX(Periods!$F$21:$O$30,J150+1,$E150+2)</f>
        <v>43753</v>
      </c>
      <c r="L150" s="484">
        <f t="shared" ca="1" si="22"/>
        <v>17</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10</v>
      </c>
      <c r="V150" s="753" cm="1">
        <f t="array" aca="1" ref="V150" ca="1">INDEX(V$65:V$74,$AI150,1)*(1-$AH150)+INDEX(V$65:V$74,$AJ150,1)*($AH150)</f>
        <v>0</v>
      </c>
      <c r="W150" s="277"/>
      <c r="X150" s="904"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43614</v>
      </c>
      <c r="AO150" s="349">
        <f t="shared" si="28"/>
        <v>43665</v>
      </c>
      <c r="AP150" s="909">
        <f>INDEX(Periods!$F$21:$O$31,INDEX(Annual!EndGS,1,$E150+2)+2,$E150+2)</f>
        <v>43753</v>
      </c>
      <c r="AQ150" s="272"/>
      <c r="AR150" s="259"/>
      <c r="AS150" s="247"/>
      <c r="AT150" s="247"/>
      <c r="AU150" s="247"/>
    </row>
    <row r="151" spans="1:47" hidden="1" outlineLevel="3" x14ac:dyDescent="0.35">
      <c r="A151" s="247"/>
      <c r="B151" s="256"/>
      <c r="C151" s="249">
        <f t="shared" si="24"/>
        <v>4</v>
      </c>
      <c r="D151" s="272"/>
      <c r="E151" s="329">
        <v>7</v>
      </c>
      <c r="F151" s="908">
        <f t="shared" si="25"/>
        <v>43770</v>
      </c>
      <c r="G151" s="272"/>
      <c r="H151" s="293"/>
      <c r="I151" s="293"/>
      <c r="J151" s="293">
        <v>6</v>
      </c>
      <c r="K151" s="483">
        <f>INDEX(Periods!$F$21:$O$30,J151+1,$E151+2)</f>
        <v>43770</v>
      </c>
      <c r="L151" s="484">
        <f t="shared" ca="1" si="22"/>
        <v>82</v>
      </c>
      <c r="M151" s="309"/>
      <c r="N151" s="277"/>
      <c r="O151" s="752" cm="1">
        <f t="array" aca="1" ref="O151" ca="1">INDEX(O$65:O$74,$AI151,1)*(1-$AH151)+INDEX(O$65:O$74,$AJ151,1)*($AH151)</f>
        <v>486.90476190476193</v>
      </c>
      <c r="P151" s="752" cm="1">
        <f t="array" aca="1" ref="P151" ca="1">INDEX(P$65:P$74,$AI151,1)*(1-$AH151)+INDEX(P$65:P$74,$AJ151,1)*($AH151)</f>
        <v>1860.7142857142858</v>
      </c>
      <c r="Q151" s="753" cm="1">
        <f t="array" aca="1" ref="Q151" ca="1">INDEX(Q$65:Q$74,$AI151,1)*(1-$AH151)+INDEX(Q$65:Q$74,$AJ151,1)*($AH151)</f>
        <v>0.5670238095238096</v>
      </c>
      <c r="R151" s="753" cm="1">
        <f t="array" aca="1" ref="R151" ca="1">INDEX(R$65:R$74,$AI151,1)*(1-$AH151)+INDEX(R$65:R$74,$AJ151,1)*($AH151)</f>
        <v>0.67202380952380947</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10</v>
      </c>
      <c r="V151" s="753" cm="1">
        <f t="array" aca="1" ref="V151" ca="1">INDEX(V$65:V$74,$AI151,1)*(1-$AH151)+INDEX(V$65:V$74,$AJ151,1)*($AH151)</f>
        <v>0</v>
      </c>
      <c r="W151" s="277"/>
      <c r="X151" s="904" cm="1">
        <f t="array" aca="1" ref="X151" ca="1">INDEX(X$65:X$74,$AI151,1)*(1-$AH151)+INDEX(X$65:X$74,$AJ151,1)*($AH151)</f>
        <v>0.46666666666666667</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30"/>
        <v>0.80952380952380953</v>
      </c>
      <c r="AI151" s="277">
        <f t="shared" si="31"/>
        <v>6</v>
      </c>
      <c r="AJ151" s="277">
        <f t="shared" si="32"/>
        <v>7</v>
      </c>
      <c r="AK151" s="293" t="str">
        <f t="shared" si="26"/>
        <v>Dry</v>
      </c>
      <c r="AL151" s="277">
        <f t="shared" si="27"/>
        <v>17</v>
      </c>
      <c r="AM151" s="277"/>
      <c r="AN151" s="349">
        <f t="shared" si="23"/>
        <v>43614</v>
      </c>
      <c r="AO151" s="349">
        <f t="shared" si="28"/>
        <v>43665</v>
      </c>
      <c r="AP151" s="909">
        <f>INDEX(Periods!$F$21:$O$31,INDEX(Annual!EndGS,1,$E151+2)+2,$E151+2)</f>
        <v>43753</v>
      </c>
      <c r="AQ151" s="272"/>
      <c r="AR151" s="259"/>
      <c r="AS151" s="247"/>
      <c r="AT151" s="247"/>
      <c r="AU151" s="247"/>
    </row>
    <row r="152" spans="1:47" hidden="1" outlineLevel="3" x14ac:dyDescent="0.35">
      <c r="A152" s="247"/>
      <c r="B152" s="256"/>
      <c r="C152" s="249">
        <f t="shared" si="24"/>
        <v>4</v>
      </c>
      <c r="D152" s="272"/>
      <c r="E152" s="329">
        <v>7</v>
      </c>
      <c r="F152" s="908">
        <f t="shared" si="25"/>
        <v>43852</v>
      </c>
      <c r="G152" s="272"/>
      <c r="H152" s="293"/>
      <c r="I152" s="293"/>
      <c r="J152" s="293">
        <v>7</v>
      </c>
      <c r="K152" s="483">
        <f>INDEX(Periods!$F$21:$O$30,J152+1,$E152+2)</f>
        <v>43852</v>
      </c>
      <c r="L152" s="484">
        <f t="shared" ca="1" si="22"/>
        <v>39</v>
      </c>
      <c r="M152" s="309"/>
      <c r="N152" s="277"/>
      <c r="O152" s="752" cm="1">
        <f t="array" aca="1" ref="O152" ca="1">INDEX(O$65:O$74,$AI152,1)*(1-$AH152)+INDEX(O$65:O$74,$AJ152,1)*($AH152)</f>
        <v>184.51327433628319</v>
      </c>
      <c r="P152" s="752" cm="1">
        <f t="array" aca="1" ref="P152" ca="1">INDEX(P$65:P$74,$AI152,1)*(1-$AH152)+INDEX(P$65:P$74,$AJ152,1)*($AH152)</f>
        <v>839.38053097345141</v>
      </c>
      <c r="Q152" s="753" cm="1">
        <f t="array" aca="1" ref="Q152" ca="1">INDEX(Q$65:Q$74,$AI152,1)*(1-$AH152)+INDEX(Q$65:Q$74,$AJ152,1)*($AH152)</f>
        <v>0.5208407079646018</v>
      </c>
      <c r="R152" s="753" cm="1">
        <f t="array" aca="1" ref="R152" ca="1">INDEX(R$65:R$74,$AI152,1)*(1-$AH152)+INDEX(R$65:R$74,$AJ152,1)*($AH152)</f>
        <v>0.59632743362831864</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10</v>
      </c>
      <c r="V152" s="753" cm="1">
        <f t="array" aca="1" ref="V152" ca="1">INDEX(V$65:V$74,$AI152,1)*(1-$AH152)+INDEX(V$65:V$74,$AJ152,1)*($AH152)</f>
        <v>1.9026548672566371E-2</v>
      </c>
      <c r="W152" s="277"/>
      <c r="X152" s="904" cm="1">
        <f t="array" aca="1" ref="X152" ca="1">INDEX(X$65:X$74,$AI152,1)*(1-$AH152)+INDEX(X$65:X$74,$AJ152,1)*($AH152)</f>
        <v>0.33000000000000007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400</v>
      </c>
      <c r="AC152" s="752" cm="1">
        <f t="array" aca="1" ref="AC152" ca="1">INDEX(AC$65:AC$74,$AI152,1)*(1-$AH152)+INDEX(AC$65:AC$74,$AJ152,1)*($AH152)</f>
        <v>400</v>
      </c>
      <c r="AD152" s="752" cm="1">
        <f t="array" aca="1" ref="AD152" ca="1">INDEX(AD$65:AD$74,$AI152,1)*(1-$AH152)+INDEX(AD$65:AD$74,$AJ152,1)*($AH152)</f>
        <v>400</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30"/>
        <v>0.38053097345132741</v>
      </c>
      <c r="AI152" s="277">
        <f t="shared" si="31"/>
        <v>8</v>
      </c>
      <c r="AJ152" s="277">
        <f t="shared" si="32"/>
        <v>9</v>
      </c>
      <c r="AK152" s="293" t="str">
        <f t="shared" si="26"/>
        <v>Dry</v>
      </c>
      <c r="AL152" s="277">
        <f t="shared" si="27"/>
        <v>99</v>
      </c>
      <c r="AM152" s="277"/>
      <c r="AN152" s="349">
        <f t="shared" si="23"/>
        <v>43614</v>
      </c>
      <c r="AO152" s="349">
        <f t="shared" si="28"/>
        <v>43665</v>
      </c>
      <c r="AP152" s="909">
        <f>INDEX(Periods!$F$21:$O$31,INDEX(Annual!EndGS,1,$E152+2)+2,$E152+2)</f>
        <v>43753</v>
      </c>
      <c r="AQ152" s="272"/>
      <c r="AR152" s="259"/>
      <c r="AS152" s="247"/>
      <c r="AT152" s="247"/>
      <c r="AU152" s="247"/>
    </row>
    <row r="153" spans="1:47" hidden="1" outlineLevel="3" x14ac:dyDescent="0.35">
      <c r="A153" s="247"/>
      <c r="B153" s="256"/>
      <c r="C153" s="249">
        <f t="shared" si="24"/>
        <v>4</v>
      </c>
      <c r="D153" s="272"/>
      <c r="E153" s="329">
        <v>7</v>
      </c>
      <c r="F153" s="908">
        <f t="shared" si="25"/>
        <v>43891</v>
      </c>
      <c r="G153" s="272"/>
      <c r="H153" s="293"/>
      <c r="I153" s="293"/>
      <c r="J153" s="293">
        <v>8</v>
      </c>
      <c r="K153" s="483">
        <f>INDEX(Periods!$F$21:$O$30,J153+1,$E153+2)</f>
        <v>43891</v>
      </c>
      <c r="L153" s="484">
        <f t="shared" ca="1" si="22"/>
        <v>31</v>
      </c>
      <c r="M153" s="309"/>
      <c r="N153" s="277"/>
      <c r="O153" s="752" cm="1">
        <f t="array" aca="1" ref="O153" ca="1">INDEX(O$65:O$74,$AI153,1)*(1-$AH153)+INDEX(O$65:O$74,$AJ153,1)*($AH153)</f>
        <v>193.14159292035399</v>
      </c>
      <c r="P153" s="752" cm="1">
        <f t="array" aca="1" ref="P153" ca="1">INDEX(P$65:P$74,$AI153,1)*(1-$AH153)+INDEX(P$65:P$74,$AJ153,1)*($AH153)</f>
        <v>761.7256637168141</v>
      </c>
      <c r="Q153" s="753" cm="1">
        <f t="array" aca="1" ref="Q153" ca="1">INDEX(Q$65:Q$74,$AI153,1)*(1-$AH153)+INDEX(Q$65:Q$74,$AJ153,1)*($AH153)</f>
        <v>0.51480088495575227</v>
      </c>
      <c r="R153" s="753" cm="1">
        <f t="array" aca="1" ref="R153" ca="1">INDEX(R$65:R$74,$AI153,1)*(1-$AH153)+INDEX(R$65:R$74,$AJ153,1)*($AH153)</f>
        <v>0.58165929203539823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10</v>
      </c>
      <c r="V153" s="753" cm="1">
        <f t="array" aca="1" ref="V153" ca="1">INDEX(V$65:V$74,$AI153,1)*(1-$AH153)+INDEX(V$65:V$74,$AJ153,1)*($AH153)</f>
        <v>3.6283185840707964E-2</v>
      </c>
      <c r="W153" s="277"/>
      <c r="X153" s="904"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30"/>
        <v>0.72566371681415931</v>
      </c>
      <c r="AI153" s="277">
        <f t="shared" si="31"/>
        <v>8</v>
      </c>
      <c r="AJ153" s="277">
        <f t="shared" si="32"/>
        <v>9</v>
      </c>
      <c r="AK153" s="293" t="str">
        <f t="shared" si="26"/>
        <v>Dry</v>
      </c>
      <c r="AL153" s="277">
        <f t="shared" si="27"/>
        <v>138</v>
      </c>
      <c r="AM153" s="277"/>
      <c r="AN153" s="349">
        <f t="shared" si="23"/>
        <v>43614</v>
      </c>
      <c r="AO153" s="349">
        <f t="shared" si="28"/>
        <v>43665</v>
      </c>
      <c r="AP153" s="909">
        <f>INDEX(Periods!$F$21:$O$31,INDEX(Annual!EndGS,1,$E153+2)+2,$E153+2)</f>
        <v>43753</v>
      </c>
      <c r="AQ153" s="272"/>
      <c r="AR153" s="259"/>
      <c r="AS153" s="247"/>
      <c r="AT153" s="247"/>
      <c r="AU153" s="247"/>
    </row>
    <row r="154" spans="1:47" hidden="1" outlineLevel="3" x14ac:dyDescent="0.35">
      <c r="A154" s="247"/>
      <c r="B154" s="256"/>
      <c r="C154" s="249">
        <f t="shared" si="24"/>
        <v>4</v>
      </c>
      <c r="D154" s="272"/>
      <c r="E154" s="329">
        <v>7</v>
      </c>
      <c r="F154" s="908">
        <f t="shared" si="25"/>
        <v>43922</v>
      </c>
      <c r="G154" s="272"/>
      <c r="H154" s="293"/>
      <c r="I154" s="345"/>
      <c r="J154" s="345">
        <v>9</v>
      </c>
      <c r="K154" s="514">
        <f>INDEX(Periods!$F$21:$O$30,J154+1,$E154+2)</f>
        <v>43922</v>
      </c>
      <c r="L154" s="531">
        <f t="shared" ca="1" si="22"/>
        <v>15</v>
      </c>
      <c r="M154" s="515"/>
      <c r="N154" s="346"/>
      <c r="O154" s="754" cm="1">
        <f t="array" aca="1" ref="O154" ca="1">INDEX(O$65:O$74,$AI154,1)*(1-$AH154)+INDEX(O$65:O$74,$AJ154,1)*($AH154)</f>
        <v>200</v>
      </c>
      <c r="P154" s="754" cm="1">
        <f t="array" aca="1" ref="P154" ca="1">INDEX(P$65:P$74,$AI154,1)*(1-$AH154)+INDEX(P$65:P$74,$AJ154,1)*($AH154)</f>
        <v>700</v>
      </c>
      <c r="Q154" s="755" cm="1">
        <f t="array" aca="1" ref="Q154" ca="1">INDEX(Q$65:Q$74,$AI154,1)*(1-$AH154)+INDEX(Q$65:Q$74,$AJ154,1)*($AH154)</f>
        <v>0.51</v>
      </c>
      <c r="R154" s="755" cm="1">
        <f t="array" aca="1" ref="R154" ca="1">INDEX(R$65:R$74,$AI154,1)*(1-$AH154)+INDEX(R$65:R$74,$AJ154,1)*($AH154)</f>
        <v>0.57000000000000006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10</v>
      </c>
      <c r="V154" s="755" cm="1">
        <f t="array" aca="1" ref="V154" ca="1">INDEX(V$65:V$74,$AI154,1)*(1-$AH154)+INDEX(V$65:V$74,$AJ154,1)*($AH154)</f>
        <v>0.05</v>
      </c>
      <c r="W154" s="346"/>
      <c r="X154" s="905"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30"/>
        <v>0</v>
      </c>
      <c r="AI154" s="277">
        <f t="shared" si="31"/>
        <v>9</v>
      </c>
      <c r="AJ154" s="277">
        <f t="shared" si="32"/>
        <v>10</v>
      </c>
      <c r="AK154" s="293" t="str">
        <f t="shared" si="26"/>
        <v>Dry</v>
      </c>
      <c r="AL154" s="277">
        <f t="shared" si="27"/>
        <v>169</v>
      </c>
      <c r="AM154" s="277"/>
      <c r="AN154" s="349">
        <f t="shared" si="23"/>
        <v>43614</v>
      </c>
      <c r="AO154" s="349">
        <f t="shared" si="28"/>
        <v>43665</v>
      </c>
      <c r="AP154" s="909">
        <f>INDEX(Periods!$F$21:$O$31,INDEX(Annual!EndGS,1,$E154+2)+2,$E154+2)</f>
        <v>43753</v>
      </c>
      <c r="AQ154" s="272"/>
      <c r="AR154" s="259"/>
      <c r="AS154" s="247"/>
      <c r="AT154" s="247"/>
      <c r="AU154" s="247"/>
    </row>
    <row r="155" spans="1:47" outlineLevel="2" collapsed="1" x14ac:dyDescent="0.35">
      <c r="A155" s="247"/>
      <c r="B155" s="256"/>
      <c r="C155" s="249">
        <f t="shared" ref="C155" si="34">INT($C$29)+2</f>
        <v>3</v>
      </c>
      <c r="D155" s="272"/>
      <c r="E155" s="329">
        <v>8</v>
      </c>
      <c r="F155" s="908">
        <f t="shared" si="25"/>
        <v>43936</v>
      </c>
      <c r="G155" s="272"/>
      <c r="H155" s="293"/>
      <c r="I155" s="521" t="s">
        <v>762</v>
      </c>
      <c r="J155" s="521">
        <v>0</v>
      </c>
      <c r="K155" s="522">
        <f>INDEX(Periods!$F$21:$O$30,J155+1,$E155+2)</f>
        <v>43572</v>
      </c>
      <c r="L155" s="532">
        <f t="shared" ca="1" si="22"/>
        <v>21</v>
      </c>
      <c r="M155" s="523"/>
      <c r="N155" s="524"/>
      <c r="O155" s="750" cm="1">
        <f t="array" aca="1" ref="O155" ca="1">INDEX(O$65:O$74,$AI155,1)*(1-$AH155)+INDEX(O$65:O$74,$AJ155,1)*($AH155)</f>
        <v>200</v>
      </c>
      <c r="P155" s="750" cm="1">
        <f t="array" aca="1" ref="P155" ca="1">INDEX(P$65:P$74,$AI155,1)*(1-$AH155)+INDEX(P$65:P$74,$AJ155,1)*($AH155)</f>
        <v>600</v>
      </c>
      <c r="Q155" s="751" cm="1">
        <f t="array" aca="1" ref="Q155" ca="1">INDEX(Q$65:Q$74,$AI155,1)*(1-$AH155)+INDEX(Q$65:Q$74,$AJ155,1)*($AH155)</f>
        <v>0.505</v>
      </c>
      <c r="R155" s="751" cm="1">
        <f t="array" aca="1" ref="R155" ca="1">INDEX(R$65:R$74,$AI155,1)*(1-$AH155)+INDEX(R$65:R$74,$AJ155,1)*($AH155)</f>
        <v>0.55500000000000005</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10</v>
      </c>
      <c r="V155" s="751" cm="1">
        <f t="array" aca="1" ref="V155" ca="1">INDEX(V$65:V$74,$AI155,1)*(1-$AH155)+INDEX(V$65:V$74,$AJ155,1)*($AH155)</f>
        <v>0.1</v>
      </c>
      <c r="W155" s="524"/>
      <c r="X155" s="903" cm="1">
        <f t="array" aca="1" ref="X155" ca="1">INDEX(X$65:X$74,$AI155,1)*(1-$AH155)+INDEX(X$65:X$74,$AJ155,1)*($AH155)</f>
        <v>0.33</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400</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30"/>
        <v>0.5</v>
      </c>
      <c r="AI155" s="277">
        <f t="shared" si="31"/>
        <v>9</v>
      </c>
      <c r="AJ155" s="277">
        <f t="shared" si="32"/>
        <v>10</v>
      </c>
      <c r="AK155" s="293" t="str">
        <f t="shared" si="26"/>
        <v>Dry</v>
      </c>
      <c r="AL155" s="277">
        <f t="shared" si="27"/>
        <v>183</v>
      </c>
      <c r="AM155" s="277"/>
      <c r="AN155" s="349">
        <f t="shared" si="23"/>
        <v>43614</v>
      </c>
      <c r="AO155" s="349">
        <f t="shared" si="28"/>
        <v>43665</v>
      </c>
      <c r="AP155" s="909">
        <f>INDEX(Periods!$F$21:$O$31,INDEX(Annual!EndGS,1,$E155+2)+2,$E155+2)</f>
        <v>43753</v>
      </c>
      <c r="AQ155" s="272"/>
      <c r="AR155" s="259"/>
      <c r="AS155" s="247"/>
      <c r="AT155" s="247"/>
      <c r="AU155" s="247"/>
    </row>
    <row r="156" spans="1:47" hidden="1" outlineLevel="3" collapsed="1" x14ac:dyDescent="0.35">
      <c r="A156" s="247"/>
      <c r="B156" s="256"/>
      <c r="C156" s="249">
        <f t="shared" si="24"/>
        <v>4</v>
      </c>
      <c r="D156" s="272"/>
      <c r="E156" s="329">
        <v>8</v>
      </c>
      <c r="F156" s="908">
        <f t="shared" si="25"/>
        <v>43957</v>
      </c>
      <c r="G156" s="272"/>
      <c r="H156" s="293"/>
      <c r="I156" s="293"/>
      <c r="J156" s="293">
        <v>1</v>
      </c>
      <c r="K156" s="483">
        <f>INDEX(Periods!$F$21:$O$30,J156+1,$E156+2)</f>
        <v>43593</v>
      </c>
      <c r="L156" s="484">
        <f t="shared" ca="1" si="22"/>
        <v>21</v>
      </c>
      <c r="M156" s="309"/>
      <c r="N156" s="277"/>
      <c r="O156" s="752" cm="1">
        <f t="array" aca="1" ref="O156" ca="1">INDEX(O$65:O$74,$AI156,1)*(1-$AH156)+INDEX(O$65:O$74,$AJ156,1)*($AH156)</f>
        <v>200</v>
      </c>
      <c r="P156" s="752" cm="1">
        <f t="array" aca="1" ref="P156" ca="1">INDEX(P$65:P$74,$AI156,1)*(1-$AH156)+INDEX(P$65:P$74,$AJ156,1)*($AH156)</f>
        <v>500</v>
      </c>
      <c r="Q156" s="753" cm="1">
        <f t="array" aca="1" ref="Q156" ca="1">INDEX(Q$65:Q$74,$AI156,1)*(1-$AH156)+INDEX(Q$65:Q$74,$AJ156,1)*($AH156)</f>
        <v>0.5</v>
      </c>
      <c r="R156" s="753" cm="1">
        <f t="array" aca="1" ref="R156" ca="1">INDEX(R$65:R$74,$AI156,1)*(1-$AH156)+INDEX(R$65:R$74,$AJ156,1)*($AH156)</f>
        <v>0.54</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10</v>
      </c>
      <c r="V156" s="753" cm="1">
        <f t="array" aca="1" ref="V156" ca="1">INDEX(V$65:V$74,$AI156,1)*(1-$AH156)+INDEX(V$65:V$74,$AJ156,1)*($AH156)</f>
        <v>0.15</v>
      </c>
      <c r="W156" s="277"/>
      <c r="X156" s="904" cm="1">
        <f t="array" aca="1" ref="X156" ca="1">INDEX(X$65:X$74,$AI156,1)*(1-$AH156)+INDEX(X$65:X$74,$AJ156,1)*($AH156)</f>
        <v>0.33</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400</v>
      </c>
      <c r="AC156" s="752" cm="1">
        <f t="array" aca="1" ref="AC156" ca="1">INDEX(AC$65:AC$74,$AI156,1)*(1-$AH156)+INDEX(AC$65:AC$74,$AJ156,1)*($AH156)</f>
        <v>400</v>
      </c>
      <c r="AD156" s="752" cm="1">
        <f t="array" aca="1" ref="AD156" ca="1">INDEX(AD$65:AD$74,$AI156,1)*(1-$AH156)+INDEX(AD$65:AD$74,$AJ156,1)*($AH156)</f>
        <v>400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30"/>
        <v>0.5</v>
      </c>
      <c r="AI156" s="277">
        <f t="shared" si="31"/>
        <v>10</v>
      </c>
      <c r="AJ156" s="277">
        <f t="shared" si="32"/>
        <v>10</v>
      </c>
      <c r="AK156" s="293" t="str">
        <f t="shared" si="26"/>
        <v>Dry</v>
      </c>
      <c r="AL156" s="277">
        <f t="shared" si="27"/>
        <v>204</v>
      </c>
      <c r="AM156" s="277"/>
      <c r="AN156" s="349">
        <f t="shared" si="23"/>
        <v>43614</v>
      </c>
      <c r="AO156" s="349">
        <f t="shared" si="28"/>
        <v>43665</v>
      </c>
      <c r="AP156" s="909">
        <f>INDEX(Periods!$F$21:$O$31,INDEX(Annual!EndGS,1,$E156+2)+2,$E156+2)</f>
        <v>43753</v>
      </c>
      <c r="AQ156" s="272"/>
      <c r="AR156" s="259"/>
      <c r="AS156" s="247"/>
      <c r="AT156" s="247"/>
      <c r="AU156" s="247"/>
    </row>
    <row r="157" spans="1:47" hidden="1" outlineLevel="3" x14ac:dyDescent="0.35">
      <c r="A157" s="247"/>
      <c r="B157" s="256"/>
      <c r="C157" s="249">
        <f t="shared" si="24"/>
        <v>4</v>
      </c>
      <c r="D157" s="272"/>
      <c r="E157" s="329">
        <v>8</v>
      </c>
      <c r="F157" s="908">
        <f t="shared" si="25"/>
        <v>43614</v>
      </c>
      <c r="G157" s="272"/>
      <c r="H157" s="293"/>
      <c r="I157" s="293"/>
      <c r="J157" s="293">
        <v>2</v>
      </c>
      <c r="K157" s="483">
        <f>INDEX(Periods!$F$21:$O$30,J157+1,$E157+2)</f>
        <v>43614</v>
      </c>
      <c r="L157" s="484">
        <f t="shared" ca="1" si="22"/>
        <v>70</v>
      </c>
      <c r="M157" s="309"/>
      <c r="N157" s="277"/>
      <c r="O157" s="752" cm="1">
        <f t="array" aca="1" ref="O157" ca="1">INDEX(O$65:O$74,$AI157,1)*(1-$AH157)+INDEX(O$65:O$74,$AJ157,1)*($AH157)</f>
        <v>200</v>
      </c>
      <c r="P157" s="752" cm="1">
        <f t="array" aca="1" ref="P157" ca="1">INDEX(P$65:P$74,$AI157,1)*(1-$AH157)+INDEX(P$65:P$74,$AJ157,1)*($AH157)</f>
        <v>352</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10</v>
      </c>
      <c r="V157" s="753" cm="1">
        <f t="array" aca="1" ref="V157" ca="1">INDEX(V$65:V$74,$AI157,1)*(1-$AH157)+INDEX(V$65:V$74,$AJ157,1)*($AH157)</f>
        <v>0.1</v>
      </c>
      <c r="W157" s="277"/>
      <c r="X157" s="904"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100</v>
      </c>
      <c r="AC157" s="752" cm="1">
        <f t="array" aca="1" ref="AC157" ca="1">INDEX(AC$65:AC$74,$AI157,1)*(1-$AH157)+INDEX(AC$65:AC$74,$AJ157,1)*($AH157)</f>
        <v>400</v>
      </c>
      <c r="AD157" s="752" cm="1">
        <f t="array" aca="1" ref="AD157" ca="1">INDEX(AD$65:AD$74,$AI157,1)*(1-$AH157)+INDEX(AD$65:AD$74,$AJ157,1)*($AH157)</f>
        <v>400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30"/>
        <v>0</v>
      </c>
      <c r="AI157" s="277">
        <f t="shared" si="31"/>
        <v>1</v>
      </c>
      <c r="AJ157" s="277">
        <f t="shared" si="32"/>
        <v>2</v>
      </c>
      <c r="AK157" s="293" t="str">
        <f t="shared" si="26"/>
        <v>Early</v>
      </c>
      <c r="AL157" s="277">
        <f t="shared" si="27"/>
        <v>0</v>
      </c>
      <c r="AM157" s="277"/>
      <c r="AN157" s="349">
        <f t="shared" si="23"/>
        <v>43614</v>
      </c>
      <c r="AO157" s="349">
        <f t="shared" si="28"/>
        <v>43665</v>
      </c>
      <c r="AP157" s="909">
        <f>INDEX(Periods!$F$21:$O$31,INDEX(Annual!EndGS,1,$E157+2)+2,$E157+2)</f>
        <v>43753</v>
      </c>
      <c r="AQ157" s="272"/>
      <c r="AR157" s="259"/>
      <c r="AS157" s="247"/>
      <c r="AT157" s="247"/>
      <c r="AU157" s="247"/>
    </row>
    <row r="158" spans="1:47" hidden="1" outlineLevel="3" x14ac:dyDescent="0.35">
      <c r="A158" s="247"/>
      <c r="B158" s="256"/>
      <c r="C158" s="249">
        <f t="shared" si="24"/>
        <v>4</v>
      </c>
      <c r="D158" s="272"/>
      <c r="E158" s="329">
        <v>8</v>
      </c>
      <c r="F158" s="908">
        <f t="shared" si="25"/>
        <v>43684</v>
      </c>
      <c r="G158" s="272"/>
      <c r="H158" s="293"/>
      <c r="I158" s="293"/>
      <c r="J158" s="293">
        <v>3</v>
      </c>
      <c r="K158" s="483">
        <f>INDEX(Periods!$F$21:$O$30,J158+1,$E158+2)</f>
        <v>43684</v>
      </c>
      <c r="L158" s="484">
        <f t="shared" ca="1" si="22"/>
        <v>49</v>
      </c>
      <c r="M158" s="309"/>
      <c r="N158" s="277"/>
      <c r="O158" s="752" cm="1">
        <f t="array" aca="1" ref="O158" ca="1">INDEX(O$65:O$74,$AI158,1)*(1-$AH158)+INDEX(O$65:O$74,$AJ158,1)*($AH158)</f>
        <v>367.85714285714289</v>
      </c>
      <c r="P158" s="752" cm="1">
        <f t="array" aca="1" ref="P158" ca="1">INDEX(P$65:P$74,$AI158,1)*(1-$AH158)+INDEX(P$65:P$74,$AJ158,1)*($AH158)</f>
        <v>2843.4642857142858</v>
      </c>
      <c r="Q158" s="753" cm="1">
        <f t="array" aca="1" ref="Q158" ca="1">INDEX(Q$65:Q$74,$AI158,1)*(1-$AH158)+INDEX(Q$65:Q$74,$AJ158,1)*($AH158)</f>
        <v>0.78642857142857148</v>
      </c>
      <c r="R158" s="753" cm="1">
        <f t="array" aca="1" ref="R158" ca="1">INDEX(R$65:R$74,$AI158,1)*(1-$AH158)+INDEX(R$65:R$74,$AJ158,1)*($AH158)</f>
        <v>0.79321428571428576</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10</v>
      </c>
      <c r="V158" s="753" cm="1">
        <f t="array" aca="1" ref="V158" ca="1">INDEX(V$65:V$74,$AI158,1)*(1-$AH158)+INDEX(V$65:V$74,$AJ158,1)*($AH158)</f>
        <v>0</v>
      </c>
      <c r="W158" s="277"/>
      <c r="X158" s="904" cm="1">
        <f t="array" aca="1" ref="X158" ca="1">INDEX(X$65:X$74,$AI158,1)*(1-$AH158)+INDEX(X$65:X$74,$AJ158,1)*($AH158)</f>
        <v>0.9151785714285714</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116.96428571428572</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30"/>
        <v>0.3392857142857143</v>
      </c>
      <c r="AI158" s="277">
        <f t="shared" si="31"/>
        <v>4</v>
      </c>
      <c r="AJ158" s="277">
        <f t="shared" si="32"/>
        <v>5</v>
      </c>
      <c r="AK158" s="293" t="str">
        <f t="shared" si="26"/>
        <v>Late</v>
      </c>
      <c r="AL158" s="277">
        <f t="shared" si="27"/>
        <v>19</v>
      </c>
      <c r="AM158" s="277"/>
      <c r="AN158" s="349">
        <f t="shared" si="23"/>
        <v>43614</v>
      </c>
      <c r="AO158" s="349">
        <f t="shared" si="28"/>
        <v>43665</v>
      </c>
      <c r="AP158" s="909">
        <f>INDEX(Periods!$F$21:$O$31,INDEX(Annual!EndGS,1,$E158+2)+2,$E158+2)</f>
        <v>43753</v>
      </c>
      <c r="AQ158" s="272"/>
      <c r="AR158" s="259"/>
      <c r="AS158" s="247"/>
      <c r="AT158" s="247"/>
      <c r="AU158" s="247"/>
    </row>
    <row r="159" spans="1:47" hidden="1" outlineLevel="3" x14ac:dyDescent="0.35">
      <c r="A159" s="247"/>
      <c r="B159" s="256"/>
      <c r="C159" s="249">
        <f t="shared" si="24"/>
        <v>4</v>
      </c>
      <c r="D159" s="272"/>
      <c r="E159" s="329">
        <v>8</v>
      </c>
      <c r="F159" s="908">
        <f t="shared" si="25"/>
        <v>43733</v>
      </c>
      <c r="G159" s="272"/>
      <c r="H159" s="293"/>
      <c r="I159" s="293"/>
      <c r="J159" s="293">
        <v>4</v>
      </c>
      <c r="K159" s="483">
        <f>INDEX(Periods!$F$21:$O$30,J159+1,$E159+2)</f>
        <v>43733</v>
      </c>
      <c r="L159" s="484">
        <f t="shared" ca="1" si="22"/>
        <v>20</v>
      </c>
      <c r="M159" s="309"/>
      <c r="N159" s="277"/>
      <c r="O159" s="752" cm="1">
        <f t="array" aca="1" ref="O159" ca="1">INDEX(O$65:O$74,$AI159,1)*(1-$AH159)+INDEX(O$65:O$74,$AJ159,1)*($AH159)</f>
        <v>500</v>
      </c>
      <c r="P159" s="752" cm="1">
        <f t="array" aca="1" ref="P159" ca="1">INDEX(P$65:P$74,$AI159,1)*(1-$AH159)+INDEX(P$65:P$74,$AJ159,1)*($AH159)</f>
        <v>3598</v>
      </c>
      <c r="Q159" s="753" cm="1">
        <f t="array" aca="1" ref="Q159" ca="1">INDEX(Q$65:Q$74,$AI159,1)*(1-$AH159)+INDEX(Q$65:Q$74,$AJ159,1)*($AH159)</f>
        <v>0.76</v>
      </c>
      <c r="R159" s="753" cm="1">
        <f t="array" aca="1" ref="R159" ca="1">INDEX(R$65:R$74,$AI159,1)*(1-$AH159)+INDEX(R$65:R$74,$AJ159,1)*($AH159)</f>
        <v>0.78</v>
      </c>
      <c r="S159" s="747" cm="1">
        <f t="array" ref="S159">INDEX([0]!i_pasture_stage_p6z,$J159+1,ROUNDDOWN((ROW($J159)-ROW($J$65))/i_p6_len,0)+1)</f>
        <v>1</v>
      </c>
      <c r="T159" s="753" cm="1">
        <f t="array" aca="1" ref="T159" ca="1">INDEX(T$65:T$74,$AI159,1)*(1-$AH159)+INDEX(T$65:T$74,$AJ159,1)*($AH159)</f>
        <v>0.29999999999999993</v>
      </c>
      <c r="U159" s="747" cm="1">
        <f t="array" aca="1" ref="U159" ca="1">INDEX(U$65:U$74,$AI159,1)*(1-$AH159)+INDEX(U$65:U$74,$AJ159,1)*($AH159)</f>
        <v>10</v>
      </c>
      <c r="V159" s="753" cm="1">
        <f t="array" aca="1" ref="V159" ca="1">INDEX(V$65:V$74,$AI159,1)*(1-$AH159)+INDEX(V$65:V$74,$AJ159,1)*($AH159)</f>
        <v>0</v>
      </c>
      <c r="W159" s="277"/>
      <c r="X159" s="904" cm="1">
        <f t="array" aca="1" ref="X159" ca="1">INDEX(X$65:X$74,$AI159,1)*(1-$AH159)+INDEX(X$65:X$74,$AJ159,1)*($AH159)</f>
        <v>0.75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150</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30"/>
        <v>0.42857142857142855</v>
      </c>
      <c r="AI159" s="277">
        <f t="shared" si="31"/>
        <v>5</v>
      </c>
      <c r="AJ159" s="277">
        <f t="shared" si="32"/>
        <v>5</v>
      </c>
      <c r="AK159" s="293" t="str">
        <f t="shared" si="26"/>
        <v>Late</v>
      </c>
      <c r="AL159" s="277">
        <f t="shared" si="27"/>
        <v>68</v>
      </c>
      <c r="AM159" s="277"/>
      <c r="AN159" s="349">
        <f t="shared" si="23"/>
        <v>43614</v>
      </c>
      <c r="AO159" s="349">
        <f t="shared" si="28"/>
        <v>43665</v>
      </c>
      <c r="AP159" s="909">
        <f>INDEX(Periods!$F$21:$O$31,INDEX(Annual!EndGS,1,$E159+2)+2,$E159+2)</f>
        <v>43753</v>
      </c>
      <c r="AQ159" s="272"/>
      <c r="AR159" s="259"/>
      <c r="AS159" s="247"/>
      <c r="AT159" s="247"/>
      <c r="AU159" s="247"/>
    </row>
    <row r="160" spans="1:47" hidden="1" outlineLevel="3" x14ac:dyDescent="0.35">
      <c r="A160" s="247"/>
      <c r="B160" s="256"/>
      <c r="C160" s="249">
        <f t="shared" si="24"/>
        <v>4</v>
      </c>
      <c r="D160" s="272"/>
      <c r="E160" s="329">
        <v>8</v>
      </c>
      <c r="F160" s="908">
        <f t="shared" si="25"/>
        <v>43753</v>
      </c>
      <c r="G160" s="272"/>
      <c r="H160" s="293"/>
      <c r="I160" s="293"/>
      <c r="J160" s="293">
        <v>5</v>
      </c>
      <c r="K160" s="483">
        <f>INDEX(Periods!$F$21:$O$30,J160+1,$E160+2)</f>
        <v>43753</v>
      </c>
      <c r="L160" s="484">
        <f t="shared" ca="1" si="22"/>
        <v>17</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10</v>
      </c>
      <c r="V160" s="753" cm="1">
        <f t="array" aca="1" ref="V160" ca="1">INDEX(V$65:V$74,$AI160,1)*(1-$AH160)+INDEX(V$65:V$74,$AJ160,1)*($AH160)</f>
        <v>0</v>
      </c>
      <c r="W160" s="277"/>
      <c r="X160" s="904"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43614</v>
      </c>
      <c r="AO160" s="349">
        <f t="shared" si="28"/>
        <v>43665</v>
      </c>
      <c r="AP160" s="909">
        <f>INDEX(Periods!$F$21:$O$31,INDEX(Annual!EndGS,1,$E160+2)+2,$E160+2)</f>
        <v>43753</v>
      </c>
      <c r="AQ160" s="272"/>
      <c r="AR160" s="259"/>
      <c r="AS160" s="247"/>
      <c r="AT160" s="247"/>
      <c r="AU160" s="247"/>
    </row>
    <row r="161" spans="1:47" hidden="1" outlineLevel="3" x14ac:dyDescent="0.35">
      <c r="A161" s="247"/>
      <c r="B161" s="256"/>
      <c r="C161" s="249">
        <f t="shared" si="24"/>
        <v>4</v>
      </c>
      <c r="D161" s="272"/>
      <c r="E161" s="329">
        <v>8</v>
      </c>
      <c r="F161" s="908">
        <f t="shared" si="25"/>
        <v>43770</v>
      </c>
      <c r="G161" s="272"/>
      <c r="H161" s="293"/>
      <c r="I161" s="293"/>
      <c r="J161" s="293">
        <v>6</v>
      </c>
      <c r="K161" s="483">
        <f>INDEX(Periods!$F$21:$O$30,J161+1,$E161+2)</f>
        <v>43770</v>
      </c>
      <c r="L161" s="484">
        <f t="shared" ref="L161:L164" ca="1" si="35">IF(K162-K161&gt;0,K162-K161,OFFSET(K162,-i_p6_len,0)+365-K161)</f>
        <v>82</v>
      </c>
      <c r="M161" s="309"/>
      <c r="N161" s="277"/>
      <c r="O161" s="752" cm="1">
        <f t="array" aca="1" ref="O161" ca="1">INDEX(O$65:O$74,$AI161,1)*(1-$AH161)+INDEX(O$65:O$74,$AJ161,1)*($AH161)</f>
        <v>486.90476190476193</v>
      </c>
      <c r="P161" s="752" cm="1">
        <f t="array" aca="1" ref="P161" ca="1">INDEX(P$65:P$74,$AI161,1)*(1-$AH161)+INDEX(P$65:P$74,$AJ161,1)*($AH161)</f>
        <v>1860.7142857142858</v>
      </c>
      <c r="Q161" s="753" cm="1">
        <f t="array" aca="1" ref="Q161" ca="1">INDEX(Q$65:Q$74,$AI161,1)*(1-$AH161)+INDEX(Q$65:Q$74,$AJ161,1)*($AH161)</f>
        <v>0.5670238095238096</v>
      </c>
      <c r="R161" s="753" cm="1">
        <f t="array" aca="1" ref="R161" ca="1">INDEX(R$65:R$74,$AI161,1)*(1-$AH161)+INDEX(R$65:R$74,$AJ161,1)*($AH161)</f>
        <v>0.67202380952380947</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10</v>
      </c>
      <c r="V161" s="753" cm="1">
        <f t="array" aca="1" ref="V161" ca="1">INDEX(V$65:V$74,$AI161,1)*(1-$AH161)+INDEX(V$65:V$74,$AJ161,1)*($AH161)</f>
        <v>0</v>
      </c>
      <c r="W161" s="277"/>
      <c r="X161" s="904" cm="1">
        <f t="array" aca="1" ref="X161" ca="1">INDEX(X$65:X$74,$AI161,1)*(1-$AH161)+INDEX(X$65:X$74,$AJ161,1)*($AH161)</f>
        <v>0.46666666666666667</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30"/>
        <v>0.80952380952380953</v>
      </c>
      <c r="AI161" s="277">
        <f t="shared" si="31"/>
        <v>6</v>
      </c>
      <c r="AJ161" s="277">
        <f t="shared" si="32"/>
        <v>7</v>
      </c>
      <c r="AK161" s="293" t="str">
        <f t="shared" si="26"/>
        <v>Dry</v>
      </c>
      <c r="AL161" s="277">
        <f t="shared" si="27"/>
        <v>17</v>
      </c>
      <c r="AM161" s="277"/>
      <c r="AN161" s="349">
        <f t="shared" si="23"/>
        <v>43614</v>
      </c>
      <c r="AO161" s="349">
        <f t="shared" si="28"/>
        <v>43665</v>
      </c>
      <c r="AP161" s="909">
        <f>INDEX(Periods!$F$21:$O$31,INDEX(Annual!EndGS,1,$E161+2)+2,$E161+2)</f>
        <v>43753</v>
      </c>
      <c r="AQ161" s="272"/>
      <c r="AR161" s="259"/>
      <c r="AS161" s="247"/>
      <c r="AT161" s="247"/>
      <c r="AU161" s="247"/>
    </row>
    <row r="162" spans="1:47" hidden="1" outlineLevel="3" x14ac:dyDescent="0.35">
      <c r="A162" s="247"/>
      <c r="B162" s="256"/>
      <c r="C162" s="249">
        <f t="shared" si="24"/>
        <v>4</v>
      </c>
      <c r="D162" s="272"/>
      <c r="E162" s="329">
        <v>8</v>
      </c>
      <c r="F162" s="908">
        <f t="shared" si="25"/>
        <v>43852</v>
      </c>
      <c r="G162" s="272"/>
      <c r="H162" s="293"/>
      <c r="I162" s="293"/>
      <c r="J162" s="293">
        <v>7</v>
      </c>
      <c r="K162" s="483">
        <f>INDEX(Periods!$F$21:$O$30,J162+1,$E162+2)</f>
        <v>43852</v>
      </c>
      <c r="L162" s="484">
        <f t="shared" ca="1" si="35"/>
        <v>39</v>
      </c>
      <c r="M162" s="309"/>
      <c r="N162" s="277"/>
      <c r="O162" s="752" cm="1">
        <f t="array" aca="1" ref="O162" ca="1">INDEX(O$65:O$74,$AI162,1)*(1-$AH162)+INDEX(O$65:O$74,$AJ162,1)*($AH162)</f>
        <v>184.51327433628319</v>
      </c>
      <c r="P162" s="752" cm="1">
        <f t="array" aca="1" ref="P162" ca="1">INDEX(P$65:P$74,$AI162,1)*(1-$AH162)+INDEX(P$65:P$74,$AJ162,1)*($AH162)</f>
        <v>839.38053097345141</v>
      </c>
      <c r="Q162" s="753" cm="1">
        <f t="array" aca="1" ref="Q162" ca="1">INDEX(Q$65:Q$74,$AI162,1)*(1-$AH162)+INDEX(Q$65:Q$74,$AJ162,1)*($AH162)</f>
        <v>0.5208407079646018</v>
      </c>
      <c r="R162" s="753" cm="1">
        <f t="array" aca="1" ref="R162" ca="1">INDEX(R$65:R$74,$AI162,1)*(1-$AH162)+INDEX(R$65:R$74,$AJ162,1)*($AH162)</f>
        <v>0.59632743362831864</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10</v>
      </c>
      <c r="V162" s="753" cm="1">
        <f t="array" aca="1" ref="V162" ca="1">INDEX(V$65:V$74,$AI162,1)*(1-$AH162)+INDEX(V$65:V$74,$AJ162,1)*($AH162)</f>
        <v>1.9026548672566371E-2</v>
      </c>
      <c r="W162" s="277"/>
      <c r="X162" s="904" cm="1">
        <f t="array" aca="1" ref="X162" ca="1">INDEX(X$65:X$74,$AI162,1)*(1-$AH162)+INDEX(X$65:X$74,$AJ162,1)*($AH162)</f>
        <v>0.33000000000000007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400</v>
      </c>
      <c r="AC162" s="752" cm="1">
        <f t="array" aca="1" ref="AC162" ca="1">INDEX(AC$65:AC$74,$AI162,1)*(1-$AH162)+INDEX(AC$65:AC$74,$AJ162,1)*($AH162)</f>
        <v>400</v>
      </c>
      <c r="AD162" s="752" cm="1">
        <f t="array" aca="1" ref="AD162" ca="1">INDEX(AD$65:AD$74,$AI162,1)*(1-$AH162)+INDEX(AD$65:AD$74,$AJ162,1)*($AH162)</f>
        <v>400</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30"/>
        <v>0.38053097345132741</v>
      </c>
      <c r="AI162" s="277">
        <f t="shared" si="31"/>
        <v>8</v>
      </c>
      <c r="AJ162" s="277">
        <f t="shared" si="32"/>
        <v>9</v>
      </c>
      <c r="AK162" s="293" t="str">
        <f t="shared" si="26"/>
        <v>Dry</v>
      </c>
      <c r="AL162" s="277">
        <f t="shared" si="27"/>
        <v>99</v>
      </c>
      <c r="AM162" s="277"/>
      <c r="AN162" s="349">
        <f t="shared" si="23"/>
        <v>43614</v>
      </c>
      <c r="AO162" s="349">
        <f t="shared" si="28"/>
        <v>43665</v>
      </c>
      <c r="AP162" s="909">
        <f>INDEX(Periods!$F$21:$O$31,INDEX(Annual!EndGS,1,$E162+2)+2,$E162+2)</f>
        <v>43753</v>
      </c>
      <c r="AQ162" s="272"/>
      <c r="AR162" s="259"/>
      <c r="AS162" s="247"/>
      <c r="AT162" s="247"/>
      <c r="AU162" s="247"/>
    </row>
    <row r="163" spans="1:47" hidden="1" outlineLevel="3" x14ac:dyDescent="0.35">
      <c r="A163" s="247"/>
      <c r="B163" s="256"/>
      <c r="C163" s="249">
        <f t="shared" si="24"/>
        <v>4</v>
      </c>
      <c r="D163" s="272"/>
      <c r="E163" s="329">
        <v>8</v>
      </c>
      <c r="F163" s="908">
        <f t="shared" si="25"/>
        <v>43891</v>
      </c>
      <c r="G163" s="272"/>
      <c r="H163" s="293"/>
      <c r="I163" s="293"/>
      <c r="J163" s="293">
        <v>8</v>
      </c>
      <c r="K163" s="483">
        <f>INDEX(Periods!$F$21:$O$30,J163+1,$E163+2)</f>
        <v>43891</v>
      </c>
      <c r="L163" s="484">
        <f t="shared" ca="1" si="35"/>
        <v>31</v>
      </c>
      <c r="M163" s="309"/>
      <c r="N163" s="277"/>
      <c r="O163" s="752" cm="1">
        <f t="array" aca="1" ref="O163" ca="1">INDEX(O$65:O$74,$AI163,1)*(1-$AH163)+INDEX(O$65:O$74,$AJ163,1)*($AH163)</f>
        <v>193.14159292035399</v>
      </c>
      <c r="P163" s="752" cm="1">
        <f t="array" aca="1" ref="P163" ca="1">INDEX(P$65:P$74,$AI163,1)*(1-$AH163)+INDEX(P$65:P$74,$AJ163,1)*($AH163)</f>
        <v>761.7256637168141</v>
      </c>
      <c r="Q163" s="753" cm="1">
        <f t="array" aca="1" ref="Q163" ca="1">INDEX(Q$65:Q$74,$AI163,1)*(1-$AH163)+INDEX(Q$65:Q$74,$AJ163,1)*($AH163)</f>
        <v>0.51480088495575227</v>
      </c>
      <c r="R163" s="753" cm="1">
        <f t="array" aca="1" ref="R163" ca="1">INDEX(R$65:R$74,$AI163,1)*(1-$AH163)+INDEX(R$65:R$74,$AJ163,1)*($AH163)</f>
        <v>0.58165929203539823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10</v>
      </c>
      <c r="V163" s="753" cm="1">
        <f t="array" aca="1" ref="V163" ca="1">INDEX(V$65:V$74,$AI163,1)*(1-$AH163)+INDEX(V$65:V$74,$AJ163,1)*($AH163)</f>
        <v>3.6283185840707964E-2</v>
      </c>
      <c r="W163" s="277"/>
      <c r="X163" s="904"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30"/>
        <v>0.72566371681415931</v>
      </c>
      <c r="AI163" s="277">
        <f t="shared" si="31"/>
        <v>8</v>
      </c>
      <c r="AJ163" s="277">
        <f t="shared" si="32"/>
        <v>9</v>
      </c>
      <c r="AK163" s="293" t="str">
        <f t="shared" si="26"/>
        <v>Dry</v>
      </c>
      <c r="AL163" s="277">
        <f t="shared" si="27"/>
        <v>138</v>
      </c>
      <c r="AM163" s="277"/>
      <c r="AN163" s="349">
        <f t="shared" si="23"/>
        <v>43614</v>
      </c>
      <c r="AO163" s="349">
        <f t="shared" si="28"/>
        <v>43665</v>
      </c>
      <c r="AP163" s="909">
        <f>INDEX(Periods!$F$21:$O$31,INDEX(Annual!EndGS,1,$E163+2)+2,$E163+2)</f>
        <v>43753</v>
      </c>
      <c r="AQ163" s="272"/>
      <c r="AR163" s="259"/>
      <c r="AS163" s="247"/>
      <c r="AT163" s="247"/>
      <c r="AU163" s="247"/>
    </row>
    <row r="164" spans="1:47" hidden="1" outlineLevel="3" x14ac:dyDescent="0.35">
      <c r="A164" s="247"/>
      <c r="B164" s="256"/>
      <c r="C164" s="249">
        <f t="shared" si="24"/>
        <v>4</v>
      </c>
      <c r="D164" s="272"/>
      <c r="E164" s="329">
        <v>8</v>
      </c>
      <c r="F164" s="908">
        <f t="shared" si="25"/>
        <v>43922</v>
      </c>
      <c r="G164" s="272"/>
      <c r="H164" s="293"/>
      <c r="I164" s="293"/>
      <c r="J164" s="293">
        <v>9</v>
      </c>
      <c r="K164" s="483">
        <f>INDEX(Periods!$F$21:$O$30,J164+1,$E164+2)</f>
        <v>43922</v>
      </c>
      <c r="L164" s="484">
        <f t="shared" ca="1" si="35"/>
        <v>15</v>
      </c>
      <c r="M164" s="312"/>
      <c r="N164" s="277"/>
      <c r="O164" s="752" cm="1">
        <f t="array" aca="1" ref="O164" ca="1">INDEX(O$65:O$74,$AI164,1)*(1-$AH164)+INDEX(O$65:O$74,$AJ164,1)*($AH164)</f>
        <v>200</v>
      </c>
      <c r="P164" s="752" cm="1">
        <f t="array" aca="1" ref="P164" ca="1">INDEX(P$65:P$74,$AI164,1)*(1-$AH164)+INDEX(P$65:P$74,$AJ164,1)*($AH164)</f>
        <v>700</v>
      </c>
      <c r="Q164" s="753" cm="1">
        <f t="array" aca="1" ref="Q164" ca="1">INDEX(Q$65:Q$74,$AI164,1)*(1-$AH164)+INDEX(Q$65:Q$74,$AJ164,1)*($AH164)</f>
        <v>0.51</v>
      </c>
      <c r="R164" s="753" cm="1">
        <f t="array" aca="1" ref="R164" ca="1">INDEX(R$65:R$74,$AI164,1)*(1-$AH164)+INDEX(R$65:R$74,$AJ164,1)*($AH164)</f>
        <v>0.57000000000000006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10</v>
      </c>
      <c r="V164" s="753" cm="1">
        <f t="array" aca="1" ref="V164" ca="1">INDEX(V$65:V$74,$AI164,1)*(1-$AH164)+INDEX(V$65:V$74,$AJ164,1)*($AH164)</f>
        <v>0.05</v>
      </c>
      <c r="W164" s="277"/>
      <c r="X164" s="905"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30"/>
        <v>0</v>
      </c>
      <c r="AI164" s="277">
        <f t="shared" si="31"/>
        <v>9</v>
      </c>
      <c r="AJ164" s="277">
        <f t="shared" si="32"/>
        <v>10</v>
      </c>
      <c r="AK164" s="293" t="str">
        <f t="shared" si="26"/>
        <v>Dry</v>
      </c>
      <c r="AL164" s="277">
        <f t="shared" si="27"/>
        <v>169</v>
      </c>
      <c r="AM164" s="277"/>
      <c r="AN164" s="349">
        <f t="shared" si="23"/>
        <v>43614</v>
      </c>
      <c r="AO164" s="349">
        <f t="shared" si="28"/>
        <v>43665</v>
      </c>
      <c r="AP164" s="909">
        <f>INDEX(Periods!$F$21:$O$31,INDEX(Annual!EndGS,1,$E164+2)+2,$E164+2)</f>
        <v>43753</v>
      </c>
      <c r="AQ164" s="272"/>
      <c r="AR164" s="259"/>
      <c r="AS164" s="247"/>
      <c r="AT164" s="247"/>
      <c r="AU164" s="247"/>
    </row>
    <row r="165" spans="1:47" hidden="1"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409</v>
      </c>
      <c r="AR166" s="259"/>
      <c r="AS166" s="247"/>
      <c r="AT166" s="247"/>
      <c r="AU166" s="247"/>
    </row>
    <row r="167" spans="1:47" ht="5.15" hidden="1" customHeight="1" outlineLevel="3" x14ac:dyDescent="0.35">
      <c r="A167" s="247"/>
      <c r="B167" s="256"/>
      <c r="C167" s="249">
        <f>INT($C$29)+3.005</f>
        <v>4.0049999999999999</v>
      </c>
      <c r="D167" s="272" t="s">
        <v>405</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461</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409</v>
      </c>
      <c r="AR169" s="259"/>
      <c r="AS169" s="247"/>
      <c r="AT169" s="247"/>
      <c r="AU169" s="247"/>
    </row>
    <row r="170" spans="1:47" outlineLevel="1" x14ac:dyDescent="0.35">
      <c r="A170" s="247"/>
      <c r="B170" s="256"/>
      <c r="C170" s="249">
        <f>INT($C$29)+1</f>
        <v>2</v>
      </c>
      <c r="D170" s="272"/>
      <c r="E170" s="329"/>
      <c r="F170" s="329"/>
      <c r="G170" s="272"/>
      <c r="H170" s="289" t="s">
        <v>462</v>
      </c>
      <c r="I170" s="313"/>
      <c r="J170" s="306" t="s">
        <v>463</v>
      </c>
      <c r="K170" s="262" t="s">
        <v>464</v>
      </c>
      <c r="L170" s="262"/>
      <c r="M170" s="262"/>
      <c r="N170" s="306"/>
      <c r="O170" s="262" t="s">
        <v>465</v>
      </c>
      <c r="P170" s="262"/>
      <c r="Q170" s="262"/>
      <c r="R170" s="262"/>
      <c r="S170" s="262"/>
      <c r="T170" s="262"/>
      <c r="U170" s="262" t="s">
        <v>466</v>
      </c>
      <c r="V170" s="262"/>
      <c r="W170" s="262"/>
      <c r="X170" s="262"/>
      <c r="Y170" s="307"/>
      <c r="Z170" s="307"/>
      <c r="AA170" s="307"/>
      <c r="AB170" s="314"/>
      <c r="AC170" s="307" t="s">
        <v>1191</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467</v>
      </c>
      <c r="P171" s="306" t="s">
        <v>468</v>
      </c>
      <c r="Q171" s="306" t="s">
        <v>469</v>
      </c>
      <c r="R171" s="306" t="s">
        <v>891</v>
      </c>
      <c r="S171" s="306" t="s">
        <v>470</v>
      </c>
      <c r="T171" s="306" t="s">
        <v>471</v>
      </c>
      <c r="U171" s="262" t="s">
        <v>472</v>
      </c>
      <c r="V171" s="262"/>
      <c r="W171" s="262"/>
      <c r="X171" s="262"/>
      <c r="Y171" s="307"/>
      <c r="Z171" s="307"/>
      <c r="AA171" s="307"/>
      <c r="AB171" s="314"/>
      <c r="AC171" s="314" t="s">
        <v>1192</v>
      </c>
      <c r="AD171" s="314" t="s">
        <v>1193</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405</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473</v>
      </c>
      <c r="I173" s="293"/>
      <c r="J173" s="294">
        <v>1.65</v>
      </c>
      <c r="K173" s="294">
        <v>0.4</v>
      </c>
      <c r="L173" s="294">
        <v>0.4</v>
      </c>
      <c r="M173" s="294">
        <v>0.6</v>
      </c>
      <c r="N173" s="277"/>
      <c r="O173" s="294">
        <v>17.3</v>
      </c>
      <c r="P173" s="294">
        <v>34</v>
      </c>
      <c r="Q173" s="277">
        <f t="shared" ref="Q173:Q184" si="36">IFERROR(AVERAGE(O173:P173),0)</f>
        <v>25.65</v>
      </c>
      <c r="R173" s="294">
        <v>4.1399999999999997</v>
      </c>
      <c r="S173" s="294">
        <v>12.5</v>
      </c>
      <c r="T173" s="315">
        <v>1.3</v>
      </c>
      <c r="U173" s="311">
        <v>0.57999999999999996</v>
      </c>
      <c r="V173" s="311">
        <v>0.28000000000000003</v>
      </c>
      <c r="W173" s="311">
        <v>0.14000000000000001</v>
      </c>
      <c r="X173" s="311">
        <v>0</v>
      </c>
      <c r="Y173" s="311">
        <v>0</v>
      </c>
      <c r="Z173" s="311">
        <v>0</v>
      </c>
      <c r="AA173" s="311">
        <v>0</v>
      </c>
      <c r="AB173" s="277"/>
      <c r="AC173" s="407">
        <f>481+(11.7+3.1*$R173^0.5)*(40-$Q173)+418*(1-EXP(-0.04*$S173/30.4))</f>
        <v>746.22735565666756</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7"/>
      <c r="AF173" s="277"/>
      <c r="AG173" s="277"/>
      <c r="AH173" s="277"/>
      <c r="AI173" s="277"/>
      <c r="AJ173" s="277"/>
      <c r="AK173" s="277"/>
      <c r="AL173" s="277"/>
      <c r="AM173" s="277"/>
      <c r="AN173" s="277"/>
      <c r="AO173" s="277"/>
      <c r="AP173" s="277"/>
      <c r="AQ173" s="272"/>
      <c r="AR173" s="259"/>
      <c r="AS173" s="247"/>
      <c r="AT173" s="247"/>
      <c r="AU173" s="247"/>
    </row>
    <row r="174" spans="1:47" outlineLevel="2" collapsed="1" x14ac:dyDescent="0.35">
      <c r="A174" s="247"/>
      <c r="B174" s="256"/>
      <c r="C174" s="249">
        <f>INT($C$29)+2</f>
        <v>3</v>
      </c>
      <c r="D174" s="272"/>
      <c r="E174" s="329"/>
      <c r="F174" s="329"/>
      <c r="G174" s="272"/>
      <c r="H174" s="293" t="s">
        <v>474</v>
      </c>
      <c r="I174" s="293"/>
      <c r="J174" s="294">
        <v>1.9</v>
      </c>
      <c r="K174" s="294">
        <v>0.4</v>
      </c>
      <c r="L174" s="294">
        <v>0.4</v>
      </c>
      <c r="M174" s="294">
        <v>0.5</v>
      </c>
      <c r="N174" s="277"/>
      <c r="O174" s="294">
        <v>17.5</v>
      </c>
      <c r="P174" s="294">
        <v>33.299999999999997</v>
      </c>
      <c r="Q174" s="277">
        <f t="shared" si="36"/>
        <v>25.4</v>
      </c>
      <c r="R174" s="294">
        <v>4.1100000000000003</v>
      </c>
      <c r="S174" s="294">
        <v>16.399999999999999</v>
      </c>
      <c r="T174" s="315">
        <v>1.6</v>
      </c>
      <c r="U174" s="311">
        <v>0.7</v>
      </c>
      <c r="V174" s="311">
        <v>0.15</v>
      </c>
      <c r="W174" s="311">
        <v>0.11</v>
      </c>
      <c r="X174" s="311">
        <v>0.04</v>
      </c>
      <c r="Y174" s="311">
        <v>0</v>
      </c>
      <c r="Z174" s="311">
        <v>0</v>
      </c>
      <c r="AA174" s="311">
        <v>0</v>
      </c>
      <c r="AB174" s="277"/>
      <c r="AC174" s="407">
        <f t="shared" ref="AC174:AC184" si="38">481+(11.7+3.1*$R174^0.5)*(40-$Q174)+418*(1-EXP(-0.04*$S174/30.4))</f>
        <v>752.49958392122289</v>
      </c>
      <c r="AD174" s="407">
        <f t="shared" si="37"/>
        <v>752.96163642142164</v>
      </c>
      <c r="AE174" s="277"/>
      <c r="AF174" s="277"/>
      <c r="AG174" s="277"/>
      <c r="AH174" s="277"/>
      <c r="AI174" s="277"/>
      <c r="AJ174" s="277"/>
      <c r="AK174" s="277"/>
      <c r="AL174" s="277"/>
      <c r="AM174" s="277"/>
      <c r="AN174" s="277"/>
      <c r="AO174" s="277"/>
      <c r="AP174" s="277"/>
      <c r="AQ174" s="272"/>
      <c r="AR174" s="259"/>
      <c r="AS174" s="247"/>
      <c r="AT174" s="247"/>
      <c r="AU174" s="247"/>
    </row>
    <row r="175" spans="1:47" hidden="1" outlineLevel="3" x14ac:dyDescent="0.35">
      <c r="A175" s="247"/>
      <c r="B175" s="256"/>
      <c r="C175" s="249">
        <f t="shared" ref="C175:C184" si="39">INT($C$29)+3</f>
        <v>4</v>
      </c>
      <c r="D175" s="272"/>
      <c r="E175" s="329"/>
      <c r="F175" s="329"/>
      <c r="G175" s="272"/>
      <c r="H175" s="293" t="s">
        <v>475</v>
      </c>
      <c r="I175" s="293"/>
      <c r="J175" s="294">
        <v>2</v>
      </c>
      <c r="K175" s="294">
        <v>0.4</v>
      </c>
      <c r="L175" s="294">
        <v>0.4</v>
      </c>
      <c r="M175" s="294">
        <v>0.4</v>
      </c>
      <c r="N175" s="277"/>
      <c r="O175" s="294">
        <v>15.8</v>
      </c>
      <c r="P175" s="294">
        <v>30.5</v>
      </c>
      <c r="Q175" s="277">
        <f t="shared" si="36"/>
        <v>23.15</v>
      </c>
      <c r="R175" s="294">
        <v>3.75</v>
      </c>
      <c r="S175" s="294">
        <v>19.100000000000001</v>
      </c>
      <c r="T175" s="315">
        <v>2.2000000000000002</v>
      </c>
      <c r="U175" s="311">
        <v>0.67</v>
      </c>
      <c r="V175" s="311">
        <v>0.25</v>
      </c>
      <c r="W175" s="311">
        <v>0.05</v>
      </c>
      <c r="X175" s="311">
        <v>0.03</v>
      </c>
      <c r="Y175" s="311">
        <v>0</v>
      </c>
      <c r="Z175" s="311">
        <v>0</v>
      </c>
      <c r="AA175" s="311">
        <v>0</v>
      </c>
      <c r="AB175" s="277"/>
      <c r="AC175" s="407">
        <f t="shared" si="38"/>
        <v>789.67173783296357</v>
      </c>
      <c r="AD175" s="407">
        <f t="shared" si="37"/>
        <v>790.16362915647642</v>
      </c>
      <c r="AE175" s="277"/>
      <c r="AF175" s="277"/>
      <c r="AG175" s="277"/>
      <c r="AH175" s="277"/>
      <c r="AI175" s="277"/>
      <c r="AJ175" s="277"/>
      <c r="AK175" s="277"/>
      <c r="AL175" s="277"/>
      <c r="AM175" s="277"/>
      <c r="AN175" s="277"/>
      <c r="AO175" s="277"/>
      <c r="AP175" s="277"/>
      <c r="AQ175" s="272"/>
      <c r="AR175" s="259"/>
      <c r="AS175" s="247"/>
      <c r="AT175" s="247"/>
      <c r="AU175" s="247"/>
    </row>
    <row r="176" spans="1:47" hidden="1" outlineLevel="3" x14ac:dyDescent="0.35">
      <c r="A176" s="247"/>
      <c r="B176" s="256"/>
      <c r="C176" s="249">
        <f t="shared" si="39"/>
        <v>4</v>
      </c>
      <c r="D176" s="272"/>
      <c r="E176" s="329"/>
      <c r="F176" s="329"/>
      <c r="G176" s="272"/>
      <c r="H176" s="293" t="s">
        <v>476</v>
      </c>
      <c r="I176" s="293"/>
      <c r="J176" s="294">
        <v>2.1</v>
      </c>
      <c r="K176" s="294">
        <v>0.4</v>
      </c>
      <c r="L176" s="294">
        <v>0.4</v>
      </c>
      <c r="M176" s="294">
        <v>0.3</v>
      </c>
      <c r="N176" s="277"/>
      <c r="O176" s="294">
        <v>12.8</v>
      </c>
      <c r="P176" s="294">
        <v>25.6</v>
      </c>
      <c r="Q176" s="277">
        <f t="shared" si="36"/>
        <v>19.200000000000003</v>
      </c>
      <c r="R176" s="294">
        <v>2.89</v>
      </c>
      <c r="S176" s="294">
        <v>23.9</v>
      </c>
      <c r="T176" s="315">
        <v>3.2</v>
      </c>
      <c r="U176" s="311">
        <v>0.72</v>
      </c>
      <c r="V176" s="311">
        <v>0.19</v>
      </c>
      <c r="W176" s="311">
        <v>0.08</v>
      </c>
      <c r="X176" s="311">
        <v>0.01</v>
      </c>
      <c r="Y176" s="311">
        <v>0</v>
      </c>
      <c r="Z176" s="311">
        <v>0</v>
      </c>
      <c r="AA176" s="311">
        <v>0</v>
      </c>
      <c r="AB176" s="277"/>
      <c r="AC176" s="407">
        <f t="shared" si="38"/>
        <v>846.91646184029014</v>
      </c>
      <c r="AD176" s="407">
        <f t="shared" si="37"/>
        <v>847.34054069154797</v>
      </c>
      <c r="AE176" s="277"/>
      <c r="AF176" s="277"/>
      <c r="AG176" s="277"/>
      <c r="AH176" s="277"/>
      <c r="AI176" s="277"/>
      <c r="AJ176" s="277"/>
      <c r="AK176" s="277"/>
      <c r="AL176" s="277"/>
      <c r="AM176" s="277"/>
      <c r="AN176" s="277"/>
      <c r="AO176" s="277"/>
      <c r="AP176" s="277"/>
      <c r="AQ176" s="272"/>
      <c r="AR176" s="259"/>
      <c r="AS176" s="247"/>
      <c r="AT176" s="247"/>
      <c r="AU176" s="247"/>
    </row>
    <row r="177" spans="1:47" hidden="1" outlineLevel="3" x14ac:dyDescent="0.35">
      <c r="A177" s="247"/>
      <c r="B177" s="256"/>
      <c r="C177" s="249">
        <f t="shared" si="39"/>
        <v>4</v>
      </c>
      <c r="D177" s="272"/>
      <c r="E177" s="329"/>
      <c r="F177" s="329"/>
      <c r="G177" s="272"/>
      <c r="H177" s="293" t="s">
        <v>477</v>
      </c>
      <c r="I177" s="293"/>
      <c r="J177" s="294">
        <v>2.2999999999999998</v>
      </c>
      <c r="K177" s="294">
        <v>0.4</v>
      </c>
      <c r="L177" s="294">
        <v>0.4</v>
      </c>
      <c r="M177" s="294">
        <v>0.3</v>
      </c>
      <c r="N177" s="277"/>
      <c r="O177" s="294">
        <v>9.4</v>
      </c>
      <c r="P177" s="294">
        <v>21.1</v>
      </c>
      <c r="Q177" s="277">
        <f t="shared" si="36"/>
        <v>15.25</v>
      </c>
      <c r="R177" s="294">
        <v>2.25</v>
      </c>
      <c r="S177" s="294">
        <v>47.5</v>
      </c>
      <c r="T177" s="315">
        <v>6.6</v>
      </c>
      <c r="U177" s="311">
        <v>0.6</v>
      </c>
      <c r="V177" s="311">
        <v>0.26</v>
      </c>
      <c r="W177" s="311">
        <v>0.09</v>
      </c>
      <c r="X177" s="311">
        <v>0.02</v>
      </c>
      <c r="Y177" s="311">
        <v>0.01</v>
      </c>
      <c r="Z177" s="311">
        <v>0</v>
      </c>
      <c r="AA177" s="311">
        <v>0</v>
      </c>
      <c r="AB177" s="277"/>
      <c r="AC177" s="407">
        <f t="shared" si="38"/>
        <v>910.98783974396713</v>
      </c>
      <c r="AD177" s="407">
        <f t="shared" si="37"/>
        <v>910.75485851232145</v>
      </c>
      <c r="AE177" s="277"/>
      <c r="AF177" s="277"/>
      <c r="AG177" s="277"/>
      <c r="AH177" s="277"/>
      <c r="AI177" s="277"/>
      <c r="AJ177" s="277"/>
      <c r="AK177" s="277"/>
      <c r="AL177" s="277"/>
      <c r="AM177" s="277"/>
      <c r="AN177" s="277"/>
      <c r="AO177" s="277"/>
      <c r="AP177" s="277"/>
      <c r="AQ177" s="272"/>
      <c r="AR177" s="259"/>
      <c r="AS177" s="247"/>
      <c r="AT177" s="247"/>
      <c r="AU177" s="247"/>
    </row>
    <row r="178" spans="1:47" hidden="1" outlineLevel="3" x14ac:dyDescent="0.35">
      <c r="A178" s="247"/>
      <c r="B178" s="256"/>
      <c r="C178" s="249">
        <f t="shared" si="39"/>
        <v>4</v>
      </c>
      <c r="D178" s="272"/>
      <c r="E178" s="329"/>
      <c r="F178" s="329"/>
      <c r="G178" s="272"/>
      <c r="H178" s="293" t="s">
        <v>478</v>
      </c>
      <c r="I178" s="293"/>
      <c r="J178" s="294">
        <v>2</v>
      </c>
      <c r="K178" s="294">
        <v>0.4</v>
      </c>
      <c r="L178" s="294">
        <v>0.4</v>
      </c>
      <c r="M178" s="294">
        <v>0.3</v>
      </c>
      <c r="N178" s="277"/>
      <c r="O178" s="294">
        <v>7.4</v>
      </c>
      <c r="P178" s="294">
        <v>17.7</v>
      </c>
      <c r="Q178" s="277">
        <f t="shared" si="36"/>
        <v>12.55</v>
      </c>
      <c r="R178" s="294">
        <v>2.06</v>
      </c>
      <c r="S178" s="294">
        <v>63.5</v>
      </c>
      <c r="T178" s="315">
        <v>9.1</v>
      </c>
      <c r="U178" s="311">
        <v>0.56000000000000005</v>
      </c>
      <c r="V178" s="311">
        <v>0.27</v>
      </c>
      <c r="W178" s="311">
        <v>0.1</v>
      </c>
      <c r="X178" s="311">
        <v>0.04</v>
      </c>
      <c r="Y178" s="311">
        <v>0.02</v>
      </c>
      <c r="Z178" s="311">
        <v>0.01</v>
      </c>
      <c r="AA178" s="311">
        <v>0</v>
      </c>
      <c r="AB178" s="277"/>
      <c r="AC178" s="407">
        <f t="shared" si="38"/>
        <v>957.8050642961299</v>
      </c>
      <c r="AD178" s="407">
        <f t="shared" si="37"/>
        <v>957.88024728415257</v>
      </c>
      <c r="AE178" s="277"/>
      <c r="AF178" s="277"/>
      <c r="AG178" s="277"/>
      <c r="AH178" s="277"/>
      <c r="AI178" s="277"/>
      <c r="AJ178" s="277"/>
      <c r="AK178" s="277"/>
      <c r="AL178" s="277"/>
      <c r="AM178" s="277"/>
      <c r="AN178" s="277"/>
      <c r="AO178" s="277"/>
      <c r="AP178" s="277"/>
      <c r="AQ178" s="272"/>
      <c r="AR178" s="259"/>
      <c r="AS178" s="247"/>
      <c r="AT178" s="247"/>
      <c r="AU178" s="247"/>
    </row>
    <row r="179" spans="1:47" hidden="1" outlineLevel="3" x14ac:dyDescent="0.35">
      <c r="A179" s="247"/>
      <c r="B179" s="256"/>
      <c r="C179" s="249">
        <f t="shared" si="39"/>
        <v>4</v>
      </c>
      <c r="D179" s="272"/>
      <c r="E179" s="329"/>
      <c r="F179" s="329"/>
      <c r="G179" s="272"/>
      <c r="H179" s="293" t="s">
        <v>479</v>
      </c>
      <c r="I179" s="293"/>
      <c r="J179" s="294">
        <v>1.9</v>
      </c>
      <c r="K179" s="294">
        <v>0.4</v>
      </c>
      <c r="L179" s="294">
        <v>0.4</v>
      </c>
      <c r="M179" s="294">
        <v>0.5</v>
      </c>
      <c r="N179" s="277"/>
      <c r="O179" s="294">
        <v>6.1</v>
      </c>
      <c r="P179" s="294">
        <v>16.600000000000001</v>
      </c>
      <c r="Q179" s="277">
        <f t="shared" si="36"/>
        <v>11.350000000000001</v>
      </c>
      <c r="R179" s="294">
        <v>2</v>
      </c>
      <c r="S179" s="294">
        <v>62.8</v>
      </c>
      <c r="T179" s="315">
        <v>9.6</v>
      </c>
      <c r="U179" s="311">
        <v>0.57999999999999996</v>
      </c>
      <c r="V179" s="311">
        <v>0.25</v>
      </c>
      <c r="W179" s="311">
        <v>0.11</v>
      </c>
      <c r="X179" s="311">
        <v>0.04</v>
      </c>
      <c r="Y179" s="311">
        <v>0.02</v>
      </c>
      <c r="Z179" s="311">
        <v>0</v>
      </c>
      <c r="AA179" s="311">
        <v>0</v>
      </c>
      <c r="AB179" s="277"/>
      <c r="AC179" s="407">
        <f t="shared" si="38"/>
        <v>974.95983781536688</v>
      </c>
      <c r="AD179" s="407">
        <f t="shared" si="37"/>
        <v>974.9264013334024</v>
      </c>
      <c r="AE179" s="277"/>
      <c r="AF179" s="277"/>
      <c r="AG179" s="277"/>
      <c r="AH179" s="277"/>
      <c r="AI179" s="277"/>
      <c r="AJ179" s="277"/>
      <c r="AK179" s="277"/>
      <c r="AL179" s="277"/>
      <c r="AM179" s="277"/>
      <c r="AN179" s="277"/>
      <c r="AO179" s="277"/>
      <c r="AP179" s="277"/>
      <c r="AQ179" s="272"/>
      <c r="AR179" s="259"/>
      <c r="AS179" s="247"/>
      <c r="AT179" s="247"/>
      <c r="AU179" s="247"/>
    </row>
    <row r="180" spans="1:47" hidden="1" outlineLevel="3" x14ac:dyDescent="0.35">
      <c r="A180" s="247"/>
      <c r="B180" s="256"/>
      <c r="C180" s="249">
        <f t="shared" si="39"/>
        <v>4</v>
      </c>
      <c r="D180" s="272"/>
      <c r="E180" s="329"/>
      <c r="F180" s="329"/>
      <c r="G180" s="272"/>
      <c r="H180" s="293" t="s">
        <v>480</v>
      </c>
      <c r="I180" s="293"/>
      <c r="J180" s="294">
        <v>1.8</v>
      </c>
      <c r="K180" s="294">
        <v>0.4</v>
      </c>
      <c r="L180" s="294">
        <v>0.4</v>
      </c>
      <c r="M180" s="294">
        <v>0.65</v>
      </c>
      <c r="N180" s="277"/>
      <c r="O180" s="294">
        <v>5.9</v>
      </c>
      <c r="P180" s="294">
        <v>17.5</v>
      </c>
      <c r="Q180" s="277">
        <f t="shared" si="36"/>
        <v>11.7</v>
      </c>
      <c r="R180" s="294">
        <v>2.17</v>
      </c>
      <c r="S180" s="294">
        <v>47.3</v>
      </c>
      <c r="T180" s="315">
        <v>8.1</v>
      </c>
      <c r="U180" s="311">
        <v>0.56999999999999995</v>
      </c>
      <c r="V180" s="311">
        <v>0.25</v>
      </c>
      <c r="W180" s="311">
        <v>0.12</v>
      </c>
      <c r="X180" s="311">
        <v>0.03</v>
      </c>
      <c r="Y180" s="311">
        <v>0.02</v>
      </c>
      <c r="Z180" s="311">
        <v>0</v>
      </c>
      <c r="AA180" s="311">
        <v>0</v>
      </c>
      <c r="AB180" s="277"/>
      <c r="AC180" s="407">
        <f t="shared" si="38"/>
        <v>966.56635066417994</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7"/>
      <c r="AF180" s="277"/>
      <c r="AG180" s="277"/>
      <c r="AH180" s="277"/>
      <c r="AI180" s="277"/>
      <c r="AJ180" s="277"/>
      <c r="AK180" s="277"/>
      <c r="AL180" s="277"/>
      <c r="AM180" s="277"/>
      <c r="AN180" s="277"/>
      <c r="AO180" s="277"/>
      <c r="AP180" s="277"/>
      <c r="AQ180" s="272"/>
      <c r="AR180" s="259"/>
      <c r="AS180" s="247"/>
      <c r="AT180" s="247"/>
      <c r="AU180" s="247"/>
    </row>
    <row r="181" spans="1:47" hidden="1" outlineLevel="3" x14ac:dyDescent="0.35">
      <c r="A181" s="247"/>
      <c r="B181" s="256"/>
      <c r="C181" s="249">
        <f t="shared" si="39"/>
        <v>4</v>
      </c>
      <c r="D181" s="272"/>
      <c r="E181" s="329"/>
      <c r="F181" s="329"/>
      <c r="G181" s="272"/>
      <c r="H181" s="293" t="s">
        <v>481</v>
      </c>
      <c r="I181" s="293"/>
      <c r="J181" s="294">
        <v>1.6</v>
      </c>
      <c r="K181" s="294">
        <v>0.4</v>
      </c>
      <c r="L181" s="294">
        <v>0.4</v>
      </c>
      <c r="M181" s="294">
        <v>0.8</v>
      </c>
      <c r="N181" s="277"/>
      <c r="O181" s="294">
        <v>7.1</v>
      </c>
      <c r="P181" s="294">
        <v>20.399999999999999</v>
      </c>
      <c r="Q181" s="277">
        <f t="shared" si="36"/>
        <v>13.75</v>
      </c>
      <c r="R181" s="294">
        <v>2.83</v>
      </c>
      <c r="S181" s="294">
        <v>27.6</v>
      </c>
      <c r="T181" s="315">
        <v>5.6</v>
      </c>
      <c r="U181" s="311">
        <v>0.62</v>
      </c>
      <c r="V181" s="311">
        <v>0.21</v>
      </c>
      <c r="W181" s="311">
        <v>0.1</v>
      </c>
      <c r="X181" s="311">
        <v>0.03</v>
      </c>
      <c r="Y181" s="311">
        <v>0.04</v>
      </c>
      <c r="Z181" s="311">
        <v>0</v>
      </c>
      <c r="AA181" s="311">
        <v>0</v>
      </c>
      <c r="AB181" s="277"/>
      <c r="AC181" s="407">
        <f t="shared" si="38"/>
        <v>939.92660849803508</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7"/>
      <c r="AF181" s="277"/>
      <c r="AG181" s="277"/>
      <c r="AH181" s="277"/>
      <c r="AI181" s="277"/>
      <c r="AJ181" s="277"/>
      <c r="AK181" s="277"/>
      <c r="AL181" s="277"/>
      <c r="AM181" s="277"/>
      <c r="AN181" s="277"/>
      <c r="AO181" s="277"/>
      <c r="AP181" s="277"/>
      <c r="AQ181" s="272"/>
      <c r="AR181" s="259"/>
      <c r="AS181" s="247"/>
      <c r="AT181" s="247"/>
      <c r="AU181" s="247"/>
    </row>
    <row r="182" spans="1:47" hidden="1" outlineLevel="3" x14ac:dyDescent="0.35">
      <c r="A182" s="247"/>
      <c r="B182" s="256"/>
      <c r="C182" s="249">
        <f t="shared" si="39"/>
        <v>4</v>
      </c>
      <c r="D182" s="272"/>
      <c r="E182" s="329"/>
      <c r="F182" s="329"/>
      <c r="G182" s="272"/>
      <c r="H182" s="293" t="s">
        <v>482</v>
      </c>
      <c r="I182" s="293"/>
      <c r="J182" s="294">
        <v>1.3</v>
      </c>
      <c r="K182" s="294">
        <v>0.4</v>
      </c>
      <c r="L182" s="294">
        <v>0.4</v>
      </c>
      <c r="M182" s="294">
        <v>0.8</v>
      </c>
      <c r="N182" s="277"/>
      <c r="O182" s="294">
        <v>9.3000000000000007</v>
      </c>
      <c r="P182" s="294">
        <v>24.3</v>
      </c>
      <c r="Q182" s="277">
        <f t="shared" si="36"/>
        <v>16.8</v>
      </c>
      <c r="R182" s="294">
        <v>3.56</v>
      </c>
      <c r="S182" s="294">
        <v>20.399999999999999</v>
      </c>
      <c r="T182" s="315">
        <v>3.8</v>
      </c>
      <c r="U182" s="311">
        <v>0.7</v>
      </c>
      <c r="V182" s="311">
        <v>0.23</v>
      </c>
      <c r="W182" s="311">
        <v>0.06</v>
      </c>
      <c r="X182" s="311">
        <v>0.01</v>
      </c>
      <c r="Y182" s="311">
        <v>0</v>
      </c>
      <c r="Z182" s="311">
        <v>0</v>
      </c>
      <c r="AA182" s="311">
        <v>0</v>
      </c>
      <c r="AB182" s="277"/>
      <c r="AC182" s="407">
        <f t="shared" si="38"/>
        <v>899.20913873239761</v>
      </c>
      <c r="AD182" s="407">
        <f t="shared" si="40"/>
        <v>899.66993881268058</v>
      </c>
      <c r="AE182" s="277"/>
      <c r="AF182" s="277"/>
      <c r="AG182" s="277"/>
      <c r="AH182" s="277"/>
      <c r="AI182" s="277"/>
      <c r="AJ182" s="277"/>
      <c r="AK182" s="277"/>
      <c r="AL182" s="277"/>
      <c r="AM182" s="277"/>
      <c r="AN182" s="277"/>
      <c r="AO182" s="277"/>
      <c r="AP182" s="277"/>
      <c r="AQ182" s="272"/>
      <c r="AR182" s="259"/>
      <c r="AS182" s="247"/>
      <c r="AT182" s="247"/>
      <c r="AU182" s="247"/>
    </row>
    <row r="183" spans="1:47" hidden="1" outlineLevel="3" x14ac:dyDescent="0.35">
      <c r="A183" s="247"/>
      <c r="B183" s="256"/>
      <c r="C183" s="249">
        <f t="shared" si="39"/>
        <v>4</v>
      </c>
      <c r="D183" s="272"/>
      <c r="E183" s="329"/>
      <c r="F183" s="329"/>
      <c r="G183" s="272"/>
      <c r="H183" s="293" t="s">
        <v>483</v>
      </c>
      <c r="I183" s="293"/>
      <c r="J183" s="294">
        <v>1.3</v>
      </c>
      <c r="K183" s="294">
        <v>0.4</v>
      </c>
      <c r="L183" s="294">
        <v>0.4</v>
      </c>
      <c r="M183" s="294">
        <v>0.7</v>
      </c>
      <c r="N183" s="277"/>
      <c r="O183" s="294">
        <v>12.5</v>
      </c>
      <c r="P183" s="294">
        <v>28.5</v>
      </c>
      <c r="Q183" s="277">
        <f t="shared" si="36"/>
        <v>20.5</v>
      </c>
      <c r="R183" s="294">
        <v>3.89</v>
      </c>
      <c r="S183" s="294">
        <v>13.5</v>
      </c>
      <c r="T183" s="315">
        <v>2.5</v>
      </c>
      <c r="U183" s="311">
        <v>0.79</v>
      </c>
      <c r="V183" s="311">
        <v>0.15</v>
      </c>
      <c r="W183" s="311">
        <v>0.05</v>
      </c>
      <c r="X183" s="311">
        <v>0.01</v>
      </c>
      <c r="Y183" s="311">
        <v>0</v>
      </c>
      <c r="Z183" s="311">
        <v>0</v>
      </c>
      <c r="AA183" s="311">
        <v>0</v>
      </c>
      <c r="AB183" s="277"/>
      <c r="AC183" s="407">
        <f t="shared" si="38"/>
        <v>835.73547928801725</v>
      </c>
      <c r="AD183" s="407">
        <f t="shared" si="40"/>
        <v>836.09604798419855</v>
      </c>
      <c r="AE183" s="277"/>
      <c r="AF183" s="277"/>
      <c r="AG183" s="277"/>
      <c r="AH183" s="277"/>
      <c r="AI183" s="277"/>
      <c r="AJ183" s="277"/>
      <c r="AK183" s="277"/>
      <c r="AL183" s="277"/>
      <c r="AM183" s="277"/>
      <c r="AN183" s="277"/>
      <c r="AO183" s="277"/>
      <c r="AP183" s="277"/>
      <c r="AQ183" s="272"/>
      <c r="AR183" s="259"/>
      <c r="AS183" s="247"/>
      <c r="AT183" s="247"/>
      <c r="AU183" s="247"/>
    </row>
    <row r="184" spans="1:47" hidden="1" outlineLevel="3" x14ac:dyDescent="0.35">
      <c r="A184" s="247"/>
      <c r="B184" s="256"/>
      <c r="C184" s="249">
        <f t="shared" si="39"/>
        <v>4</v>
      </c>
      <c r="D184" s="272"/>
      <c r="E184" s="329"/>
      <c r="F184" s="329"/>
      <c r="G184" s="272"/>
      <c r="H184" s="293" t="s">
        <v>484</v>
      </c>
      <c r="I184" s="293"/>
      <c r="J184" s="294">
        <v>1.4</v>
      </c>
      <c r="K184" s="294">
        <v>0.4</v>
      </c>
      <c r="L184" s="294">
        <v>0.4</v>
      </c>
      <c r="M184" s="294">
        <v>0.65</v>
      </c>
      <c r="N184" s="277"/>
      <c r="O184" s="294">
        <v>15.3</v>
      </c>
      <c r="P184" s="294">
        <v>32</v>
      </c>
      <c r="Q184" s="277">
        <f t="shared" si="36"/>
        <v>23.65</v>
      </c>
      <c r="R184" s="294">
        <v>4.03</v>
      </c>
      <c r="S184" s="294">
        <v>10</v>
      </c>
      <c r="T184" s="315">
        <v>1.5</v>
      </c>
      <c r="U184" s="311">
        <v>0.76</v>
      </c>
      <c r="V184" s="311">
        <v>0.23</v>
      </c>
      <c r="W184" s="311">
        <v>0.01</v>
      </c>
      <c r="X184" s="311">
        <v>0</v>
      </c>
      <c r="Y184" s="311">
        <v>0</v>
      </c>
      <c r="Z184" s="311">
        <v>0</v>
      </c>
      <c r="AA184" s="311">
        <v>0</v>
      </c>
      <c r="AB184" s="277"/>
      <c r="AC184" s="407">
        <f t="shared" si="38"/>
        <v>779.50840137403975</v>
      </c>
      <c r="AD184" s="407">
        <f t="shared" si="40"/>
        <v>779.83198433265113</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409</v>
      </c>
      <c r="AR185" s="259"/>
      <c r="AS185" s="247"/>
      <c r="AT185" s="247"/>
      <c r="AU185" s="247"/>
    </row>
    <row r="186" spans="1:47" ht="5.15" hidden="1" customHeight="1" outlineLevel="3" x14ac:dyDescent="0.35">
      <c r="A186" s="247"/>
      <c r="B186" s="256"/>
      <c r="C186" s="249">
        <f>INT($C$29)+3.005</f>
        <v>4.0049999999999999</v>
      </c>
      <c r="D186" s="272" t="s">
        <v>405</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893</v>
      </c>
      <c r="I187" s="293"/>
      <c r="J187" s="277"/>
      <c r="K187" s="277"/>
      <c r="L187" s="277"/>
      <c r="M187" s="277"/>
      <c r="N187" s="277"/>
      <c r="O187" s="316">
        <f>IFERROR(AVERAGE(O172:O185),0)</f>
        <v>11.366666666666667</v>
      </c>
      <c r="P187" s="316">
        <f>IFERROR(AVERAGE(P172:P185),0)</f>
        <v>25.125</v>
      </c>
      <c r="Q187" s="316">
        <f>IFERROR(AVERAGE(Q172:Q185),0)</f>
        <v>18.245833333333334</v>
      </c>
      <c r="R187" s="316">
        <f>IFERROR(AVERAGE(R172:R185),0)</f>
        <v>3.1399999999999992</v>
      </c>
      <c r="S187" s="316">
        <f>SUM(S172:S185)</f>
        <v>364.5</v>
      </c>
      <c r="T187" s="316">
        <f>SUM(T172:T185)</f>
        <v>55.1</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409</v>
      </c>
      <c r="AR188" s="259"/>
      <c r="AS188" s="247"/>
      <c r="AT188" s="247"/>
      <c r="AU188" s="247"/>
    </row>
    <row r="189" spans="1:47" outlineLevel="1" x14ac:dyDescent="0.35">
      <c r="A189" s="247"/>
      <c r="B189" s="256"/>
      <c r="C189" s="249">
        <f>INT($C$29)+1</f>
        <v>2</v>
      </c>
      <c r="D189" s="272"/>
      <c r="E189" s="329"/>
      <c r="F189" s="329"/>
      <c r="G189" s="272"/>
      <c r="H189" s="289" t="s">
        <v>485</v>
      </c>
      <c r="I189" s="290"/>
      <c r="J189" s="317" t="s">
        <v>378</v>
      </c>
      <c r="K189" s="317" t="s">
        <v>133</v>
      </c>
      <c r="L189" s="317" t="s">
        <v>134</v>
      </c>
      <c r="M189" s="317" t="s">
        <v>135</v>
      </c>
      <c r="N189" s="317" t="s">
        <v>136</v>
      </c>
      <c r="O189" s="317" t="s">
        <v>137</v>
      </c>
      <c r="P189" s="317" t="s">
        <v>138</v>
      </c>
      <c r="Q189" s="317" t="s">
        <v>139</v>
      </c>
      <c r="R189" s="317" t="s">
        <v>140</v>
      </c>
      <c r="S189" s="317" t="s">
        <v>141</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405</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487</v>
      </c>
      <c r="I191" s="293"/>
      <c r="J191" s="318">
        <v>50</v>
      </c>
      <c r="K191" s="277"/>
      <c r="L191" s="277"/>
      <c r="M191" s="277" t="s">
        <v>488</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489</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490</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41">INT($C$29)+3</f>
        <v>4</v>
      </c>
      <c r="D194" s="272"/>
      <c r="E194" s="329"/>
      <c r="F194" s="329"/>
      <c r="G194" s="272"/>
      <c r="H194" s="279" t="s">
        <v>491</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41"/>
        <v>4</v>
      </c>
      <c r="D195" s="272"/>
      <c r="E195" s="329"/>
      <c r="F195" s="329"/>
      <c r="G195" s="272"/>
      <c r="H195" s="279" t="s">
        <v>492</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41"/>
        <v>4</v>
      </c>
      <c r="D196" s="272"/>
      <c r="E196" s="329"/>
      <c r="F196" s="329"/>
      <c r="G196" s="272"/>
      <c r="H196" s="279" t="s">
        <v>493</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41"/>
        <v>4</v>
      </c>
      <c r="D197" s="272"/>
      <c r="E197" s="329"/>
      <c r="F197" s="329"/>
      <c r="G197" s="272"/>
      <c r="H197" s="279" t="s">
        <v>494</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41"/>
        <v>4</v>
      </c>
      <c r="D198" s="272"/>
      <c r="E198" s="329"/>
      <c r="F198" s="329"/>
      <c r="G198" s="272"/>
      <c r="H198" s="279" t="s">
        <v>495</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41"/>
        <v>4</v>
      </c>
      <c r="D199" s="272"/>
      <c r="E199" s="329"/>
      <c r="F199" s="329"/>
      <c r="G199" s="272"/>
      <c r="H199" s="279" t="s">
        <v>496</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41"/>
        <v>4</v>
      </c>
      <c r="D200" s="272"/>
      <c r="E200" s="329"/>
      <c r="F200" s="329"/>
      <c r="G200" s="272"/>
      <c r="H200" s="279" t="s">
        <v>497</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41"/>
        <v>4</v>
      </c>
      <c r="D202" s="272"/>
      <c r="E202" s="329"/>
      <c r="F202" s="329"/>
      <c r="G202" s="272"/>
      <c r="H202" s="279" t="s">
        <v>498</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409</v>
      </c>
      <c r="AR203" s="259"/>
      <c r="AS203" s="247"/>
      <c r="AT203" s="247"/>
      <c r="AU203" s="247"/>
    </row>
    <row r="204" spans="1:47" outlineLevel="1" x14ac:dyDescent="0.35">
      <c r="A204" s="247"/>
      <c r="B204" s="256"/>
      <c r="C204" s="249">
        <f>INT($C$29)+1</f>
        <v>2</v>
      </c>
      <c r="D204" s="272"/>
      <c r="E204" s="329"/>
      <c r="F204" s="329"/>
      <c r="G204" s="272"/>
      <c r="H204" s="289" t="s">
        <v>499</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405</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500</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409</v>
      </c>
      <c r="AR207" s="259"/>
      <c r="AS207" s="247"/>
      <c r="AT207" s="247"/>
      <c r="AU207" s="247"/>
    </row>
    <row r="208" spans="1:47" outlineLevel="1" x14ac:dyDescent="0.35">
      <c r="A208" s="247"/>
      <c r="B208" s="256"/>
      <c r="C208" s="249">
        <f>INT($C$29)+1</f>
        <v>2</v>
      </c>
      <c r="D208" s="272"/>
      <c r="E208" s="329"/>
      <c r="F208" s="329"/>
      <c r="G208" s="272"/>
      <c r="H208" s="289" t="s">
        <v>501</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405</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502</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503</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504</v>
      </c>
      <c r="J213" s="293" t="s">
        <v>505</v>
      </c>
      <c r="K213" s="293" t="s">
        <v>753</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409</v>
      </c>
      <c r="AR215" s="259"/>
      <c r="AS215" s="247"/>
      <c r="AT215" s="247"/>
      <c r="AU215" s="247"/>
    </row>
    <row r="216" spans="1:47" ht="15" customHeight="1" outlineLevel="1" x14ac:dyDescent="0.35">
      <c r="A216" s="247"/>
      <c r="B216" s="256"/>
      <c r="C216" s="249">
        <f>INT($C$29)+1</f>
        <v>2</v>
      </c>
      <c r="D216" s="272"/>
      <c r="E216" s="329"/>
      <c r="F216" s="329"/>
      <c r="G216" s="272"/>
      <c r="H216" s="289" t="s">
        <v>952</v>
      </c>
      <c r="I216" s="290"/>
      <c r="J216" s="634" t="s">
        <v>954</v>
      </c>
      <c r="K216" s="634" t="s">
        <v>954</v>
      </c>
      <c r="L216" s="634" t="s">
        <v>953</v>
      </c>
      <c r="M216" s="634" t="s">
        <v>953</v>
      </c>
      <c r="N216" s="306"/>
      <c r="O216" s="306" t="s">
        <v>978</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405</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 t="shared" si="42"/>
        <v>3</v>
      </c>
      <c r="D220" s="272"/>
      <c r="E220" s="329"/>
      <c r="F220" s="329"/>
      <c r="G220" s="272"/>
      <c r="H220" s="277" t="str">
        <f t="shared" si="43"/>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409</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117</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396</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398</v>
      </c>
      <c r="F233" s="326">
        <v>1</v>
      </c>
      <c r="G233" s="265"/>
      <c r="H233" s="266" t="s">
        <v>507</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439</v>
      </c>
      <c r="L237" s="330"/>
      <c r="M237" s="330"/>
      <c r="N237" s="330" t="s">
        <v>440</v>
      </c>
      <c r="O237" s="330"/>
      <c r="P237" s="330"/>
      <c r="Q237" s="330"/>
      <c r="R237" s="330" t="s">
        <v>442</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508</v>
      </c>
      <c r="M238" s="319" t="s">
        <v>4</v>
      </c>
      <c r="N238" s="319" t="s">
        <v>509</v>
      </c>
      <c r="O238" s="319" t="s">
        <v>510</v>
      </c>
      <c r="P238" s="319" t="s">
        <v>511</v>
      </c>
      <c r="Q238" s="319" t="s">
        <v>512</v>
      </c>
      <c r="R238" s="319" t="s">
        <v>509</v>
      </c>
      <c r="S238" s="319" t="s">
        <v>510</v>
      </c>
      <c r="T238" s="319" t="s">
        <v>511</v>
      </c>
      <c r="U238" s="319" t="s">
        <v>512</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402</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513</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403</v>
      </c>
      <c r="C241" s="249">
        <f>INT(MAX($C$244:$C$357))+1</f>
        <v>5</v>
      </c>
      <c r="D241" s="272" t="s">
        <v>404</v>
      </c>
      <c r="E241" s="329"/>
      <c r="F241" s="329"/>
      <c r="G241" s="272"/>
      <c r="H241" s="329" t="s">
        <v>514</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403</v>
      </c>
      <c r="C242" s="249">
        <f>INT(MAX($C$244:$C$357))+1</f>
        <v>5</v>
      </c>
      <c r="D242" s="272" t="s">
        <v>404</v>
      </c>
      <c r="E242" s="329"/>
      <c r="F242" s="329"/>
      <c r="G242" s="272"/>
      <c r="H242" s="329" t="s">
        <v>1057</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515</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405</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516</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517</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409</v>
      </c>
      <c r="AR248" s="259"/>
      <c r="AS248" s="247"/>
      <c r="AT248" s="247"/>
      <c r="AU248" s="247"/>
    </row>
    <row r="249" spans="1:47" outlineLevel="1" x14ac:dyDescent="0.35">
      <c r="A249" s="247"/>
      <c r="B249" s="256"/>
      <c r="C249" s="249">
        <f>INT($C$232)+1</f>
        <v>2</v>
      </c>
      <c r="D249" s="272"/>
      <c r="E249" s="329"/>
      <c r="F249" s="329"/>
      <c r="G249" s="272"/>
      <c r="H249" s="332" t="s">
        <v>518</v>
      </c>
      <c r="I249" s="262" t="s">
        <v>519</v>
      </c>
      <c r="J249" s="335"/>
      <c r="K249" s="262" t="s">
        <v>520</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405</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849</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521</v>
      </c>
      <c r="X251" s="299"/>
      <c r="Y251" s="299"/>
      <c r="Z251" s="299"/>
      <c r="AA251" s="299"/>
      <c r="AB251" s="277"/>
      <c r="AC251" s="964" t="s">
        <v>522</v>
      </c>
      <c r="AD251" s="965"/>
      <c r="AE251" s="965"/>
      <c r="AF251" s="966"/>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848</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7"/>
      <c r="AD252" s="968"/>
      <c r="AE252" s="968"/>
      <c r="AF252" s="969"/>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847</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70"/>
      <c r="AD253" s="971"/>
      <c r="AE253" s="971"/>
      <c r="AF253" s="972"/>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523</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4" t="s">
        <v>524</v>
      </c>
      <c r="AD254" s="965"/>
      <c r="AE254" s="965"/>
      <c r="AF254" s="966"/>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525</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70"/>
      <c r="AD255" s="971"/>
      <c r="AE255" s="971"/>
      <c r="AF255" s="972"/>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526</v>
      </c>
      <c r="F256" s="329"/>
      <c r="G256" s="272"/>
      <c r="H256" s="342" t="s">
        <v>527</v>
      </c>
      <c r="I256" s="300" t="s">
        <v>528</v>
      </c>
      <c r="J256" s="343"/>
      <c r="K256" s="280">
        <f>COUNTA($H$257:$H$312)</f>
        <v>3</v>
      </c>
      <c r="L256" s="280">
        <f>COUNTA($I$257:$I$312)/K256</f>
        <v>8</v>
      </c>
      <c r="M256" s="344">
        <v>-8</v>
      </c>
      <c r="N256" s="300" t="s">
        <v>811</v>
      </c>
      <c r="O256" s="300"/>
      <c r="P256" s="300"/>
      <c r="Q256" s="300"/>
      <c r="R256" s="300" t="s">
        <v>529</v>
      </c>
      <c r="S256" s="300"/>
      <c r="T256" s="300"/>
      <c r="U256" s="300"/>
      <c r="V256" s="277"/>
      <c r="W256" s="345" t="s">
        <v>530</v>
      </c>
      <c r="X256" s="345" t="s">
        <v>531</v>
      </c>
      <c r="Y256" s="345" t="s">
        <v>532</v>
      </c>
      <c r="Z256" s="345" t="s">
        <v>533</v>
      </c>
      <c r="AA256" s="346"/>
      <c r="AB256" s="277"/>
      <c r="AC256" s="345" t="s">
        <v>530</v>
      </c>
      <c r="AD256" s="345" t="s">
        <v>531</v>
      </c>
      <c r="AE256" s="345" t="s">
        <v>532</v>
      </c>
      <c r="AF256" s="345" t="s">
        <v>533</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534</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535</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52">INT($C$232+3)</f>
        <v>4</v>
      </c>
      <c r="D259" s="272"/>
      <c r="E259" s="329">
        <v>1</v>
      </c>
      <c r="F259" s="329"/>
      <c r="G259" s="272"/>
      <c r="H259" s="277"/>
      <c r="I259" s="347">
        <v>2</v>
      </c>
      <c r="J259" s="363" t="s">
        <v>536</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52"/>
        <v>4</v>
      </c>
      <c r="D260" s="272"/>
      <c r="E260" s="329">
        <v>1</v>
      </c>
      <c r="F260" s="329"/>
      <c r="G260" s="272"/>
      <c r="H260" s="277"/>
      <c r="I260" s="277">
        <v>3</v>
      </c>
      <c r="J260" s="276" t="s">
        <v>537</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52"/>
        <v>4</v>
      </c>
      <c r="D261" s="272"/>
      <c r="E261" s="329">
        <v>1</v>
      </c>
      <c r="F261" s="329"/>
      <c r="G261" s="272"/>
      <c r="H261" s="277"/>
      <c r="I261" s="277">
        <v>4</v>
      </c>
      <c r="J261" s="277" t="s">
        <v>538</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52"/>
        <v>4</v>
      </c>
      <c r="D262" s="272"/>
      <c r="E262" s="329">
        <v>1</v>
      </c>
      <c r="F262" s="329"/>
      <c r="G262" s="272"/>
      <c r="H262" s="277"/>
      <c r="I262" s="277">
        <v>5</v>
      </c>
      <c r="J262" s="277" t="s">
        <v>539</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52"/>
        <v>4</v>
      </c>
      <c r="D263" s="272"/>
      <c r="E263" s="329">
        <v>1</v>
      </c>
      <c r="F263" s="329"/>
      <c r="G263" s="272"/>
      <c r="H263" s="277"/>
      <c r="I263" s="277">
        <v>6</v>
      </c>
      <c r="J263" s="277" t="s">
        <v>540</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52"/>
        <v>4</v>
      </c>
      <c r="D264" s="272"/>
      <c r="E264" s="329">
        <v>1</v>
      </c>
      <c r="F264" s="329"/>
      <c r="G264" s="272"/>
      <c r="H264" s="277"/>
      <c r="I264" s="277">
        <v>7</v>
      </c>
      <c r="J264" s="277" t="s">
        <v>541</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534</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535</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54">INT($C$232+3)</f>
        <v>4</v>
      </c>
      <c r="D267" s="272"/>
      <c r="E267" s="329">
        <v>2</v>
      </c>
      <c r="F267" s="329"/>
      <c r="G267" s="272"/>
      <c r="H267" s="277"/>
      <c r="I267" s="277">
        <v>2</v>
      </c>
      <c r="J267" s="357" t="s">
        <v>542</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54"/>
        <v>4</v>
      </c>
      <c r="D268" s="272"/>
      <c r="E268" s="329">
        <v>2</v>
      </c>
      <c r="F268" s="329"/>
      <c r="G268" s="272"/>
      <c r="H268" s="277"/>
      <c r="I268" s="277">
        <v>3</v>
      </c>
      <c r="J268" s="357" t="s">
        <v>543</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54"/>
        <v>4</v>
      </c>
      <c r="D269" s="272"/>
      <c r="E269" s="329">
        <v>2</v>
      </c>
      <c r="F269" s="329"/>
      <c r="G269" s="272"/>
      <c r="H269" s="277"/>
      <c r="I269" s="277">
        <v>4</v>
      </c>
      <c r="J269" s="357" t="s">
        <v>544</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54"/>
        <v>4</v>
      </c>
      <c r="D270" s="272"/>
      <c r="E270" s="329">
        <v>2</v>
      </c>
      <c r="F270" s="329"/>
      <c r="G270" s="272"/>
      <c r="H270" s="277"/>
      <c r="I270" s="277">
        <v>5</v>
      </c>
      <c r="J270" s="357" t="s">
        <v>545</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54"/>
        <v>4</v>
      </c>
      <c r="D271" s="272"/>
      <c r="E271" s="329">
        <v>2</v>
      </c>
      <c r="F271" s="329"/>
      <c r="G271" s="272"/>
      <c r="H271" s="277"/>
      <c r="I271" s="277">
        <v>6</v>
      </c>
      <c r="J271" s="357" t="s">
        <v>546</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54"/>
        <v>4</v>
      </c>
      <c r="D272" s="272"/>
      <c r="E272" s="329">
        <v>2</v>
      </c>
      <c r="F272" s="329"/>
      <c r="G272" s="272"/>
      <c r="H272" s="277"/>
      <c r="I272" s="277">
        <v>7</v>
      </c>
      <c r="J272" s="553" t="s">
        <v>547</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534</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535</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61">INT($C$232+3)</f>
        <v>4</v>
      </c>
      <c r="D275" s="272"/>
      <c r="E275" s="329">
        <v>3</v>
      </c>
      <c r="F275" s="329"/>
      <c r="G275" s="272"/>
      <c r="H275" s="277"/>
      <c r="I275" s="347">
        <v>2</v>
      </c>
      <c r="J275" s="277" t="s">
        <v>542</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61"/>
        <v>4</v>
      </c>
      <c r="D276" s="272"/>
      <c r="E276" s="329">
        <v>3</v>
      </c>
      <c r="F276" s="329"/>
      <c r="G276" s="272"/>
      <c r="H276" s="277"/>
      <c r="I276" s="347">
        <v>3</v>
      </c>
      <c r="J276" s="277" t="s">
        <v>543</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61"/>
        <v>4</v>
      </c>
      <c r="D277" s="272"/>
      <c r="E277" s="329">
        <v>3</v>
      </c>
      <c r="F277" s="329"/>
      <c r="G277" s="272"/>
      <c r="H277" s="277"/>
      <c r="I277" s="347">
        <v>4</v>
      </c>
      <c r="J277" s="277" t="s">
        <v>544</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61"/>
        <v>4</v>
      </c>
      <c r="D278" s="272"/>
      <c r="E278" s="329">
        <v>3</v>
      </c>
      <c r="F278" s="329"/>
      <c r="G278" s="272"/>
      <c r="H278" s="277"/>
      <c r="I278" s="347">
        <v>5</v>
      </c>
      <c r="J278" s="277" t="s">
        <v>545</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61"/>
        <v>4</v>
      </c>
      <c r="D279" s="272"/>
      <c r="E279" s="329">
        <v>3</v>
      </c>
      <c r="F279" s="329"/>
      <c r="G279" s="272"/>
      <c r="H279" s="277"/>
      <c r="I279" s="347">
        <v>6</v>
      </c>
      <c r="J279" s="277" t="s">
        <v>546</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61"/>
        <v>4</v>
      </c>
      <c r="D280" s="272"/>
      <c r="E280" s="329">
        <v>3</v>
      </c>
      <c r="F280" s="329"/>
      <c r="G280" s="272"/>
      <c r="H280" s="277"/>
      <c r="I280" s="347">
        <v>7</v>
      </c>
      <c r="J280" s="277" t="s">
        <v>547</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8" t="s">
        <v>1093</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7">
        <f t="shared" ref="K284:Q286" si="63">MIN(363,INT((K251 - DATE(YEAR(K251),1,1))))+364*(YEAR(K251)-i_startyear)</f>
        <v>120</v>
      </c>
      <c r="L284" s="777">
        <f t="shared" si="63"/>
        <v>120</v>
      </c>
      <c r="M284" s="777">
        <f t="shared" si="63"/>
        <v>120</v>
      </c>
      <c r="N284" s="777">
        <f t="shared" si="63"/>
        <v>120</v>
      </c>
      <c r="O284" s="777">
        <f t="shared" si="63"/>
        <v>120</v>
      </c>
      <c r="P284" s="777">
        <f t="shared" si="63"/>
        <v>120</v>
      </c>
      <c r="Q284" s="777">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7">
        <f t="shared" si="63"/>
        <v>154</v>
      </c>
      <c r="L285" s="777">
        <f t="shared" si="63"/>
        <v>154</v>
      </c>
      <c r="M285" s="777">
        <f t="shared" si="63"/>
        <v>154</v>
      </c>
      <c r="N285" s="777">
        <f t="shared" si="63"/>
        <v>154</v>
      </c>
      <c r="O285" s="777">
        <f t="shared" si="63"/>
        <v>154</v>
      </c>
      <c r="P285" s="777">
        <f t="shared" si="63"/>
        <v>154</v>
      </c>
      <c r="Q285" s="777">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7">
        <f t="shared" si="63"/>
        <v>189</v>
      </c>
      <c r="L286" s="777">
        <f t="shared" si="63"/>
        <v>189</v>
      </c>
      <c r="M286" s="777">
        <f t="shared" si="63"/>
        <v>189</v>
      </c>
      <c r="N286" s="777">
        <f t="shared" si="63"/>
        <v>189</v>
      </c>
      <c r="O286" s="777">
        <f t="shared" si="63"/>
        <v>189</v>
      </c>
      <c r="P286" s="777">
        <f t="shared" si="63"/>
        <v>189</v>
      </c>
      <c r="Q286" s="777">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64">MIN(363,INT((O257 - DATE(YEAR(O257),1,1))))+364*(YEAR(O257)-i_startyear)</f>
        <v>485</v>
      </c>
      <c r="P288" s="777">
        <f t="shared" si="64"/>
        <v>485</v>
      </c>
      <c r="Q288" s="777">
        <f t="shared" si="64"/>
        <v>485</v>
      </c>
      <c r="R288" s="779">
        <f t="shared" si="64"/>
        <v>120</v>
      </c>
      <c r="S288" s="779">
        <f t="shared" si="64"/>
        <v>120</v>
      </c>
      <c r="T288" s="779">
        <f t="shared" si="64"/>
        <v>120</v>
      </c>
      <c r="U288" s="779">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7">
        <f t="shared" ref="N289:N311" si="65">MIN(363,INT((N258 - DATE(YEAR(N258),1,1))))+364*(YEAR(N258)-i_startyear)</f>
        <v>848</v>
      </c>
      <c r="O289" s="777">
        <f t="shared" si="64"/>
        <v>848</v>
      </c>
      <c r="P289" s="777">
        <f t="shared" si="64"/>
        <v>848</v>
      </c>
      <c r="Q289" s="777">
        <f t="shared" si="64"/>
        <v>848</v>
      </c>
      <c r="R289" s="779">
        <f t="shared" si="64"/>
        <v>120</v>
      </c>
      <c r="S289" s="779">
        <f t="shared" si="64"/>
        <v>120</v>
      </c>
      <c r="T289" s="779">
        <f t="shared" si="64"/>
        <v>120</v>
      </c>
      <c r="U289" s="779">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7">
        <f t="shared" si="65"/>
        <v>1212</v>
      </c>
      <c r="O290" s="777">
        <f t="shared" si="64"/>
        <v>1212</v>
      </c>
      <c r="P290" s="777">
        <f t="shared" si="64"/>
        <v>1212</v>
      </c>
      <c r="Q290" s="777">
        <f t="shared" si="64"/>
        <v>1212</v>
      </c>
      <c r="R290" s="779">
        <f t="shared" si="64"/>
        <v>120</v>
      </c>
      <c r="S290" s="779">
        <f t="shared" si="64"/>
        <v>120</v>
      </c>
      <c r="T290" s="779">
        <f t="shared" si="64"/>
        <v>120</v>
      </c>
      <c r="U290" s="779">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7">
        <f t="shared" si="65"/>
        <v>1576</v>
      </c>
      <c r="O291" s="777">
        <f t="shared" si="64"/>
        <v>1576</v>
      </c>
      <c r="P291" s="777">
        <f t="shared" si="64"/>
        <v>1576</v>
      </c>
      <c r="Q291" s="777">
        <f t="shared" si="64"/>
        <v>1576</v>
      </c>
      <c r="R291" s="779">
        <f t="shared" si="64"/>
        <v>120</v>
      </c>
      <c r="S291" s="779">
        <f t="shared" si="64"/>
        <v>120</v>
      </c>
      <c r="T291" s="779">
        <f t="shared" si="64"/>
        <v>120</v>
      </c>
      <c r="U291" s="779">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7">
        <f t="shared" si="65"/>
        <v>1941</v>
      </c>
      <c r="O292" s="777">
        <f t="shared" si="64"/>
        <v>1941</v>
      </c>
      <c r="P292" s="777">
        <f t="shared" si="64"/>
        <v>1941</v>
      </c>
      <c r="Q292" s="777">
        <f t="shared" si="64"/>
        <v>1941</v>
      </c>
      <c r="R292" s="779">
        <f t="shared" si="64"/>
        <v>120</v>
      </c>
      <c r="S292" s="779">
        <f t="shared" si="64"/>
        <v>120</v>
      </c>
      <c r="T292" s="779">
        <f t="shared" si="64"/>
        <v>120</v>
      </c>
      <c r="U292" s="779">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7">
        <f t="shared" si="65"/>
        <v>2304</v>
      </c>
      <c r="O293" s="777">
        <f t="shared" si="64"/>
        <v>2304</v>
      </c>
      <c r="P293" s="777">
        <f t="shared" si="64"/>
        <v>2304</v>
      </c>
      <c r="Q293" s="777">
        <f t="shared" si="64"/>
        <v>2304</v>
      </c>
      <c r="R293" s="779">
        <f t="shared" si="64"/>
        <v>120</v>
      </c>
      <c r="S293" s="779">
        <f t="shared" si="64"/>
        <v>120</v>
      </c>
      <c r="T293" s="779">
        <f t="shared" si="64"/>
        <v>120</v>
      </c>
      <c r="U293" s="779">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7">
        <f t="shared" si="65"/>
        <v>2668</v>
      </c>
      <c r="O294" s="777">
        <f t="shared" si="64"/>
        <v>2668</v>
      </c>
      <c r="P294" s="777">
        <f t="shared" si="64"/>
        <v>2668</v>
      </c>
      <c r="Q294" s="777">
        <f t="shared" si="64"/>
        <v>2668</v>
      </c>
      <c r="R294" s="779">
        <f t="shared" si="64"/>
        <v>120</v>
      </c>
      <c r="S294" s="779">
        <f t="shared" si="64"/>
        <v>120</v>
      </c>
      <c r="T294" s="779">
        <f t="shared" si="64"/>
        <v>120</v>
      </c>
      <c r="U294" s="779">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7">
        <f t="shared" si="65"/>
        <v>3032</v>
      </c>
      <c r="O295" s="777">
        <f t="shared" si="64"/>
        <v>3032</v>
      </c>
      <c r="P295" s="777">
        <f t="shared" si="64"/>
        <v>3032</v>
      </c>
      <c r="Q295" s="777">
        <f t="shared" si="64"/>
        <v>3032</v>
      </c>
      <c r="R295" s="779">
        <f t="shared" si="64"/>
        <v>120</v>
      </c>
      <c r="S295" s="779">
        <f t="shared" si="64"/>
        <v>120</v>
      </c>
      <c r="T295" s="779">
        <f t="shared" si="64"/>
        <v>120</v>
      </c>
      <c r="U295" s="779">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7">
        <f t="shared" si="65"/>
        <v>519</v>
      </c>
      <c r="O296" s="777">
        <f t="shared" si="64"/>
        <v>519</v>
      </c>
      <c r="P296" s="777">
        <f t="shared" si="64"/>
        <v>519</v>
      </c>
      <c r="Q296" s="777">
        <f t="shared" si="64"/>
        <v>519</v>
      </c>
      <c r="R296" s="779">
        <f t="shared" si="64"/>
        <v>154</v>
      </c>
      <c r="S296" s="779">
        <f t="shared" si="64"/>
        <v>154</v>
      </c>
      <c r="T296" s="779">
        <f t="shared" si="64"/>
        <v>154</v>
      </c>
      <c r="U296" s="779">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7">
        <f t="shared" si="65"/>
        <v>882</v>
      </c>
      <c r="O297" s="777">
        <f t="shared" si="64"/>
        <v>882</v>
      </c>
      <c r="P297" s="777">
        <f t="shared" si="64"/>
        <v>882</v>
      </c>
      <c r="Q297" s="777">
        <f t="shared" si="64"/>
        <v>882</v>
      </c>
      <c r="R297" s="779">
        <f t="shared" si="64"/>
        <v>154</v>
      </c>
      <c r="S297" s="779">
        <f t="shared" si="64"/>
        <v>154</v>
      </c>
      <c r="T297" s="779">
        <f t="shared" si="64"/>
        <v>154</v>
      </c>
      <c r="U297" s="779">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7">
        <f t="shared" si="65"/>
        <v>1246</v>
      </c>
      <c r="O298" s="777">
        <f t="shared" ref="O298:U307" si="66">MIN(363,INT((O267 - DATE(YEAR(O267),1,1))))+364*(YEAR(O267)-i_startyear)</f>
        <v>1246</v>
      </c>
      <c r="P298" s="777">
        <f t="shared" si="66"/>
        <v>1246</v>
      </c>
      <c r="Q298" s="777">
        <f t="shared" si="66"/>
        <v>1246</v>
      </c>
      <c r="R298" s="779">
        <f t="shared" si="66"/>
        <v>154</v>
      </c>
      <c r="S298" s="779">
        <f t="shared" si="66"/>
        <v>154</v>
      </c>
      <c r="T298" s="779">
        <f t="shared" si="66"/>
        <v>154</v>
      </c>
      <c r="U298" s="779">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7">
        <f t="shared" si="65"/>
        <v>1610</v>
      </c>
      <c r="O299" s="777">
        <f t="shared" si="66"/>
        <v>1610</v>
      </c>
      <c r="P299" s="777">
        <f t="shared" si="66"/>
        <v>1610</v>
      </c>
      <c r="Q299" s="777">
        <f t="shared" si="66"/>
        <v>1610</v>
      </c>
      <c r="R299" s="779">
        <f t="shared" si="66"/>
        <v>154</v>
      </c>
      <c r="S299" s="779">
        <f t="shared" si="66"/>
        <v>154</v>
      </c>
      <c r="T299" s="779">
        <f t="shared" si="66"/>
        <v>154</v>
      </c>
      <c r="U299" s="779">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7">
        <f t="shared" si="65"/>
        <v>1975</v>
      </c>
      <c r="O300" s="777">
        <f t="shared" si="66"/>
        <v>1975</v>
      </c>
      <c r="P300" s="777">
        <f t="shared" si="66"/>
        <v>1975</v>
      </c>
      <c r="Q300" s="777">
        <f t="shared" si="66"/>
        <v>1975</v>
      </c>
      <c r="R300" s="779">
        <f t="shared" si="66"/>
        <v>154</v>
      </c>
      <c r="S300" s="779">
        <f t="shared" si="66"/>
        <v>154</v>
      </c>
      <c r="T300" s="779">
        <f t="shared" si="66"/>
        <v>154</v>
      </c>
      <c r="U300" s="779">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7">
        <f t="shared" si="65"/>
        <v>2338</v>
      </c>
      <c r="O301" s="777">
        <f t="shared" si="66"/>
        <v>2338</v>
      </c>
      <c r="P301" s="777">
        <f t="shared" si="66"/>
        <v>2338</v>
      </c>
      <c r="Q301" s="777">
        <f t="shared" si="66"/>
        <v>2338</v>
      </c>
      <c r="R301" s="779">
        <f t="shared" si="66"/>
        <v>154</v>
      </c>
      <c r="S301" s="779">
        <f t="shared" si="66"/>
        <v>154</v>
      </c>
      <c r="T301" s="779">
        <f t="shared" si="66"/>
        <v>154</v>
      </c>
      <c r="U301" s="779">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7">
        <f t="shared" si="65"/>
        <v>2702</v>
      </c>
      <c r="O302" s="777">
        <f t="shared" si="66"/>
        <v>2702</v>
      </c>
      <c r="P302" s="777">
        <f t="shared" si="66"/>
        <v>2702</v>
      </c>
      <c r="Q302" s="777">
        <f t="shared" si="66"/>
        <v>2702</v>
      </c>
      <c r="R302" s="779">
        <f t="shared" si="66"/>
        <v>154</v>
      </c>
      <c r="S302" s="779">
        <f t="shared" si="66"/>
        <v>154</v>
      </c>
      <c r="T302" s="779">
        <f t="shared" si="66"/>
        <v>154</v>
      </c>
      <c r="U302" s="779">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7">
        <f t="shared" si="65"/>
        <v>3066</v>
      </c>
      <c r="O303" s="777">
        <f t="shared" si="66"/>
        <v>3066</v>
      </c>
      <c r="P303" s="777">
        <f t="shared" si="66"/>
        <v>3066</v>
      </c>
      <c r="Q303" s="777">
        <f t="shared" si="66"/>
        <v>3066</v>
      </c>
      <c r="R303" s="779">
        <f t="shared" si="66"/>
        <v>154</v>
      </c>
      <c r="S303" s="779">
        <f t="shared" si="66"/>
        <v>154</v>
      </c>
      <c r="T303" s="779">
        <f t="shared" si="66"/>
        <v>154</v>
      </c>
      <c r="U303" s="779">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7">
        <f t="shared" si="65"/>
        <v>554</v>
      </c>
      <c r="O304" s="777">
        <f t="shared" si="66"/>
        <v>554</v>
      </c>
      <c r="P304" s="777">
        <f t="shared" si="66"/>
        <v>554</v>
      </c>
      <c r="Q304" s="777">
        <f t="shared" si="66"/>
        <v>554</v>
      </c>
      <c r="R304" s="779">
        <f t="shared" si="66"/>
        <v>189</v>
      </c>
      <c r="S304" s="779">
        <f t="shared" si="66"/>
        <v>189</v>
      </c>
      <c r="T304" s="779">
        <f t="shared" si="66"/>
        <v>189</v>
      </c>
      <c r="U304" s="779">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7">
        <f t="shared" si="65"/>
        <v>917</v>
      </c>
      <c r="O305" s="777">
        <f t="shared" si="66"/>
        <v>917</v>
      </c>
      <c r="P305" s="777">
        <f t="shared" si="66"/>
        <v>917</v>
      </c>
      <c r="Q305" s="777">
        <f t="shared" si="66"/>
        <v>917</v>
      </c>
      <c r="R305" s="779">
        <f t="shared" si="66"/>
        <v>189</v>
      </c>
      <c r="S305" s="779">
        <f t="shared" si="66"/>
        <v>189</v>
      </c>
      <c r="T305" s="779">
        <f t="shared" si="66"/>
        <v>189</v>
      </c>
      <c r="U305" s="779">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7">
        <f t="shared" si="65"/>
        <v>1281</v>
      </c>
      <c r="O306" s="777">
        <f t="shared" si="66"/>
        <v>1281</v>
      </c>
      <c r="P306" s="777">
        <f t="shared" si="66"/>
        <v>1281</v>
      </c>
      <c r="Q306" s="777">
        <f t="shared" si="66"/>
        <v>1281</v>
      </c>
      <c r="R306" s="779">
        <f t="shared" si="66"/>
        <v>189</v>
      </c>
      <c r="S306" s="779">
        <f t="shared" si="66"/>
        <v>189</v>
      </c>
      <c r="T306" s="779">
        <f t="shared" si="66"/>
        <v>189</v>
      </c>
      <c r="U306" s="779">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7">
        <f t="shared" si="65"/>
        <v>1645</v>
      </c>
      <c r="O307" s="777">
        <f t="shared" si="66"/>
        <v>1645</v>
      </c>
      <c r="P307" s="777">
        <f t="shared" si="66"/>
        <v>1645</v>
      </c>
      <c r="Q307" s="777">
        <f t="shared" si="66"/>
        <v>1645</v>
      </c>
      <c r="R307" s="779">
        <f t="shared" si="66"/>
        <v>189</v>
      </c>
      <c r="S307" s="779">
        <f t="shared" si="66"/>
        <v>189</v>
      </c>
      <c r="T307" s="779">
        <f t="shared" si="66"/>
        <v>189</v>
      </c>
      <c r="U307" s="779">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7">
        <f t="shared" si="65"/>
        <v>2010</v>
      </c>
      <c r="O308" s="777">
        <f t="shared" ref="O308:U311" si="67">MIN(363,INT((O277 - DATE(YEAR(O277),1,1))))+364*(YEAR(O277)-i_startyear)</f>
        <v>2010</v>
      </c>
      <c r="P308" s="777">
        <f t="shared" si="67"/>
        <v>2010</v>
      </c>
      <c r="Q308" s="777">
        <f t="shared" si="67"/>
        <v>2010</v>
      </c>
      <c r="R308" s="779">
        <f t="shared" si="67"/>
        <v>189</v>
      </c>
      <c r="S308" s="779">
        <f t="shared" si="67"/>
        <v>189</v>
      </c>
      <c r="T308" s="779">
        <f t="shared" si="67"/>
        <v>189</v>
      </c>
      <c r="U308" s="779">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7">
        <f t="shared" si="65"/>
        <v>2373</v>
      </c>
      <c r="O309" s="777">
        <f t="shared" si="67"/>
        <v>2373</v>
      </c>
      <c r="P309" s="777">
        <f t="shared" si="67"/>
        <v>2373</v>
      </c>
      <c r="Q309" s="777">
        <f t="shared" si="67"/>
        <v>2373</v>
      </c>
      <c r="R309" s="779">
        <f t="shared" si="67"/>
        <v>189</v>
      </c>
      <c r="S309" s="779">
        <f t="shared" si="67"/>
        <v>189</v>
      </c>
      <c r="T309" s="779">
        <f t="shared" si="67"/>
        <v>189</v>
      </c>
      <c r="U309" s="779">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7">
        <f t="shared" si="65"/>
        <v>2737</v>
      </c>
      <c r="O310" s="777">
        <f t="shared" si="67"/>
        <v>2737</v>
      </c>
      <c r="P310" s="777">
        <f t="shared" si="67"/>
        <v>2737</v>
      </c>
      <c r="Q310" s="777">
        <f t="shared" si="67"/>
        <v>2737</v>
      </c>
      <c r="R310" s="779">
        <f t="shared" si="67"/>
        <v>189</v>
      </c>
      <c r="S310" s="779">
        <f t="shared" si="67"/>
        <v>189</v>
      </c>
      <c r="T310" s="779">
        <f t="shared" si="67"/>
        <v>189</v>
      </c>
      <c r="U310" s="779">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7">
        <f t="shared" si="65"/>
        <v>3101</v>
      </c>
      <c r="O311" s="777">
        <f t="shared" si="67"/>
        <v>3101</v>
      </c>
      <c r="P311" s="777">
        <f t="shared" si="67"/>
        <v>3101</v>
      </c>
      <c r="Q311" s="777">
        <f t="shared" si="67"/>
        <v>3101</v>
      </c>
      <c r="R311" s="779">
        <f t="shared" si="67"/>
        <v>189</v>
      </c>
      <c r="S311" s="779">
        <f t="shared" si="67"/>
        <v>189</v>
      </c>
      <c r="T311" s="779">
        <f t="shared" si="67"/>
        <v>189</v>
      </c>
      <c r="U311" s="779">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409</v>
      </c>
      <c r="AR312" s="259"/>
      <c r="AS312" s="247"/>
      <c r="AT312" s="247"/>
      <c r="AU312" s="247"/>
    </row>
    <row r="313" spans="1:51" outlineLevel="2" x14ac:dyDescent="0.35">
      <c r="A313" s="247"/>
      <c r="B313" s="256"/>
      <c r="C313" s="249">
        <f>INT($C$232)+2</f>
        <v>3</v>
      </c>
      <c r="D313" s="272"/>
      <c r="E313" s="329" t="s">
        <v>526</v>
      </c>
      <c r="F313" s="329"/>
      <c r="G313" s="272"/>
      <c r="H313" s="342" t="s">
        <v>527</v>
      </c>
      <c r="I313" s="300" t="s">
        <v>528</v>
      </c>
      <c r="J313" s="300"/>
      <c r="K313" s="277"/>
      <c r="L313" s="277"/>
      <c r="M313" s="277"/>
      <c r="N313" s="300" t="s">
        <v>548</v>
      </c>
      <c r="O313" s="300"/>
      <c r="P313" s="300"/>
      <c r="Q313" s="300"/>
      <c r="R313" s="277" t="s">
        <v>549</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550</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551</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72">INT($C$232+3)</f>
        <v>4</v>
      </c>
      <c r="D316" s="272"/>
      <c r="E316" s="329">
        <v>1</v>
      </c>
      <c r="F316" s="329"/>
      <c r="G316" s="272"/>
      <c r="H316" s="277"/>
      <c r="I316" s="277">
        <v>2</v>
      </c>
      <c r="J316" s="277" t="s">
        <v>552</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72"/>
        <v>4</v>
      </c>
      <c r="D317" s="272"/>
      <c r="E317" s="329">
        <v>1</v>
      </c>
      <c r="F317" s="329"/>
      <c r="G317" s="272"/>
      <c r="H317" s="277"/>
      <c r="I317" s="277">
        <v>3</v>
      </c>
      <c r="J317" s="277" t="s">
        <v>537</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72"/>
        <v>4</v>
      </c>
      <c r="D318" s="272"/>
      <c r="E318" s="329">
        <v>1</v>
      </c>
      <c r="F318" s="329"/>
      <c r="G318" s="272"/>
      <c r="H318" s="277"/>
      <c r="I318" s="277">
        <v>4</v>
      </c>
      <c r="J318" s="277" t="s">
        <v>538</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72"/>
        <v>4</v>
      </c>
      <c r="D319" s="272"/>
      <c r="E319" s="329">
        <v>1</v>
      </c>
      <c r="F319" s="329"/>
      <c r="G319" s="272"/>
      <c r="H319" s="277"/>
      <c r="I319" s="277">
        <v>5</v>
      </c>
      <c r="J319" s="277" t="s">
        <v>539</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72"/>
        <v>4</v>
      </c>
      <c r="D320" s="272"/>
      <c r="E320" s="329">
        <v>1</v>
      </c>
      <c r="F320" s="329"/>
      <c r="G320" s="272"/>
      <c r="H320" s="277"/>
      <c r="I320" s="277">
        <v>6</v>
      </c>
      <c r="J320" s="277" t="s">
        <v>540</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72"/>
        <v>4</v>
      </c>
      <c r="D321" s="272"/>
      <c r="E321" s="329">
        <v>1</v>
      </c>
      <c r="F321" s="329"/>
      <c r="G321" s="272"/>
      <c r="H321" s="277"/>
      <c r="I321" s="277">
        <v>7</v>
      </c>
      <c r="J321" s="277" t="s">
        <v>541</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550</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551</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73">INT($C$232+3)</f>
        <v>4</v>
      </c>
      <c r="D324" s="272"/>
      <c r="E324" s="329">
        <v>2</v>
      </c>
      <c r="F324" s="329"/>
      <c r="G324" s="272"/>
      <c r="H324" s="277"/>
      <c r="I324" s="277">
        <v>2</v>
      </c>
      <c r="J324" s="277" t="s">
        <v>552</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73"/>
        <v>4</v>
      </c>
      <c r="D325" s="272"/>
      <c r="E325" s="329">
        <v>2</v>
      </c>
      <c r="F325" s="329"/>
      <c r="G325" s="272"/>
      <c r="H325" s="277"/>
      <c r="I325" s="277">
        <v>3</v>
      </c>
      <c r="J325" s="277" t="s">
        <v>537</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73"/>
        <v>4</v>
      </c>
      <c r="D326" s="272"/>
      <c r="E326" s="329">
        <v>2</v>
      </c>
      <c r="F326" s="329"/>
      <c r="G326" s="272"/>
      <c r="H326" s="277"/>
      <c r="I326" s="277">
        <v>4</v>
      </c>
      <c r="J326" s="277" t="s">
        <v>538</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73"/>
        <v>4</v>
      </c>
      <c r="D327" s="272"/>
      <c r="E327" s="329">
        <v>2</v>
      </c>
      <c r="F327" s="329"/>
      <c r="G327" s="272"/>
      <c r="H327" s="277"/>
      <c r="I327" s="277">
        <v>5</v>
      </c>
      <c r="J327" s="277" t="s">
        <v>539</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73"/>
        <v>4</v>
      </c>
      <c r="D328" s="272"/>
      <c r="E328" s="329">
        <v>2</v>
      </c>
      <c r="F328" s="329"/>
      <c r="G328" s="272"/>
      <c r="H328" s="277"/>
      <c r="I328" s="277">
        <v>6</v>
      </c>
      <c r="J328" s="277" t="s">
        <v>540</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73"/>
        <v>4</v>
      </c>
      <c r="D329" s="272"/>
      <c r="E329" s="329">
        <v>2</v>
      </c>
      <c r="F329" s="329"/>
      <c r="G329" s="272"/>
      <c r="H329" s="277"/>
      <c r="I329" s="277">
        <v>7</v>
      </c>
      <c r="J329" s="277" t="s">
        <v>541</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550</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551</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74">INT($C$232+3)</f>
        <v>4</v>
      </c>
      <c r="D332" s="272"/>
      <c r="E332" s="329">
        <v>3</v>
      </c>
      <c r="F332" s="329"/>
      <c r="G332" s="272"/>
      <c r="H332" s="277"/>
      <c r="I332" s="277">
        <v>2</v>
      </c>
      <c r="J332" s="277" t="s">
        <v>552</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74"/>
        <v>4</v>
      </c>
      <c r="D333" s="272"/>
      <c r="E333" s="329">
        <v>3</v>
      </c>
      <c r="F333" s="329"/>
      <c r="G333" s="272"/>
      <c r="H333" s="277"/>
      <c r="I333" s="277">
        <v>3</v>
      </c>
      <c r="J333" s="277" t="s">
        <v>537</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74"/>
        <v>4</v>
      </c>
      <c r="D334" s="272"/>
      <c r="E334" s="329">
        <v>3</v>
      </c>
      <c r="F334" s="329"/>
      <c r="G334" s="272"/>
      <c r="H334" s="277"/>
      <c r="I334" s="277">
        <v>4</v>
      </c>
      <c r="J334" s="277" t="s">
        <v>538</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74"/>
        <v>4</v>
      </c>
      <c r="D335" s="272"/>
      <c r="E335" s="329">
        <v>3</v>
      </c>
      <c r="F335" s="329"/>
      <c r="G335" s="272"/>
      <c r="H335" s="277"/>
      <c r="I335" s="277">
        <v>5</v>
      </c>
      <c r="J335" s="277" t="s">
        <v>539</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74"/>
        <v>4</v>
      </c>
      <c r="D336" s="272"/>
      <c r="E336" s="329">
        <v>3</v>
      </c>
      <c r="F336" s="329"/>
      <c r="G336" s="272"/>
      <c r="H336" s="277"/>
      <c r="I336" s="277">
        <v>6</v>
      </c>
      <c r="J336" s="277" t="s">
        <v>540</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74"/>
        <v>4</v>
      </c>
      <c r="D337" s="272"/>
      <c r="E337" s="329">
        <v>3</v>
      </c>
      <c r="F337" s="329"/>
      <c r="G337" s="272"/>
      <c r="H337" s="277"/>
      <c r="I337" s="277">
        <v>7</v>
      </c>
      <c r="J337" s="277" t="s">
        <v>541</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409</v>
      </c>
      <c r="AR338" s="259"/>
      <c r="AS338" s="247"/>
      <c r="AT338" s="247"/>
      <c r="AU338" s="247"/>
    </row>
    <row r="339" spans="1:51" outlineLevel="2" collapsed="1" x14ac:dyDescent="0.35">
      <c r="A339" s="247"/>
      <c r="B339" s="256"/>
      <c r="C339" s="249">
        <f>INT($C$232+3)</f>
        <v>4</v>
      </c>
      <c r="D339" s="272"/>
      <c r="E339" s="329"/>
      <c r="F339" s="329"/>
      <c r="G339" s="272"/>
      <c r="H339" s="342" t="s">
        <v>553</v>
      </c>
      <c r="I339" s="300" t="s">
        <v>554</v>
      </c>
      <c r="J339" s="299"/>
      <c r="K339" s="277"/>
      <c r="L339" s="277"/>
      <c r="M339" s="277"/>
      <c r="N339" s="277"/>
      <c r="O339" s="973" t="s">
        <v>1051</v>
      </c>
      <c r="P339" s="974"/>
      <c r="Q339" s="974"/>
      <c r="R339" s="974"/>
      <c r="S339" s="974"/>
      <c r="T339" s="974"/>
      <c r="U339" s="974"/>
      <c r="V339" s="974"/>
      <c r="W339" s="974"/>
      <c r="X339" s="975"/>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6"/>
      <c r="P340" s="977"/>
      <c r="Q340" s="977"/>
      <c r="R340" s="977"/>
      <c r="S340" s="977"/>
      <c r="T340" s="977"/>
      <c r="U340" s="977"/>
      <c r="V340" s="977"/>
      <c r="W340" s="977"/>
      <c r="X340" s="978"/>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555</v>
      </c>
      <c r="I341" s="277">
        <v>1</v>
      </c>
      <c r="J341" s="277" t="b">
        <f>COUNTA(K341:M341)&gt;0</f>
        <v>0</v>
      </c>
      <c r="K341" s="294"/>
      <c r="L341" s="294"/>
      <c r="M341" s="294"/>
      <c r="N341" s="277"/>
      <c r="O341" s="976"/>
      <c r="P341" s="977"/>
      <c r="Q341" s="977"/>
      <c r="R341" s="977"/>
      <c r="S341" s="977"/>
      <c r="T341" s="977"/>
      <c r="U341" s="977"/>
      <c r="V341" s="977"/>
      <c r="W341" s="977"/>
      <c r="X341" s="978"/>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9"/>
      <c r="P342" s="980"/>
      <c r="Q342" s="980"/>
      <c r="R342" s="980"/>
      <c r="S342" s="980"/>
      <c r="T342" s="980"/>
      <c r="U342" s="980"/>
      <c r="V342" s="980"/>
      <c r="W342" s="980"/>
      <c r="X342" s="981"/>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1092</v>
      </c>
      <c r="K344" s="780">
        <f t="shared" ref="K344:M346" si="75">MIN(363,INT((K340 - DATE(YEAR(K340),1,1))))+364*INT(YEAR(K340)-i_startyear)</f>
        <v>0</v>
      </c>
      <c r="L344" s="780">
        <f t="shared" si="75"/>
        <v>0</v>
      </c>
      <c r="M344" s="780">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0">
        <f t="shared" si="75"/>
        <v>-43317</v>
      </c>
      <c r="L345" s="780">
        <f t="shared" si="75"/>
        <v>-43317</v>
      </c>
      <c r="M345" s="780">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0">
        <f t="shared" si="75"/>
        <v>-43317</v>
      </c>
      <c r="L346" s="780">
        <f t="shared" si="75"/>
        <v>-43317</v>
      </c>
      <c r="M346" s="780">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409</v>
      </c>
      <c r="AR347" s="259"/>
      <c r="AS347" s="247"/>
      <c r="AT347" s="247"/>
      <c r="AU347" s="247"/>
    </row>
    <row r="348" spans="1:51" outlineLevel="2" collapsed="1" x14ac:dyDescent="0.35">
      <c r="A348" s="247"/>
      <c r="B348" s="256"/>
      <c r="C348" s="249">
        <f>INT($C$232+3)</f>
        <v>4</v>
      </c>
      <c r="D348" s="272"/>
      <c r="E348" s="329"/>
      <c r="F348" s="329"/>
      <c r="G348" s="272"/>
      <c r="H348" s="342" t="s">
        <v>527</v>
      </c>
      <c r="I348" s="277" t="s">
        <v>556</v>
      </c>
      <c r="J348" s="277"/>
      <c r="K348" s="277"/>
      <c r="L348" s="277"/>
      <c r="M348" s="277"/>
      <c r="N348" s="300" t="s">
        <v>557</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558</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409</v>
      </c>
      <c r="AR352" s="259"/>
      <c r="AS352" s="247"/>
      <c r="AT352" s="247"/>
      <c r="AU352" s="247"/>
    </row>
    <row r="353" spans="1:47" outlineLevel="2" collapsed="1" x14ac:dyDescent="0.35">
      <c r="A353" s="247"/>
      <c r="B353" s="256"/>
      <c r="C353" s="249">
        <f>INT($C$232+3)</f>
        <v>4</v>
      </c>
      <c r="D353" s="272"/>
      <c r="E353" s="329"/>
      <c r="F353" s="329"/>
      <c r="G353" s="272"/>
      <c r="H353" s="375" t="s">
        <v>559</v>
      </c>
      <c r="I353" s="293" t="s">
        <v>506</v>
      </c>
      <c r="J353" s="277"/>
      <c r="K353" s="279" t="s">
        <v>560</v>
      </c>
      <c r="L353" s="293">
        <f>COUNTA($H$354:$H$357)</f>
        <v>3</v>
      </c>
      <c r="M353" s="280">
        <v>-6</v>
      </c>
      <c r="N353" s="277"/>
      <c r="O353" s="277"/>
      <c r="P353" s="277"/>
      <c r="Q353" s="277"/>
      <c r="R353" s="300" t="s">
        <v>561</v>
      </c>
      <c r="S353" s="299"/>
      <c r="T353" s="299"/>
      <c r="U353" s="299"/>
      <c r="V353" s="277"/>
      <c r="W353" s="277" t="s">
        <v>562</v>
      </c>
      <c r="X353" s="277" t="s">
        <v>563</v>
      </c>
      <c r="Y353" s="277" t="s">
        <v>564</v>
      </c>
      <c r="Z353" s="277" t="s">
        <v>565</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566</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821</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822</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409</v>
      </c>
      <c r="AR357" s="259"/>
      <c r="AS357" s="247"/>
      <c r="AT357" s="247"/>
      <c r="AU357" s="247"/>
    </row>
    <row r="358" spans="1:47" outlineLevel="1" x14ac:dyDescent="0.35">
      <c r="A358" s="247"/>
      <c r="B358" s="256"/>
      <c r="C358" s="249">
        <f>INT($C$232)+1</f>
        <v>2</v>
      </c>
      <c r="D358" s="272"/>
      <c r="E358" s="329"/>
      <c r="F358" s="329"/>
      <c r="G358" s="272"/>
      <c r="H358" s="332" t="s">
        <v>567</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405</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528</v>
      </c>
      <c r="J360" s="300"/>
      <c r="K360" s="277"/>
      <c r="L360" s="277"/>
      <c r="M360" s="277"/>
      <c r="N360" s="300" t="s">
        <v>568</v>
      </c>
      <c r="O360" s="300"/>
      <c r="P360" s="300"/>
      <c r="Q360" s="300"/>
      <c r="R360" s="277"/>
      <c r="S360" s="277"/>
      <c r="T360" s="277"/>
      <c r="U360" s="277"/>
      <c r="V360" s="277" t="s">
        <v>569</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77">INT($C$232)+3</f>
        <v>4</v>
      </c>
      <c r="D361" s="272"/>
      <c r="E361" s="329"/>
      <c r="F361" s="329"/>
      <c r="G361" s="272"/>
      <c r="H361" s="277"/>
      <c r="I361" s="277">
        <v>0</v>
      </c>
      <c r="J361" s="277" t="s">
        <v>550</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77"/>
        <v>4</v>
      </c>
      <c r="D362" s="272"/>
      <c r="E362" s="329"/>
      <c r="F362" s="329"/>
      <c r="G362" s="272"/>
      <c r="H362" s="277"/>
      <c r="I362" s="277">
        <v>1</v>
      </c>
      <c r="J362" s="277" t="s">
        <v>551</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77"/>
        <v>4</v>
      </c>
      <c r="D363" s="272"/>
      <c r="E363" s="329"/>
      <c r="F363" s="329"/>
      <c r="G363" s="272"/>
      <c r="H363" s="277"/>
      <c r="I363" s="277">
        <v>2</v>
      </c>
      <c r="J363" s="277" t="s">
        <v>552</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77"/>
        <v>4</v>
      </c>
      <c r="D364" s="272"/>
      <c r="E364" s="329"/>
      <c r="F364" s="329"/>
      <c r="G364" s="272"/>
      <c r="H364" s="277"/>
      <c r="I364" s="277">
        <v>3</v>
      </c>
      <c r="J364" s="277" t="s">
        <v>537</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77"/>
        <v>4</v>
      </c>
      <c r="D365" s="272"/>
      <c r="E365" s="329"/>
      <c r="F365" s="329"/>
      <c r="G365" s="272"/>
      <c r="H365" s="277"/>
      <c r="I365" s="277">
        <v>4</v>
      </c>
      <c r="J365" s="277" t="s">
        <v>538</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77"/>
        <v>4</v>
      </c>
      <c r="D366" s="272"/>
      <c r="E366" s="329"/>
      <c r="F366" s="329"/>
      <c r="G366" s="272"/>
      <c r="H366" s="277"/>
      <c r="I366" s="277">
        <v>5</v>
      </c>
      <c r="J366" s="277" t="s">
        <v>539</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77"/>
        <v>4</v>
      </c>
      <c r="D367" s="272"/>
      <c r="E367" s="329"/>
      <c r="F367" s="329"/>
      <c r="G367" s="272"/>
      <c r="H367" s="277"/>
      <c r="I367" s="277">
        <v>6</v>
      </c>
      <c r="J367" s="277" t="s">
        <v>540</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77"/>
        <v>4</v>
      </c>
      <c r="D368" s="272"/>
      <c r="E368" s="329"/>
      <c r="F368" s="329"/>
      <c r="G368" s="272"/>
      <c r="H368" s="277"/>
      <c r="I368" s="277">
        <v>7</v>
      </c>
      <c r="J368" s="277" t="s">
        <v>541</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409</v>
      </c>
      <c r="AR369" s="259"/>
      <c r="AS369" s="247"/>
      <c r="AT369" s="247"/>
      <c r="AU369" s="247"/>
    </row>
    <row r="370" spans="1:47" outlineLevel="2" collapsed="1" x14ac:dyDescent="0.35">
      <c r="A370" s="247"/>
      <c r="B370" s="256"/>
      <c r="C370" s="249">
        <f>INT($C$232+3)</f>
        <v>4</v>
      </c>
      <c r="D370" s="272"/>
      <c r="E370" s="329"/>
      <c r="F370" s="329"/>
      <c r="G370" s="272"/>
      <c r="H370" s="342"/>
      <c r="I370" s="300" t="s">
        <v>528</v>
      </c>
      <c r="J370" s="300"/>
      <c r="K370" s="277"/>
      <c r="L370" s="277"/>
      <c r="M370" s="277"/>
      <c r="N370" s="300" t="s">
        <v>825</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79">INT($C$232)+3</f>
        <v>4</v>
      </c>
      <c r="D371" s="272"/>
      <c r="E371" s="329"/>
      <c r="F371" s="329"/>
      <c r="G371" s="272"/>
      <c r="H371" s="277"/>
      <c r="I371" s="277">
        <v>0</v>
      </c>
      <c r="J371" s="277" t="s">
        <v>550</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79"/>
        <v>4</v>
      </c>
      <c r="D372" s="272"/>
      <c r="E372" s="329"/>
      <c r="F372" s="329"/>
      <c r="G372" s="272"/>
      <c r="H372" s="277"/>
      <c r="I372" s="277">
        <v>1</v>
      </c>
      <c r="J372" s="277" t="s">
        <v>551</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79"/>
        <v>4</v>
      </c>
      <c r="D373" s="272"/>
      <c r="E373" s="329"/>
      <c r="F373" s="329"/>
      <c r="G373" s="272"/>
      <c r="H373" s="277"/>
      <c r="I373" s="277">
        <v>2</v>
      </c>
      <c r="J373" s="277" t="s">
        <v>552</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79"/>
        <v>4</v>
      </c>
      <c r="D374" s="272"/>
      <c r="E374" s="329"/>
      <c r="F374" s="329"/>
      <c r="G374" s="272"/>
      <c r="H374" s="277"/>
      <c r="I374" s="277">
        <v>3</v>
      </c>
      <c r="J374" s="277" t="s">
        <v>537</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79"/>
        <v>4</v>
      </c>
      <c r="D375" s="272"/>
      <c r="E375" s="329"/>
      <c r="F375" s="329"/>
      <c r="G375" s="272"/>
      <c r="H375" s="277"/>
      <c r="I375" s="277">
        <v>4</v>
      </c>
      <c r="J375" s="277" t="s">
        <v>538</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79"/>
        <v>4</v>
      </c>
      <c r="D376" s="272"/>
      <c r="E376" s="329"/>
      <c r="F376" s="329"/>
      <c r="G376" s="272"/>
      <c r="H376" s="277"/>
      <c r="I376" s="277">
        <v>5</v>
      </c>
      <c r="J376" s="277" t="s">
        <v>539</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79"/>
        <v>4</v>
      </c>
      <c r="D377" s="272"/>
      <c r="E377" s="329"/>
      <c r="F377" s="329"/>
      <c r="G377" s="272"/>
      <c r="H377" s="277"/>
      <c r="I377" s="277">
        <v>6</v>
      </c>
      <c r="J377" s="277" t="s">
        <v>540</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79"/>
        <v>4</v>
      </c>
      <c r="D378" s="272"/>
      <c r="E378" s="329"/>
      <c r="F378" s="329"/>
      <c r="G378" s="272"/>
      <c r="H378" s="277"/>
      <c r="I378" s="277">
        <v>7</v>
      </c>
      <c r="J378" s="277" t="s">
        <v>541</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409</v>
      </c>
      <c r="AR379" s="259"/>
      <c r="AS379" s="247"/>
      <c r="AT379" s="247"/>
      <c r="AU379" s="247"/>
    </row>
    <row r="380" spans="1:47" outlineLevel="2" collapsed="1" x14ac:dyDescent="0.35">
      <c r="A380" s="247"/>
      <c r="B380" s="256"/>
      <c r="C380" s="249">
        <f>INT($C$232+3)</f>
        <v>4</v>
      </c>
      <c r="D380" s="272"/>
      <c r="E380" s="329"/>
      <c r="F380" s="329"/>
      <c r="G380" s="272"/>
      <c r="H380" s="342"/>
      <c r="I380" s="300" t="s">
        <v>528</v>
      </c>
      <c r="J380" s="300"/>
      <c r="K380" s="277"/>
      <c r="L380" s="277"/>
      <c r="M380" s="277"/>
      <c r="N380" s="300" t="s">
        <v>570</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80">INT($C$232)+3</f>
        <v>4</v>
      </c>
      <c r="D381" s="272"/>
      <c r="E381" s="329"/>
      <c r="F381" s="329"/>
      <c r="G381" s="272"/>
      <c r="H381" s="277"/>
      <c r="I381" s="277">
        <v>0</v>
      </c>
      <c r="J381" s="277" t="s">
        <v>550</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80"/>
        <v>4</v>
      </c>
      <c r="D382" s="272"/>
      <c r="E382" s="329"/>
      <c r="F382" s="329"/>
      <c r="G382" s="272"/>
      <c r="H382" s="277"/>
      <c r="I382" s="277">
        <v>1</v>
      </c>
      <c r="J382" s="277" t="s">
        <v>551</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80"/>
        <v>4</v>
      </c>
      <c r="D383" s="272"/>
      <c r="E383" s="329"/>
      <c r="F383" s="329"/>
      <c r="G383" s="272"/>
      <c r="H383" s="277"/>
      <c r="I383" s="277">
        <v>2</v>
      </c>
      <c r="J383" s="277" t="s">
        <v>552</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80"/>
        <v>4</v>
      </c>
      <c r="D384" s="272"/>
      <c r="E384" s="329"/>
      <c r="F384" s="329"/>
      <c r="G384" s="272"/>
      <c r="H384" s="277"/>
      <c r="I384" s="277">
        <v>3</v>
      </c>
      <c r="J384" s="277" t="s">
        <v>537</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80"/>
        <v>4</v>
      </c>
      <c r="D385" s="272"/>
      <c r="E385" s="329"/>
      <c r="F385" s="329"/>
      <c r="G385" s="272"/>
      <c r="H385" s="277"/>
      <c r="I385" s="277">
        <v>4</v>
      </c>
      <c r="J385" s="277" t="s">
        <v>538</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80"/>
        <v>4</v>
      </c>
      <c r="D386" s="272"/>
      <c r="E386" s="329"/>
      <c r="F386" s="329"/>
      <c r="G386" s="272"/>
      <c r="H386" s="277"/>
      <c r="I386" s="277">
        <v>5</v>
      </c>
      <c r="J386" s="277" t="s">
        <v>539</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80"/>
        <v>4</v>
      </c>
      <c r="D387" s="272"/>
      <c r="E387" s="329"/>
      <c r="F387" s="329"/>
      <c r="G387" s="272"/>
      <c r="H387" s="277"/>
      <c r="I387" s="277">
        <v>6</v>
      </c>
      <c r="J387" s="277" t="s">
        <v>540</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80"/>
        <v>4</v>
      </c>
      <c r="D388" s="272"/>
      <c r="E388" s="329"/>
      <c r="F388" s="329"/>
      <c r="G388" s="272"/>
      <c r="H388" s="277"/>
      <c r="I388" s="277">
        <v>7</v>
      </c>
      <c r="J388" s="277" t="s">
        <v>541</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409</v>
      </c>
      <c r="AR389" s="259"/>
      <c r="AS389" s="247"/>
      <c r="AT389" s="247"/>
      <c r="AU389" s="247"/>
    </row>
    <row r="390" spans="1:47" outlineLevel="2" x14ac:dyDescent="0.35">
      <c r="A390" s="247"/>
      <c r="B390" s="256"/>
      <c r="C390" s="249">
        <f t="shared" ref="C390:C395" si="81">INT($C$232)+3</f>
        <v>4</v>
      </c>
      <c r="D390" s="272"/>
      <c r="E390" s="329"/>
      <c r="F390" s="329"/>
      <c r="G390" s="272"/>
      <c r="H390" s="277" t="s">
        <v>571</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81"/>
        <v>4</v>
      </c>
      <c r="D391" s="272"/>
      <c r="E391" s="329"/>
      <c r="F391" s="329"/>
      <c r="G391" s="272"/>
      <c r="H391" s="277" t="s">
        <v>572</v>
      </c>
      <c r="I391" s="277">
        <v>55</v>
      </c>
      <c r="J391" s="277" t="s">
        <v>573</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81"/>
        <v>4</v>
      </c>
      <c r="D392" s="272"/>
      <c r="E392" s="329"/>
      <c r="F392" s="329"/>
      <c r="G392" s="272"/>
      <c r="H392" s="277" t="s">
        <v>574</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81"/>
        <v>4</v>
      </c>
      <c r="D393" s="272"/>
      <c r="E393" s="329"/>
      <c r="F393" s="329"/>
      <c r="G393" s="272"/>
      <c r="H393" s="277" t="s">
        <v>575</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81"/>
        <v>4</v>
      </c>
      <c r="D394" s="272"/>
      <c r="E394" s="329"/>
      <c r="F394" s="329"/>
      <c r="G394" s="272"/>
      <c r="H394" s="277" t="s">
        <v>576</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81"/>
        <v>4</v>
      </c>
      <c r="D395" s="272"/>
      <c r="E395" s="329"/>
      <c r="F395" s="329"/>
      <c r="G395" s="272"/>
      <c r="H395" s="277" t="s">
        <v>577</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1052</v>
      </c>
      <c r="I397" s="277"/>
      <c r="J397" s="277"/>
      <c r="K397" s="277"/>
      <c r="L397" s="277" t="s">
        <v>578</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1044</v>
      </c>
      <c r="J398" s="277" t="s">
        <v>1045</v>
      </c>
      <c r="K398" s="732"/>
      <c r="L398" s="293" t="s">
        <v>579</v>
      </c>
      <c r="M398" s="293" t="s">
        <v>1047</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82">INT($C$232)+3</f>
        <v>4</v>
      </c>
      <c r="D399" s="272"/>
      <c r="E399" s="329"/>
      <c r="F399" s="329"/>
      <c r="G399" s="272"/>
      <c r="H399" s="279" t="s">
        <v>1046</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82"/>
        <v>4</v>
      </c>
      <c r="D400" s="272"/>
      <c r="E400" s="329"/>
      <c r="F400" s="329"/>
      <c r="G400" s="272"/>
      <c r="H400" s="279" t="s">
        <v>551</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82"/>
        <v>4</v>
      </c>
      <c r="D401" s="272"/>
      <c r="E401" s="329"/>
      <c r="F401" s="329"/>
      <c r="G401" s="272"/>
      <c r="H401" s="279" t="s">
        <v>552</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82"/>
        <v>4</v>
      </c>
      <c r="D402" s="272"/>
      <c r="E402" s="329"/>
      <c r="F402" s="329"/>
      <c r="G402" s="272"/>
      <c r="H402" s="279" t="s">
        <v>537</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82"/>
        <v>4</v>
      </c>
      <c r="D403" s="272"/>
      <c r="E403" s="329"/>
      <c r="F403" s="329"/>
      <c r="G403" s="272"/>
      <c r="H403" s="279" t="s">
        <v>538</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82"/>
        <v>4</v>
      </c>
      <c r="D404" s="272"/>
      <c r="E404" s="329"/>
      <c r="F404" s="329"/>
      <c r="G404" s="272"/>
      <c r="H404" s="279" t="s">
        <v>539</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82"/>
        <v>4</v>
      </c>
      <c r="D405" s="272"/>
      <c r="E405" s="329"/>
      <c r="F405" s="329"/>
      <c r="G405" s="272"/>
      <c r="H405" s="279" t="s">
        <v>540</v>
      </c>
      <c r="I405" s="380" t="b">
        <v>0</v>
      </c>
      <c r="J405" s="294" t="b">
        <v>0</v>
      </c>
      <c r="K405" s="277"/>
      <c r="L405" s="310">
        <f t="shared" si="84"/>
        <v>1</v>
      </c>
      <c r="M405" s="310">
        <f t="shared" si="83"/>
        <v>1</v>
      </c>
      <c r="N405" s="347"/>
      <c r="O405" s="603"/>
      <c r="P405" s="982" t="s">
        <v>923</v>
      </c>
      <c r="Q405" s="982"/>
      <c r="R405" s="982"/>
      <c r="S405" s="982"/>
      <c r="T405" s="982"/>
      <c r="U405" s="982"/>
      <c r="V405" s="982"/>
      <c r="W405" s="982"/>
      <c r="X405" s="982"/>
      <c r="Y405" s="982"/>
      <c r="Z405" s="983"/>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82"/>
        <v>4</v>
      </c>
      <c r="D406" s="272"/>
      <c r="E406" s="329"/>
      <c r="F406" s="329"/>
      <c r="G406" s="272"/>
      <c r="H406" s="279" t="s">
        <v>541</v>
      </c>
      <c r="I406" s="380" t="b">
        <v>0</v>
      </c>
      <c r="J406" s="294" t="b">
        <v>0</v>
      </c>
      <c r="K406" s="277"/>
      <c r="L406" s="310">
        <f t="shared" si="84"/>
        <v>1</v>
      </c>
      <c r="M406" s="310">
        <f t="shared" si="83"/>
        <v>1</v>
      </c>
      <c r="N406" s="347"/>
      <c r="O406" s="603"/>
      <c r="P406" s="984"/>
      <c r="Q406" s="984"/>
      <c r="R406" s="984"/>
      <c r="S406" s="984"/>
      <c r="T406" s="984"/>
      <c r="U406" s="984"/>
      <c r="V406" s="984"/>
      <c r="W406" s="984"/>
      <c r="X406" s="984"/>
      <c r="Y406" s="984"/>
      <c r="Z406" s="985"/>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82"/>
        <v>4</v>
      </c>
      <c r="D407" s="272"/>
      <c r="E407" s="329"/>
      <c r="F407" s="329"/>
      <c r="G407" s="272"/>
      <c r="H407" s="346"/>
      <c r="I407" s="346"/>
      <c r="J407" s="346"/>
      <c r="K407" s="346"/>
      <c r="L407" s="346"/>
      <c r="M407" s="346"/>
      <c r="N407" s="545"/>
      <c r="O407" s="604"/>
      <c r="P407" s="984"/>
      <c r="Q407" s="984"/>
      <c r="R407" s="984"/>
      <c r="S407" s="984"/>
      <c r="T407" s="984"/>
      <c r="U407" s="984"/>
      <c r="V407" s="984"/>
      <c r="W407" s="984"/>
      <c r="X407" s="984"/>
      <c r="Y407" s="984"/>
      <c r="Z407" s="985"/>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82"/>
        <v>4</v>
      </c>
      <c r="D408" s="272"/>
      <c r="E408" s="329"/>
      <c r="F408" s="329"/>
      <c r="G408" s="272"/>
      <c r="H408" s="430" t="s">
        <v>580</v>
      </c>
      <c r="I408" s="430"/>
      <c r="J408" s="430"/>
      <c r="K408" s="430"/>
      <c r="L408" s="430"/>
      <c r="M408" s="430"/>
      <c r="N408" s="430"/>
      <c r="O408" s="602"/>
      <c r="P408" s="984"/>
      <c r="Q408" s="984"/>
      <c r="R408" s="984"/>
      <c r="S408" s="984"/>
      <c r="T408" s="984"/>
      <c r="U408" s="984"/>
      <c r="V408" s="984"/>
      <c r="W408" s="984"/>
      <c r="X408" s="984"/>
      <c r="Y408" s="984"/>
      <c r="Z408" s="985"/>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82"/>
        <v>4</v>
      </c>
      <c r="D409" s="272"/>
      <c r="E409" s="329"/>
      <c r="F409" s="329"/>
      <c r="G409" s="272"/>
      <c r="H409" s="347"/>
      <c r="I409" s="381"/>
      <c r="J409" s="381"/>
      <c r="K409" s="382" t="s">
        <v>581</v>
      </c>
      <c r="L409" s="299"/>
      <c r="M409" s="299"/>
      <c r="N409" s="383"/>
      <c r="O409" s="600"/>
      <c r="P409" s="984"/>
      <c r="Q409" s="984"/>
      <c r="R409" s="984"/>
      <c r="S409" s="984"/>
      <c r="T409" s="984"/>
      <c r="U409" s="984"/>
      <c r="V409" s="984"/>
      <c r="W409" s="984"/>
      <c r="X409" s="984"/>
      <c r="Y409" s="984"/>
      <c r="Z409" s="985"/>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82"/>
        <v>4</v>
      </c>
      <c r="D410" s="272"/>
      <c r="E410" s="329"/>
      <c r="F410" s="329"/>
      <c r="G410" s="272"/>
      <c r="H410" s="347"/>
      <c r="I410" s="384" t="s">
        <v>559</v>
      </c>
      <c r="J410" s="384" t="s">
        <v>582</v>
      </c>
      <c r="K410" s="385" t="s">
        <v>583</v>
      </c>
      <c r="L410" s="293" t="s">
        <v>584</v>
      </c>
      <c r="M410" s="293" t="s">
        <v>585</v>
      </c>
      <c r="N410" s="386" t="s">
        <v>559</v>
      </c>
      <c r="O410" s="601"/>
      <c r="P410" s="984"/>
      <c r="Q410" s="984"/>
      <c r="R410" s="984"/>
      <c r="S410" s="984"/>
      <c r="T410" s="984"/>
      <c r="U410" s="984"/>
      <c r="V410" s="984"/>
      <c r="W410" s="984"/>
      <c r="X410" s="984"/>
      <c r="Y410" s="984"/>
      <c r="Z410" s="985"/>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82"/>
        <v>4</v>
      </c>
      <c r="D411" s="272"/>
      <c r="E411" s="329"/>
      <c r="F411" s="329"/>
      <c r="G411" s="272"/>
      <c r="H411" s="387" t="s">
        <v>440</v>
      </c>
      <c r="I411" s="380" t="b">
        <v>1</v>
      </c>
      <c r="J411" s="380" t="b">
        <v>1</v>
      </c>
      <c r="K411" s="385" t="b">
        <v>0</v>
      </c>
      <c r="L411" s="294" t="b">
        <v>1</v>
      </c>
      <c r="M411" s="294" t="b">
        <v>1</v>
      </c>
      <c r="N411" s="388" t="b">
        <v>1</v>
      </c>
      <c r="O411" s="601"/>
      <c r="P411" s="984"/>
      <c r="Q411" s="984"/>
      <c r="R411" s="984"/>
      <c r="S411" s="984"/>
      <c r="T411" s="984"/>
      <c r="U411" s="984"/>
      <c r="V411" s="984"/>
      <c r="W411" s="984"/>
      <c r="X411" s="984"/>
      <c r="Y411" s="984"/>
      <c r="Z411" s="985"/>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82"/>
        <v>4</v>
      </c>
      <c r="D412" s="272"/>
      <c r="E412" s="329"/>
      <c r="F412" s="329"/>
      <c r="G412" s="272"/>
      <c r="H412" s="387" t="s">
        <v>442</v>
      </c>
      <c r="I412" s="380" t="b">
        <v>1</v>
      </c>
      <c r="J412" s="380" t="b">
        <v>1</v>
      </c>
      <c r="K412" s="385" t="b">
        <v>0</v>
      </c>
      <c r="L412" s="294" t="b">
        <v>1</v>
      </c>
      <c r="M412" s="294" t="b">
        <v>1</v>
      </c>
      <c r="N412" s="388" t="b">
        <v>1</v>
      </c>
      <c r="O412" s="601"/>
      <c r="P412" s="986"/>
      <c r="Q412" s="986"/>
      <c r="R412" s="986"/>
      <c r="S412" s="986"/>
      <c r="T412" s="986"/>
      <c r="U412" s="986"/>
      <c r="V412" s="986"/>
      <c r="W412" s="986"/>
      <c r="X412" s="986"/>
      <c r="Y412" s="986"/>
      <c r="Z412" s="987"/>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409</v>
      </c>
      <c r="AR413" s="259"/>
      <c r="AS413" s="247"/>
      <c r="AT413" s="247"/>
      <c r="AU413" s="247"/>
    </row>
    <row r="414" spans="1:47" outlineLevel="1" x14ac:dyDescent="0.35">
      <c r="A414" s="247"/>
      <c r="B414" s="256"/>
      <c r="C414" s="249">
        <f>INT($C$232)+1</f>
        <v>2</v>
      </c>
      <c r="D414" s="272"/>
      <c r="E414" s="329"/>
      <c r="F414" s="329"/>
      <c r="G414" s="272"/>
      <c r="H414" s="332" t="s">
        <v>907</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405</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587</v>
      </c>
      <c r="I416" s="300" t="s">
        <v>588</v>
      </c>
      <c r="J416" s="389"/>
      <c r="K416" s="300" t="s">
        <v>812</v>
      </c>
      <c r="L416" s="300"/>
      <c r="M416" s="300"/>
      <c r="N416" s="300" t="s">
        <v>813</v>
      </c>
      <c r="O416" s="300"/>
      <c r="P416" s="300"/>
      <c r="Q416" s="300"/>
      <c r="R416" s="300" t="s">
        <v>814</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815</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409</v>
      </c>
      <c r="AR428" s="259"/>
      <c r="AS428" s="247"/>
      <c r="AT428" s="247"/>
      <c r="AU428" s="247"/>
    </row>
    <row r="429" spans="1:47" outlineLevel="1" x14ac:dyDescent="0.35">
      <c r="A429" s="247"/>
      <c r="B429" s="256"/>
      <c r="C429" s="249">
        <f>INT($C$232)+1</f>
        <v>2</v>
      </c>
      <c r="D429" s="272"/>
      <c r="E429" s="329"/>
      <c r="F429" s="329"/>
      <c r="G429" s="272"/>
      <c r="H429" s="332" t="s">
        <v>586</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405</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587</v>
      </c>
      <c r="I431" s="300" t="s">
        <v>589</v>
      </c>
      <c r="J431" s="389"/>
      <c r="K431" s="390">
        <f>COUNTA($H432:$H$462)</f>
        <v>30</v>
      </c>
      <c r="L431" s="390">
        <f>COUNTA($I$432:$I$462)/K431</f>
        <v>1</v>
      </c>
      <c r="M431" s="280">
        <v>-9</v>
      </c>
      <c r="N431" s="300" t="s">
        <v>590</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 t="shared" ref="C432:C452" si="90">INT($C$232)+3</f>
        <v>4</v>
      </c>
      <c r="D432" s="272"/>
      <c r="E432" s="329"/>
      <c r="F432" s="329"/>
      <c r="G432" s="272"/>
      <c r="H432" s="293" t="str">
        <f t="shared" ref="H432:H441" si="91">H$251</f>
        <v>Aut</v>
      </c>
      <c r="I432" s="299" t="s">
        <v>820</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 t="shared" si="90"/>
        <v>4</v>
      </c>
      <c r="D442" s="272"/>
      <c r="E442" s="329"/>
      <c r="F442" s="329"/>
      <c r="G442" s="272"/>
      <c r="H442" s="293" t="str">
        <f>H$252</f>
        <v>Win</v>
      </c>
      <c r="I442" s="299" t="s">
        <v>820</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 t="shared" si="90"/>
        <v>4</v>
      </c>
      <c r="D452" s="272"/>
      <c r="E452" s="329"/>
      <c r="F452" s="329"/>
      <c r="G452" s="272"/>
      <c r="H452" s="293" t="str">
        <f t="shared" ref="H452:H461" si="95">H$253</f>
        <v>Spr</v>
      </c>
      <c r="I452" s="299" t="s">
        <v>820</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409</v>
      </c>
      <c r="AR462" s="259"/>
      <c r="AS462" s="247"/>
      <c r="AT462" s="247"/>
      <c r="AU462" s="247"/>
    </row>
    <row r="463" spans="1:47" outlineLevel="2" collapsed="1" x14ac:dyDescent="0.35">
      <c r="A463" s="247"/>
      <c r="B463" s="256"/>
      <c r="C463" s="249">
        <f>INT($C$232)+2</f>
        <v>3</v>
      </c>
      <c r="D463" s="272"/>
      <c r="E463" s="329"/>
      <c r="F463" s="329"/>
      <c r="G463" s="272"/>
      <c r="H463" s="342" t="s">
        <v>587</v>
      </c>
      <c r="I463" s="300" t="s">
        <v>591</v>
      </c>
      <c r="J463" s="300"/>
      <c r="K463" s="392">
        <f>COUNTA($H464:$H$476)</f>
        <v>3</v>
      </c>
      <c r="L463" s="390">
        <f>COUNTA($I$464:$I$476)/K463</f>
        <v>4</v>
      </c>
      <c r="M463" s="364"/>
      <c r="N463" s="277"/>
      <c r="O463" s="300" t="s">
        <v>592</v>
      </c>
      <c r="P463" s="300"/>
      <c r="Q463" s="300"/>
      <c r="R463" s="300" t="s">
        <v>593</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97">INT($C$232)+3</f>
        <v>4</v>
      </c>
      <c r="D464" s="272"/>
      <c r="E464" s="329"/>
      <c r="F464" s="329"/>
      <c r="G464" s="272"/>
      <c r="H464" s="293" t="str">
        <f>H$251</f>
        <v>Aut</v>
      </c>
      <c r="I464" s="299" t="s">
        <v>594</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409</v>
      </c>
      <c r="AR476" s="259"/>
      <c r="AS476" s="247"/>
      <c r="AT476" s="247"/>
      <c r="AU476" s="247"/>
    </row>
    <row r="477" spans="1:47" outlineLevel="2" collapsed="1" x14ac:dyDescent="0.35">
      <c r="A477" s="247"/>
      <c r="B477" s="256"/>
      <c r="C477" s="249">
        <f>INT($C$232)+2</f>
        <v>3</v>
      </c>
      <c r="D477" s="272"/>
      <c r="E477" s="329"/>
      <c r="F477" s="329"/>
      <c r="G477" s="272"/>
      <c r="H477" s="342" t="s">
        <v>587</v>
      </c>
      <c r="I477" s="300" t="s">
        <v>595</v>
      </c>
      <c r="J477" s="300"/>
      <c r="K477" s="392"/>
      <c r="L477" s="390">
        <f>COUNTA($I478:$I$490)/COUNTA($H478:$H$490)</f>
        <v>4</v>
      </c>
      <c r="M477" s="277"/>
      <c r="N477" s="300" t="s">
        <v>596</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102">INT($C$232)+3</f>
        <v>4</v>
      </c>
      <c r="D478" s="272"/>
      <c r="E478" s="329"/>
      <c r="F478" s="329"/>
      <c r="G478" s="272"/>
      <c r="H478" s="293" t="str">
        <f>H$251</f>
        <v>Aut</v>
      </c>
      <c r="I478" s="299" t="s">
        <v>594</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102"/>
        <v>4</v>
      </c>
      <c r="D479" s="272"/>
      <c r="E479" s="329"/>
      <c r="F479" s="329"/>
      <c r="G479" s="272"/>
      <c r="H479" s="293"/>
      <c r="I479" s="299" t="s">
        <v>597</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102"/>
        <v>4</v>
      </c>
      <c r="D480" s="272"/>
      <c r="E480" s="329"/>
      <c r="F480" s="329"/>
      <c r="G480" s="272"/>
      <c r="H480" s="293"/>
      <c r="I480" s="299" t="s">
        <v>598</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102"/>
        <v>4</v>
      </c>
      <c r="D481" s="272"/>
      <c r="E481" s="329"/>
      <c r="F481" s="329"/>
      <c r="G481" s="272"/>
      <c r="H481" s="293"/>
      <c r="I481" s="299" t="s">
        <v>599</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102"/>
        <v>4</v>
      </c>
      <c r="D482" s="272"/>
      <c r="E482" s="329"/>
      <c r="F482" s="329"/>
      <c r="G482" s="272"/>
      <c r="H482" s="293" t="str">
        <f>H$252</f>
        <v>Win</v>
      </c>
      <c r="I482" s="299" t="s">
        <v>594</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102"/>
        <v>4</v>
      </c>
      <c r="D483" s="272"/>
      <c r="E483" s="329"/>
      <c r="F483" s="329"/>
      <c r="G483" s="272"/>
      <c r="H483" s="293"/>
      <c r="I483" s="299" t="s">
        <v>597</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102"/>
        <v>4</v>
      </c>
      <c r="D484" s="272"/>
      <c r="E484" s="329"/>
      <c r="F484" s="329"/>
      <c r="G484" s="272"/>
      <c r="H484" s="293"/>
      <c r="I484" s="299" t="s">
        <v>598</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102"/>
        <v>4</v>
      </c>
      <c r="D485" s="272"/>
      <c r="E485" s="329"/>
      <c r="F485" s="329"/>
      <c r="G485" s="272"/>
      <c r="H485" s="293"/>
      <c r="I485" s="299" t="s">
        <v>599</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102"/>
        <v>4</v>
      </c>
      <c r="D486" s="272"/>
      <c r="E486" s="329"/>
      <c r="F486" s="329"/>
      <c r="G486" s="272"/>
      <c r="H486" s="293" t="str">
        <f>H$253</f>
        <v>Spr</v>
      </c>
      <c r="I486" s="299" t="s">
        <v>594</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102"/>
        <v>4</v>
      </c>
      <c r="D487" s="272"/>
      <c r="E487" s="329"/>
      <c r="F487" s="329"/>
      <c r="G487" s="272"/>
      <c r="H487" s="293"/>
      <c r="I487" s="299" t="s">
        <v>597</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102"/>
        <v>4</v>
      </c>
      <c r="D488" s="272"/>
      <c r="E488" s="329"/>
      <c r="F488" s="329"/>
      <c r="G488" s="272"/>
      <c r="H488" s="293"/>
      <c r="I488" s="299" t="s">
        <v>598</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102"/>
        <v>4</v>
      </c>
      <c r="D489" s="272"/>
      <c r="E489" s="329"/>
      <c r="F489" s="329"/>
      <c r="G489" s="272"/>
      <c r="H489" s="293"/>
      <c r="I489" s="299" t="s">
        <v>599</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409</v>
      </c>
      <c r="AR490" s="259"/>
      <c r="AS490" s="247"/>
      <c r="AT490" s="247"/>
      <c r="AU490" s="247"/>
    </row>
    <row r="491" spans="1:47" outlineLevel="2" collapsed="1" x14ac:dyDescent="0.35">
      <c r="A491" s="247"/>
      <c r="B491" s="256"/>
      <c r="C491" s="249">
        <f>INT($C$232)+2</f>
        <v>3</v>
      </c>
      <c r="D491" s="272"/>
      <c r="E491" s="329"/>
      <c r="F491" s="329"/>
      <c r="G491" s="272"/>
      <c r="H491" s="342" t="s">
        <v>587</v>
      </c>
      <c r="I491" s="342" t="s">
        <v>895</v>
      </c>
      <c r="J491" s="300" t="s">
        <v>910</v>
      </c>
      <c r="K491" s="300"/>
      <c r="L491" s="390">
        <f>COUNTA($J492:$J$612)/COUNTA($I492:$I$612)</f>
        <v>8</v>
      </c>
      <c r="M491" s="277"/>
      <c r="N491" s="300" t="s">
        <v>596</v>
      </c>
      <c r="O491" s="300"/>
      <c r="P491" s="300"/>
      <c r="Q491" s="300"/>
      <c r="R491" s="591" t="s">
        <v>908</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106">INT($C$232)+3</f>
        <v>4</v>
      </c>
      <c r="D492" s="272"/>
      <c r="E492" s="329"/>
      <c r="F492" s="329"/>
      <c r="G492" s="272"/>
      <c r="H492" s="293" t="str">
        <f>H$251</f>
        <v>Aut</v>
      </c>
      <c r="I492" s="293">
        <v>0</v>
      </c>
      <c r="J492" s="299" t="s">
        <v>896</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106"/>
        <v>4</v>
      </c>
      <c r="D493" s="272"/>
      <c r="E493" s="329"/>
      <c r="F493" s="329"/>
      <c r="G493" s="272"/>
      <c r="H493" s="277"/>
      <c r="I493" s="293"/>
      <c r="J493" s="299" t="s">
        <v>897</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106"/>
        <v>4</v>
      </c>
      <c r="D494" s="272"/>
      <c r="E494" s="329"/>
      <c r="F494" s="329"/>
      <c r="G494" s="272"/>
      <c r="H494" s="277"/>
      <c r="I494" s="293"/>
      <c r="J494" s="299" t="s">
        <v>142</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106"/>
        <v>4</v>
      </c>
      <c r="D495" s="272"/>
      <c r="E495" s="329"/>
      <c r="F495" s="329"/>
      <c r="G495" s="272"/>
      <c r="H495" s="277"/>
      <c r="I495" s="293"/>
      <c r="J495" s="299" t="s">
        <v>600</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106"/>
        <v>4</v>
      </c>
      <c r="D496" s="272"/>
      <c r="E496" s="329"/>
      <c r="F496" s="329"/>
      <c r="G496" s="272"/>
      <c r="H496" s="277"/>
      <c r="I496" s="293"/>
      <c r="J496" s="299" t="s">
        <v>601</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106"/>
        <v>4</v>
      </c>
      <c r="D497" s="272"/>
      <c r="E497" s="329"/>
      <c r="F497" s="329"/>
      <c r="G497" s="272"/>
      <c r="H497" s="277"/>
      <c r="I497" s="293"/>
      <c r="J497" s="299" t="s">
        <v>602</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106"/>
        <v>4</v>
      </c>
      <c r="D498" s="272"/>
      <c r="E498" s="329"/>
      <c r="F498" s="329"/>
      <c r="G498" s="272"/>
      <c r="H498" s="277"/>
      <c r="I498" s="293"/>
      <c r="J498" s="299" t="s">
        <v>603</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106"/>
        <v>4</v>
      </c>
      <c r="D499" s="272"/>
      <c r="E499" s="329"/>
      <c r="F499" s="329"/>
      <c r="G499" s="272"/>
      <c r="H499" s="277"/>
      <c r="I499" s="293"/>
      <c r="J499" s="299" t="s">
        <v>576</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106"/>
        <v>4</v>
      </c>
      <c r="D500" s="272"/>
      <c r="E500" s="329"/>
      <c r="F500" s="329"/>
      <c r="G500" s="272"/>
      <c r="H500" s="293"/>
      <c r="I500" s="293">
        <v>1</v>
      </c>
      <c r="J500" s="299" t="s">
        <v>896</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106"/>
        <v>4</v>
      </c>
      <c r="D501" s="272"/>
      <c r="E501" s="329"/>
      <c r="F501" s="329"/>
      <c r="G501" s="272"/>
      <c r="H501" s="277"/>
      <c r="I501" s="293"/>
      <c r="J501" s="299" t="s">
        <v>897</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106"/>
        <v>4</v>
      </c>
      <c r="D502" s="272"/>
      <c r="E502" s="329"/>
      <c r="F502" s="329"/>
      <c r="G502" s="272"/>
      <c r="H502" s="277"/>
      <c r="I502" s="293"/>
      <c r="J502" s="299" t="s">
        <v>142</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106"/>
        <v>4</v>
      </c>
      <c r="D503" s="272"/>
      <c r="E503" s="329"/>
      <c r="F503" s="329"/>
      <c r="G503" s="272"/>
      <c r="H503" s="277"/>
      <c r="I503" s="293"/>
      <c r="J503" s="299" t="s">
        <v>600</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106"/>
        <v>4</v>
      </c>
      <c r="D504" s="272"/>
      <c r="E504" s="329"/>
      <c r="F504" s="329"/>
      <c r="G504" s="272"/>
      <c r="H504" s="277"/>
      <c r="I504" s="293"/>
      <c r="J504" s="299" t="s">
        <v>601</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106"/>
        <v>4</v>
      </c>
      <c r="D505" s="272"/>
      <c r="E505" s="329"/>
      <c r="F505" s="329"/>
      <c r="G505" s="272"/>
      <c r="H505" s="277"/>
      <c r="I505" s="293"/>
      <c r="J505" s="299" t="s">
        <v>602</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106"/>
        <v>4</v>
      </c>
      <c r="D506" s="272"/>
      <c r="E506" s="329"/>
      <c r="F506" s="329"/>
      <c r="G506" s="272"/>
      <c r="H506" s="277"/>
      <c r="I506" s="293"/>
      <c r="J506" s="299" t="s">
        <v>603</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106"/>
        <v>4</v>
      </c>
      <c r="D507" s="272"/>
      <c r="E507" s="329"/>
      <c r="F507" s="329"/>
      <c r="G507" s="272"/>
      <c r="H507" s="277"/>
      <c r="I507" s="293"/>
      <c r="J507" s="299" t="s">
        <v>576</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106"/>
        <v>4</v>
      </c>
      <c r="D508" s="272"/>
      <c r="E508" s="329"/>
      <c r="F508" s="329"/>
      <c r="G508" s="272"/>
      <c r="H508" s="293"/>
      <c r="I508" s="293">
        <v>2</v>
      </c>
      <c r="J508" s="299" t="s">
        <v>896</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106"/>
        <v>4</v>
      </c>
      <c r="D509" s="272"/>
      <c r="E509" s="329"/>
      <c r="F509" s="329"/>
      <c r="G509" s="272"/>
      <c r="H509" s="277"/>
      <c r="I509" s="293"/>
      <c r="J509" s="299" t="s">
        <v>897</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106"/>
        <v>4</v>
      </c>
      <c r="D510" s="272"/>
      <c r="E510" s="329"/>
      <c r="F510" s="329"/>
      <c r="G510" s="272"/>
      <c r="H510" s="277"/>
      <c r="I510" s="293"/>
      <c r="J510" s="299" t="s">
        <v>142</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106"/>
        <v>4</v>
      </c>
      <c r="D511" s="272"/>
      <c r="E511" s="329"/>
      <c r="F511" s="329"/>
      <c r="G511" s="272"/>
      <c r="H511" s="277"/>
      <c r="I511" s="293"/>
      <c r="J511" s="299" t="s">
        <v>600</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106"/>
        <v>4</v>
      </c>
      <c r="D512" s="272"/>
      <c r="E512" s="329"/>
      <c r="F512" s="329"/>
      <c r="G512" s="272"/>
      <c r="H512" s="277"/>
      <c r="I512" s="293"/>
      <c r="J512" s="299" t="s">
        <v>601</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106"/>
        <v>4</v>
      </c>
      <c r="D513" s="272"/>
      <c r="E513" s="329"/>
      <c r="F513" s="329"/>
      <c r="G513" s="272"/>
      <c r="H513" s="277"/>
      <c r="I513" s="293"/>
      <c r="J513" s="299" t="s">
        <v>602</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106"/>
        <v>4</v>
      </c>
      <c r="D514" s="272"/>
      <c r="E514" s="329"/>
      <c r="F514" s="329"/>
      <c r="G514" s="272"/>
      <c r="H514" s="277"/>
      <c r="I514" s="293"/>
      <c r="J514" s="299" t="s">
        <v>603</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106"/>
        <v>4</v>
      </c>
      <c r="D515" s="272"/>
      <c r="E515" s="329"/>
      <c r="F515" s="329"/>
      <c r="G515" s="272"/>
      <c r="H515" s="277"/>
      <c r="I515" s="293"/>
      <c r="J515" s="299" t="s">
        <v>576</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106"/>
        <v>4</v>
      </c>
      <c r="D516" s="272"/>
      <c r="E516" s="329"/>
      <c r="F516" s="329"/>
      <c r="G516" s="272"/>
      <c r="H516" s="293"/>
      <c r="I516" s="293">
        <v>3</v>
      </c>
      <c r="J516" s="299" t="s">
        <v>896</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106"/>
        <v>4</v>
      </c>
      <c r="D517" s="272"/>
      <c r="E517" s="329"/>
      <c r="F517" s="329"/>
      <c r="G517" s="272"/>
      <c r="H517" s="277"/>
      <c r="I517" s="293"/>
      <c r="J517" s="299" t="s">
        <v>897</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106"/>
        <v>4</v>
      </c>
      <c r="D518" s="272"/>
      <c r="E518" s="329"/>
      <c r="F518" s="329"/>
      <c r="G518" s="272"/>
      <c r="H518" s="277"/>
      <c r="I518" s="293"/>
      <c r="J518" s="299" t="s">
        <v>142</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106"/>
        <v>4</v>
      </c>
      <c r="D519" s="272"/>
      <c r="E519" s="329"/>
      <c r="F519" s="329"/>
      <c r="G519" s="272"/>
      <c r="H519" s="277"/>
      <c r="I519" s="293"/>
      <c r="J519" s="299" t="s">
        <v>600</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106"/>
        <v>4</v>
      </c>
      <c r="D520" s="272"/>
      <c r="E520" s="329"/>
      <c r="F520" s="329"/>
      <c r="G520" s="272"/>
      <c r="H520" s="277"/>
      <c r="I520" s="293"/>
      <c r="J520" s="299" t="s">
        <v>601</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106"/>
        <v>4</v>
      </c>
      <c r="D521" s="272"/>
      <c r="E521" s="329"/>
      <c r="F521" s="329"/>
      <c r="G521" s="272"/>
      <c r="H521" s="277"/>
      <c r="I521" s="293"/>
      <c r="J521" s="299" t="s">
        <v>602</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106"/>
        <v>4</v>
      </c>
      <c r="D522" s="272"/>
      <c r="E522" s="329"/>
      <c r="F522" s="329"/>
      <c r="G522" s="272"/>
      <c r="H522" s="277"/>
      <c r="I522" s="293"/>
      <c r="J522" s="299" t="s">
        <v>603</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106"/>
        <v>4</v>
      </c>
      <c r="D523" s="272"/>
      <c r="E523" s="329"/>
      <c r="F523" s="329"/>
      <c r="G523" s="272"/>
      <c r="H523" s="277"/>
      <c r="I523" s="293"/>
      <c r="J523" s="299" t="s">
        <v>576</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106"/>
        <v>4</v>
      </c>
      <c r="D524" s="272"/>
      <c r="E524" s="329"/>
      <c r="F524" s="329"/>
      <c r="G524" s="272"/>
      <c r="H524" s="293"/>
      <c r="I524" s="293">
        <v>4</v>
      </c>
      <c r="J524" s="299" t="s">
        <v>896</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106"/>
        <v>4</v>
      </c>
      <c r="D525" s="272"/>
      <c r="E525" s="329"/>
      <c r="F525" s="329"/>
      <c r="G525" s="272"/>
      <c r="H525" s="277"/>
      <c r="I525" s="293"/>
      <c r="J525" s="299" t="s">
        <v>897</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106"/>
        <v>4</v>
      </c>
      <c r="D526" s="272"/>
      <c r="E526" s="329"/>
      <c r="F526" s="329"/>
      <c r="G526" s="272"/>
      <c r="H526" s="277"/>
      <c r="I526" s="293"/>
      <c r="J526" s="299" t="s">
        <v>142</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106"/>
        <v>4</v>
      </c>
      <c r="D527" s="272"/>
      <c r="E527" s="329"/>
      <c r="F527" s="329"/>
      <c r="G527" s="272"/>
      <c r="H527" s="277"/>
      <c r="I527" s="293"/>
      <c r="J527" s="299" t="s">
        <v>600</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106"/>
        <v>4</v>
      </c>
      <c r="D528" s="272"/>
      <c r="E528" s="329"/>
      <c r="F528" s="329"/>
      <c r="G528" s="272"/>
      <c r="H528" s="277"/>
      <c r="I528" s="293"/>
      <c r="J528" s="299" t="s">
        <v>601</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106"/>
        <v>4</v>
      </c>
      <c r="D529" s="272"/>
      <c r="E529" s="329"/>
      <c r="F529" s="329"/>
      <c r="G529" s="272"/>
      <c r="H529" s="277"/>
      <c r="I529" s="293"/>
      <c r="J529" s="299" t="s">
        <v>602</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106"/>
        <v>4</v>
      </c>
      <c r="D530" s="272"/>
      <c r="E530" s="329"/>
      <c r="F530" s="329"/>
      <c r="G530" s="272"/>
      <c r="H530" s="277"/>
      <c r="I530" s="293"/>
      <c r="J530" s="299" t="s">
        <v>603</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106"/>
        <v>4</v>
      </c>
      <c r="D531" s="272"/>
      <c r="E531" s="329"/>
      <c r="F531" s="329"/>
      <c r="G531" s="272"/>
      <c r="H531" s="277"/>
      <c r="I531" s="293"/>
      <c r="J531" s="299" t="s">
        <v>576</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594</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106"/>
        <v>4</v>
      </c>
      <c r="D533" s="272"/>
      <c r="E533" s="329"/>
      <c r="F533" s="329"/>
      <c r="G533" s="272"/>
      <c r="H533" s="277"/>
      <c r="I533" s="293"/>
      <c r="J533" s="299" t="s">
        <v>897</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141">INT($C$232)+4</f>
        <v>5</v>
      </c>
      <c r="D534" s="272"/>
      <c r="E534" s="329"/>
      <c r="F534" s="329"/>
      <c r="G534" s="272"/>
      <c r="H534" s="277"/>
      <c r="I534" s="293"/>
      <c r="J534" s="299" t="s">
        <v>142</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141"/>
        <v>5</v>
      </c>
      <c r="D535" s="272"/>
      <c r="E535" s="329"/>
      <c r="F535" s="329"/>
      <c r="G535" s="272"/>
      <c r="H535" s="277"/>
      <c r="I535" s="293"/>
      <c r="J535" s="299" t="s">
        <v>600</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141"/>
        <v>5</v>
      </c>
      <c r="D536" s="272"/>
      <c r="E536" s="329"/>
      <c r="F536" s="329"/>
      <c r="G536" s="272"/>
      <c r="H536" s="277"/>
      <c r="I536" s="293"/>
      <c r="J536" s="299" t="s">
        <v>601</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141"/>
        <v>5</v>
      </c>
      <c r="D537" s="272"/>
      <c r="E537" s="329"/>
      <c r="F537" s="329"/>
      <c r="G537" s="272"/>
      <c r="H537" s="277"/>
      <c r="I537" s="293"/>
      <c r="J537" s="299" t="s">
        <v>602</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141"/>
        <v>5</v>
      </c>
      <c r="D538" s="272"/>
      <c r="E538" s="329"/>
      <c r="F538" s="329"/>
      <c r="G538" s="272"/>
      <c r="H538" s="277"/>
      <c r="I538" s="293"/>
      <c r="J538" s="299" t="s">
        <v>603</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141"/>
        <v>5</v>
      </c>
      <c r="D539" s="272"/>
      <c r="E539" s="329"/>
      <c r="F539" s="329"/>
      <c r="G539" s="272"/>
      <c r="H539" s="277"/>
      <c r="I539" s="293"/>
      <c r="J539" s="299" t="s">
        <v>576</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141"/>
        <v>5</v>
      </c>
      <c r="D540" s="272"/>
      <c r="E540" s="329"/>
      <c r="F540" s="329"/>
      <c r="G540" s="272"/>
      <c r="H540" s="293"/>
      <c r="I540" s="293">
        <v>1</v>
      </c>
      <c r="J540" s="299" t="s">
        <v>594</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 t="shared" ref="C541" si="145">INT($C$232)+3</f>
        <v>4</v>
      </c>
      <c r="D541" s="272"/>
      <c r="E541" s="329"/>
      <c r="F541" s="329"/>
      <c r="G541" s="272"/>
      <c r="H541" s="277"/>
      <c r="I541" s="293"/>
      <c r="J541" s="299" t="s">
        <v>897</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141"/>
        <v>5</v>
      </c>
      <c r="D542" s="272"/>
      <c r="E542" s="329"/>
      <c r="F542" s="329"/>
      <c r="G542" s="272"/>
      <c r="H542" s="277"/>
      <c r="I542" s="293"/>
      <c r="J542" s="299" t="s">
        <v>142</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141"/>
        <v>5</v>
      </c>
      <c r="D543" s="272"/>
      <c r="E543" s="329"/>
      <c r="F543" s="329"/>
      <c r="G543" s="272"/>
      <c r="H543" s="277"/>
      <c r="I543" s="293"/>
      <c r="J543" s="299" t="s">
        <v>600</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141"/>
        <v>5</v>
      </c>
      <c r="D544" s="272"/>
      <c r="E544" s="329"/>
      <c r="F544" s="329"/>
      <c r="G544" s="272"/>
      <c r="H544" s="277"/>
      <c r="I544" s="293"/>
      <c r="J544" s="299" t="s">
        <v>601</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141"/>
        <v>5</v>
      </c>
      <c r="D545" s="272"/>
      <c r="E545" s="329"/>
      <c r="F545" s="329"/>
      <c r="G545" s="272"/>
      <c r="H545" s="277"/>
      <c r="I545" s="293"/>
      <c r="J545" s="299" t="s">
        <v>602</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141"/>
        <v>5</v>
      </c>
      <c r="D546" s="272"/>
      <c r="E546" s="329"/>
      <c r="F546" s="329"/>
      <c r="G546" s="272"/>
      <c r="H546" s="277"/>
      <c r="I546" s="293"/>
      <c r="J546" s="299" t="s">
        <v>603</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141"/>
        <v>5</v>
      </c>
      <c r="D547" s="272"/>
      <c r="E547" s="329"/>
      <c r="F547" s="329"/>
      <c r="G547" s="272"/>
      <c r="H547" s="277"/>
      <c r="I547" s="293"/>
      <c r="J547" s="299" t="s">
        <v>576</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141"/>
        <v>5</v>
      </c>
      <c r="D548" s="272"/>
      <c r="E548" s="329"/>
      <c r="F548" s="329"/>
      <c r="G548" s="272"/>
      <c r="H548" s="293"/>
      <c r="I548" s="293">
        <v>2</v>
      </c>
      <c r="J548" s="299" t="s">
        <v>594</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 t="shared" ref="C549" si="153">INT($C$232)+3</f>
        <v>4</v>
      </c>
      <c r="D549" s="272"/>
      <c r="E549" s="329"/>
      <c r="F549" s="329"/>
      <c r="G549" s="272"/>
      <c r="H549" s="277"/>
      <c r="I549" s="293"/>
      <c r="J549" s="299" t="s">
        <v>897</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141"/>
        <v>5</v>
      </c>
      <c r="D550" s="272"/>
      <c r="E550" s="329"/>
      <c r="F550" s="329"/>
      <c r="G550" s="272"/>
      <c r="H550" s="277"/>
      <c r="I550" s="293"/>
      <c r="J550" s="299" t="s">
        <v>142</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141"/>
        <v>5</v>
      </c>
      <c r="D551" s="272"/>
      <c r="E551" s="329"/>
      <c r="F551" s="329"/>
      <c r="G551" s="272"/>
      <c r="H551" s="277"/>
      <c r="I551" s="293"/>
      <c r="J551" s="299" t="s">
        <v>600</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141"/>
        <v>5</v>
      </c>
      <c r="D552" s="272"/>
      <c r="E552" s="329"/>
      <c r="F552" s="329"/>
      <c r="G552" s="272"/>
      <c r="H552" s="277"/>
      <c r="I552" s="293"/>
      <c r="J552" s="299" t="s">
        <v>601</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141"/>
        <v>5</v>
      </c>
      <c r="D553" s="272"/>
      <c r="E553" s="329"/>
      <c r="F553" s="329"/>
      <c r="G553" s="272"/>
      <c r="H553" s="277"/>
      <c r="I553" s="293"/>
      <c r="J553" s="299" t="s">
        <v>602</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141"/>
        <v>5</v>
      </c>
      <c r="D554" s="272"/>
      <c r="E554" s="329"/>
      <c r="F554" s="329"/>
      <c r="G554" s="272"/>
      <c r="H554" s="277"/>
      <c r="I554" s="293"/>
      <c r="J554" s="299" t="s">
        <v>603</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141"/>
        <v>5</v>
      </c>
      <c r="D555" s="272"/>
      <c r="E555" s="329"/>
      <c r="F555" s="329"/>
      <c r="G555" s="272"/>
      <c r="H555" s="277"/>
      <c r="I555" s="293"/>
      <c r="J555" s="299" t="s">
        <v>576</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141"/>
        <v>5</v>
      </c>
      <c r="D556" s="272"/>
      <c r="E556" s="329"/>
      <c r="F556" s="329"/>
      <c r="G556" s="272"/>
      <c r="H556" s="293"/>
      <c r="I556" s="293">
        <v>3</v>
      </c>
      <c r="J556" s="299" t="s">
        <v>594</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 t="shared" ref="C557" si="161">INT($C$232)+3</f>
        <v>4</v>
      </c>
      <c r="D557" s="272"/>
      <c r="E557" s="329"/>
      <c r="F557" s="329"/>
      <c r="G557" s="272"/>
      <c r="H557" s="277"/>
      <c r="I557" s="293"/>
      <c r="J557" s="299" t="s">
        <v>897</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141"/>
        <v>5</v>
      </c>
      <c r="D558" s="272"/>
      <c r="E558" s="329"/>
      <c r="F558" s="329"/>
      <c r="G558" s="272"/>
      <c r="H558" s="277"/>
      <c r="I558" s="293"/>
      <c r="J558" s="299" t="s">
        <v>142</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141"/>
        <v>5</v>
      </c>
      <c r="D559" s="272"/>
      <c r="E559" s="329"/>
      <c r="F559" s="329"/>
      <c r="G559" s="272"/>
      <c r="H559" s="277"/>
      <c r="I559" s="293"/>
      <c r="J559" s="299" t="s">
        <v>600</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141"/>
        <v>5</v>
      </c>
      <c r="D560" s="272"/>
      <c r="E560" s="329"/>
      <c r="F560" s="329"/>
      <c r="G560" s="272"/>
      <c r="H560" s="277"/>
      <c r="I560" s="293"/>
      <c r="J560" s="299" t="s">
        <v>601</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141"/>
        <v>5</v>
      </c>
      <c r="D561" s="272"/>
      <c r="E561" s="329"/>
      <c r="F561" s="329"/>
      <c r="G561" s="272"/>
      <c r="H561" s="277"/>
      <c r="I561" s="293"/>
      <c r="J561" s="299" t="s">
        <v>602</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141"/>
        <v>5</v>
      </c>
      <c r="D562" s="272"/>
      <c r="E562" s="329"/>
      <c r="F562" s="329"/>
      <c r="G562" s="272"/>
      <c r="H562" s="277"/>
      <c r="I562" s="293"/>
      <c r="J562" s="299" t="s">
        <v>603</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141"/>
        <v>5</v>
      </c>
      <c r="D563" s="272"/>
      <c r="E563" s="329"/>
      <c r="F563" s="329"/>
      <c r="G563" s="272"/>
      <c r="H563" s="277"/>
      <c r="I563" s="293"/>
      <c r="J563" s="299" t="s">
        <v>576</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141"/>
        <v>5</v>
      </c>
      <c r="D564" s="272"/>
      <c r="E564" s="329"/>
      <c r="F564" s="329"/>
      <c r="G564" s="272"/>
      <c r="H564" s="293"/>
      <c r="I564" s="293">
        <v>4</v>
      </c>
      <c r="J564" s="299" t="s">
        <v>594</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 t="shared" ref="C565" si="169">INT($C$232)+3</f>
        <v>4</v>
      </c>
      <c r="D565" s="272"/>
      <c r="E565" s="329"/>
      <c r="F565" s="329"/>
      <c r="G565" s="272"/>
      <c r="H565" s="277"/>
      <c r="I565" s="293"/>
      <c r="J565" s="299" t="s">
        <v>897</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141"/>
        <v>5</v>
      </c>
      <c r="D566" s="272"/>
      <c r="E566" s="329"/>
      <c r="F566" s="329"/>
      <c r="G566" s="272"/>
      <c r="H566" s="277"/>
      <c r="I566" s="293"/>
      <c r="J566" s="299" t="s">
        <v>142</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141"/>
        <v>5</v>
      </c>
      <c r="D567" s="272"/>
      <c r="E567" s="329"/>
      <c r="F567" s="329"/>
      <c r="G567" s="272"/>
      <c r="H567" s="277"/>
      <c r="I567" s="293"/>
      <c r="J567" s="299" t="s">
        <v>600</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141"/>
        <v>5</v>
      </c>
      <c r="D568" s="272"/>
      <c r="E568" s="329"/>
      <c r="F568" s="329"/>
      <c r="G568" s="272"/>
      <c r="H568" s="277"/>
      <c r="I568" s="293"/>
      <c r="J568" s="299" t="s">
        <v>601</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141"/>
        <v>5</v>
      </c>
      <c r="D569" s="272"/>
      <c r="E569" s="329"/>
      <c r="F569" s="329"/>
      <c r="G569" s="272"/>
      <c r="H569" s="277"/>
      <c r="I569" s="293"/>
      <c r="J569" s="299" t="s">
        <v>602</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141"/>
        <v>5</v>
      </c>
      <c r="D570" s="272"/>
      <c r="E570" s="329"/>
      <c r="F570" s="329"/>
      <c r="G570" s="272"/>
      <c r="H570" s="277"/>
      <c r="I570" s="293"/>
      <c r="J570" s="299" t="s">
        <v>603</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141"/>
        <v>5</v>
      </c>
      <c r="D571" s="272"/>
      <c r="E571" s="329"/>
      <c r="F571" s="329"/>
      <c r="G571" s="272"/>
      <c r="H571" s="277"/>
      <c r="I571" s="293"/>
      <c r="J571" s="299" t="s">
        <v>576</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141"/>
        <v>5</v>
      </c>
      <c r="D572" s="272"/>
      <c r="E572" s="329"/>
      <c r="F572" s="329"/>
      <c r="G572" s="272"/>
      <c r="H572" s="293" t="str">
        <f>H$253</f>
        <v>Spr</v>
      </c>
      <c r="I572" s="293">
        <v>0</v>
      </c>
      <c r="J572" s="299" t="s">
        <v>594</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 t="shared" ref="C573" si="176">INT($C$232)+3</f>
        <v>4</v>
      </c>
      <c r="D573" s="272"/>
      <c r="E573" s="329"/>
      <c r="F573" s="329"/>
      <c r="G573" s="272"/>
      <c r="H573" s="277"/>
      <c r="I573" s="293"/>
      <c r="J573" s="299" t="s">
        <v>897</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141"/>
        <v>5</v>
      </c>
      <c r="D574" s="272"/>
      <c r="E574" s="329"/>
      <c r="F574" s="329"/>
      <c r="G574" s="272"/>
      <c r="H574" s="277"/>
      <c r="I574" s="293"/>
      <c r="J574" s="299" t="s">
        <v>142</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141"/>
        <v>5</v>
      </c>
      <c r="D575" s="272"/>
      <c r="E575" s="329"/>
      <c r="F575" s="329"/>
      <c r="G575" s="272"/>
      <c r="H575" s="277"/>
      <c r="I575" s="293"/>
      <c r="J575" s="299" t="s">
        <v>600</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141"/>
        <v>5</v>
      </c>
      <c r="D576" s="272"/>
      <c r="E576" s="329"/>
      <c r="F576" s="329"/>
      <c r="G576" s="272"/>
      <c r="H576" s="277"/>
      <c r="I576" s="293"/>
      <c r="J576" s="299" t="s">
        <v>601</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141"/>
        <v>5</v>
      </c>
      <c r="D577" s="272"/>
      <c r="E577" s="329"/>
      <c r="F577" s="329"/>
      <c r="G577" s="272"/>
      <c r="H577" s="277"/>
      <c r="I577" s="293"/>
      <c r="J577" s="299" t="s">
        <v>602</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141"/>
        <v>5</v>
      </c>
      <c r="D578" s="272"/>
      <c r="E578" s="329"/>
      <c r="F578" s="329"/>
      <c r="G578" s="272"/>
      <c r="H578" s="277"/>
      <c r="I578" s="293"/>
      <c r="J578" s="299" t="s">
        <v>603</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141"/>
        <v>5</v>
      </c>
      <c r="D579" s="272"/>
      <c r="E579" s="329"/>
      <c r="F579" s="329"/>
      <c r="G579" s="272"/>
      <c r="H579" s="277"/>
      <c r="I579" s="293"/>
      <c r="J579" s="299" t="s">
        <v>576</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141"/>
        <v>5</v>
      </c>
      <c r="D580" s="272"/>
      <c r="E580" s="329"/>
      <c r="F580" s="329"/>
      <c r="G580" s="272"/>
      <c r="H580" s="293"/>
      <c r="I580" s="293">
        <v>1</v>
      </c>
      <c r="J580" s="299" t="s">
        <v>594</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 t="shared" ref="C581" si="184">INT($C$232)+3</f>
        <v>4</v>
      </c>
      <c r="D581" s="272"/>
      <c r="E581" s="329"/>
      <c r="F581" s="329"/>
      <c r="G581" s="272"/>
      <c r="H581" s="277"/>
      <c r="I581" s="293"/>
      <c r="J581" s="299" t="s">
        <v>897</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141"/>
        <v>5</v>
      </c>
      <c r="D582" s="272"/>
      <c r="E582" s="329"/>
      <c r="F582" s="329"/>
      <c r="G582" s="272"/>
      <c r="H582" s="277"/>
      <c r="I582" s="293"/>
      <c r="J582" s="299" t="s">
        <v>142</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141"/>
        <v>5</v>
      </c>
      <c r="D583" s="272"/>
      <c r="E583" s="329"/>
      <c r="F583" s="329"/>
      <c r="G583" s="272"/>
      <c r="H583" s="277"/>
      <c r="I583" s="293"/>
      <c r="J583" s="299" t="s">
        <v>600</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141"/>
        <v>5</v>
      </c>
      <c r="D584" s="272"/>
      <c r="E584" s="329"/>
      <c r="F584" s="329"/>
      <c r="G584" s="272"/>
      <c r="H584" s="277"/>
      <c r="I584" s="293"/>
      <c r="J584" s="299" t="s">
        <v>601</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141"/>
        <v>5</v>
      </c>
      <c r="D585" s="272"/>
      <c r="E585" s="329"/>
      <c r="F585" s="329"/>
      <c r="G585" s="272"/>
      <c r="H585" s="277"/>
      <c r="I585" s="293"/>
      <c r="J585" s="299" t="s">
        <v>602</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141"/>
        <v>5</v>
      </c>
      <c r="D586" s="272"/>
      <c r="E586" s="329"/>
      <c r="F586" s="329"/>
      <c r="G586" s="272"/>
      <c r="H586" s="277"/>
      <c r="I586" s="293"/>
      <c r="J586" s="299" t="s">
        <v>603</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141"/>
        <v>5</v>
      </c>
      <c r="D587" s="272"/>
      <c r="E587" s="329"/>
      <c r="F587" s="329"/>
      <c r="G587" s="272"/>
      <c r="H587" s="277"/>
      <c r="I587" s="293"/>
      <c r="J587" s="299" t="s">
        <v>576</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141"/>
        <v>5</v>
      </c>
      <c r="D588" s="272"/>
      <c r="E588" s="329"/>
      <c r="F588" s="329"/>
      <c r="G588" s="272"/>
      <c r="H588" s="293"/>
      <c r="I588" s="293">
        <v>2</v>
      </c>
      <c r="J588" s="299" t="s">
        <v>594</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 t="shared" ref="C589" si="192">INT($C$232)+3</f>
        <v>4</v>
      </c>
      <c r="D589" s="272"/>
      <c r="E589" s="329"/>
      <c r="F589" s="329"/>
      <c r="G589" s="272"/>
      <c r="H589" s="277"/>
      <c r="I589" s="293"/>
      <c r="J589" s="299" t="s">
        <v>897</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141"/>
        <v>5</v>
      </c>
      <c r="D590" s="272"/>
      <c r="E590" s="329"/>
      <c r="F590" s="329"/>
      <c r="G590" s="272"/>
      <c r="H590" s="277"/>
      <c r="I590" s="293"/>
      <c r="J590" s="299" t="s">
        <v>142</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141"/>
        <v>5</v>
      </c>
      <c r="D591" s="272"/>
      <c r="E591" s="329"/>
      <c r="F591" s="329"/>
      <c r="G591" s="272"/>
      <c r="H591" s="277"/>
      <c r="I591" s="293"/>
      <c r="J591" s="299" t="s">
        <v>600</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141"/>
        <v>5</v>
      </c>
      <c r="D592" s="272"/>
      <c r="E592" s="329"/>
      <c r="F592" s="329"/>
      <c r="G592" s="272"/>
      <c r="H592" s="277"/>
      <c r="I592" s="293"/>
      <c r="J592" s="299" t="s">
        <v>601</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141"/>
        <v>5</v>
      </c>
      <c r="D593" s="272"/>
      <c r="E593" s="329"/>
      <c r="F593" s="329"/>
      <c r="G593" s="272"/>
      <c r="H593" s="277"/>
      <c r="I593" s="293"/>
      <c r="J593" s="299" t="s">
        <v>602</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141"/>
        <v>5</v>
      </c>
      <c r="D594" s="272"/>
      <c r="E594" s="329"/>
      <c r="F594" s="329"/>
      <c r="G594" s="272"/>
      <c r="H594" s="277"/>
      <c r="I594" s="293"/>
      <c r="J594" s="299" t="s">
        <v>603</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141"/>
        <v>5</v>
      </c>
      <c r="D595" s="272"/>
      <c r="E595" s="329"/>
      <c r="F595" s="329"/>
      <c r="G595" s="272"/>
      <c r="H595" s="277"/>
      <c r="I595" s="293"/>
      <c r="J595" s="299" t="s">
        <v>576</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141"/>
        <v>5</v>
      </c>
      <c r="D596" s="272"/>
      <c r="E596" s="329"/>
      <c r="F596" s="329"/>
      <c r="G596" s="272"/>
      <c r="H596" s="293"/>
      <c r="I596" s="293">
        <v>3</v>
      </c>
      <c r="J596" s="299" t="s">
        <v>594</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 t="shared" ref="C597" si="200">INT($C$232)+3</f>
        <v>4</v>
      </c>
      <c r="D597" s="272"/>
      <c r="E597" s="329"/>
      <c r="F597" s="329"/>
      <c r="G597" s="272"/>
      <c r="H597" s="277"/>
      <c r="I597" s="293"/>
      <c r="J597" s="299" t="s">
        <v>897</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141"/>
        <v>5</v>
      </c>
      <c r="D598" s="272"/>
      <c r="E598" s="329"/>
      <c r="F598" s="329"/>
      <c r="G598" s="272"/>
      <c r="H598" s="277"/>
      <c r="I598" s="293"/>
      <c r="J598" s="299" t="s">
        <v>142</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141"/>
        <v>5</v>
      </c>
      <c r="D599" s="272"/>
      <c r="E599" s="329"/>
      <c r="F599" s="329"/>
      <c r="G599" s="272"/>
      <c r="H599" s="277"/>
      <c r="I599" s="293"/>
      <c r="J599" s="299" t="s">
        <v>600</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141"/>
        <v>5</v>
      </c>
      <c r="D600" s="272"/>
      <c r="E600" s="329"/>
      <c r="F600" s="329"/>
      <c r="G600" s="272"/>
      <c r="H600" s="277"/>
      <c r="I600" s="293"/>
      <c r="J600" s="299" t="s">
        <v>601</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141"/>
        <v>5</v>
      </c>
      <c r="D601" s="272"/>
      <c r="E601" s="329"/>
      <c r="F601" s="329"/>
      <c r="G601" s="272"/>
      <c r="H601" s="277"/>
      <c r="I601" s="293"/>
      <c r="J601" s="299" t="s">
        <v>602</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141"/>
        <v>5</v>
      </c>
      <c r="D602" s="272"/>
      <c r="E602" s="329"/>
      <c r="F602" s="329"/>
      <c r="G602" s="272"/>
      <c r="H602" s="277"/>
      <c r="I602" s="293"/>
      <c r="J602" s="299" t="s">
        <v>603</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141"/>
        <v>5</v>
      </c>
      <c r="D603" s="272"/>
      <c r="E603" s="329"/>
      <c r="F603" s="329"/>
      <c r="G603" s="272"/>
      <c r="H603" s="277"/>
      <c r="I603" s="293"/>
      <c r="J603" s="299" t="s">
        <v>576</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141"/>
        <v>5</v>
      </c>
      <c r="D604" s="272"/>
      <c r="E604" s="329"/>
      <c r="F604" s="329"/>
      <c r="G604" s="272"/>
      <c r="H604" s="293"/>
      <c r="I604" s="293">
        <v>4</v>
      </c>
      <c r="J604" s="299" t="s">
        <v>594</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 t="shared" ref="C605" si="208">INT($C$232)+3</f>
        <v>4</v>
      </c>
      <c r="D605" s="272"/>
      <c r="E605" s="329"/>
      <c r="F605" s="329"/>
      <c r="G605" s="272"/>
      <c r="H605" s="277"/>
      <c r="I605" s="293"/>
      <c r="J605" s="299" t="s">
        <v>897</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141"/>
        <v>5</v>
      </c>
      <c r="D606" s="272"/>
      <c r="E606" s="329"/>
      <c r="F606" s="329"/>
      <c r="G606" s="272"/>
      <c r="H606" s="277"/>
      <c r="I606" s="293"/>
      <c r="J606" s="299" t="s">
        <v>142</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 t="shared" ref="C607:C611" si="216">INT($C$232)+4</f>
        <v>5</v>
      </c>
      <c r="D607" s="272"/>
      <c r="E607" s="329"/>
      <c r="F607" s="329"/>
      <c r="G607" s="272"/>
      <c r="H607" s="277"/>
      <c r="I607" s="293"/>
      <c r="J607" s="299" t="s">
        <v>600</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 t="shared" si="216"/>
        <v>5</v>
      </c>
      <c r="D608" s="272"/>
      <c r="E608" s="329"/>
      <c r="F608" s="329"/>
      <c r="G608" s="272"/>
      <c r="H608" s="277"/>
      <c r="I608" s="293"/>
      <c r="J608" s="299" t="s">
        <v>601</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 t="shared" si="216"/>
        <v>5</v>
      </c>
      <c r="D609" s="272"/>
      <c r="E609" s="329"/>
      <c r="F609" s="329"/>
      <c r="G609" s="272"/>
      <c r="H609" s="277"/>
      <c r="I609" s="293"/>
      <c r="J609" s="299" t="s">
        <v>602</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 t="shared" si="216"/>
        <v>5</v>
      </c>
      <c r="D610" s="272"/>
      <c r="E610" s="329"/>
      <c r="F610" s="329"/>
      <c r="G610" s="272"/>
      <c r="H610" s="277"/>
      <c r="I610" s="293"/>
      <c r="J610" s="299" t="s">
        <v>603</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 t="shared" si="216"/>
        <v>5</v>
      </c>
      <c r="D611" s="272"/>
      <c r="E611" s="329"/>
      <c r="F611" s="329"/>
      <c r="G611" s="272"/>
      <c r="H611" s="277"/>
      <c r="I611" s="293"/>
      <c r="J611" s="299" t="s">
        <v>576</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409</v>
      </c>
      <c r="AR612" s="259"/>
      <c r="AS612" s="247"/>
      <c r="AT612" s="247"/>
      <c r="AU612" s="247"/>
    </row>
    <row r="613" spans="1:47" outlineLevel="2" collapsed="1" x14ac:dyDescent="0.35">
      <c r="A613" s="247"/>
      <c r="B613" s="256"/>
      <c r="C613" s="249">
        <f>INT($C$232)+2</f>
        <v>3</v>
      </c>
      <c r="D613" s="272"/>
      <c r="E613" s="329"/>
      <c r="F613" s="329"/>
      <c r="G613" s="272"/>
      <c r="H613" s="342" t="s">
        <v>587</v>
      </c>
      <c r="I613" s="300" t="s">
        <v>604</v>
      </c>
      <c r="J613" s="300"/>
      <c r="K613" s="392"/>
      <c r="L613" s="390">
        <f>COUNTA($I614:$I$638)/COUNTA($H614:$H$638)</f>
        <v>8</v>
      </c>
      <c r="M613" s="277"/>
      <c r="N613" s="300"/>
      <c r="O613" s="300"/>
      <c r="P613" s="300"/>
      <c r="Q613" s="300"/>
      <c r="R613" s="300" t="s">
        <v>605</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217">INT($C$232)+3</f>
        <v>4</v>
      </c>
      <c r="D614" s="272"/>
      <c r="E614" s="329"/>
      <c r="F614" s="329"/>
      <c r="G614" s="272"/>
      <c r="H614" s="293" t="str">
        <f>H$251</f>
        <v>Aut</v>
      </c>
      <c r="I614" s="299" t="s">
        <v>550</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217"/>
        <v>4</v>
      </c>
      <c r="D615" s="272"/>
      <c r="E615" s="329"/>
      <c r="F615" s="329"/>
      <c r="G615" s="272"/>
      <c r="H615" s="293"/>
      <c r="I615" s="299" t="s">
        <v>551</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217"/>
        <v>4</v>
      </c>
      <c r="D616" s="272"/>
      <c r="E616" s="329"/>
      <c r="F616" s="329"/>
      <c r="G616" s="272"/>
      <c r="H616" s="293"/>
      <c r="I616" s="299" t="s">
        <v>552</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217"/>
        <v>4</v>
      </c>
      <c r="D617" s="272"/>
      <c r="E617" s="329"/>
      <c r="F617" s="329"/>
      <c r="G617" s="272"/>
      <c r="H617" s="293"/>
      <c r="I617" s="299" t="s">
        <v>537</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217"/>
        <v>4</v>
      </c>
      <c r="D618" s="272"/>
      <c r="E618" s="329"/>
      <c r="F618" s="329"/>
      <c r="G618" s="272"/>
      <c r="H618" s="293"/>
      <c r="I618" s="299" t="s">
        <v>538</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217"/>
        <v>4</v>
      </c>
      <c r="D619" s="272"/>
      <c r="E619" s="329"/>
      <c r="F619" s="329"/>
      <c r="G619" s="272"/>
      <c r="H619" s="293"/>
      <c r="I619" s="299" t="s">
        <v>539</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217"/>
        <v>4</v>
      </c>
      <c r="D620" s="272"/>
      <c r="E620" s="329"/>
      <c r="F620" s="329"/>
      <c r="G620" s="272"/>
      <c r="H620" s="293"/>
      <c r="I620" s="299" t="s">
        <v>540</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217"/>
        <v>4</v>
      </c>
      <c r="D621" s="272"/>
      <c r="E621" s="329"/>
      <c r="F621" s="329"/>
      <c r="G621" s="272"/>
      <c r="H621" s="293"/>
      <c r="I621" s="299" t="s">
        <v>541</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217"/>
        <v>4</v>
      </c>
      <c r="D622" s="272"/>
      <c r="E622" s="329"/>
      <c r="F622" s="329"/>
      <c r="G622" s="272"/>
      <c r="H622" s="293" t="str">
        <f>H$252</f>
        <v>Win</v>
      </c>
      <c r="I622" s="299" t="s">
        <v>550</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217"/>
        <v>4</v>
      </c>
      <c r="D623" s="272"/>
      <c r="E623" s="329"/>
      <c r="F623" s="329"/>
      <c r="G623" s="272"/>
      <c r="H623" s="293"/>
      <c r="I623" s="299" t="s">
        <v>551</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217"/>
        <v>4</v>
      </c>
      <c r="D624" s="272"/>
      <c r="E624" s="329"/>
      <c r="F624" s="329"/>
      <c r="G624" s="272"/>
      <c r="H624" s="293"/>
      <c r="I624" s="299" t="s">
        <v>552</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217"/>
        <v>4</v>
      </c>
      <c r="D625" s="272"/>
      <c r="E625" s="329"/>
      <c r="F625" s="329"/>
      <c r="G625" s="272"/>
      <c r="H625" s="293"/>
      <c r="I625" s="299" t="s">
        <v>537</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217"/>
        <v>4</v>
      </c>
      <c r="D626" s="272"/>
      <c r="E626" s="329"/>
      <c r="F626" s="329"/>
      <c r="G626" s="272"/>
      <c r="H626" s="293"/>
      <c r="I626" s="299" t="s">
        <v>538</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217"/>
        <v>4</v>
      </c>
      <c r="D627" s="272"/>
      <c r="E627" s="329"/>
      <c r="F627" s="329"/>
      <c r="G627" s="272"/>
      <c r="H627" s="293"/>
      <c r="I627" s="299" t="s">
        <v>539</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217"/>
        <v>4</v>
      </c>
      <c r="D628" s="272"/>
      <c r="E628" s="329"/>
      <c r="F628" s="329"/>
      <c r="G628" s="272"/>
      <c r="H628" s="293"/>
      <c r="I628" s="299" t="s">
        <v>540</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217"/>
        <v>4</v>
      </c>
      <c r="D629" s="272"/>
      <c r="E629" s="329"/>
      <c r="F629" s="329"/>
      <c r="G629" s="272"/>
      <c r="H629" s="293"/>
      <c r="I629" s="299" t="s">
        <v>541</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217"/>
        <v>4</v>
      </c>
      <c r="D630" s="272"/>
      <c r="E630" s="329"/>
      <c r="F630" s="329"/>
      <c r="G630" s="272"/>
      <c r="H630" s="293" t="str">
        <f>H$253</f>
        <v>Spr</v>
      </c>
      <c r="I630" s="299" t="s">
        <v>550</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217"/>
        <v>4</v>
      </c>
      <c r="D631" s="272"/>
      <c r="E631" s="329"/>
      <c r="F631" s="329"/>
      <c r="G631" s="272"/>
      <c r="H631" s="293"/>
      <c r="I631" s="299" t="s">
        <v>551</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217"/>
        <v>4</v>
      </c>
      <c r="D632" s="272"/>
      <c r="E632" s="329"/>
      <c r="F632" s="329"/>
      <c r="G632" s="272"/>
      <c r="H632" s="293"/>
      <c r="I632" s="299" t="s">
        <v>552</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217"/>
        <v>4</v>
      </c>
      <c r="D633" s="272"/>
      <c r="E633" s="329"/>
      <c r="F633" s="329"/>
      <c r="G633" s="272"/>
      <c r="H633" s="293"/>
      <c r="I633" s="299" t="s">
        <v>537</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217"/>
        <v>4</v>
      </c>
      <c r="D634" s="272"/>
      <c r="E634" s="329"/>
      <c r="F634" s="329"/>
      <c r="G634" s="272"/>
      <c r="H634" s="293"/>
      <c r="I634" s="299" t="s">
        <v>538</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217"/>
        <v>4</v>
      </c>
      <c r="D635" s="272"/>
      <c r="E635" s="329"/>
      <c r="F635" s="329"/>
      <c r="G635" s="272"/>
      <c r="H635" s="293"/>
      <c r="I635" s="299" t="s">
        <v>539</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217"/>
        <v>4</v>
      </c>
      <c r="D636" s="272"/>
      <c r="E636" s="329"/>
      <c r="F636" s="329"/>
      <c r="G636" s="272"/>
      <c r="H636" s="293"/>
      <c r="I636" s="299" t="s">
        <v>540</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217"/>
        <v>4</v>
      </c>
      <c r="D637" s="272"/>
      <c r="E637" s="329"/>
      <c r="F637" s="329"/>
      <c r="G637" s="272"/>
      <c r="H637" s="293"/>
      <c r="I637" s="299" t="s">
        <v>541</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409</v>
      </c>
      <c r="AR638" s="259"/>
      <c r="AS638" s="247"/>
      <c r="AT638" s="247"/>
      <c r="AU638" s="247"/>
    </row>
    <row r="639" spans="1:47" outlineLevel="2" collapsed="1" x14ac:dyDescent="0.35">
      <c r="A639" s="247"/>
      <c r="B639" s="256"/>
      <c r="C639" s="249">
        <f>INT($C$232)+2</f>
        <v>3</v>
      </c>
      <c r="D639" s="272"/>
      <c r="E639" s="329"/>
      <c r="F639" s="329"/>
      <c r="G639" s="272"/>
      <c r="H639" s="342" t="s">
        <v>587</v>
      </c>
      <c r="I639" s="300" t="s">
        <v>921</v>
      </c>
      <c r="J639" s="300"/>
      <c r="K639" s="392"/>
      <c r="L639" s="390">
        <f>COUNTA($I640:$I$652)/COUNTA($H640:$H$652)</f>
        <v>4</v>
      </c>
      <c r="M639" s="277"/>
      <c r="N639" s="300"/>
      <c r="O639" s="300"/>
      <c r="P639" s="300"/>
      <c r="Q639" s="300"/>
      <c r="R639" s="300" t="s">
        <v>605</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221">INT($C$232)+3</f>
        <v>4</v>
      </c>
      <c r="D640" s="272"/>
      <c r="E640" s="329"/>
      <c r="F640" s="329"/>
      <c r="G640" s="272"/>
      <c r="H640" s="293" t="str">
        <f>H$251</f>
        <v>Aut</v>
      </c>
      <c r="I640" s="299" t="s">
        <v>594</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221"/>
        <v>4</v>
      </c>
      <c r="D641" s="272"/>
      <c r="E641" s="329"/>
      <c r="F641" s="329"/>
      <c r="G641" s="272"/>
      <c r="H641" s="293"/>
      <c r="I641" s="299" t="s">
        <v>607</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221"/>
        <v>4</v>
      </c>
      <c r="D642" s="272"/>
      <c r="E642" s="329"/>
      <c r="F642" s="329"/>
      <c r="G642" s="272"/>
      <c r="H642" s="293"/>
      <c r="I642" s="299" t="s">
        <v>608</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221"/>
        <v>4</v>
      </c>
      <c r="D643" s="272"/>
      <c r="E643" s="329"/>
      <c r="F643" s="329"/>
      <c r="G643" s="272"/>
      <c r="H643" s="293"/>
      <c r="I643" s="299" t="s">
        <v>609</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221"/>
        <v>4</v>
      </c>
      <c r="D644" s="272"/>
      <c r="E644" s="329"/>
      <c r="F644" s="329"/>
      <c r="G644" s="272"/>
      <c r="H644" s="293" t="str">
        <f>H$252</f>
        <v>Win</v>
      </c>
      <c r="I644" s="299" t="s">
        <v>594</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221"/>
        <v>4</v>
      </c>
      <c r="D645" s="272"/>
      <c r="E645" s="329"/>
      <c r="F645" s="329"/>
      <c r="G645" s="272"/>
      <c r="H645" s="293"/>
      <c r="I645" s="299" t="s">
        <v>607</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221"/>
        <v>4</v>
      </c>
      <c r="D646" s="272"/>
      <c r="E646" s="329"/>
      <c r="F646" s="329"/>
      <c r="G646" s="272"/>
      <c r="H646" s="293"/>
      <c r="I646" s="299" t="s">
        <v>608</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221"/>
        <v>4</v>
      </c>
      <c r="D647" s="272"/>
      <c r="E647" s="329"/>
      <c r="F647" s="329"/>
      <c r="G647" s="272"/>
      <c r="H647" s="293"/>
      <c r="I647" s="299" t="s">
        <v>609</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221"/>
        <v>4</v>
      </c>
      <c r="D648" s="272"/>
      <c r="E648" s="329"/>
      <c r="F648" s="329"/>
      <c r="G648" s="272"/>
      <c r="H648" s="293" t="str">
        <f>H$253</f>
        <v>Spr</v>
      </c>
      <c r="I648" s="299" t="s">
        <v>594</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221"/>
        <v>4</v>
      </c>
      <c r="D649" s="272"/>
      <c r="E649" s="329"/>
      <c r="F649" s="329"/>
      <c r="G649" s="272"/>
      <c r="H649" s="293"/>
      <c r="I649" s="299" t="s">
        <v>607</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221"/>
        <v>4</v>
      </c>
      <c r="D650" s="272"/>
      <c r="E650" s="329"/>
      <c r="F650" s="329"/>
      <c r="G650" s="272"/>
      <c r="H650" s="293"/>
      <c r="I650" s="299" t="s">
        <v>608</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221"/>
        <v>4</v>
      </c>
      <c r="D651" s="272"/>
      <c r="E651" s="329"/>
      <c r="F651" s="329"/>
      <c r="G651" s="272"/>
      <c r="H651" s="293"/>
      <c r="I651" s="299" t="s">
        <v>609</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409</v>
      </c>
      <c r="AR652" s="259"/>
      <c r="AS652" s="247"/>
      <c r="AT652" s="247"/>
      <c r="AU652" s="247"/>
    </row>
    <row r="653" spans="1:47" outlineLevel="2" collapsed="1" x14ac:dyDescent="0.35">
      <c r="A653" s="247"/>
      <c r="B653" s="256"/>
      <c r="C653" s="249">
        <f>INT($C$232)+2</f>
        <v>3</v>
      </c>
      <c r="D653" s="272"/>
      <c r="E653" s="329"/>
      <c r="F653" s="329"/>
      <c r="G653" s="272"/>
      <c r="H653" s="342" t="s">
        <v>587</v>
      </c>
      <c r="I653" s="300" t="s">
        <v>922</v>
      </c>
      <c r="J653" s="300"/>
      <c r="K653" s="392"/>
      <c r="L653" s="390">
        <f>COUNTA($I654:$I$669)/COUNTA($H654:$H$669)</f>
        <v>5</v>
      </c>
      <c r="M653" s="277"/>
      <c r="N653" s="300"/>
      <c r="O653" s="300"/>
      <c r="P653" s="300"/>
      <c r="Q653" s="300"/>
      <c r="R653" s="300" t="s">
        <v>605</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225">INT($C$232)+3</f>
        <v>4</v>
      </c>
      <c r="D654" s="272"/>
      <c r="E654" s="329"/>
      <c r="F654" s="329"/>
      <c r="G654" s="272"/>
      <c r="H654" s="293" t="str">
        <f>H$251</f>
        <v>Aut</v>
      </c>
      <c r="I654" s="299" t="s">
        <v>594</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225"/>
        <v>4</v>
      </c>
      <c r="D655" s="272"/>
      <c r="E655" s="329"/>
      <c r="F655" s="329"/>
      <c r="G655" s="272"/>
      <c r="H655" s="293"/>
      <c r="I655" s="299" t="s">
        <v>606</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225"/>
        <v>4</v>
      </c>
      <c r="D656" s="272"/>
      <c r="E656" s="329"/>
      <c r="F656" s="329"/>
      <c r="G656" s="272"/>
      <c r="H656" s="293"/>
      <c r="I656" s="299" t="s">
        <v>575</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225"/>
        <v>4</v>
      </c>
      <c r="D657" s="272"/>
      <c r="E657" s="329"/>
      <c r="F657" s="329"/>
      <c r="G657" s="272"/>
      <c r="H657" s="293"/>
      <c r="I657" s="299" t="s">
        <v>603</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225"/>
        <v>4</v>
      </c>
      <c r="D658" s="272"/>
      <c r="E658" s="329"/>
      <c r="F658" s="329"/>
      <c r="G658" s="272"/>
      <c r="H658" s="293"/>
      <c r="I658" s="299" t="s">
        <v>576</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225"/>
        <v>4</v>
      </c>
      <c r="D659" s="272"/>
      <c r="E659" s="329"/>
      <c r="F659" s="329"/>
      <c r="G659" s="272"/>
      <c r="H659" s="293" t="str">
        <f>H$252</f>
        <v>Win</v>
      </c>
      <c r="I659" s="299" t="s">
        <v>594</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225"/>
        <v>4</v>
      </c>
      <c r="D660" s="272"/>
      <c r="E660" s="329"/>
      <c r="F660" s="329"/>
      <c r="G660" s="272"/>
      <c r="H660" s="293"/>
      <c r="I660" s="299" t="s">
        <v>606</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225"/>
        <v>4</v>
      </c>
      <c r="D661" s="272"/>
      <c r="E661" s="329"/>
      <c r="F661" s="329"/>
      <c r="G661" s="272"/>
      <c r="H661" s="293"/>
      <c r="I661" s="299" t="s">
        <v>575</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225"/>
        <v>4</v>
      </c>
      <c r="D662" s="272"/>
      <c r="E662" s="329"/>
      <c r="F662" s="329"/>
      <c r="G662" s="272"/>
      <c r="H662" s="293"/>
      <c r="I662" s="299" t="s">
        <v>603</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225"/>
        <v>4</v>
      </c>
      <c r="D663" s="272"/>
      <c r="E663" s="329"/>
      <c r="F663" s="329"/>
      <c r="G663" s="272"/>
      <c r="H663" s="293"/>
      <c r="I663" s="299" t="s">
        <v>576</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225"/>
        <v>4</v>
      </c>
      <c r="D664" s="272"/>
      <c r="E664" s="329"/>
      <c r="F664" s="329"/>
      <c r="G664" s="272"/>
      <c r="H664" s="293" t="str">
        <f>H$253</f>
        <v>Spr</v>
      </c>
      <c r="I664" s="299" t="s">
        <v>594</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225"/>
        <v>4</v>
      </c>
      <c r="D665" s="272"/>
      <c r="E665" s="329"/>
      <c r="F665" s="329"/>
      <c r="G665" s="272"/>
      <c r="H665" s="293"/>
      <c r="I665" s="299" t="s">
        <v>606</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225"/>
        <v>4</v>
      </c>
      <c r="D666" s="272"/>
      <c r="E666" s="329"/>
      <c r="F666" s="329"/>
      <c r="G666" s="272"/>
      <c r="H666" s="293"/>
      <c r="I666" s="299" t="s">
        <v>575</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225"/>
        <v>4</v>
      </c>
      <c r="D667" s="272"/>
      <c r="E667" s="329"/>
      <c r="F667" s="329"/>
      <c r="G667" s="272"/>
      <c r="H667" s="293"/>
      <c r="I667" s="299" t="s">
        <v>603</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225"/>
        <v>4</v>
      </c>
      <c r="D668" s="272"/>
      <c r="E668" s="329"/>
      <c r="F668" s="329"/>
      <c r="G668" s="272"/>
      <c r="H668" s="293"/>
      <c r="I668" s="299" t="s">
        <v>576</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409</v>
      </c>
      <c r="AR669" s="259"/>
      <c r="AS669" s="247"/>
      <c r="AT669" s="247"/>
      <c r="AU669" s="247"/>
    </row>
    <row r="670" spans="1:47" outlineLevel="1" x14ac:dyDescent="0.35">
      <c r="A670" s="247"/>
      <c r="B670" s="256"/>
      <c r="C670" s="249">
        <f>INT($C$232)+1</f>
        <v>2</v>
      </c>
      <c r="D670" s="272"/>
      <c r="E670" s="329"/>
      <c r="F670" s="329"/>
      <c r="G670" s="272"/>
      <c r="H670" s="332" t="s">
        <v>610</v>
      </c>
      <c r="I670" s="290" t="s">
        <v>611</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405</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229">INT($C$232)+2</f>
        <v>3</v>
      </c>
      <c r="D672" s="272"/>
      <c r="E672" s="329"/>
      <c r="F672" s="329"/>
      <c r="G672" s="272"/>
      <c r="H672" s="293" t="str">
        <f>"Birth: "&amp;H$251</f>
        <v>Birth: Aut</v>
      </c>
      <c r="I672" s="299" t="s">
        <v>520</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846</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229"/>
        <v>3</v>
      </c>
      <c r="D673" s="272"/>
      <c r="E673" s="329"/>
      <c r="F673" s="329"/>
      <c r="G673" s="272"/>
      <c r="H673" s="342"/>
      <c r="I673" s="299" t="s">
        <v>612</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229"/>
        <v>3</v>
      </c>
      <c r="D674" s="272"/>
      <c r="E674" s="329"/>
      <c r="F674" s="329"/>
      <c r="G674" s="272"/>
      <c r="H674" s="293" t="str">
        <f>"Birth: "&amp;H$252</f>
        <v>Birth: Win</v>
      </c>
      <c r="I674" s="299" t="s">
        <v>520</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229"/>
        <v>3</v>
      </c>
      <c r="D675" s="272"/>
      <c r="E675" s="329"/>
      <c r="F675" s="329"/>
      <c r="G675" s="272"/>
      <c r="H675" s="342"/>
      <c r="I675" s="299" t="s">
        <v>612</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229"/>
        <v>3</v>
      </c>
      <c r="D676" s="272"/>
      <c r="E676" s="329"/>
      <c r="F676" s="329"/>
      <c r="G676" s="272"/>
      <c r="H676" s="293" t="str">
        <f>"Birth: "&amp;H$253</f>
        <v>Birth: Spr</v>
      </c>
      <c r="I676" s="299" t="s">
        <v>520</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229"/>
        <v>3</v>
      </c>
      <c r="D677" s="272"/>
      <c r="E677" s="329"/>
      <c r="F677" s="329"/>
      <c r="G677" s="272"/>
      <c r="H677" s="342"/>
      <c r="I677" s="299" t="s">
        <v>612</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1094</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229"/>
        <v>3</v>
      </c>
      <c r="D678" s="272"/>
      <c r="E678" s="329"/>
      <c r="F678" s="329"/>
      <c r="G678" s="272"/>
      <c r="H678" s="342" t="s">
        <v>527</v>
      </c>
      <c r="I678" s="300" t="s">
        <v>613</v>
      </c>
      <c r="J678" s="389" t="s">
        <v>614</v>
      </c>
      <c r="K678" s="390">
        <f>COUNTA($H$679:$H$751)</f>
        <v>3</v>
      </c>
      <c r="L678" s="390">
        <f>COUNTA($I$679:$I$751)/K678</f>
        <v>8</v>
      </c>
      <c r="M678" s="344">
        <f>COUNTA($J$679:$J$754)/(L678*K678)</f>
        <v>3</v>
      </c>
      <c r="N678" s="397" t="s">
        <v>615</v>
      </c>
      <c r="O678" s="398"/>
      <c r="P678" s="398"/>
      <c r="Q678" s="398"/>
      <c r="R678" s="398"/>
      <c r="S678" s="398"/>
      <c r="T678" s="398"/>
      <c r="U678" s="372"/>
      <c r="V678" s="293" t="s">
        <v>616</v>
      </c>
      <c r="W678" s="277"/>
      <c r="X678" s="299" t="s">
        <v>617</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229"/>
        <v>3</v>
      </c>
      <c r="D679" s="272"/>
      <c r="E679" s="329"/>
      <c r="F679" s="329"/>
      <c r="G679" s="272"/>
      <c r="H679" s="293" t="str">
        <f>H$251</f>
        <v>Aut</v>
      </c>
      <c r="I679" s="293">
        <v>0</v>
      </c>
      <c r="J679" s="319" t="s">
        <v>508</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2">
        <f t="shared" ref="AC679:AC710" si="237">MIN(363,INT((K679 - DATE(YEAR(K679),1,1))))+364*(YEAR(K679)-i_startyear)</f>
        <v>318</v>
      </c>
      <c r="AD679" s="782">
        <f t="shared" ref="AD679:AD710" si="238">MIN(363,INT((L679 - DATE(YEAR(L679),1,1))))+364*(YEAR(L679)-i_startyear)</f>
        <v>318</v>
      </c>
      <c r="AE679" s="782">
        <f t="shared" ref="AE679:AE710" si="239">MIN(363,INT((M679 - DATE(YEAR(M679),1,1))))+364*(YEAR(M679)-i_startyear)</f>
        <v>318</v>
      </c>
      <c r="AF679" s="782">
        <f t="shared" ref="AF679:AF710" si="240">MIN(363,INT((N679 - DATE(YEAR(N679),1,1))))+364*(YEAR(N679)-i_startyear)</f>
        <v>-43317</v>
      </c>
      <c r="AG679" s="782">
        <f t="shared" ref="AG679:AG710" si="241">MIN(363,INT((O679 - DATE(YEAR(O679),1,1))))+364*(YEAR(O679)-i_startyear)</f>
        <v>-43317</v>
      </c>
      <c r="AH679" s="782">
        <f t="shared" ref="AH679:AH710" si="242">MIN(363,INT((P679 - DATE(YEAR(P679),1,1))))+364*(YEAR(P679)-i_startyear)</f>
        <v>-43317</v>
      </c>
      <c r="AI679" s="782">
        <f t="shared" ref="AI679:AI710" si="243">MIN(363,INT((Q679 - DATE(YEAR(Q679),1,1))))+364*(YEAR(Q679)-i_startyear)</f>
        <v>-43317</v>
      </c>
      <c r="AJ679" s="782">
        <f t="shared" ref="AJ679:AJ710" si="244">MIN(363,INT((R679 - DATE(YEAR(R679),1,1))))+364*(YEAR(R679)-i_startyear)</f>
        <v>318</v>
      </c>
      <c r="AK679" s="782">
        <f t="shared" ref="AK679:AK710" si="245">MIN(363,INT((S679 - DATE(YEAR(S679),1,1))))+364*(YEAR(S679)-i_startyear)</f>
        <v>318</v>
      </c>
      <c r="AL679" s="782">
        <f t="shared" ref="AL679:AL710" si="246">MIN(363,INT((T679 - DATE(YEAR(T679),1,1))))+364*(YEAR(T679)-i_startyear)</f>
        <v>318</v>
      </c>
      <c r="AM679" s="782">
        <f t="shared" ref="AM679:AM710" si="247">MIN(363,INT((U679 - DATE(YEAR(U679),1,1))))+364*(YEAR(U679)-i_startyear)</f>
        <v>318</v>
      </c>
      <c r="AN679" s="277"/>
      <c r="AO679" s="277"/>
      <c r="AP679" s="277"/>
      <c r="AQ679" s="272"/>
      <c r="AR679" s="259"/>
      <c r="AS679" s="247"/>
      <c r="AT679" s="247"/>
      <c r="AU679" s="247"/>
    </row>
    <row r="680" spans="1:47" outlineLevel="3" x14ac:dyDescent="0.3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2">
        <f t="shared" si="237"/>
        <v>-43317</v>
      </c>
      <c r="AD680" s="782">
        <f t="shared" si="238"/>
        <v>-43317</v>
      </c>
      <c r="AE680" s="782">
        <f t="shared" si="239"/>
        <v>-43317</v>
      </c>
      <c r="AF680" s="782">
        <f t="shared" si="240"/>
        <v>318</v>
      </c>
      <c r="AG680" s="782">
        <f t="shared" si="241"/>
        <v>318</v>
      </c>
      <c r="AH680" s="782">
        <f t="shared" si="242"/>
        <v>318</v>
      </c>
      <c r="AI680" s="782">
        <f t="shared" si="243"/>
        <v>318</v>
      </c>
      <c r="AJ680" s="782">
        <f t="shared" si="244"/>
        <v>318</v>
      </c>
      <c r="AK680" s="782">
        <f t="shared" si="245"/>
        <v>318</v>
      </c>
      <c r="AL680" s="782">
        <f t="shared" si="246"/>
        <v>318</v>
      </c>
      <c r="AM680" s="782">
        <f t="shared" si="247"/>
        <v>318</v>
      </c>
      <c r="AN680" s="277"/>
      <c r="AO680" s="277"/>
      <c r="AP680" s="277"/>
      <c r="AQ680" s="272"/>
      <c r="AR680" s="259"/>
      <c r="AS680" s="247"/>
      <c r="AT680" s="247"/>
      <c r="AU680" s="247"/>
    </row>
    <row r="681" spans="1:47" outlineLevel="3" x14ac:dyDescent="0.35">
      <c r="A681" s="247"/>
      <c r="B681" s="256"/>
      <c r="C681" s="249">
        <f t="shared" si="229"/>
        <v>3</v>
      </c>
      <c r="D681" s="272"/>
      <c r="E681" s="329"/>
      <c r="F681" s="329"/>
      <c r="G681" s="272"/>
      <c r="H681" s="293"/>
      <c r="I681" s="293"/>
      <c r="J681" s="319" t="s">
        <v>816</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2">
        <f t="shared" si="237"/>
        <v>-43317</v>
      </c>
      <c r="AD681" s="782">
        <f t="shared" si="238"/>
        <v>-43317</v>
      </c>
      <c r="AE681" s="782">
        <f t="shared" si="239"/>
        <v>-43317</v>
      </c>
      <c r="AF681" s="782">
        <f t="shared" si="240"/>
        <v>-43317</v>
      </c>
      <c r="AG681" s="782">
        <f t="shared" si="241"/>
        <v>-43317</v>
      </c>
      <c r="AH681" s="782">
        <f t="shared" si="242"/>
        <v>-43317</v>
      </c>
      <c r="AI681" s="782">
        <f t="shared" si="243"/>
        <v>-43317</v>
      </c>
      <c r="AJ681" s="782">
        <f t="shared" si="244"/>
        <v>318</v>
      </c>
      <c r="AK681" s="782">
        <f t="shared" si="245"/>
        <v>318</v>
      </c>
      <c r="AL681" s="782">
        <f t="shared" si="246"/>
        <v>318</v>
      </c>
      <c r="AM681" s="782">
        <f t="shared" si="247"/>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618</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2">
        <f t="shared" si="237"/>
        <v>683</v>
      </c>
      <c r="AD682" s="782">
        <f t="shared" si="238"/>
        <v>683</v>
      </c>
      <c r="AE682" s="782">
        <f t="shared" si="239"/>
        <v>683</v>
      </c>
      <c r="AF682" s="782">
        <f t="shared" si="240"/>
        <v>-43317</v>
      </c>
      <c r="AG682" s="782">
        <f t="shared" si="241"/>
        <v>-43317</v>
      </c>
      <c r="AH682" s="782">
        <f t="shared" si="242"/>
        <v>-43317</v>
      </c>
      <c r="AI682" s="782">
        <f t="shared" si="243"/>
        <v>-43317</v>
      </c>
      <c r="AJ682" s="782">
        <f t="shared" si="244"/>
        <v>683</v>
      </c>
      <c r="AK682" s="782">
        <f t="shared" si="245"/>
        <v>683</v>
      </c>
      <c r="AL682" s="782">
        <f t="shared" si="246"/>
        <v>683</v>
      </c>
      <c r="AM682" s="782">
        <f t="shared" si="247"/>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608</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2">
        <f t="shared" si="237"/>
        <v>-43317</v>
      </c>
      <c r="AD683" s="782">
        <f t="shared" si="238"/>
        <v>-43317</v>
      </c>
      <c r="AE683" s="782">
        <f t="shared" si="239"/>
        <v>-43317</v>
      </c>
      <c r="AF683" s="782">
        <f t="shared" si="240"/>
        <v>683</v>
      </c>
      <c r="AG683" s="782">
        <f t="shared" si="241"/>
        <v>683</v>
      </c>
      <c r="AH683" s="782">
        <f t="shared" si="242"/>
        <v>683</v>
      </c>
      <c r="AI683" s="782">
        <f t="shared" si="243"/>
        <v>683</v>
      </c>
      <c r="AJ683" s="782">
        <f t="shared" si="244"/>
        <v>683</v>
      </c>
      <c r="AK683" s="782">
        <f t="shared" si="245"/>
        <v>683</v>
      </c>
      <c r="AL683" s="782">
        <f t="shared" si="246"/>
        <v>683</v>
      </c>
      <c r="AM683" s="782">
        <f t="shared" si="247"/>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609</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2">
        <f t="shared" si="237"/>
        <v>-43317</v>
      </c>
      <c r="AD684" s="782">
        <f t="shared" si="238"/>
        <v>-43317</v>
      </c>
      <c r="AE684" s="782">
        <f t="shared" si="239"/>
        <v>-43317</v>
      </c>
      <c r="AF684" s="782">
        <f t="shared" si="240"/>
        <v>-43317</v>
      </c>
      <c r="AG684" s="782">
        <f t="shared" si="241"/>
        <v>-43317</v>
      </c>
      <c r="AH684" s="782">
        <f t="shared" si="242"/>
        <v>-43317</v>
      </c>
      <c r="AI684" s="782">
        <f t="shared" si="243"/>
        <v>-43317</v>
      </c>
      <c r="AJ684" s="782">
        <f t="shared" si="244"/>
        <v>683</v>
      </c>
      <c r="AK684" s="782">
        <f t="shared" si="245"/>
        <v>683</v>
      </c>
      <c r="AL684" s="782">
        <f t="shared" si="246"/>
        <v>683</v>
      </c>
      <c r="AM684" s="782">
        <f t="shared" si="247"/>
        <v>683</v>
      </c>
      <c r="AN684" s="277"/>
      <c r="AO684" s="277"/>
      <c r="AP684" s="277"/>
      <c r="AQ684" s="272"/>
      <c r="AR684" s="259"/>
      <c r="AS684" s="247"/>
      <c r="AT684" s="247"/>
      <c r="AU684" s="247"/>
    </row>
    <row r="685" spans="1:47" outlineLevel="3" x14ac:dyDescent="0.35">
      <c r="A685" s="247"/>
      <c r="B685" s="256"/>
      <c r="C685" s="249">
        <f t="shared" ref="C685:C741" si="249">INT($C$232+3)</f>
        <v>4</v>
      </c>
      <c r="D685" s="272"/>
      <c r="E685" s="329"/>
      <c r="F685" s="329"/>
      <c r="G685" s="272"/>
      <c r="H685" s="277"/>
      <c r="I685" s="293">
        <v>2</v>
      </c>
      <c r="J685" s="293" t="s">
        <v>618</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2">
        <f t="shared" si="237"/>
        <v>1046</v>
      </c>
      <c r="AD685" s="782">
        <f t="shared" si="238"/>
        <v>1046</v>
      </c>
      <c r="AE685" s="782">
        <f t="shared" si="239"/>
        <v>1046</v>
      </c>
      <c r="AF685" s="782">
        <f t="shared" si="240"/>
        <v>-43317</v>
      </c>
      <c r="AG685" s="782">
        <f t="shared" si="241"/>
        <v>-43317</v>
      </c>
      <c r="AH685" s="782">
        <f t="shared" si="242"/>
        <v>-43317</v>
      </c>
      <c r="AI685" s="782">
        <f t="shared" si="243"/>
        <v>-43317</v>
      </c>
      <c r="AJ685" s="782">
        <f t="shared" si="244"/>
        <v>1046</v>
      </c>
      <c r="AK685" s="782">
        <f t="shared" si="245"/>
        <v>1046</v>
      </c>
      <c r="AL685" s="782">
        <f t="shared" si="246"/>
        <v>1046</v>
      </c>
      <c r="AM685" s="782">
        <f t="shared" si="247"/>
        <v>1046</v>
      </c>
      <c r="AN685" s="277"/>
      <c r="AO685" s="277"/>
      <c r="AP685" s="277"/>
      <c r="AQ685" s="272"/>
      <c r="AR685" s="259"/>
      <c r="AS685" s="247"/>
      <c r="AT685" s="247"/>
      <c r="AU685" s="247"/>
    </row>
    <row r="686" spans="1:47" outlineLevel="3" x14ac:dyDescent="0.35">
      <c r="A686" s="247"/>
      <c r="B686" s="256"/>
      <c r="C686" s="249">
        <f t="shared" si="249"/>
        <v>4</v>
      </c>
      <c r="D686" s="272"/>
      <c r="E686" s="329"/>
      <c r="F686" s="329"/>
      <c r="G686" s="272"/>
      <c r="H686" s="277"/>
      <c r="I686" s="293"/>
      <c r="J686" s="293" t="s">
        <v>608</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2">
        <f t="shared" si="237"/>
        <v>-43317</v>
      </c>
      <c r="AD686" s="782">
        <f t="shared" si="238"/>
        <v>-43317</v>
      </c>
      <c r="AE686" s="782">
        <f t="shared" si="239"/>
        <v>-43317</v>
      </c>
      <c r="AF686" s="782">
        <f t="shared" si="240"/>
        <v>1046</v>
      </c>
      <c r="AG686" s="782">
        <f t="shared" si="241"/>
        <v>1046</v>
      </c>
      <c r="AH686" s="782">
        <f t="shared" si="242"/>
        <v>1046</v>
      </c>
      <c r="AI686" s="782">
        <f t="shared" si="243"/>
        <v>1046</v>
      </c>
      <c r="AJ686" s="782">
        <f t="shared" si="244"/>
        <v>1046</v>
      </c>
      <c r="AK686" s="782">
        <f t="shared" si="245"/>
        <v>1046</v>
      </c>
      <c r="AL686" s="782">
        <f t="shared" si="246"/>
        <v>1046</v>
      </c>
      <c r="AM686" s="782">
        <f t="shared" si="247"/>
        <v>1046</v>
      </c>
      <c r="AN686" s="277"/>
      <c r="AO686" s="277"/>
      <c r="AP686" s="277"/>
      <c r="AQ686" s="272"/>
      <c r="AR686" s="259"/>
      <c r="AS686" s="247"/>
      <c r="AT686" s="247"/>
      <c r="AU686" s="247"/>
    </row>
    <row r="687" spans="1:47" outlineLevel="3" x14ac:dyDescent="0.35">
      <c r="A687" s="247"/>
      <c r="B687" s="256"/>
      <c r="C687" s="249">
        <f t="shared" si="249"/>
        <v>4</v>
      </c>
      <c r="D687" s="272"/>
      <c r="E687" s="329"/>
      <c r="F687" s="329"/>
      <c r="G687" s="272"/>
      <c r="H687" s="277"/>
      <c r="I687" s="293"/>
      <c r="J687" s="293" t="s">
        <v>609</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2">
        <f t="shared" si="237"/>
        <v>-43317</v>
      </c>
      <c r="AD687" s="782">
        <f t="shared" si="238"/>
        <v>-43317</v>
      </c>
      <c r="AE687" s="782">
        <f t="shared" si="239"/>
        <v>-43317</v>
      </c>
      <c r="AF687" s="782">
        <f t="shared" si="240"/>
        <v>-43317</v>
      </c>
      <c r="AG687" s="782">
        <f t="shared" si="241"/>
        <v>-43317</v>
      </c>
      <c r="AH687" s="782">
        <f t="shared" si="242"/>
        <v>-43317</v>
      </c>
      <c r="AI687" s="782">
        <f t="shared" si="243"/>
        <v>-43317</v>
      </c>
      <c r="AJ687" s="782">
        <f t="shared" si="244"/>
        <v>1046</v>
      </c>
      <c r="AK687" s="782">
        <f t="shared" si="245"/>
        <v>1046</v>
      </c>
      <c r="AL687" s="782">
        <f t="shared" si="246"/>
        <v>1046</v>
      </c>
      <c r="AM687" s="782">
        <f t="shared" si="247"/>
        <v>1046</v>
      </c>
      <c r="AN687" s="277"/>
      <c r="AO687" s="277"/>
      <c r="AP687" s="277"/>
      <c r="AQ687" s="272"/>
      <c r="AR687" s="259"/>
      <c r="AS687" s="247"/>
      <c r="AT687" s="247"/>
      <c r="AU687" s="247"/>
    </row>
    <row r="688" spans="1:47" outlineLevel="3" x14ac:dyDescent="0.35">
      <c r="A688" s="247"/>
      <c r="B688" s="256"/>
      <c r="C688" s="249">
        <f t="shared" si="249"/>
        <v>4</v>
      </c>
      <c r="D688" s="272"/>
      <c r="E688" s="329"/>
      <c r="F688" s="329"/>
      <c r="G688" s="272"/>
      <c r="H688" s="277"/>
      <c r="I688" s="293">
        <v>3</v>
      </c>
      <c r="J688" s="293" t="s">
        <v>618</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2">
        <f t="shared" si="237"/>
        <v>1410</v>
      </c>
      <c r="AD688" s="782">
        <f t="shared" si="238"/>
        <v>1410</v>
      </c>
      <c r="AE688" s="782">
        <f t="shared" si="239"/>
        <v>1410</v>
      </c>
      <c r="AF688" s="782">
        <f t="shared" si="240"/>
        <v>-43317</v>
      </c>
      <c r="AG688" s="782">
        <f t="shared" si="241"/>
        <v>-43317</v>
      </c>
      <c r="AH688" s="782">
        <f t="shared" si="242"/>
        <v>-43317</v>
      </c>
      <c r="AI688" s="782">
        <f t="shared" si="243"/>
        <v>-43317</v>
      </c>
      <c r="AJ688" s="782">
        <f t="shared" si="244"/>
        <v>1410</v>
      </c>
      <c r="AK688" s="782">
        <f t="shared" si="245"/>
        <v>1410</v>
      </c>
      <c r="AL688" s="782">
        <f t="shared" si="246"/>
        <v>1410</v>
      </c>
      <c r="AM688" s="782">
        <f t="shared" si="247"/>
        <v>1410</v>
      </c>
      <c r="AN688" s="277"/>
      <c r="AO688" s="277"/>
      <c r="AP688" s="277"/>
      <c r="AQ688" s="272"/>
      <c r="AR688" s="259"/>
      <c r="AS688" s="247"/>
      <c r="AT688" s="247"/>
      <c r="AU688" s="247"/>
    </row>
    <row r="689" spans="1:47" outlineLevel="3" x14ac:dyDescent="0.35">
      <c r="A689" s="247"/>
      <c r="B689" s="256"/>
      <c r="C689" s="249">
        <f t="shared" si="249"/>
        <v>4</v>
      </c>
      <c r="D689" s="272"/>
      <c r="E689" s="329"/>
      <c r="F689" s="329"/>
      <c r="G689" s="272"/>
      <c r="H689" s="277"/>
      <c r="I689" s="293"/>
      <c r="J689" s="293" t="s">
        <v>608</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2">
        <f t="shared" si="237"/>
        <v>-43317</v>
      </c>
      <c r="AD689" s="782">
        <f t="shared" si="238"/>
        <v>-43317</v>
      </c>
      <c r="AE689" s="782">
        <f t="shared" si="239"/>
        <v>-43317</v>
      </c>
      <c r="AF689" s="782">
        <f t="shared" si="240"/>
        <v>1410</v>
      </c>
      <c r="AG689" s="782">
        <f t="shared" si="241"/>
        <v>1410</v>
      </c>
      <c r="AH689" s="782">
        <f t="shared" si="242"/>
        <v>1410</v>
      </c>
      <c r="AI689" s="782">
        <f t="shared" si="243"/>
        <v>1410</v>
      </c>
      <c r="AJ689" s="782">
        <f t="shared" si="244"/>
        <v>1410</v>
      </c>
      <c r="AK689" s="782">
        <f t="shared" si="245"/>
        <v>1410</v>
      </c>
      <c r="AL689" s="782">
        <f t="shared" si="246"/>
        <v>1410</v>
      </c>
      <c r="AM689" s="782">
        <f t="shared" si="247"/>
        <v>1410</v>
      </c>
      <c r="AN689" s="277"/>
      <c r="AO689" s="277"/>
      <c r="AP689" s="277"/>
      <c r="AQ689" s="272"/>
      <c r="AR689" s="259"/>
      <c r="AS689" s="247"/>
      <c r="AT689" s="247"/>
      <c r="AU689" s="247"/>
    </row>
    <row r="690" spans="1:47" outlineLevel="3" x14ac:dyDescent="0.35">
      <c r="A690" s="247"/>
      <c r="B690" s="256"/>
      <c r="C690" s="249">
        <f t="shared" si="249"/>
        <v>4</v>
      </c>
      <c r="D690" s="272"/>
      <c r="E690" s="329"/>
      <c r="F690" s="329"/>
      <c r="G690" s="272"/>
      <c r="H690" s="277"/>
      <c r="I690" s="293"/>
      <c r="J690" s="293" t="s">
        <v>609</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2">
        <f t="shared" si="237"/>
        <v>-43317</v>
      </c>
      <c r="AD690" s="782">
        <f t="shared" si="238"/>
        <v>-43317</v>
      </c>
      <c r="AE690" s="782">
        <f t="shared" si="239"/>
        <v>-43317</v>
      </c>
      <c r="AF690" s="782">
        <f t="shared" si="240"/>
        <v>-43317</v>
      </c>
      <c r="AG690" s="782">
        <f t="shared" si="241"/>
        <v>-43317</v>
      </c>
      <c r="AH690" s="782">
        <f t="shared" si="242"/>
        <v>-43317</v>
      </c>
      <c r="AI690" s="782">
        <f t="shared" si="243"/>
        <v>-43317</v>
      </c>
      <c r="AJ690" s="782">
        <f t="shared" si="244"/>
        <v>1410</v>
      </c>
      <c r="AK690" s="782">
        <f t="shared" si="245"/>
        <v>1410</v>
      </c>
      <c r="AL690" s="782">
        <f t="shared" si="246"/>
        <v>1410</v>
      </c>
      <c r="AM690" s="782">
        <f t="shared" si="247"/>
        <v>1410</v>
      </c>
      <c r="AN690" s="277"/>
      <c r="AO690" s="277"/>
      <c r="AP690" s="277"/>
      <c r="AQ690" s="272"/>
      <c r="AR690" s="259"/>
      <c r="AS690" s="247"/>
      <c r="AT690" s="247"/>
      <c r="AU690" s="247"/>
    </row>
    <row r="691" spans="1:47" outlineLevel="3" x14ac:dyDescent="0.35">
      <c r="A691" s="247"/>
      <c r="B691" s="256"/>
      <c r="C691" s="249">
        <f t="shared" si="249"/>
        <v>4</v>
      </c>
      <c r="D691" s="272"/>
      <c r="E691" s="329"/>
      <c r="F691" s="329"/>
      <c r="G691" s="272"/>
      <c r="H691" s="277"/>
      <c r="I691" s="293">
        <v>4</v>
      </c>
      <c r="J691" s="293" t="s">
        <v>618</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2">
        <f t="shared" si="237"/>
        <v>1774</v>
      </c>
      <c r="AD691" s="782">
        <f t="shared" si="238"/>
        <v>1774</v>
      </c>
      <c r="AE691" s="782">
        <f t="shared" si="239"/>
        <v>1774</v>
      </c>
      <c r="AF691" s="782">
        <f t="shared" si="240"/>
        <v>-43317</v>
      </c>
      <c r="AG691" s="782">
        <f t="shared" si="241"/>
        <v>-43317</v>
      </c>
      <c r="AH691" s="782">
        <f t="shared" si="242"/>
        <v>-43317</v>
      </c>
      <c r="AI691" s="782">
        <f t="shared" si="243"/>
        <v>-43317</v>
      </c>
      <c r="AJ691" s="782">
        <f t="shared" si="244"/>
        <v>1774</v>
      </c>
      <c r="AK691" s="782">
        <f t="shared" si="245"/>
        <v>1774</v>
      </c>
      <c r="AL691" s="782">
        <f t="shared" si="246"/>
        <v>1774</v>
      </c>
      <c r="AM691" s="782">
        <f t="shared" si="247"/>
        <v>1774</v>
      </c>
      <c r="AN691" s="277"/>
      <c r="AO691" s="277"/>
      <c r="AP691" s="277"/>
      <c r="AQ691" s="272"/>
      <c r="AR691" s="259"/>
      <c r="AS691" s="247"/>
      <c r="AT691" s="247"/>
      <c r="AU691" s="247"/>
    </row>
    <row r="692" spans="1:47" outlineLevel="3" x14ac:dyDescent="0.35">
      <c r="A692" s="247"/>
      <c r="B692" s="256"/>
      <c r="C692" s="249">
        <f t="shared" si="249"/>
        <v>4</v>
      </c>
      <c r="D692" s="272"/>
      <c r="E692" s="329"/>
      <c r="F692" s="329"/>
      <c r="G692" s="272"/>
      <c r="H692" s="277"/>
      <c r="I692" s="293"/>
      <c r="J692" s="293" t="s">
        <v>608</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2">
        <f t="shared" si="237"/>
        <v>-43317</v>
      </c>
      <c r="AD692" s="782">
        <f t="shared" si="238"/>
        <v>-43317</v>
      </c>
      <c r="AE692" s="782">
        <f t="shared" si="239"/>
        <v>-43317</v>
      </c>
      <c r="AF692" s="782">
        <f t="shared" si="240"/>
        <v>1774</v>
      </c>
      <c r="AG692" s="782">
        <f t="shared" si="241"/>
        <v>1774</v>
      </c>
      <c r="AH692" s="782">
        <f t="shared" si="242"/>
        <v>1774</v>
      </c>
      <c r="AI692" s="782">
        <f t="shared" si="243"/>
        <v>1774</v>
      </c>
      <c r="AJ692" s="782">
        <f t="shared" si="244"/>
        <v>1774</v>
      </c>
      <c r="AK692" s="782">
        <f t="shared" si="245"/>
        <v>1774</v>
      </c>
      <c r="AL692" s="782">
        <f t="shared" si="246"/>
        <v>1774</v>
      </c>
      <c r="AM692" s="782">
        <f t="shared" si="247"/>
        <v>1774</v>
      </c>
      <c r="AN692" s="277"/>
      <c r="AO692" s="277"/>
      <c r="AP692" s="277"/>
      <c r="AQ692" s="272"/>
      <c r="AR692" s="259"/>
      <c r="AS692" s="247"/>
      <c r="AT692" s="247"/>
      <c r="AU692" s="247"/>
    </row>
    <row r="693" spans="1:47" outlineLevel="3" x14ac:dyDescent="0.35">
      <c r="A693" s="247"/>
      <c r="B693" s="256"/>
      <c r="C693" s="249">
        <f t="shared" si="249"/>
        <v>4</v>
      </c>
      <c r="D693" s="272"/>
      <c r="E693" s="329"/>
      <c r="F693" s="329"/>
      <c r="G693" s="272"/>
      <c r="H693" s="277"/>
      <c r="I693" s="293"/>
      <c r="J693" s="293" t="s">
        <v>609</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2">
        <f t="shared" si="237"/>
        <v>-43317</v>
      </c>
      <c r="AD693" s="782">
        <f t="shared" si="238"/>
        <v>-43317</v>
      </c>
      <c r="AE693" s="782">
        <f t="shared" si="239"/>
        <v>-43317</v>
      </c>
      <c r="AF693" s="782">
        <f t="shared" si="240"/>
        <v>-43317</v>
      </c>
      <c r="AG693" s="782">
        <f t="shared" si="241"/>
        <v>-43317</v>
      </c>
      <c r="AH693" s="782">
        <f t="shared" si="242"/>
        <v>-43317</v>
      </c>
      <c r="AI693" s="782">
        <f t="shared" si="243"/>
        <v>-43317</v>
      </c>
      <c r="AJ693" s="782">
        <f t="shared" si="244"/>
        <v>1774</v>
      </c>
      <c r="AK693" s="782">
        <f t="shared" si="245"/>
        <v>1774</v>
      </c>
      <c r="AL693" s="782">
        <f t="shared" si="246"/>
        <v>1774</v>
      </c>
      <c r="AM693" s="782">
        <f t="shared" si="247"/>
        <v>1774</v>
      </c>
      <c r="AN693" s="277"/>
      <c r="AO693" s="277"/>
      <c r="AP693" s="277"/>
      <c r="AQ693" s="272"/>
      <c r="AR693" s="259"/>
      <c r="AS693" s="247"/>
      <c r="AT693" s="247"/>
      <c r="AU693" s="247"/>
    </row>
    <row r="694" spans="1:47" outlineLevel="3" x14ac:dyDescent="0.35">
      <c r="A694" s="247"/>
      <c r="B694" s="256"/>
      <c r="C694" s="249">
        <f t="shared" si="249"/>
        <v>4</v>
      </c>
      <c r="D694" s="272"/>
      <c r="E694" s="329"/>
      <c r="F694" s="329"/>
      <c r="G694" s="272"/>
      <c r="H694" s="277"/>
      <c r="I694" s="293">
        <v>5</v>
      </c>
      <c r="J694" s="293" t="s">
        <v>618</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2">
        <f t="shared" si="237"/>
        <v>2139</v>
      </c>
      <c r="AD694" s="782">
        <f t="shared" si="238"/>
        <v>2139</v>
      </c>
      <c r="AE694" s="782">
        <f t="shared" si="239"/>
        <v>2139</v>
      </c>
      <c r="AF694" s="782">
        <f t="shared" si="240"/>
        <v>-43317</v>
      </c>
      <c r="AG694" s="782">
        <f t="shared" si="241"/>
        <v>-43317</v>
      </c>
      <c r="AH694" s="782">
        <f t="shared" si="242"/>
        <v>-43317</v>
      </c>
      <c r="AI694" s="782">
        <f t="shared" si="243"/>
        <v>-43317</v>
      </c>
      <c r="AJ694" s="782">
        <f t="shared" si="244"/>
        <v>2139</v>
      </c>
      <c r="AK694" s="782">
        <f t="shared" si="245"/>
        <v>2139</v>
      </c>
      <c r="AL694" s="782">
        <f t="shared" si="246"/>
        <v>2139</v>
      </c>
      <c r="AM694" s="782">
        <f t="shared" si="247"/>
        <v>2139</v>
      </c>
      <c r="AN694" s="277"/>
      <c r="AO694" s="277"/>
      <c r="AP694" s="277"/>
      <c r="AQ694" s="272"/>
      <c r="AR694" s="259"/>
      <c r="AS694" s="247"/>
      <c r="AT694" s="247"/>
      <c r="AU694" s="247"/>
    </row>
    <row r="695" spans="1:47" outlineLevel="3" x14ac:dyDescent="0.35">
      <c r="A695" s="247"/>
      <c r="B695" s="256"/>
      <c r="C695" s="249">
        <f t="shared" si="249"/>
        <v>4</v>
      </c>
      <c r="D695" s="272"/>
      <c r="E695" s="329"/>
      <c r="F695" s="329"/>
      <c r="G695" s="272"/>
      <c r="H695" s="277"/>
      <c r="I695" s="293"/>
      <c r="J695" s="293" t="s">
        <v>608</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2">
        <f t="shared" si="237"/>
        <v>-43317</v>
      </c>
      <c r="AD695" s="782">
        <f t="shared" si="238"/>
        <v>-43317</v>
      </c>
      <c r="AE695" s="782">
        <f t="shared" si="239"/>
        <v>-43317</v>
      </c>
      <c r="AF695" s="782">
        <f t="shared" si="240"/>
        <v>2139</v>
      </c>
      <c r="AG695" s="782">
        <f t="shared" si="241"/>
        <v>2139</v>
      </c>
      <c r="AH695" s="782">
        <f t="shared" si="242"/>
        <v>2139</v>
      </c>
      <c r="AI695" s="782">
        <f t="shared" si="243"/>
        <v>2139</v>
      </c>
      <c r="AJ695" s="782">
        <f t="shared" si="244"/>
        <v>2139</v>
      </c>
      <c r="AK695" s="782">
        <f t="shared" si="245"/>
        <v>2139</v>
      </c>
      <c r="AL695" s="782">
        <f t="shared" si="246"/>
        <v>2139</v>
      </c>
      <c r="AM695" s="782">
        <f t="shared" si="247"/>
        <v>2139</v>
      </c>
      <c r="AN695" s="277"/>
      <c r="AO695" s="277"/>
      <c r="AP695" s="277"/>
      <c r="AQ695" s="272"/>
      <c r="AR695" s="259"/>
      <c r="AS695" s="247"/>
      <c r="AT695" s="247"/>
      <c r="AU695" s="247"/>
    </row>
    <row r="696" spans="1:47" outlineLevel="3" x14ac:dyDescent="0.35">
      <c r="A696" s="247"/>
      <c r="B696" s="256"/>
      <c r="C696" s="249">
        <f t="shared" si="249"/>
        <v>4</v>
      </c>
      <c r="D696" s="272"/>
      <c r="E696" s="329"/>
      <c r="F696" s="329"/>
      <c r="G696" s="272"/>
      <c r="H696" s="277"/>
      <c r="I696" s="293"/>
      <c r="J696" s="293" t="s">
        <v>609</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2">
        <f t="shared" si="237"/>
        <v>-43317</v>
      </c>
      <c r="AD696" s="782">
        <f t="shared" si="238"/>
        <v>-43317</v>
      </c>
      <c r="AE696" s="782">
        <f t="shared" si="239"/>
        <v>-43317</v>
      </c>
      <c r="AF696" s="782">
        <f t="shared" si="240"/>
        <v>-43317</v>
      </c>
      <c r="AG696" s="782">
        <f t="shared" si="241"/>
        <v>-43317</v>
      </c>
      <c r="AH696" s="782">
        <f t="shared" si="242"/>
        <v>-43317</v>
      </c>
      <c r="AI696" s="782">
        <f t="shared" si="243"/>
        <v>-43317</v>
      </c>
      <c r="AJ696" s="782">
        <f t="shared" si="244"/>
        <v>2139</v>
      </c>
      <c r="AK696" s="782">
        <f t="shared" si="245"/>
        <v>2139</v>
      </c>
      <c r="AL696" s="782">
        <f t="shared" si="246"/>
        <v>2139</v>
      </c>
      <c r="AM696" s="782">
        <f t="shared" si="247"/>
        <v>2139</v>
      </c>
      <c r="AN696" s="277"/>
      <c r="AO696" s="277"/>
      <c r="AP696" s="277"/>
      <c r="AQ696" s="272"/>
      <c r="AR696" s="259"/>
      <c r="AS696" s="247"/>
      <c r="AT696" s="247"/>
      <c r="AU696" s="247"/>
    </row>
    <row r="697" spans="1:47" outlineLevel="3" x14ac:dyDescent="0.35">
      <c r="A697" s="247"/>
      <c r="B697" s="256"/>
      <c r="C697" s="249">
        <f t="shared" si="249"/>
        <v>4</v>
      </c>
      <c r="D697" s="272"/>
      <c r="E697" s="329"/>
      <c r="F697" s="329"/>
      <c r="G697" s="272"/>
      <c r="H697" s="277"/>
      <c r="I697" s="293">
        <v>6</v>
      </c>
      <c r="J697" s="293" t="s">
        <v>618</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2">
        <f t="shared" si="237"/>
        <v>2502</v>
      </c>
      <c r="AD697" s="782">
        <f t="shared" si="238"/>
        <v>2502</v>
      </c>
      <c r="AE697" s="782">
        <f t="shared" si="239"/>
        <v>2502</v>
      </c>
      <c r="AF697" s="782">
        <f t="shared" si="240"/>
        <v>-43317</v>
      </c>
      <c r="AG697" s="782">
        <f t="shared" si="241"/>
        <v>-43317</v>
      </c>
      <c r="AH697" s="782">
        <f t="shared" si="242"/>
        <v>-43317</v>
      </c>
      <c r="AI697" s="782">
        <f t="shared" si="243"/>
        <v>-43317</v>
      </c>
      <c r="AJ697" s="782">
        <f t="shared" si="244"/>
        <v>2502</v>
      </c>
      <c r="AK697" s="782">
        <f t="shared" si="245"/>
        <v>2502</v>
      </c>
      <c r="AL697" s="782">
        <f t="shared" si="246"/>
        <v>2502</v>
      </c>
      <c r="AM697" s="782">
        <f t="shared" si="247"/>
        <v>2502</v>
      </c>
      <c r="AN697" s="277"/>
      <c r="AO697" s="277"/>
      <c r="AP697" s="277"/>
      <c r="AQ697" s="272"/>
      <c r="AR697" s="259"/>
      <c r="AS697" s="247"/>
      <c r="AT697" s="247"/>
      <c r="AU697" s="247"/>
    </row>
    <row r="698" spans="1:47" outlineLevel="3" x14ac:dyDescent="0.35">
      <c r="A698" s="247"/>
      <c r="B698" s="256"/>
      <c r="C698" s="249">
        <f t="shared" si="249"/>
        <v>4</v>
      </c>
      <c r="D698" s="272"/>
      <c r="E698" s="329"/>
      <c r="F698" s="329"/>
      <c r="G698" s="272"/>
      <c r="H698" s="277"/>
      <c r="I698" s="293"/>
      <c r="J698" s="293" t="s">
        <v>608</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2">
        <f t="shared" si="237"/>
        <v>-43317</v>
      </c>
      <c r="AD698" s="782">
        <f t="shared" si="238"/>
        <v>-43317</v>
      </c>
      <c r="AE698" s="782">
        <f t="shared" si="239"/>
        <v>-43317</v>
      </c>
      <c r="AF698" s="782">
        <f t="shared" si="240"/>
        <v>2502</v>
      </c>
      <c r="AG698" s="782">
        <f t="shared" si="241"/>
        <v>2502</v>
      </c>
      <c r="AH698" s="782">
        <f t="shared" si="242"/>
        <v>2502</v>
      </c>
      <c r="AI698" s="782">
        <f t="shared" si="243"/>
        <v>2502</v>
      </c>
      <c r="AJ698" s="782">
        <f t="shared" si="244"/>
        <v>2502</v>
      </c>
      <c r="AK698" s="782">
        <f t="shared" si="245"/>
        <v>2502</v>
      </c>
      <c r="AL698" s="782">
        <f t="shared" si="246"/>
        <v>2502</v>
      </c>
      <c r="AM698" s="782">
        <f t="shared" si="247"/>
        <v>2502</v>
      </c>
      <c r="AN698" s="277"/>
      <c r="AO698" s="277"/>
      <c r="AP698" s="277"/>
      <c r="AQ698" s="272"/>
      <c r="AR698" s="259"/>
      <c r="AS698" s="247"/>
      <c r="AT698" s="247"/>
      <c r="AU698" s="247"/>
    </row>
    <row r="699" spans="1:47" outlineLevel="3" x14ac:dyDescent="0.35">
      <c r="A699" s="247"/>
      <c r="B699" s="256"/>
      <c r="C699" s="249">
        <f t="shared" si="249"/>
        <v>4</v>
      </c>
      <c r="D699" s="272"/>
      <c r="E699" s="329"/>
      <c r="F699" s="329"/>
      <c r="G699" s="272"/>
      <c r="H699" s="277"/>
      <c r="I699" s="293"/>
      <c r="J699" s="293" t="s">
        <v>609</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2">
        <f t="shared" si="237"/>
        <v>-43317</v>
      </c>
      <c r="AD699" s="782">
        <f t="shared" si="238"/>
        <v>-43317</v>
      </c>
      <c r="AE699" s="782">
        <f t="shared" si="239"/>
        <v>-43317</v>
      </c>
      <c r="AF699" s="782">
        <f t="shared" si="240"/>
        <v>-43317</v>
      </c>
      <c r="AG699" s="782">
        <f t="shared" si="241"/>
        <v>-43317</v>
      </c>
      <c r="AH699" s="782">
        <f t="shared" si="242"/>
        <v>-43317</v>
      </c>
      <c r="AI699" s="782">
        <f t="shared" si="243"/>
        <v>-43317</v>
      </c>
      <c r="AJ699" s="782">
        <f t="shared" si="244"/>
        <v>2502</v>
      </c>
      <c r="AK699" s="782">
        <f t="shared" si="245"/>
        <v>2502</v>
      </c>
      <c r="AL699" s="782">
        <f t="shared" si="246"/>
        <v>2502</v>
      </c>
      <c r="AM699" s="782">
        <f t="shared" si="247"/>
        <v>2502</v>
      </c>
      <c r="AN699" s="277"/>
      <c r="AO699" s="277"/>
      <c r="AP699" s="277"/>
      <c r="AQ699" s="272"/>
      <c r="AR699" s="259"/>
      <c r="AS699" s="247"/>
      <c r="AT699" s="247"/>
      <c r="AU699" s="247"/>
    </row>
    <row r="700" spans="1:47" outlineLevel="3" x14ac:dyDescent="0.35">
      <c r="A700" s="247"/>
      <c r="B700" s="256"/>
      <c r="C700" s="249">
        <f t="shared" si="249"/>
        <v>4</v>
      </c>
      <c r="D700" s="272"/>
      <c r="E700" s="329"/>
      <c r="F700" s="329"/>
      <c r="G700" s="272"/>
      <c r="H700" s="277"/>
      <c r="I700" s="293">
        <v>7</v>
      </c>
      <c r="J700" s="293" t="s">
        <v>618</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2">
        <f t="shared" si="237"/>
        <v>2866</v>
      </c>
      <c r="AD700" s="782">
        <f t="shared" si="238"/>
        <v>2866</v>
      </c>
      <c r="AE700" s="782">
        <f t="shared" si="239"/>
        <v>2866</v>
      </c>
      <c r="AF700" s="782">
        <f t="shared" si="240"/>
        <v>-43317</v>
      </c>
      <c r="AG700" s="782">
        <f t="shared" si="241"/>
        <v>-43317</v>
      </c>
      <c r="AH700" s="782">
        <f t="shared" si="242"/>
        <v>-43317</v>
      </c>
      <c r="AI700" s="782">
        <f t="shared" si="243"/>
        <v>-43317</v>
      </c>
      <c r="AJ700" s="782">
        <f t="shared" si="244"/>
        <v>2866</v>
      </c>
      <c r="AK700" s="782">
        <f t="shared" si="245"/>
        <v>2866</v>
      </c>
      <c r="AL700" s="782">
        <f t="shared" si="246"/>
        <v>2866</v>
      </c>
      <c r="AM700" s="782">
        <f t="shared" si="247"/>
        <v>2866</v>
      </c>
      <c r="AN700" s="277"/>
      <c r="AO700" s="277"/>
      <c r="AP700" s="277"/>
      <c r="AQ700" s="272"/>
      <c r="AR700" s="259"/>
      <c r="AS700" s="247"/>
      <c r="AT700" s="247"/>
      <c r="AU700" s="247"/>
    </row>
    <row r="701" spans="1:47" outlineLevel="3" x14ac:dyDescent="0.35">
      <c r="A701" s="247"/>
      <c r="B701" s="256"/>
      <c r="C701" s="249">
        <f t="shared" si="249"/>
        <v>4</v>
      </c>
      <c r="D701" s="272"/>
      <c r="E701" s="329"/>
      <c r="F701" s="329"/>
      <c r="G701" s="272"/>
      <c r="H701" s="277"/>
      <c r="I701" s="293"/>
      <c r="J701" s="293" t="s">
        <v>608</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2">
        <f t="shared" si="237"/>
        <v>-43317</v>
      </c>
      <c r="AD701" s="782">
        <f t="shared" si="238"/>
        <v>-43317</v>
      </c>
      <c r="AE701" s="782">
        <f t="shared" si="239"/>
        <v>-43317</v>
      </c>
      <c r="AF701" s="782">
        <f t="shared" si="240"/>
        <v>2866</v>
      </c>
      <c r="AG701" s="782">
        <f t="shared" si="241"/>
        <v>2866</v>
      </c>
      <c r="AH701" s="782">
        <f t="shared" si="242"/>
        <v>2866</v>
      </c>
      <c r="AI701" s="782">
        <f t="shared" si="243"/>
        <v>2866</v>
      </c>
      <c r="AJ701" s="782">
        <f t="shared" si="244"/>
        <v>2866</v>
      </c>
      <c r="AK701" s="782">
        <f t="shared" si="245"/>
        <v>2866</v>
      </c>
      <c r="AL701" s="782">
        <f t="shared" si="246"/>
        <v>2866</v>
      </c>
      <c r="AM701" s="782">
        <f t="shared" si="247"/>
        <v>2866</v>
      </c>
      <c r="AN701" s="277"/>
      <c r="AO701" s="277"/>
      <c r="AP701" s="277"/>
      <c r="AQ701" s="272"/>
      <c r="AR701" s="259"/>
      <c r="AS701" s="247"/>
      <c r="AT701" s="247"/>
      <c r="AU701" s="247"/>
    </row>
    <row r="702" spans="1:47" outlineLevel="3" x14ac:dyDescent="0.35">
      <c r="A702" s="247"/>
      <c r="B702" s="256"/>
      <c r="C702" s="249">
        <f t="shared" si="249"/>
        <v>4</v>
      </c>
      <c r="D702" s="272"/>
      <c r="E702" s="329"/>
      <c r="F702" s="329"/>
      <c r="G702" s="272"/>
      <c r="H702" s="277"/>
      <c r="I702" s="293"/>
      <c r="J702" s="293" t="s">
        <v>609</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2">
        <f t="shared" si="237"/>
        <v>-43317</v>
      </c>
      <c r="AD702" s="782">
        <f t="shared" si="238"/>
        <v>-43317</v>
      </c>
      <c r="AE702" s="782">
        <f t="shared" si="239"/>
        <v>-43317</v>
      </c>
      <c r="AF702" s="782">
        <f t="shared" si="240"/>
        <v>-43317</v>
      </c>
      <c r="AG702" s="782">
        <f t="shared" si="241"/>
        <v>-43317</v>
      </c>
      <c r="AH702" s="782">
        <f t="shared" si="242"/>
        <v>-43317</v>
      </c>
      <c r="AI702" s="782">
        <f t="shared" si="243"/>
        <v>-43317</v>
      </c>
      <c r="AJ702" s="782">
        <f t="shared" si="244"/>
        <v>2866</v>
      </c>
      <c r="AK702" s="782">
        <f t="shared" si="245"/>
        <v>2866</v>
      </c>
      <c r="AL702" s="782">
        <f t="shared" si="246"/>
        <v>2866</v>
      </c>
      <c r="AM702" s="782">
        <f t="shared" si="247"/>
        <v>2866</v>
      </c>
      <c r="AN702" s="277"/>
      <c r="AO702" s="277"/>
      <c r="AP702" s="277"/>
      <c r="AQ702" s="272"/>
      <c r="AR702" s="259"/>
      <c r="AS702" s="247"/>
      <c r="AT702" s="247"/>
      <c r="AU702" s="247"/>
    </row>
    <row r="703" spans="1:47" outlineLevel="3" x14ac:dyDescent="0.35">
      <c r="A703" s="247"/>
      <c r="B703" s="256"/>
      <c r="C703" s="249">
        <f t="shared" si="249"/>
        <v>4</v>
      </c>
      <c r="D703" s="272"/>
      <c r="E703" s="329"/>
      <c r="F703" s="329"/>
      <c r="G703" s="272"/>
      <c r="H703" s="293" t="str">
        <f>H$252</f>
        <v>Win</v>
      </c>
      <c r="I703" s="293">
        <v>0</v>
      </c>
      <c r="J703" s="293" t="s">
        <v>618</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2">
        <f t="shared" si="237"/>
        <v>348</v>
      </c>
      <c r="AD703" s="782">
        <f t="shared" si="238"/>
        <v>348</v>
      </c>
      <c r="AE703" s="782">
        <f t="shared" si="239"/>
        <v>348</v>
      </c>
      <c r="AF703" s="782">
        <f t="shared" si="240"/>
        <v>-43317</v>
      </c>
      <c r="AG703" s="782">
        <f t="shared" si="241"/>
        <v>-43317</v>
      </c>
      <c r="AH703" s="782">
        <f t="shared" si="242"/>
        <v>-43317</v>
      </c>
      <c r="AI703" s="782">
        <f t="shared" si="243"/>
        <v>-43317</v>
      </c>
      <c r="AJ703" s="782">
        <f t="shared" si="244"/>
        <v>348</v>
      </c>
      <c r="AK703" s="782">
        <f t="shared" si="245"/>
        <v>348</v>
      </c>
      <c r="AL703" s="782">
        <f t="shared" si="246"/>
        <v>348</v>
      </c>
      <c r="AM703" s="782">
        <f t="shared" si="247"/>
        <v>348</v>
      </c>
      <c r="AN703" s="277"/>
      <c r="AO703" s="277"/>
      <c r="AP703" s="277"/>
      <c r="AQ703" s="272"/>
      <c r="AR703" s="259"/>
      <c r="AS703" s="247"/>
      <c r="AT703" s="247"/>
      <c r="AU703" s="247"/>
    </row>
    <row r="704" spans="1:47" outlineLevel="3" x14ac:dyDescent="0.35">
      <c r="A704" s="247"/>
      <c r="B704" s="256"/>
      <c r="C704" s="249">
        <f t="shared" si="249"/>
        <v>4</v>
      </c>
      <c r="D704" s="272"/>
      <c r="E704" s="329"/>
      <c r="F704" s="329"/>
      <c r="G704" s="272"/>
      <c r="H704" s="293"/>
      <c r="I704" s="293"/>
      <c r="J704" s="293" t="s">
        <v>608</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2">
        <f t="shared" si="237"/>
        <v>-43317</v>
      </c>
      <c r="AD704" s="782">
        <f t="shared" si="238"/>
        <v>-43317</v>
      </c>
      <c r="AE704" s="782">
        <f t="shared" si="239"/>
        <v>-43317</v>
      </c>
      <c r="AF704" s="782">
        <f t="shared" si="240"/>
        <v>348</v>
      </c>
      <c r="AG704" s="782">
        <f t="shared" si="241"/>
        <v>348</v>
      </c>
      <c r="AH704" s="782">
        <f t="shared" si="242"/>
        <v>348</v>
      </c>
      <c r="AI704" s="782">
        <f t="shared" si="243"/>
        <v>348</v>
      </c>
      <c r="AJ704" s="782">
        <f t="shared" si="244"/>
        <v>348</v>
      </c>
      <c r="AK704" s="782">
        <f t="shared" si="245"/>
        <v>348</v>
      </c>
      <c r="AL704" s="782">
        <f t="shared" si="246"/>
        <v>348</v>
      </c>
      <c r="AM704" s="782">
        <f t="shared" si="247"/>
        <v>348</v>
      </c>
      <c r="AN704" s="277"/>
      <c r="AO704" s="277"/>
      <c r="AP704" s="277"/>
      <c r="AQ704" s="272"/>
      <c r="AR704" s="259"/>
      <c r="AS704" s="247"/>
      <c r="AT704" s="247"/>
      <c r="AU704" s="247"/>
    </row>
    <row r="705" spans="1:47" outlineLevel="3" x14ac:dyDescent="0.35">
      <c r="A705" s="247"/>
      <c r="B705" s="256"/>
      <c r="C705" s="249">
        <f t="shared" si="249"/>
        <v>4</v>
      </c>
      <c r="D705" s="272"/>
      <c r="E705" s="329"/>
      <c r="F705" s="329"/>
      <c r="G705" s="272"/>
      <c r="H705" s="293"/>
      <c r="I705" s="293"/>
      <c r="J705" s="293" t="s">
        <v>609</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2">
        <f t="shared" si="237"/>
        <v>-43317</v>
      </c>
      <c r="AD705" s="782">
        <f t="shared" si="238"/>
        <v>-43317</v>
      </c>
      <c r="AE705" s="782">
        <f t="shared" si="239"/>
        <v>-43317</v>
      </c>
      <c r="AF705" s="782">
        <f t="shared" si="240"/>
        <v>-43317</v>
      </c>
      <c r="AG705" s="782">
        <f t="shared" si="241"/>
        <v>-43317</v>
      </c>
      <c r="AH705" s="782">
        <f t="shared" si="242"/>
        <v>-43317</v>
      </c>
      <c r="AI705" s="782">
        <f t="shared" si="243"/>
        <v>-43317</v>
      </c>
      <c r="AJ705" s="782">
        <f t="shared" si="244"/>
        <v>348</v>
      </c>
      <c r="AK705" s="782">
        <f t="shared" si="245"/>
        <v>348</v>
      </c>
      <c r="AL705" s="782">
        <f t="shared" si="246"/>
        <v>348</v>
      </c>
      <c r="AM705" s="782">
        <f t="shared" si="247"/>
        <v>348</v>
      </c>
      <c r="AN705" s="277"/>
      <c r="AO705" s="277"/>
      <c r="AP705" s="277"/>
      <c r="AQ705" s="272"/>
      <c r="AR705" s="259"/>
      <c r="AS705" s="247"/>
      <c r="AT705" s="247"/>
      <c r="AU705" s="247"/>
    </row>
    <row r="706" spans="1:47" outlineLevel="3" x14ac:dyDescent="0.35">
      <c r="A706" s="247"/>
      <c r="B706" s="256"/>
      <c r="C706" s="249">
        <f t="shared" si="249"/>
        <v>4</v>
      </c>
      <c r="D706" s="272"/>
      <c r="E706" s="329"/>
      <c r="F706" s="329"/>
      <c r="G706" s="272"/>
      <c r="H706" s="277"/>
      <c r="I706" s="293">
        <v>1</v>
      </c>
      <c r="J706" s="293" t="s">
        <v>618</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2">
        <f t="shared" si="237"/>
        <v>713</v>
      </c>
      <c r="AD706" s="782">
        <f t="shared" si="238"/>
        <v>713</v>
      </c>
      <c r="AE706" s="782">
        <f t="shared" si="239"/>
        <v>713</v>
      </c>
      <c r="AF706" s="782">
        <f t="shared" si="240"/>
        <v>-43317</v>
      </c>
      <c r="AG706" s="782">
        <f t="shared" si="241"/>
        <v>-43317</v>
      </c>
      <c r="AH706" s="782">
        <f t="shared" si="242"/>
        <v>-43317</v>
      </c>
      <c r="AI706" s="782">
        <f t="shared" si="243"/>
        <v>-43317</v>
      </c>
      <c r="AJ706" s="782">
        <f t="shared" si="244"/>
        <v>713</v>
      </c>
      <c r="AK706" s="782">
        <f t="shared" si="245"/>
        <v>713</v>
      </c>
      <c r="AL706" s="782">
        <f t="shared" si="246"/>
        <v>713</v>
      </c>
      <c r="AM706" s="782">
        <f t="shared" si="247"/>
        <v>713</v>
      </c>
      <c r="AN706" s="277"/>
      <c r="AO706" s="277"/>
      <c r="AP706" s="277"/>
      <c r="AQ706" s="272"/>
      <c r="AR706" s="259"/>
      <c r="AS706" s="247"/>
      <c r="AT706" s="247"/>
      <c r="AU706" s="247"/>
    </row>
    <row r="707" spans="1:47" outlineLevel="3" x14ac:dyDescent="0.35">
      <c r="A707" s="247"/>
      <c r="B707" s="256"/>
      <c r="C707" s="249">
        <f t="shared" si="249"/>
        <v>4</v>
      </c>
      <c r="D707" s="272"/>
      <c r="E707" s="329"/>
      <c r="F707" s="329"/>
      <c r="G707" s="272"/>
      <c r="H707" s="277"/>
      <c r="I707" s="293"/>
      <c r="J707" s="293" t="s">
        <v>608</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2">
        <f t="shared" si="237"/>
        <v>-43317</v>
      </c>
      <c r="AD707" s="782">
        <f t="shared" si="238"/>
        <v>-43317</v>
      </c>
      <c r="AE707" s="782">
        <f t="shared" si="239"/>
        <v>-43317</v>
      </c>
      <c r="AF707" s="782">
        <f t="shared" si="240"/>
        <v>713</v>
      </c>
      <c r="AG707" s="782">
        <f t="shared" si="241"/>
        <v>713</v>
      </c>
      <c r="AH707" s="782">
        <f t="shared" si="242"/>
        <v>713</v>
      </c>
      <c r="AI707" s="782">
        <f t="shared" si="243"/>
        <v>713</v>
      </c>
      <c r="AJ707" s="782">
        <f t="shared" si="244"/>
        <v>713</v>
      </c>
      <c r="AK707" s="782">
        <f t="shared" si="245"/>
        <v>713</v>
      </c>
      <c r="AL707" s="782">
        <f t="shared" si="246"/>
        <v>713</v>
      </c>
      <c r="AM707" s="782">
        <f t="shared" si="247"/>
        <v>713</v>
      </c>
      <c r="AN707" s="277"/>
      <c r="AO707" s="277"/>
      <c r="AP707" s="277"/>
      <c r="AQ707" s="272"/>
      <c r="AR707" s="259"/>
      <c r="AS707" s="247"/>
      <c r="AT707" s="247"/>
      <c r="AU707" s="247"/>
    </row>
    <row r="708" spans="1:47" outlineLevel="3" x14ac:dyDescent="0.35">
      <c r="A708" s="247"/>
      <c r="B708" s="256"/>
      <c r="C708" s="249">
        <f t="shared" si="249"/>
        <v>4</v>
      </c>
      <c r="D708" s="272"/>
      <c r="E708" s="329"/>
      <c r="F708" s="329"/>
      <c r="G708" s="272"/>
      <c r="H708" s="277"/>
      <c r="I708" s="293"/>
      <c r="J708" s="293" t="s">
        <v>609</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2">
        <f t="shared" si="237"/>
        <v>-43317</v>
      </c>
      <c r="AD708" s="782">
        <f t="shared" si="238"/>
        <v>-43317</v>
      </c>
      <c r="AE708" s="782">
        <f t="shared" si="239"/>
        <v>-43317</v>
      </c>
      <c r="AF708" s="782">
        <f t="shared" si="240"/>
        <v>-43317</v>
      </c>
      <c r="AG708" s="782">
        <f t="shared" si="241"/>
        <v>-43317</v>
      </c>
      <c r="AH708" s="782">
        <f t="shared" si="242"/>
        <v>-43317</v>
      </c>
      <c r="AI708" s="782">
        <f t="shared" si="243"/>
        <v>-43317</v>
      </c>
      <c r="AJ708" s="782">
        <f t="shared" si="244"/>
        <v>713</v>
      </c>
      <c r="AK708" s="782">
        <f t="shared" si="245"/>
        <v>713</v>
      </c>
      <c r="AL708" s="782">
        <f t="shared" si="246"/>
        <v>713</v>
      </c>
      <c r="AM708" s="782">
        <f t="shared" si="247"/>
        <v>713</v>
      </c>
      <c r="AN708" s="277"/>
      <c r="AO708" s="277"/>
      <c r="AP708" s="277"/>
      <c r="AQ708" s="272"/>
      <c r="AR708" s="259"/>
      <c r="AS708" s="247"/>
      <c r="AT708" s="247"/>
      <c r="AU708" s="247"/>
    </row>
    <row r="709" spans="1:47" outlineLevel="3" x14ac:dyDescent="0.35">
      <c r="A709" s="247"/>
      <c r="B709" s="256"/>
      <c r="C709" s="249">
        <f t="shared" si="249"/>
        <v>4</v>
      </c>
      <c r="D709" s="272"/>
      <c r="E709" s="329"/>
      <c r="F709" s="329"/>
      <c r="G709" s="272"/>
      <c r="H709" s="277"/>
      <c r="I709" s="293">
        <v>2</v>
      </c>
      <c r="J709" s="293" t="s">
        <v>618</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2">
        <f t="shared" si="237"/>
        <v>1076</v>
      </c>
      <c r="AD709" s="782">
        <f t="shared" si="238"/>
        <v>1076</v>
      </c>
      <c r="AE709" s="782">
        <f t="shared" si="239"/>
        <v>1076</v>
      </c>
      <c r="AF709" s="782">
        <f t="shared" si="240"/>
        <v>-43317</v>
      </c>
      <c r="AG709" s="782">
        <f t="shared" si="241"/>
        <v>-43317</v>
      </c>
      <c r="AH709" s="782">
        <f t="shared" si="242"/>
        <v>-43317</v>
      </c>
      <c r="AI709" s="782">
        <f t="shared" si="243"/>
        <v>-43317</v>
      </c>
      <c r="AJ709" s="782">
        <f t="shared" si="244"/>
        <v>1076</v>
      </c>
      <c r="AK709" s="782">
        <f t="shared" si="245"/>
        <v>1076</v>
      </c>
      <c r="AL709" s="782">
        <f t="shared" si="246"/>
        <v>1076</v>
      </c>
      <c r="AM709" s="782">
        <f t="shared" si="247"/>
        <v>1076</v>
      </c>
      <c r="AN709" s="277"/>
      <c r="AO709" s="277"/>
      <c r="AP709" s="277"/>
      <c r="AQ709" s="272"/>
      <c r="AR709" s="259"/>
      <c r="AS709" s="247"/>
      <c r="AT709" s="247"/>
      <c r="AU709" s="247"/>
    </row>
    <row r="710" spans="1:47" outlineLevel="3" x14ac:dyDescent="0.35">
      <c r="A710" s="247"/>
      <c r="B710" s="256"/>
      <c r="C710" s="249">
        <f t="shared" si="249"/>
        <v>4</v>
      </c>
      <c r="D710" s="272"/>
      <c r="E710" s="329"/>
      <c r="F710" s="329"/>
      <c r="G710" s="272"/>
      <c r="H710" s="277"/>
      <c r="I710" s="293"/>
      <c r="J710" s="293" t="s">
        <v>608</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2">
        <f t="shared" si="237"/>
        <v>-43317</v>
      </c>
      <c r="AD710" s="782">
        <f t="shared" si="238"/>
        <v>-43317</v>
      </c>
      <c r="AE710" s="782">
        <f t="shared" si="239"/>
        <v>-43317</v>
      </c>
      <c r="AF710" s="782">
        <f t="shared" si="240"/>
        <v>1076</v>
      </c>
      <c r="AG710" s="782">
        <f t="shared" si="241"/>
        <v>1076</v>
      </c>
      <c r="AH710" s="782">
        <f t="shared" si="242"/>
        <v>1076</v>
      </c>
      <c r="AI710" s="782">
        <f t="shared" si="243"/>
        <v>1076</v>
      </c>
      <c r="AJ710" s="782">
        <f t="shared" si="244"/>
        <v>1076</v>
      </c>
      <c r="AK710" s="782">
        <f t="shared" si="245"/>
        <v>1076</v>
      </c>
      <c r="AL710" s="782">
        <f t="shared" si="246"/>
        <v>1076</v>
      </c>
      <c r="AM710" s="782">
        <f t="shared" si="247"/>
        <v>1076</v>
      </c>
      <c r="AN710" s="277"/>
      <c r="AO710" s="277"/>
      <c r="AP710" s="277"/>
      <c r="AQ710" s="272"/>
      <c r="AR710" s="259"/>
      <c r="AS710" s="247"/>
      <c r="AT710" s="247"/>
      <c r="AU710" s="247"/>
    </row>
    <row r="711" spans="1:47" outlineLevel="3" x14ac:dyDescent="0.35">
      <c r="A711" s="247"/>
      <c r="B711" s="256"/>
      <c r="C711" s="249">
        <f t="shared" si="249"/>
        <v>4</v>
      </c>
      <c r="D711" s="272"/>
      <c r="E711" s="329"/>
      <c r="F711" s="329"/>
      <c r="G711" s="272"/>
      <c r="H711" s="277"/>
      <c r="I711" s="293"/>
      <c r="J711" s="293" t="s">
        <v>609</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2">
        <f t="shared" ref="AC711:AC742" si="257">MIN(363,INT((K711 - DATE(YEAR(K711),1,1))))+364*(YEAR(K711)-i_startyear)</f>
        <v>-43317</v>
      </c>
      <c r="AD711" s="782">
        <f t="shared" ref="AD711:AD742" si="258">MIN(363,INT((L711 - DATE(YEAR(L711),1,1))))+364*(YEAR(L711)-i_startyear)</f>
        <v>-43317</v>
      </c>
      <c r="AE711" s="782">
        <f t="shared" ref="AE711:AE742" si="259">MIN(363,INT((M711 - DATE(YEAR(M711),1,1))))+364*(YEAR(M711)-i_startyear)</f>
        <v>-43317</v>
      </c>
      <c r="AF711" s="782">
        <f t="shared" ref="AF711:AF742" si="260">MIN(363,INT((N711 - DATE(YEAR(N711),1,1))))+364*(YEAR(N711)-i_startyear)</f>
        <v>-43317</v>
      </c>
      <c r="AG711" s="782">
        <f t="shared" ref="AG711:AG742" si="261">MIN(363,INT((O711 - DATE(YEAR(O711),1,1))))+364*(YEAR(O711)-i_startyear)</f>
        <v>-43317</v>
      </c>
      <c r="AH711" s="782">
        <f t="shared" ref="AH711:AH742" si="262">MIN(363,INT((P711 - DATE(YEAR(P711),1,1))))+364*(YEAR(P711)-i_startyear)</f>
        <v>-43317</v>
      </c>
      <c r="AI711" s="782">
        <f t="shared" ref="AI711:AI742" si="263">MIN(363,INT((Q711 - DATE(YEAR(Q711),1,1))))+364*(YEAR(Q711)-i_startyear)</f>
        <v>-43317</v>
      </c>
      <c r="AJ711" s="782">
        <f t="shared" ref="AJ711:AJ742" si="264">MIN(363,INT((R711 - DATE(YEAR(R711),1,1))))+364*(YEAR(R711)-i_startyear)</f>
        <v>1076</v>
      </c>
      <c r="AK711" s="782">
        <f t="shared" ref="AK711:AK742" si="265">MIN(363,INT((S711 - DATE(YEAR(S711),1,1))))+364*(YEAR(S711)-i_startyear)</f>
        <v>1076</v>
      </c>
      <c r="AL711" s="782">
        <f t="shared" ref="AL711:AL742" si="266">MIN(363,INT((T711 - DATE(YEAR(T711),1,1))))+364*(YEAR(T711)-i_startyear)</f>
        <v>1076</v>
      </c>
      <c r="AM711" s="782">
        <f t="shared" ref="AM711:AM742" si="267">MIN(363,INT((U711 - DATE(YEAR(U711),1,1))))+364*(YEAR(U711)-i_startyear)</f>
        <v>1076</v>
      </c>
      <c r="AN711" s="277"/>
      <c r="AO711" s="277"/>
      <c r="AP711" s="277"/>
      <c r="AQ711" s="272"/>
      <c r="AR711" s="259"/>
      <c r="AS711" s="247"/>
      <c r="AT711" s="247"/>
      <c r="AU711" s="247"/>
    </row>
    <row r="712" spans="1:47" outlineLevel="3" x14ac:dyDescent="0.35">
      <c r="A712" s="247"/>
      <c r="B712" s="256"/>
      <c r="C712" s="249">
        <f t="shared" si="249"/>
        <v>4</v>
      </c>
      <c r="D712" s="272"/>
      <c r="E712" s="329"/>
      <c r="F712" s="329"/>
      <c r="G712" s="272"/>
      <c r="H712" s="277"/>
      <c r="I712" s="293">
        <v>3</v>
      </c>
      <c r="J712" s="293" t="s">
        <v>618</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2">
        <f t="shared" si="257"/>
        <v>1440</v>
      </c>
      <c r="AD712" s="782">
        <f t="shared" si="258"/>
        <v>1440</v>
      </c>
      <c r="AE712" s="782">
        <f t="shared" si="259"/>
        <v>1440</v>
      </c>
      <c r="AF712" s="782">
        <f t="shared" si="260"/>
        <v>-43317</v>
      </c>
      <c r="AG712" s="782">
        <f t="shared" si="261"/>
        <v>-43317</v>
      </c>
      <c r="AH712" s="782">
        <f t="shared" si="262"/>
        <v>-43317</v>
      </c>
      <c r="AI712" s="782">
        <f t="shared" si="263"/>
        <v>-43317</v>
      </c>
      <c r="AJ712" s="782">
        <f t="shared" si="264"/>
        <v>1440</v>
      </c>
      <c r="AK712" s="782">
        <f t="shared" si="265"/>
        <v>1440</v>
      </c>
      <c r="AL712" s="782">
        <f t="shared" si="266"/>
        <v>1440</v>
      </c>
      <c r="AM712" s="782">
        <f t="shared" si="267"/>
        <v>1440</v>
      </c>
      <c r="AN712" s="277"/>
      <c r="AO712" s="277"/>
      <c r="AP712" s="277"/>
      <c r="AQ712" s="272"/>
      <c r="AR712" s="259"/>
      <c r="AS712" s="247"/>
      <c r="AT712" s="247"/>
      <c r="AU712" s="247"/>
    </row>
    <row r="713" spans="1:47" outlineLevel="3" x14ac:dyDescent="0.35">
      <c r="A713" s="247"/>
      <c r="B713" s="256"/>
      <c r="C713" s="249">
        <f t="shared" si="249"/>
        <v>4</v>
      </c>
      <c r="D713" s="272"/>
      <c r="E713" s="329"/>
      <c r="F713" s="329"/>
      <c r="G713" s="272"/>
      <c r="H713" s="277"/>
      <c r="I713" s="293"/>
      <c r="J713" s="293" t="s">
        <v>608</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2">
        <f t="shared" si="257"/>
        <v>-43317</v>
      </c>
      <c r="AD713" s="782">
        <f t="shared" si="258"/>
        <v>-43317</v>
      </c>
      <c r="AE713" s="782">
        <f t="shared" si="259"/>
        <v>-43317</v>
      </c>
      <c r="AF713" s="782">
        <f t="shared" si="260"/>
        <v>1440</v>
      </c>
      <c r="AG713" s="782">
        <f t="shared" si="261"/>
        <v>1440</v>
      </c>
      <c r="AH713" s="782">
        <f t="shared" si="262"/>
        <v>1440</v>
      </c>
      <c r="AI713" s="782">
        <f t="shared" si="263"/>
        <v>1440</v>
      </c>
      <c r="AJ713" s="782">
        <f t="shared" si="264"/>
        <v>1440</v>
      </c>
      <c r="AK713" s="782">
        <f t="shared" si="265"/>
        <v>1440</v>
      </c>
      <c r="AL713" s="782">
        <f t="shared" si="266"/>
        <v>1440</v>
      </c>
      <c r="AM713" s="782">
        <f t="shared" si="267"/>
        <v>1440</v>
      </c>
      <c r="AN713" s="277"/>
      <c r="AO713" s="277"/>
      <c r="AP713" s="277"/>
      <c r="AQ713" s="272"/>
      <c r="AR713" s="259"/>
      <c r="AS713" s="247"/>
      <c r="AT713" s="247"/>
      <c r="AU713" s="247"/>
    </row>
    <row r="714" spans="1:47" outlineLevel="3" x14ac:dyDescent="0.35">
      <c r="A714" s="247"/>
      <c r="B714" s="256"/>
      <c r="C714" s="249">
        <f t="shared" si="249"/>
        <v>4</v>
      </c>
      <c r="D714" s="272"/>
      <c r="E714" s="329"/>
      <c r="F714" s="329"/>
      <c r="G714" s="272"/>
      <c r="H714" s="277"/>
      <c r="I714" s="293"/>
      <c r="J714" s="293" t="s">
        <v>609</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2">
        <f t="shared" si="257"/>
        <v>-43317</v>
      </c>
      <c r="AD714" s="782">
        <f t="shared" si="258"/>
        <v>-43317</v>
      </c>
      <c r="AE714" s="782">
        <f t="shared" si="259"/>
        <v>-43317</v>
      </c>
      <c r="AF714" s="782">
        <f t="shared" si="260"/>
        <v>-43317</v>
      </c>
      <c r="AG714" s="782">
        <f t="shared" si="261"/>
        <v>-43317</v>
      </c>
      <c r="AH714" s="782">
        <f t="shared" si="262"/>
        <v>-43317</v>
      </c>
      <c r="AI714" s="782">
        <f t="shared" si="263"/>
        <v>-43317</v>
      </c>
      <c r="AJ714" s="782">
        <f t="shared" si="264"/>
        <v>1440</v>
      </c>
      <c r="AK714" s="782">
        <f t="shared" si="265"/>
        <v>1440</v>
      </c>
      <c r="AL714" s="782">
        <f t="shared" si="266"/>
        <v>1440</v>
      </c>
      <c r="AM714" s="782">
        <f t="shared" si="267"/>
        <v>1440</v>
      </c>
      <c r="AN714" s="277"/>
      <c r="AO714" s="277"/>
      <c r="AP714" s="277"/>
      <c r="AQ714" s="272"/>
      <c r="AR714" s="259"/>
      <c r="AS714" s="247"/>
      <c r="AT714" s="247"/>
      <c r="AU714" s="247"/>
    </row>
    <row r="715" spans="1:47" outlineLevel="3" x14ac:dyDescent="0.35">
      <c r="A715" s="247"/>
      <c r="B715" s="256"/>
      <c r="C715" s="249">
        <f t="shared" si="249"/>
        <v>4</v>
      </c>
      <c r="D715" s="272"/>
      <c r="E715" s="329"/>
      <c r="F715" s="329"/>
      <c r="G715" s="272"/>
      <c r="H715" s="277"/>
      <c r="I715" s="293">
        <v>4</v>
      </c>
      <c r="J715" s="293" t="s">
        <v>618</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2">
        <f t="shared" si="257"/>
        <v>1804</v>
      </c>
      <c r="AD715" s="782">
        <f t="shared" si="258"/>
        <v>1804</v>
      </c>
      <c r="AE715" s="782">
        <f t="shared" si="259"/>
        <v>1804</v>
      </c>
      <c r="AF715" s="782">
        <f t="shared" si="260"/>
        <v>-43317</v>
      </c>
      <c r="AG715" s="782">
        <f t="shared" si="261"/>
        <v>-43317</v>
      </c>
      <c r="AH715" s="782">
        <f t="shared" si="262"/>
        <v>-43317</v>
      </c>
      <c r="AI715" s="782">
        <f t="shared" si="263"/>
        <v>-43317</v>
      </c>
      <c r="AJ715" s="782">
        <f t="shared" si="264"/>
        <v>1804</v>
      </c>
      <c r="AK715" s="782">
        <f t="shared" si="265"/>
        <v>1804</v>
      </c>
      <c r="AL715" s="782">
        <f t="shared" si="266"/>
        <v>1804</v>
      </c>
      <c r="AM715" s="782">
        <f t="shared" si="267"/>
        <v>1804</v>
      </c>
      <c r="AN715" s="277"/>
      <c r="AO715" s="277"/>
      <c r="AP715" s="277"/>
      <c r="AQ715" s="272"/>
      <c r="AR715" s="259"/>
      <c r="AS715" s="247"/>
      <c r="AT715" s="247"/>
      <c r="AU715" s="247"/>
    </row>
    <row r="716" spans="1:47" outlineLevel="3" x14ac:dyDescent="0.35">
      <c r="A716" s="247"/>
      <c r="B716" s="256"/>
      <c r="C716" s="249">
        <f t="shared" si="249"/>
        <v>4</v>
      </c>
      <c r="D716" s="272"/>
      <c r="E716" s="329"/>
      <c r="F716" s="329"/>
      <c r="G716" s="272"/>
      <c r="H716" s="277"/>
      <c r="I716" s="293"/>
      <c r="J716" s="293" t="s">
        <v>608</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2">
        <f t="shared" si="257"/>
        <v>-43317</v>
      </c>
      <c r="AD716" s="782">
        <f t="shared" si="258"/>
        <v>-43317</v>
      </c>
      <c r="AE716" s="782">
        <f t="shared" si="259"/>
        <v>-43317</v>
      </c>
      <c r="AF716" s="782">
        <f t="shared" si="260"/>
        <v>1804</v>
      </c>
      <c r="AG716" s="782">
        <f t="shared" si="261"/>
        <v>1804</v>
      </c>
      <c r="AH716" s="782">
        <f t="shared" si="262"/>
        <v>1804</v>
      </c>
      <c r="AI716" s="782">
        <f t="shared" si="263"/>
        <v>1804</v>
      </c>
      <c r="AJ716" s="782">
        <f t="shared" si="264"/>
        <v>1804</v>
      </c>
      <c r="AK716" s="782">
        <f t="shared" si="265"/>
        <v>1804</v>
      </c>
      <c r="AL716" s="782">
        <f t="shared" si="266"/>
        <v>1804</v>
      </c>
      <c r="AM716" s="782">
        <f t="shared" si="267"/>
        <v>1804</v>
      </c>
      <c r="AN716" s="277"/>
      <c r="AO716" s="277"/>
      <c r="AP716" s="277"/>
      <c r="AQ716" s="272"/>
      <c r="AR716" s="259"/>
      <c r="AS716" s="247"/>
      <c r="AT716" s="247"/>
      <c r="AU716" s="247"/>
    </row>
    <row r="717" spans="1:47" outlineLevel="3" x14ac:dyDescent="0.35">
      <c r="A717" s="247"/>
      <c r="B717" s="256"/>
      <c r="C717" s="249">
        <f t="shared" si="249"/>
        <v>4</v>
      </c>
      <c r="D717" s="272"/>
      <c r="E717" s="329"/>
      <c r="F717" s="329"/>
      <c r="G717" s="272"/>
      <c r="H717" s="277"/>
      <c r="I717" s="293"/>
      <c r="J717" s="293" t="s">
        <v>609</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2">
        <f t="shared" si="257"/>
        <v>-43317</v>
      </c>
      <c r="AD717" s="782">
        <f t="shared" si="258"/>
        <v>-43317</v>
      </c>
      <c r="AE717" s="782">
        <f t="shared" si="259"/>
        <v>-43317</v>
      </c>
      <c r="AF717" s="782">
        <f t="shared" si="260"/>
        <v>-43317</v>
      </c>
      <c r="AG717" s="782">
        <f t="shared" si="261"/>
        <v>-43317</v>
      </c>
      <c r="AH717" s="782">
        <f t="shared" si="262"/>
        <v>-43317</v>
      </c>
      <c r="AI717" s="782">
        <f t="shared" si="263"/>
        <v>-43317</v>
      </c>
      <c r="AJ717" s="782">
        <f t="shared" si="264"/>
        <v>1804</v>
      </c>
      <c r="AK717" s="782">
        <f t="shared" si="265"/>
        <v>1804</v>
      </c>
      <c r="AL717" s="782">
        <f t="shared" si="266"/>
        <v>1804</v>
      </c>
      <c r="AM717" s="782">
        <f t="shared" si="267"/>
        <v>1804</v>
      </c>
      <c r="AN717" s="277"/>
      <c r="AO717" s="277"/>
      <c r="AP717" s="277"/>
      <c r="AQ717" s="272"/>
      <c r="AR717" s="259"/>
      <c r="AS717" s="247"/>
      <c r="AT717" s="247"/>
      <c r="AU717" s="247"/>
    </row>
    <row r="718" spans="1:47" outlineLevel="3" x14ac:dyDescent="0.35">
      <c r="A718" s="247"/>
      <c r="B718" s="256"/>
      <c r="C718" s="249">
        <f t="shared" ref="C718:C726" si="274">INT($C$232)+3</f>
        <v>4</v>
      </c>
      <c r="D718" s="272"/>
      <c r="E718" s="329"/>
      <c r="F718" s="329"/>
      <c r="G718" s="272"/>
      <c r="H718" s="277"/>
      <c r="I718" s="293">
        <v>5</v>
      </c>
      <c r="J718" s="293" t="s">
        <v>618</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2">
        <f t="shared" si="257"/>
        <v>2169</v>
      </c>
      <c r="AD718" s="782">
        <f t="shared" si="258"/>
        <v>2169</v>
      </c>
      <c r="AE718" s="782">
        <f t="shared" si="259"/>
        <v>2169</v>
      </c>
      <c r="AF718" s="782">
        <f t="shared" si="260"/>
        <v>-43317</v>
      </c>
      <c r="AG718" s="782">
        <f t="shared" si="261"/>
        <v>-43317</v>
      </c>
      <c r="AH718" s="782">
        <f t="shared" si="262"/>
        <v>-43317</v>
      </c>
      <c r="AI718" s="782">
        <f t="shared" si="263"/>
        <v>-43317</v>
      </c>
      <c r="AJ718" s="782">
        <f t="shared" si="264"/>
        <v>2169</v>
      </c>
      <c r="AK718" s="782">
        <f t="shared" si="265"/>
        <v>2169</v>
      </c>
      <c r="AL718" s="782">
        <f t="shared" si="266"/>
        <v>2169</v>
      </c>
      <c r="AM718" s="782">
        <f t="shared" si="267"/>
        <v>2169</v>
      </c>
      <c r="AN718" s="277"/>
      <c r="AO718" s="277"/>
      <c r="AP718" s="277"/>
      <c r="AQ718" s="272"/>
      <c r="AR718" s="259"/>
      <c r="AS718" s="247"/>
      <c r="AT718" s="247"/>
      <c r="AU718" s="247"/>
    </row>
    <row r="719" spans="1:47" outlineLevel="3" x14ac:dyDescent="0.35">
      <c r="A719" s="247"/>
      <c r="B719" s="256"/>
      <c r="C719" s="249">
        <f t="shared" si="274"/>
        <v>4</v>
      </c>
      <c r="D719" s="272"/>
      <c r="E719" s="329"/>
      <c r="F719" s="329"/>
      <c r="G719" s="272"/>
      <c r="H719" s="277"/>
      <c r="I719" s="293"/>
      <c r="J719" s="293" t="s">
        <v>608</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2">
        <f t="shared" si="257"/>
        <v>-43317</v>
      </c>
      <c r="AD719" s="782">
        <f t="shared" si="258"/>
        <v>-43317</v>
      </c>
      <c r="AE719" s="782">
        <f t="shared" si="259"/>
        <v>-43317</v>
      </c>
      <c r="AF719" s="782">
        <f t="shared" si="260"/>
        <v>2169</v>
      </c>
      <c r="AG719" s="782">
        <f t="shared" si="261"/>
        <v>2169</v>
      </c>
      <c r="AH719" s="782">
        <f t="shared" si="262"/>
        <v>2169</v>
      </c>
      <c r="AI719" s="782">
        <f t="shared" si="263"/>
        <v>2169</v>
      </c>
      <c r="AJ719" s="782">
        <f t="shared" si="264"/>
        <v>2169</v>
      </c>
      <c r="AK719" s="782">
        <f t="shared" si="265"/>
        <v>2169</v>
      </c>
      <c r="AL719" s="782">
        <f t="shared" si="266"/>
        <v>2169</v>
      </c>
      <c r="AM719" s="782">
        <f t="shared" si="267"/>
        <v>2169</v>
      </c>
      <c r="AN719" s="277"/>
      <c r="AO719" s="277"/>
      <c r="AP719" s="277"/>
      <c r="AQ719" s="272"/>
      <c r="AR719" s="259"/>
      <c r="AS719" s="247"/>
      <c r="AT719" s="247"/>
      <c r="AU719" s="247"/>
    </row>
    <row r="720" spans="1:47" outlineLevel="3" x14ac:dyDescent="0.35">
      <c r="A720" s="247"/>
      <c r="B720" s="256"/>
      <c r="C720" s="249">
        <f t="shared" si="274"/>
        <v>4</v>
      </c>
      <c r="D720" s="272"/>
      <c r="E720" s="329"/>
      <c r="F720" s="329"/>
      <c r="G720" s="272"/>
      <c r="H720" s="277"/>
      <c r="I720" s="293"/>
      <c r="J720" s="293" t="s">
        <v>609</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2">
        <f t="shared" si="257"/>
        <v>-43317</v>
      </c>
      <c r="AD720" s="782">
        <f t="shared" si="258"/>
        <v>-43317</v>
      </c>
      <c r="AE720" s="782">
        <f t="shared" si="259"/>
        <v>-43317</v>
      </c>
      <c r="AF720" s="782">
        <f t="shared" si="260"/>
        <v>-43317</v>
      </c>
      <c r="AG720" s="782">
        <f t="shared" si="261"/>
        <v>-43317</v>
      </c>
      <c r="AH720" s="782">
        <f t="shared" si="262"/>
        <v>-43317</v>
      </c>
      <c r="AI720" s="782">
        <f t="shared" si="263"/>
        <v>-43317</v>
      </c>
      <c r="AJ720" s="782">
        <f t="shared" si="264"/>
        <v>2169</v>
      </c>
      <c r="AK720" s="782">
        <f t="shared" si="265"/>
        <v>2169</v>
      </c>
      <c r="AL720" s="782">
        <f t="shared" si="266"/>
        <v>2169</v>
      </c>
      <c r="AM720" s="782">
        <f t="shared" si="267"/>
        <v>2169</v>
      </c>
      <c r="AN720" s="277"/>
      <c r="AO720" s="277"/>
      <c r="AP720" s="277"/>
      <c r="AQ720" s="272"/>
      <c r="AR720" s="259"/>
      <c r="AS720" s="247"/>
      <c r="AT720" s="247"/>
      <c r="AU720" s="247"/>
    </row>
    <row r="721" spans="1:47" outlineLevel="3" x14ac:dyDescent="0.35">
      <c r="A721" s="247"/>
      <c r="B721" s="256"/>
      <c r="C721" s="249">
        <f t="shared" si="274"/>
        <v>4</v>
      </c>
      <c r="D721" s="272"/>
      <c r="E721" s="329"/>
      <c r="F721" s="329"/>
      <c r="G721" s="272"/>
      <c r="H721" s="277"/>
      <c r="I721" s="293">
        <v>6</v>
      </c>
      <c r="J721" s="293" t="s">
        <v>618</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2">
        <f t="shared" si="257"/>
        <v>2532</v>
      </c>
      <c r="AD721" s="782">
        <f t="shared" si="258"/>
        <v>2532</v>
      </c>
      <c r="AE721" s="782">
        <f t="shared" si="259"/>
        <v>2532</v>
      </c>
      <c r="AF721" s="782">
        <f t="shared" si="260"/>
        <v>-43317</v>
      </c>
      <c r="AG721" s="782">
        <f t="shared" si="261"/>
        <v>-43317</v>
      </c>
      <c r="AH721" s="782">
        <f t="shared" si="262"/>
        <v>-43317</v>
      </c>
      <c r="AI721" s="782">
        <f t="shared" si="263"/>
        <v>-43317</v>
      </c>
      <c r="AJ721" s="782">
        <f t="shared" si="264"/>
        <v>2532</v>
      </c>
      <c r="AK721" s="782">
        <f t="shared" si="265"/>
        <v>2532</v>
      </c>
      <c r="AL721" s="782">
        <f t="shared" si="266"/>
        <v>2532</v>
      </c>
      <c r="AM721" s="782">
        <f t="shared" si="267"/>
        <v>2532</v>
      </c>
      <c r="AN721" s="277"/>
      <c r="AO721" s="277"/>
      <c r="AP721" s="277"/>
      <c r="AQ721" s="272"/>
      <c r="AR721" s="259"/>
      <c r="AS721" s="247"/>
      <c r="AT721" s="247"/>
      <c r="AU721" s="247"/>
    </row>
    <row r="722" spans="1:47" outlineLevel="3" x14ac:dyDescent="0.35">
      <c r="A722" s="247"/>
      <c r="B722" s="256"/>
      <c r="C722" s="249">
        <f t="shared" si="274"/>
        <v>4</v>
      </c>
      <c r="D722" s="272"/>
      <c r="E722" s="329"/>
      <c r="F722" s="329"/>
      <c r="G722" s="272"/>
      <c r="H722" s="277"/>
      <c r="I722" s="293"/>
      <c r="J722" s="293" t="s">
        <v>608</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2">
        <f t="shared" si="257"/>
        <v>-43317</v>
      </c>
      <c r="AD722" s="782">
        <f t="shared" si="258"/>
        <v>-43317</v>
      </c>
      <c r="AE722" s="782">
        <f t="shared" si="259"/>
        <v>-43317</v>
      </c>
      <c r="AF722" s="782">
        <f t="shared" si="260"/>
        <v>2532</v>
      </c>
      <c r="AG722" s="782">
        <f t="shared" si="261"/>
        <v>2532</v>
      </c>
      <c r="AH722" s="782">
        <f t="shared" si="262"/>
        <v>2532</v>
      </c>
      <c r="AI722" s="782">
        <f t="shared" si="263"/>
        <v>2532</v>
      </c>
      <c r="AJ722" s="782">
        <f t="shared" si="264"/>
        <v>2532</v>
      </c>
      <c r="AK722" s="782">
        <f t="shared" si="265"/>
        <v>2532</v>
      </c>
      <c r="AL722" s="782">
        <f t="shared" si="266"/>
        <v>2532</v>
      </c>
      <c r="AM722" s="782">
        <f t="shared" si="267"/>
        <v>2532</v>
      </c>
      <c r="AN722" s="277"/>
      <c r="AO722" s="277"/>
      <c r="AP722" s="277"/>
      <c r="AQ722" s="272"/>
      <c r="AR722" s="259"/>
      <c r="AS722" s="247"/>
      <c r="AT722" s="247"/>
      <c r="AU722" s="247"/>
    </row>
    <row r="723" spans="1:47" outlineLevel="3" x14ac:dyDescent="0.35">
      <c r="A723" s="247"/>
      <c r="B723" s="256"/>
      <c r="C723" s="249">
        <f t="shared" si="274"/>
        <v>4</v>
      </c>
      <c r="D723" s="272"/>
      <c r="E723" s="329"/>
      <c r="F723" s="329"/>
      <c r="G723" s="272"/>
      <c r="H723" s="277"/>
      <c r="I723" s="293"/>
      <c r="J723" s="293" t="s">
        <v>609</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2">
        <f t="shared" si="257"/>
        <v>-43317</v>
      </c>
      <c r="AD723" s="782">
        <f t="shared" si="258"/>
        <v>-43317</v>
      </c>
      <c r="AE723" s="782">
        <f t="shared" si="259"/>
        <v>-43317</v>
      </c>
      <c r="AF723" s="782">
        <f t="shared" si="260"/>
        <v>-43317</v>
      </c>
      <c r="AG723" s="782">
        <f t="shared" si="261"/>
        <v>-43317</v>
      </c>
      <c r="AH723" s="782">
        <f t="shared" si="262"/>
        <v>-43317</v>
      </c>
      <c r="AI723" s="782">
        <f t="shared" si="263"/>
        <v>-43317</v>
      </c>
      <c r="AJ723" s="782">
        <f t="shared" si="264"/>
        <v>2532</v>
      </c>
      <c r="AK723" s="782">
        <f t="shared" si="265"/>
        <v>2532</v>
      </c>
      <c r="AL723" s="782">
        <f t="shared" si="266"/>
        <v>2532</v>
      </c>
      <c r="AM723" s="782">
        <f t="shared" si="267"/>
        <v>2532</v>
      </c>
      <c r="AN723" s="277"/>
      <c r="AO723" s="277"/>
      <c r="AP723" s="277"/>
      <c r="AQ723" s="272"/>
      <c r="AR723" s="259"/>
      <c r="AS723" s="247"/>
      <c r="AT723" s="247"/>
      <c r="AU723" s="247"/>
    </row>
    <row r="724" spans="1:47" outlineLevel="3" x14ac:dyDescent="0.35">
      <c r="A724" s="247"/>
      <c r="B724" s="256"/>
      <c r="C724" s="249">
        <f t="shared" si="274"/>
        <v>4</v>
      </c>
      <c r="D724" s="272"/>
      <c r="E724" s="329"/>
      <c r="F724" s="329"/>
      <c r="G724" s="272"/>
      <c r="H724" s="277"/>
      <c r="I724" s="293">
        <v>7</v>
      </c>
      <c r="J724" s="293" t="s">
        <v>618</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2">
        <f t="shared" si="257"/>
        <v>2896</v>
      </c>
      <c r="AD724" s="782">
        <f t="shared" si="258"/>
        <v>2896</v>
      </c>
      <c r="AE724" s="782">
        <f t="shared" si="259"/>
        <v>2896</v>
      </c>
      <c r="AF724" s="782">
        <f t="shared" si="260"/>
        <v>-43317</v>
      </c>
      <c r="AG724" s="782">
        <f t="shared" si="261"/>
        <v>-43317</v>
      </c>
      <c r="AH724" s="782">
        <f t="shared" si="262"/>
        <v>-43317</v>
      </c>
      <c r="AI724" s="782">
        <f t="shared" si="263"/>
        <v>-43317</v>
      </c>
      <c r="AJ724" s="782">
        <f t="shared" si="264"/>
        <v>2896</v>
      </c>
      <c r="AK724" s="782">
        <f t="shared" si="265"/>
        <v>2896</v>
      </c>
      <c r="AL724" s="782">
        <f t="shared" si="266"/>
        <v>2896</v>
      </c>
      <c r="AM724" s="782">
        <f t="shared" si="267"/>
        <v>2896</v>
      </c>
      <c r="AN724" s="277"/>
      <c r="AO724" s="277"/>
      <c r="AP724" s="277"/>
      <c r="AQ724" s="272"/>
      <c r="AR724" s="259"/>
      <c r="AS724" s="247"/>
      <c r="AT724" s="247"/>
      <c r="AU724" s="247"/>
    </row>
    <row r="725" spans="1:47" outlineLevel="3" x14ac:dyDescent="0.35">
      <c r="A725" s="247"/>
      <c r="B725" s="256"/>
      <c r="C725" s="249">
        <f t="shared" si="274"/>
        <v>4</v>
      </c>
      <c r="D725" s="272"/>
      <c r="E725" s="329"/>
      <c r="F725" s="329"/>
      <c r="G725" s="272"/>
      <c r="H725" s="277"/>
      <c r="I725" s="293"/>
      <c r="J725" s="293" t="s">
        <v>608</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2">
        <f t="shared" si="257"/>
        <v>-43317</v>
      </c>
      <c r="AD725" s="782">
        <f t="shared" si="258"/>
        <v>-43317</v>
      </c>
      <c r="AE725" s="782">
        <f t="shared" si="259"/>
        <v>-43317</v>
      </c>
      <c r="AF725" s="782">
        <f t="shared" si="260"/>
        <v>2896</v>
      </c>
      <c r="AG725" s="782">
        <f t="shared" si="261"/>
        <v>2896</v>
      </c>
      <c r="AH725" s="782">
        <f t="shared" si="262"/>
        <v>2896</v>
      </c>
      <c r="AI725" s="782">
        <f t="shared" si="263"/>
        <v>2896</v>
      </c>
      <c r="AJ725" s="782">
        <f t="shared" si="264"/>
        <v>2896</v>
      </c>
      <c r="AK725" s="782">
        <f t="shared" si="265"/>
        <v>2896</v>
      </c>
      <c r="AL725" s="782">
        <f t="shared" si="266"/>
        <v>2896</v>
      </c>
      <c r="AM725" s="782">
        <f t="shared" si="267"/>
        <v>2896</v>
      </c>
      <c r="AN725" s="277"/>
      <c r="AO725" s="277"/>
      <c r="AP725" s="277"/>
      <c r="AQ725" s="272"/>
      <c r="AR725" s="259"/>
      <c r="AS725" s="247"/>
      <c r="AT725" s="247"/>
      <c r="AU725" s="247"/>
    </row>
    <row r="726" spans="1:47" outlineLevel="3" x14ac:dyDescent="0.35">
      <c r="A726" s="247"/>
      <c r="B726" s="256"/>
      <c r="C726" s="249">
        <f t="shared" si="274"/>
        <v>4</v>
      </c>
      <c r="D726" s="272"/>
      <c r="E726" s="329"/>
      <c r="F726" s="329"/>
      <c r="G726" s="272"/>
      <c r="H726" s="277"/>
      <c r="I726" s="293"/>
      <c r="J726" s="293" t="s">
        <v>609</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2">
        <f t="shared" si="257"/>
        <v>-43317</v>
      </c>
      <c r="AD726" s="782">
        <f t="shared" si="258"/>
        <v>-43317</v>
      </c>
      <c r="AE726" s="782">
        <f t="shared" si="259"/>
        <v>-43317</v>
      </c>
      <c r="AF726" s="782">
        <f t="shared" si="260"/>
        <v>-43317</v>
      </c>
      <c r="AG726" s="782">
        <f t="shared" si="261"/>
        <v>-43317</v>
      </c>
      <c r="AH726" s="782">
        <f t="shared" si="262"/>
        <v>-43317</v>
      </c>
      <c r="AI726" s="782">
        <f t="shared" si="263"/>
        <v>-43317</v>
      </c>
      <c r="AJ726" s="782">
        <f t="shared" si="264"/>
        <v>2896</v>
      </c>
      <c r="AK726" s="782">
        <f t="shared" si="265"/>
        <v>2896</v>
      </c>
      <c r="AL726" s="782">
        <f t="shared" si="266"/>
        <v>2896</v>
      </c>
      <c r="AM726" s="782">
        <f t="shared" si="267"/>
        <v>2896</v>
      </c>
      <c r="AN726" s="277"/>
      <c r="AO726" s="277"/>
      <c r="AP726" s="277"/>
      <c r="AQ726" s="272"/>
      <c r="AR726" s="259"/>
      <c r="AS726" s="247"/>
      <c r="AT726" s="247"/>
      <c r="AU726" s="247"/>
    </row>
    <row r="727" spans="1:47" outlineLevel="3" x14ac:dyDescent="0.35">
      <c r="A727" s="247"/>
      <c r="B727" s="256"/>
      <c r="C727" s="249">
        <f t="shared" si="249"/>
        <v>4</v>
      </c>
      <c r="D727" s="272"/>
      <c r="E727" s="329"/>
      <c r="F727" s="329"/>
      <c r="G727" s="272"/>
      <c r="H727" s="293" t="str">
        <f>H$253</f>
        <v>Spr</v>
      </c>
      <c r="I727" s="293">
        <v>0</v>
      </c>
      <c r="J727" s="293" t="s">
        <v>618</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2">
        <f t="shared" si="257"/>
        <v>378</v>
      </c>
      <c r="AD727" s="782">
        <f t="shared" si="258"/>
        <v>378</v>
      </c>
      <c r="AE727" s="782">
        <f t="shared" si="259"/>
        <v>378</v>
      </c>
      <c r="AF727" s="782">
        <f t="shared" si="260"/>
        <v>-43317</v>
      </c>
      <c r="AG727" s="782">
        <f t="shared" si="261"/>
        <v>-43317</v>
      </c>
      <c r="AH727" s="782">
        <f t="shared" si="262"/>
        <v>-43317</v>
      </c>
      <c r="AI727" s="782">
        <f t="shared" si="263"/>
        <v>-43317</v>
      </c>
      <c r="AJ727" s="782">
        <f t="shared" si="264"/>
        <v>378</v>
      </c>
      <c r="AK727" s="782">
        <f t="shared" si="265"/>
        <v>378</v>
      </c>
      <c r="AL727" s="782">
        <f t="shared" si="266"/>
        <v>378</v>
      </c>
      <c r="AM727" s="782">
        <f t="shared" si="267"/>
        <v>378</v>
      </c>
      <c r="AN727" s="277"/>
      <c r="AO727" s="277"/>
      <c r="AP727" s="277"/>
      <c r="AQ727" s="272"/>
      <c r="AR727" s="259"/>
      <c r="AS727" s="247"/>
      <c r="AT727" s="247"/>
      <c r="AU727" s="247"/>
    </row>
    <row r="728" spans="1:47" outlineLevel="3" x14ac:dyDescent="0.35">
      <c r="A728" s="247"/>
      <c r="B728" s="256"/>
      <c r="C728" s="249">
        <f t="shared" si="249"/>
        <v>4</v>
      </c>
      <c r="D728" s="272"/>
      <c r="E728" s="329"/>
      <c r="F728" s="329"/>
      <c r="G728" s="272"/>
      <c r="H728" s="293"/>
      <c r="I728" s="293"/>
      <c r="J728" s="293" t="s">
        <v>608</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2">
        <f t="shared" si="257"/>
        <v>-43317</v>
      </c>
      <c r="AD728" s="782">
        <f t="shared" si="258"/>
        <v>-43317</v>
      </c>
      <c r="AE728" s="782">
        <f t="shared" si="259"/>
        <v>-43317</v>
      </c>
      <c r="AF728" s="782">
        <f t="shared" si="260"/>
        <v>378</v>
      </c>
      <c r="AG728" s="782">
        <f t="shared" si="261"/>
        <v>378</v>
      </c>
      <c r="AH728" s="782">
        <f t="shared" si="262"/>
        <v>378</v>
      </c>
      <c r="AI728" s="782">
        <f t="shared" si="263"/>
        <v>378</v>
      </c>
      <c r="AJ728" s="782">
        <f t="shared" si="264"/>
        <v>378</v>
      </c>
      <c r="AK728" s="782">
        <f t="shared" si="265"/>
        <v>378</v>
      </c>
      <c r="AL728" s="782">
        <f t="shared" si="266"/>
        <v>378</v>
      </c>
      <c r="AM728" s="782">
        <f t="shared" si="267"/>
        <v>378</v>
      </c>
      <c r="AN728" s="277"/>
      <c r="AO728" s="277"/>
      <c r="AP728" s="277"/>
      <c r="AQ728" s="272"/>
      <c r="AR728" s="259"/>
      <c r="AS728" s="247"/>
      <c r="AT728" s="247"/>
      <c r="AU728" s="247"/>
    </row>
    <row r="729" spans="1:47" outlineLevel="3" x14ac:dyDescent="0.35">
      <c r="A729" s="247"/>
      <c r="B729" s="256"/>
      <c r="C729" s="249">
        <f t="shared" si="249"/>
        <v>4</v>
      </c>
      <c r="D729" s="272"/>
      <c r="E729" s="329"/>
      <c r="F729" s="329"/>
      <c r="G729" s="272"/>
      <c r="H729" s="293"/>
      <c r="I729" s="293"/>
      <c r="J729" s="293" t="s">
        <v>609</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2">
        <f t="shared" si="257"/>
        <v>-43317</v>
      </c>
      <c r="AD729" s="782">
        <f t="shared" si="258"/>
        <v>-43317</v>
      </c>
      <c r="AE729" s="782">
        <f t="shared" si="259"/>
        <v>-43317</v>
      </c>
      <c r="AF729" s="782">
        <f t="shared" si="260"/>
        <v>-43317</v>
      </c>
      <c r="AG729" s="782">
        <f t="shared" si="261"/>
        <v>-43317</v>
      </c>
      <c r="AH729" s="782">
        <f t="shared" si="262"/>
        <v>-43317</v>
      </c>
      <c r="AI729" s="782">
        <f t="shared" si="263"/>
        <v>-43317</v>
      </c>
      <c r="AJ729" s="782">
        <f t="shared" si="264"/>
        <v>378</v>
      </c>
      <c r="AK729" s="782">
        <f t="shared" si="265"/>
        <v>378</v>
      </c>
      <c r="AL729" s="782">
        <f t="shared" si="266"/>
        <v>378</v>
      </c>
      <c r="AM729" s="782">
        <f t="shared" si="267"/>
        <v>378</v>
      </c>
      <c r="AN729" s="277"/>
      <c r="AO729" s="277"/>
      <c r="AP729" s="277"/>
      <c r="AQ729" s="272"/>
      <c r="AR729" s="259"/>
      <c r="AS729" s="247"/>
      <c r="AT729" s="247"/>
      <c r="AU729" s="247"/>
    </row>
    <row r="730" spans="1:47" outlineLevel="3" x14ac:dyDescent="0.35">
      <c r="A730" s="247"/>
      <c r="B730" s="256"/>
      <c r="C730" s="249">
        <f t="shared" si="249"/>
        <v>4</v>
      </c>
      <c r="D730" s="272"/>
      <c r="E730" s="329"/>
      <c r="F730" s="329"/>
      <c r="G730" s="272"/>
      <c r="H730" s="277"/>
      <c r="I730" s="293">
        <v>1</v>
      </c>
      <c r="J730" s="293" t="s">
        <v>618</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2">
        <f t="shared" si="257"/>
        <v>742</v>
      </c>
      <c r="AD730" s="782">
        <f t="shared" si="258"/>
        <v>742</v>
      </c>
      <c r="AE730" s="782">
        <f t="shared" si="259"/>
        <v>742</v>
      </c>
      <c r="AF730" s="782">
        <f t="shared" si="260"/>
        <v>-43317</v>
      </c>
      <c r="AG730" s="782">
        <f t="shared" si="261"/>
        <v>-43317</v>
      </c>
      <c r="AH730" s="782">
        <f t="shared" si="262"/>
        <v>-43317</v>
      </c>
      <c r="AI730" s="782">
        <f t="shared" si="263"/>
        <v>-43317</v>
      </c>
      <c r="AJ730" s="782">
        <f t="shared" si="264"/>
        <v>742</v>
      </c>
      <c r="AK730" s="782">
        <f t="shared" si="265"/>
        <v>742</v>
      </c>
      <c r="AL730" s="782">
        <f t="shared" si="266"/>
        <v>742</v>
      </c>
      <c r="AM730" s="782">
        <f t="shared" si="267"/>
        <v>742</v>
      </c>
      <c r="AN730" s="277"/>
      <c r="AO730" s="277"/>
      <c r="AP730" s="277"/>
      <c r="AQ730" s="272"/>
      <c r="AR730" s="259"/>
      <c r="AS730" s="247"/>
      <c r="AT730" s="247"/>
      <c r="AU730" s="247"/>
    </row>
    <row r="731" spans="1:47" outlineLevel="3" x14ac:dyDescent="0.35">
      <c r="A731" s="247"/>
      <c r="B731" s="256"/>
      <c r="C731" s="249">
        <f t="shared" si="249"/>
        <v>4</v>
      </c>
      <c r="D731" s="272"/>
      <c r="E731" s="329"/>
      <c r="F731" s="329"/>
      <c r="G731" s="272"/>
      <c r="H731" s="277"/>
      <c r="I731" s="293"/>
      <c r="J731" s="293" t="s">
        <v>608</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2">
        <f t="shared" si="257"/>
        <v>-43317</v>
      </c>
      <c r="AD731" s="782">
        <f t="shared" si="258"/>
        <v>-43317</v>
      </c>
      <c r="AE731" s="782">
        <f t="shared" si="259"/>
        <v>-43317</v>
      </c>
      <c r="AF731" s="782">
        <f t="shared" si="260"/>
        <v>742</v>
      </c>
      <c r="AG731" s="782">
        <f t="shared" si="261"/>
        <v>742</v>
      </c>
      <c r="AH731" s="782">
        <f t="shared" si="262"/>
        <v>742</v>
      </c>
      <c r="AI731" s="782">
        <f t="shared" si="263"/>
        <v>742</v>
      </c>
      <c r="AJ731" s="782">
        <f t="shared" si="264"/>
        <v>742</v>
      </c>
      <c r="AK731" s="782">
        <f t="shared" si="265"/>
        <v>742</v>
      </c>
      <c r="AL731" s="782">
        <f t="shared" si="266"/>
        <v>742</v>
      </c>
      <c r="AM731" s="782">
        <f t="shared" si="267"/>
        <v>742</v>
      </c>
      <c r="AN731" s="277"/>
      <c r="AO731" s="277"/>
      <c r="AP731" s="277"/>
      <c r="AQ731" s="272"/>
      <c r="AR731" s="259"/>
      <c r="AS731" s="247"/>
      <c r="AT731" s="247"/>
      <c r="AU731" s="247"/>
    </row>
    <row r="732" spans="1:47" outlineLevel="3" x14ac:dyDescent="0.35">
      <c r="A732" s="247"/>
      <c r="B732" s="256"/>
      <c r="C732" s="249">
        <f t="shared" si="249"/>
        <v>4</v>
      </c>
      <c r="D732" s="272"/>
      <c r="E732" s="329"/>
      <c r="F732" s="329"/>
      <c r="G732" s="272"/>
      <c r="H732" s="277"/>
      <c r="I732" s="293"/>
      <c r="J732" s="293" t="s">
        <v>609</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2">
        <f t="shared" si="257"/>
        <v>-43317</v>
      </c>
      <c r="AD732" s="782">
        <f t="shared" si="258"/>
        <v>-43317</v>
      </c>
      <c r="AE732" s="782">
        <f t="shared" si="259"/>
        <v>-43317</v>
      </c>
      <c r="AF732" s="782">
        <f t="shared" si="260"/>
        <v>-43317</v>
      </c>
      <c r="AG732" s="782">
        <f t="shared" si="261"/>
        <v>-43317</v>
      </c>
      <c r="AH732" s="782">
        <f t="shared" si="262"/>
        <v>-43317</v>
      </c>
      <c r="AI732" s="782">
        <f t="shared" si="263"/>
        <v>-43317</v>
      </c>
      <c r="AJ732" s="782">
        <f t="shared" si="264"/>
        <v>742</v>
      </c>
      <c r="AK732" s="782">
        <f t="shared" si="265"/>
        <v>742</v>
      </c>
      <c r="AL732" s="782">
        <f t="shared" si="266"/>
        <v>742</v>
      </c>
      <c r="AM732" s="782">
        <f t="shared" si="267"/>
        <v>742</v>
      </c>
      <c r="AN732" s="277"/>
      <c r="AO732" s="277"/>
      <c r="AP732" s="277"/>
      <c r="AQ732" s="272"/>
      <c r="AR732" s="259"/>
      <c r="AS732" s="247"/>
      <c r="AT732" s="247"/>
      <c r="AU732" s="247"/>
    </row>
    <row r="733" spans="1:47" outlineLevel="3" x14ac:dyDescent="0.35">
      <c r="A733" s="247"/>
      <c r="B733" s="256"/>
      <c r="C733" s="249">
        <f t="shared" si="249"/>
        <v>4</v>
      </c>
      <c r="D733" s="272"/>
      <c r="E733" s="329"/>
      <c r="F733" s="329"/>
      <c r="G733" s="272"/>
      <c r="H733" s="277"/>
      <c r="I733" s="293">
        <v>2</v>
      </c>
      <c r="J733" s="293" t="s">
        <v>618</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2">
        <f t="shared" si="257"/>
        <v>1106</v>
      </c>
      <c r="AD733" s="782">
        <f t="shared" si="258"/>
        <v>1106</v>
      </c>
      <c r="AE733" s="782">
        <f t="shared" si="259"/>
        <v>1106</v>
      </c>
      <c r="AF733" s="782">
        <f t="shared" si="260"/>
        <v>-43317</v>
      </c>
      <c r="AG733" s="782">
        <f t="shared" si="261"/>
        <v>-43317</v>
      </c>
      <c r="AH733" s="782">
        <f t="shared" si="262"/>
        <v>-43317</v>
      </c>
      <c r="AI733" s="782">
        <f t="shared" si="263"/>
        <v>-43317</v>
      </c>
      <c r="AJ733" s="782">
        <f t="shared" si="264"/>
        <v>1106</v>
      </c>
      <c r="AK733" s="782">
        <f t="shared" si="265"/>
        <v>1106</v>
      </c>
      <c r="AL733" s="782">
        <f t="shared" si="266"/>
        <v>1106</v>
      </c>
      <c r="AM733" s="782">
        <f t="shared" si="267"/>
        <v>1106</v>
      </c>
      <c r="AN733" s="277"/>
      <c r="AO733" s="277"/>
      <c r="AP733" s="277"/>
      <c r="AQ733" s="272"/>
      <c r="AR733" s="259"/>
      <c r="AS733" s="247"/>
      <c r="AT733" s="247"/>
      <c r="AU733" s="247"/>
    </row>
    <row r="734" spans="1:47" outlineLevel="3" x14ac:dyDescent="0.35">
      <c r="A734" s="247"/>
      <c r="B734" s="256"/>
      <c r="C734" s="249">
        <f t="shared" si="249"/>
        <v>4</v>
      </c>
      <c r="D734" s="272"/>
      <c r="E734" s="329"/>
      <c r="F734" s="329"/>
      <c r="G734" s="272"/>
      <c r="H734" s="277"/>
      <c r="I734" s="293"/>
      <c r="J734" s="293" t="s">
        <v>608</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2">
        <f t="shared" si="257"/>
        <v>-43317</v>
      </c>
      <c r="AD734" s="782">
        <f t="shared" si="258"/>
        <v>-43317</v>
      </c>
      <c r="AE734" s="782">
        <f t="shared" si="259"/>
        <v>-43317</v>
      </c>
      <c r="AF734" s="782">
        <f t="shared" si="260"/>
        <v>1106</v>
      </c>
      <c r="AG734" s="782">
        <f t="shared" si="261"/>
        <v>1106</v>
      </c>
      <c r="AH734" s="782">
        <f t="shared" si="262"/>
        <v>1106</v>
      </c>
      <c r="AI734" s="782">
        <f t="shared" si="263"/>
        <v>1106</v>
      </c>
      <c r="AJ734" s="782">
        <f t="shared" si="264"/>
        <v>1106</v>
      </c>
      <c r="AK734" s="782">
        <f t="shared" si="265"/>
        <v>1106</v>
      </c>
      <c r="AL734" s="782">
        <f t="shared" si="266"/>
        <v>1106</v>
      </c>
      <c r="AM734" s="782">
        <f t="shared" si="267"/>
        <v>1106</v>
      </c>
      <c r="AN734" s="277"/>
      <c r="AO734" s="277"/>
      <c r="AP734" s="277"/>
      <c r="AQ734" s="272"/>
      <c r="AR734" s="259"/>
      <c r="AS734" s="247"/>
      <c r="AT734" s="247"/>
      <c r="AU734" s="247"/>
    </row>
    <row r="735" spans="1:47" outlineLevel="3" x14ac:dyDescent="0.35">
      <c r="A735" s="247"/>
      <c r="B735" s="256"/>
      <c r="C735" s="249">
        <f t="shared" si="249"/>
        <v>4</v>
      </c>
      <c r="D735" s="272"/>
      <c r="E735" s="329"/>
      <c r="F735" s="329"/>
      <c r="G735" s="272"/>
      <c r="H735" s="277"/>
      <c r="I735" s="293"/>
      <c r="J735" s="293" t="s">
        <v>609</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2">
        <f t="shared" si="257"/>
        <v>-43317</v>
      </c>
      <c r="AD735" s="782">
        <f t="shared" si="258"/>
        <v>-43317</v>
      </c>
      <c r="AE735" s="782">
        <f t="shared" si="259"/>
        <v>-43317</v>
      </c>
      <c r="AF735" s="782">
        <f t="shared" si="260"/>
        <v>-43317</v>
      </c>
      <c r="AG735" s="782">
        <f t="shared" si="261"/>
        <v>-43317</v>
      </c>
      <c r="AH735" s="782">
        <f t="shared" si="262"/>
        <v>-43317</v>
      </c>
      <c r="AI735" s="782">
        <f t="shared" si="263"/>
        <v>-43317</v>
      </c>
      <c r="AJ735" s="782">
        <f t="shared" si="264"/>
        <v>1106</v>
      </c>
      <c r="AK735" s="782">
        <f t="shared" si="265"/>
        <v>1106</v>
      </c>
      <c r="AL735" s="782">
        <f t="shared" si="266"/>
        <v>1106</v>
      </c>
      <c r="AM735" s="782">
        <f t="shared" si="267"/>
        <v>1106</v>
      </c>
      <c r="AN735" s="277"/>
      <c r="AO735" s="277"/>
      <c r="AP735" s="277"/>
      <c r="AQ735" s="272"/>
      <c r="AR735" s="259"/>
      <c r="AS735" s="247"/>
      <c r="AT735" s="247"/>
      <c r="AU735" s="247"/>
    </row>
    <row r="736" spans="1:47" outlineLevel="3" x14ac:dyDescent="0.35">
      <c r="A736" s="247"/>
      <c r="B736" s="256"/>
      <c r="C736" s="249">
        <f t="shared" si="249"/>
        <v>4</v>
      </c>
      <c r="D736" s="272"/>
      <c r="E736" s="329"/>
      <c r="F736" s="329"/>
      <c r="G736" s="272"/>
      <c r="H736" s="277"/>
      <c r="I736" s="293">
        <v>3</v>
      </c>
      <c r="J736" s="293" t="s">
        <v>618</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2">
        <f t="shared" si="257"/>
        <v>1470</v>
      </c>
      <c r="AD736" s="782">
        <f t="shared" si="258"/>
        <v>1470</v>
      </c>
      <c r="AE736" s="782">
        <f t="shared" si="259"/>
        <v>1470</v>
      </c>
      <c r="AF736" s="782">
        <f t="shared" si="260"/>
        <v>-43317</v>
      </c>
      <c r="AG736" s="782">
        <f t="shared" si="261"/>
        <v>-43317</v>
      </c>
      <c r="AH736" s="782">
        <f t="shared" si="262"/>
        <v>-43317</v>
      </c>
      <c r="AI736" s="782">
        <f t="shared" si="263"/>
        <v>-43317</v>
      </c>
      <c r="AJ736" s="782">
        <f t="shared" si="264"/>
        <v>1470</v>
      </c>
      <c r="AK736" s="782">
        <f t="shared" si="265"/>
        <v>1470</v>
      </c>
      <c r="AL736" s="782">
        <f t="shared" si="266"/>
        <v>1470</v>
      </c>
      <c r="AM736" s="782">
        <f t="shared" si="267"/>
        <v>1470</v>
      </c>
      <c r="AN736" s="277"/>
      <c r="AO736" s="277"/>
      <c r="AP736" s="277"/>
      <c r="AQ736" s="272"/>
      <c r="AR736" s="259"/>
      <c r="AS736" s="247"/>
      <c r="AT736" s="247"/>
      <c r="AU736" s="247"/>
    </row>
    <row r="737" spans="1:47" outlineLevel="3" x14ac:dyDescent="0.35">
      <c r="A737" s="247"/>
      <c r="B737" s="256"/>
      <c r="C737" s="249">
        <f t="shared" si="249"/>
        <v>4</v>
      </c>
      <c r="D737" s="272"/>
      <c r="E737" s="329"/>
      <c r="F737" s="329"/>
      <c r="G737" s="272"/>
      <c r="H737" s="277"/>
      <c r="I737" s="293"/>
      <c r="J737" s="293" t="s">
        <v>608</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2">
        <f t="shared" si="257"/>
        <v>-43317</v>
      </c>
      <c r="AD737" s="782">
        <f t="shared" si="258"/>
        <v>-43317</v>
      </c>
      <c r="AE737" s="782">
        <f t="shared" si="259"/>
        <v>-43317</v>
      </c>
      <c r="AF737" s="782">
        <f t="shared" si="260"/>
        <v>1470</v>
      </c>
      <c r="AG737" s="782">
        <f t="shared" si="261"/>
        <v>1470</v>
      </c>
      <c r="AH737" s="782">
        <f t="shared" si="262"/>
        <v>1470</v>
      </c>
      <c r="AI737" s="782">
        <f t="shared" si="263"/>
        <v>1470</v>
      </c>
      <c r="AJ737" s="782">
        <f t="shared" si="264"/>
        <v>1470</v>
      </c>
      <c r="AK737" s="782">
        <f t="shared" si="265"/>
        <v>1470</v>
      </c>
      <c r="AL737" s="782">
        <f t="shared" si="266"/>
        <v>1470</v>
      </c>
      <c r="AM737" s="782">
        <f t="shared" si="267"/>
        <v>1470</v>
      </c>
      <c r="AN737" s="277"/>
      <c r="AO737" s="277"/>
      <c r="AP737" s="277"/>
      <c r="AQ737" s="272"/>
      <c r="AR737" s="259"/>
      <c r="AS737" s="247"/>
      <c r="AT737" s="247"/>
      <c r="AU737" s="247"/>
    </row>
    <row r="738" spans="1:47" outlineLevel="3" x14ac:dyDescent="0.35">
      <c r="A738" s="247"/>
      <c r="B738" s="256"/>
      <c r="C738" s="249">
        <f t="shared" si="249"/>
        <v>4</v>
      </c>
      <c r="D738" s="272"/>
      <c r="E738" s="329"/>
      <c r="F738" s="329"/>
      <c r="G738" s="272"/>
      <c r="H738" s="277"/>
      <c r="I738" s="293"/>
      <c r="J738" s="293" t="s">
        <v>609</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2">
        <f t="shared" si="257"/>
        <v>-43317</v>
      </c>
      <c r="AD738" s="782">
        <f t="shared" si="258"/>
        <v>-43317</v>
      </c>
      <c r="AE738" s="782">
        <f t="shared" si="259"/>
        <v>-43317</v>
      </c>
      <c r="AF738" s="782">
        <f t="shared" si="260"/>
        <v>-43317</v>
      </c>
      <c r="AG738" s="782">
        <f t="shared" si="261"/>
        <v>-43317</v>
      </c>
      <c r="AH738" s="782">
        <f t="shared" si="262"/>
        <v>-43317</v>
      </c>
      <c r="AI738" s="782">
        <f t="shared" si="263"/>
        <v>-43317</v>
      </c>
      <c r="AJ738" s="782">
        <f t="shared" si="264"/>
        <v>1470</v>
      </c>
      <c r="AK738" s="782">
        <f t="shared" si="265"/>
        <v>1470</v>
      </c>
      <c r="AL738" s="782">
        <f t="shared" si="266"/>
        <v>1470</v>
      </c>
      <c r="AM738" s="782">
        <f t="shared" si="267"/>
        <v>1470</v>
      </c>
      <c r="AN738" s="277"/>
      <c r="AO738" s="277"/>
      <c r="AP738" s="277"/>
      <c r="AQ738" s="272"/>
      <c r="AR738" s="259"/>
      <c r="AS738" s="247"/>
      <c r="AT738" s="247"/>
      <c r="AU738" s="247"/>
    </row>
    <row r="739" spans="1:47" outlineLevel="3" x14ac:dyDescent="0.35">
      <c r="A739" s="247"/>
      <c r="B739" s="256"/>
      <c r="C739" s="249">
        <f t="shared" si="249"/>
        <v>4</v>
      </c>
      <c r="D739" s="272"/>
      <c r="E739" s="329"/>
      <c r="F739" s="329"/>
      <c r="G739" s="272"/>
      <c r="H739" s="277"/>
      <c r="I739" s="293">
        <v>4</v>
      </c>
      <c r="J739" s="293" t="s">
        <v>618</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2">
        <f t="shared" si="257"/>
        <v>1834</v>
      </c>
      <c r="AD739" s="782">
        <f t="shared" si="258"/>
        <v>1834</v>
      </c>
      <c r="AE739" s="782">
        <f t="shared" si="259"/>
        <v>1834</v>
      </c>
      <c r="AF739" s="782">
        <f t="shared" si="260"/>
        <v>-43317</v>
      </c>
      <c r="AG739" s="782">
        <f t="shared" si="261"/>
        <v>-43317</v>
      </c>
      <c r="AH739" s="782">
        <f t="shared" si="262"/>
        <v>-43317</v>
      </c>
      <c r="AI739" s="782">
        <f t="shared" si="263"/>
        <v>-43317</v>
      </c>
      <c r="AJ739" s="782">
        <f t="shared" si="264"/>
        <v>1834</v>
      </c>
      <c r="AK739" s="782">
        <f t="shared" si="265"/>
        <v>1834</v>
      </c>
      <c r="AL739" s="782">
        <f t="shared" si="266"/>
        <v>1834</v>
      </c>
      <c r="AM739" s="782">
        <f t="shared" si="267"/>
        <v>1834</v>
      </c>
      <c r="AN739" s="277"/>
      <c r="AO739" s="277"/>
      <c r="AP739" s="277"/>
      <c r="AQ739" s="272"/>
      <c r="AR739" s="259"/>
      <c r="AS739" s="247"/>
      <c r="AT739" s="247"/>
      <c r="AU739" s="247"/>
    </row>
    <row r="740" spans="1:47" outlineLevel="3" x14ac:dyDescent="0.35">
      <c r="A740" s="247"/>
      <c r="B740" s="256"/>
      <c r="C740" s="249">
        <f t="shared" si="249"/>
        <v>4</v>
      </c>
      <c r="D740" s="272"/>
      <c r="E740" s="329"/>
      <c r="F740" s="329"/>
      <c r="G740" s="272"/>
      <c r="H740" s="277"/>
      <c r="I740" s="293"/>
      <c r="J740" s="293" t="s">
        <v>608</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2">
        <f t="shared" si="257"/>
        <v>-43317</v>
      </c>
      <c r="AD740" s="782">
        <f t="shared" si="258"/>
        <v>-43317</v>
      </c>
      <c r="AE740" s="782">
        <f t="shared" si="259"/>
        <v>-43317</v>
      </c>
      <c r="AF740" s="782">
        <f t="shared" si="260"/>
        <v>1834</v>
      </c>
      <c r="AG740" s="782">
        <f t="shared" si="261"/>
        <v>1834</v>
      </c>
      <c r="AH740" s="782">
        <f t="shared" si="262"/>
        <v>1834</v>
      </c>
      <c r="AI740" s="782">
        <f t="shared" si="263"/>
        <v>1834</v>
      </c>
      <c r="AJ740" s="782">
        <f t="shared" si="264"/>
        <v>1834</v>
      </c>
      <c r="AK740" s="782">
        <f t="shared" si="265"/>
        <v>1834</v>
      </c>
      <c r="AL740" s="782">
        <f t="shared" si="266"/>
        <v>1834</v>
      </c>
      <c r="AM740" s="782">
        <f t="shared" si="267"/>
        <v>1834</v>
      </c>
      <c r="AN740" s="277"/>
      <c r="AO740" s="277"/>
      <c r="AP740" s="277"/>
      <c r="AQ740" s="272"/>
      <c r="AR740" s="259"/>
      <c r="AS740" s="247"/>
      <c r="AT740" s="247"/>
      <c r="AU740" s="247"/>
    </row>
    <row r="741" spans="1:47" outlineLevel="3" x14ac:dyDescent="0.35">
      <c r="A741" s="247"/>
      <c r="B741" s="256"/>
      <c r="C741" s="249">
        <f t="shared" si="249"/>
        <v>4</v>
      </c>
      <c r="D741" s="272"/>
      <c r="E741" s="329"/>
      <c r="F741" s="329"/>
      <c r="G741" s="272"/>
      <c r="H741" s="277"/>
      <c r="I741" s="293"/>
      <c r="J741" s="293" t="s">
        <v>609</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2">
        <f t="shared" si="257"/>
        <v>-43317</v>
      </c>
      <c r="AD741" s="782">
        <f t="shared" si="258"/>
        <v>-43317</v>
      </c>
      <c r="AE741" s="782">
        <f t="shared" si="259"/>
        <v>-43317</v>
      </c>
      <c r="AF741" s="782">
        <f t="shared" si="260"/>
        <v>-43317</v>
      </c>
      <c r="AG741" s="782">
        <f t="shared" si="261"/>
        <v>-43317</v>
      </c>
      <c r="AH741" s="782">
        <f t="shared" si="262"/>
        <v>-43317</v>
      </c>
      <c r="AI741" s="782">
        <f t="shared" si="263"/>
        <v>-43317</v>
      </c>
      <c r="AJ741" s="782">
        <f t="shared" si="264"/>
        <v>1834</v>
      </c>
      <c r="AK741" s="782">
        <f t="shared" si="265"/>
        <v>1834</v>
      </c>
      <c r="AL741" s="782">
        <f t="shared" si="266"/>
        <v>1834</v>
      </c>
      <c r="AM741" s="782">
        <f t="shared" si="267"/>
        <v>1834</v>
      </c>
      <c r="AN741" s="277"/>
      <c r="AO741" s="277"/>
      <c r="AP741" s="277"/>
      <c r="AQ741" s="272"/>
      <c r="AR741" s="259"/>
      <c r="AS741" s="247"/>
      <c r="AT741" s="247"/>
      <c r="AU741" s="247"/>
    </row>
    <row r="742" spans="1:47" outlineLevel="3" x14ac:dyDescent="0.35">
      <c r="A742" s="247"/>
      <c r="B742" s="256"/>
      <c r="C742" s="249">
        <f t="shared" ref="C742:C750" si="286">INT($C$232)+3</f>
        <v>4</v>
      </c>
      <c r="D742" s="272"/>
      <c r="E742" s="329"/>
      <c r="F742" s="329"/>
      <c r="G742" s="272"/>
      <c r="H742" s="277"/>
      <c r="I742" s="293">
        <v>5</v>
      </c>
      <c r="J742" s="293" t="s">
        <v>618</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2">
        <f t="shared" si="257"/>
        <v>2198</v>
      </c>
      <c r="AD742" s="782">
        <f t="shared" si="258"/>
        <v>2198</v>
      </c>
      <c r="AE742" s="782">
        <f t="shared" si="259"/>
        <v>2198</v>
      </c>
      <c r="AF742" s="782">
        <f t="shared" si="260"/>
        <v>-43317</v>
      </c>
      <c r="AG742" s="782">
        <f t="shared" si="261"/>
        <v>-43317</v>
      </c>
      <c r="AH742" s="782">
        <f t="shared" si="262"/>
        <v>-43317</v>
      </c>
      <c r="AI742" s="782">
        <f t="shared" si="263"/>
        <v>-43317</v>
      </c>
      <c r="AJ742" s="782">
        <f t="shared" si="264"/>
        <v>2198</v>
      </c>
      <c r="AK742" s="782">
        <f t="shared" si="265"/>
        <v>2198</v>
      </c>
      <c r="AL742" s="782">
        <f t="shared" si="266"/>
        <v>2198</v>
      </c>
      <c r="AM742" s="782">
        <f t="shared" si="267"/>
        <v>2198</v>
      </c>
      <c r="AN742" s="277"/>
      <c r="AO742" s="277"/>
      <c r="AP742" s="277"/>
      <c r="AQ742" s="272"/>
      <c r="AR742" s="259"/>
      <c r="AS742" s="247"/>
      <c r="AT742" s="247"/>
      <c r="AU742" s="247"/>
    </row>
    <row r="743" spans="1:47" outlineLevel="3" x14ac:dyDescent="0.35">
      <c r="A743" s="247"/>
      <c r="B743" s="256"/>
      <c r="C743" s="249">
        <f t="shared" si="286"/>
        <v>4</v>
      </c>
      <c r="D743" s="272"/>
      <c r="E743" s="329"/>
      <c r="F743" s="329"/>
      <c r="G743" s="272"/>
      <c r="H743" s="277"/>
      <c r="I743" s="293"/>
      <c r="J743" s="293" t="s">
        <v>608</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2">
        <f t="shared" ref="AC743:AC750" si="287">MIN(363,INT((K743 - DATE(YEAR(K743),1,1))))+364*(YEAR(K743)-i_startyear)</f>
        <v>-43317</v>
      </c>
      <c r="AD743" s="782">
        <f t="shared" ref="AD743:AD750" si="288">MIN(363,INT((L743 - DATE(YEAR(L743),1,1))))+364*(YEAR(L743)-i_startyear)</f>
        <v>-43317</v>
      </c>
      <c r="AE743" s="782">
        <f t="shared" ref="AE743:AE750" si="289">MIN(363,INT((M743 - DATE(YEAR(M743),1,1))))+364*(YEAR(M743)-i_startyear)</f>
        <v>-43317</v>
      </c>
      <c r="AF743" s="782">
        <f t="shared" ref="AF743:AF750" si="290">MIN(363,INT((N743 - DATE(YEAR(N743),1,1))))+364*(YEAR(N743)-i_startyear)</f>
        <v>2198</v>
      </c>
      <c r="AG743" s="782">
        <f t="shared" ref="AG743:AG750" si="291">MIN(363,INT((O743 - DATE(YEAR(O743),1,1))))+364*(YEAR(O743)-i_startyear)</f>
        <v>2198</v>
      </c>
      <c r="AH743" s="782">
        <f t="shared" ref="AH743:AH750" si="292">MIN(363,INT((P743 - DATE(YEAR(P743),1,1))))+364*(YEAR(P743)-i_startyear)</f>
        <v>2198</v>
      </c>
      <c r="AI743" s="782">
        <f t="shared" ref="AI743:AI750" si="293">MIN(363,INT((Q743 - DATE(YEAR(Q743),1,1))))+364*(YEAR(Q743)-i_startyear)</f>
        <v>2198</v>
      </c>
      <c r="AJ743" s="782">
        <f t="shared" ref="AJ743:AJ750" si="294">MIN(363,INT((R743 - DATE(YEAR(R743),1,1))))+364*(YEAR(R743)-i_startyear)</f>
        <v>2198</v>
      </c>
      <c r="AK743" s="782">
        <f t="shared" ref="AK743:AK750" si="295">MIN(363,INT((S743 - DATE(YEAR(S743),1,1))))+364*(YEAR(S743)-i_startyear)</f>
        <v>2198</v>
      </c>
      <c r="AL743" s="782">
        <f t="shared" ref="AL743:AL750" si="296">MIN(363,INT((T743 - DATE(YEAR(T743),1,1))))+364*(YEAR(T743)-i_startyear)</f>
        <v>2198</v>
      </c>
      <c r="AM743" s="782">
        <f t="shared" ref="AM743:AM750" si="297">MIN(363,INT((U743 - DATE(YEAR(U743),1,1))))+364*(YEAR(U743)-i_startyear)</f>
        <v>2198</v>
      </c>
      <c r="AN743" s="277"/>
      <c r="AO743" s="277"/>
      <c r="AP743" s="277"/>
      <c r="AQ743" s="272"/>
      <c r="AR743" s="259"/>
      <c r="AS743" s="247"/>
      <c r="AT743" s="247"/>
      <c r="AU743" s="247"/>
    </row>
    <row r="744" spans="1:47" outlineLevel="3" x14ac:dyDescent="0.35">
      <c r="A744" s="247"/>
      <c r="B744" s="256"/>
      <c r="C744" s="249">
        <f t="shared" si="286"/>
        <v>4</v>
      </c>
      <c r="D744" s="272"/>
      <c r="E744" s="329"/>
      <c r="F744" s="329"/>
      <c r="G744" s="272"/>
      <c r="H744" s="277"/>
      <c r="I744" s="293"/>
      <c r="J744" s="293" t="s">
        <v>609</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2">
        <f t="shared" si="287"/>
        <v>-43317</v>
      </c>
      <c r="AD744" s="782">
        <f t="shared" si="288"/>
        <v>-43317</v>
      </c>
      <c r="AE744" s="782">
        <f t="shared" si="289"/>
        <v>-43317</v>
      </c>
      <c r="AF744" s="782">
        <f t="shared" si="290"/>
        <v>-43317</v>
      </c>
      <c r="AG744" s="782">
        <f t="shared" si="291"/>
        <v>-43317</v>
      </c>
      <c r="AH744" s="782">
        <f t="shared" si="292"/>
        <v>-43317</v>
      </c>
      <c r="AI744" s="782">
        <f t="shared" si="293"/>
        <v>-43317</v>
      </c>
      <c r="AJ744" s="782">
        <f t="shared" si="294"/>
        <v>2198</v>
      </c>
      <c r="AK744" s="782">
        <f t="shared" si="295"/>
        <v>2198</v>
      </c>
      <c r="AL744" s="782">
        <f t="shared" si="296"/>
        <v>2198</v>
      </c>
      <c r="AM744" s="782">
        <f t="shared" si="297"/>
        <v>2198</v>
      </c>
      <c r="AN744" s="277"/>
      <c r="AO744" s="277"/>
      <c r="AP744" s="277"/>
      <c r="AQ744" s="272"/>
      <c r="AR744" s="259"/>
      <c r="AS744" s="247"/>
      <c r="AT744" s="247"/>
      <c r="AU744" s="247"/>
    </row>
    <row r="745" spans="1:47" outlineLevel="3" x14ac:dyDescent="0.35">
      <c r="A745" s="247"/>
      <c r="B745" s="256"/>
      <c r="C745" s="249">
        <f t="shared" si="286"/>
        <v>4</v>
      </c>
      <c r="D745" s="272"/>
      <c r="E745" s="329"/>
      <c r="F745" s="329"/>
      <c r="G745" s="272"/>
      <c r="H745" s="277"/>
      <c r="I745" s="293">
        <v>6</v>
      </c>
      <c r="J745" s="293" t="s">
        <v>618</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2">
        <f t="shared" si="287"/>
        <v>2562</v>
      </c>
      <c r="AD745" s="782">
        <f t="shared" si="288"/>
        <v>2562</v>
      </c>
      <c r="AE745" s="782">
        <f t="shared" si="289"/>
        <v>2562</v>
      </c>
      <c r="AF745" s="782">
        <f t="shared" si="290"/>
        <v>-43317</v>
      </c>
      <c r="AG745" s="782">
        <f t="shared" si="291"/>
        <v>-43317</v>
      </c>
      <c r="AH745" s="782">
        <f t="shared" si="292"/>
        <v>-43317</v>
      </c>
      <c r="AI745" s="782">
        <f t="shared" si="293"/>
        <v>-43317</v>
      </c>
      <c r="AJ745" s="782">
        <f t="shared" si="294"/>
        <v>2562</v>
      </c>
      <c r="AK745" s="782">
        <f t="shared" si="295"/>
        <v>2562</v>
      </c>
      <c r="AL745" s="782">
        <f t="shared" si="296"/>
        <v>2562</v>
      </c>
      <c r="AM745" s="782">
        <f t="shared" si="297"/>
        <v>2562</v>
      </c>
      <c r="AN745" s="277"/>
      <c r="AO745" s="277"/>
      <c r="AP745" s="277"/>
      <c r="AQ745" s="272"/>
      <c r="AR745" s="259"/>
      <c r="AS745" s="247"/>
      <c r="AT745" s="247"/>
      <c r="AU745" s="247"/>
    </row>
    <row r="746" spans="1:47" outlineLevel="3" x14ac:dyDescent="0.35">
      <c r="A746" s="247"/>
      <c r="B746" s="256"/>
      <c r="C746" s="249">
        <f t="shared" si="286"/>
        <v>4</v>
      </c>
      <c r="D746" s="272"/>
      <c r="E746" s="329"/>
      <c r="F746" s="329"/>
      <c r="G746" s="272"/>
      <c r="H746" s="277"/>
      <c r="I746" s="293"/>
      <c r="J746" s="293" t="s">
        <v>608</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2">
        <f t="shared" si="287"/>
        <v>-43317</v>
      </c>
      <c r="AD746" s="782">
        <f t="shared" si="288"/>
        <v>-43317</v>
      </c>
      <c r="AE746" s="782">
        <f t="shared" si="289"/>
        <v>-43317</v>
      </c>
      <c r="AF746" s="782">
        <f t="shared" si="290"/>
        <v>2562</v>
      </c>
      <c r="AG746" s="782">
        <f t="shared" si="291"/>
        <v>2562</v>
      </c>
      <c r="AH746" s="782">
        <f t="shared" si="292"/>
        <v>2562</v>
      </c>
      <c r="AI746" s="782">
        <f t="shared" si="293"/>
        <v>2562</v>
      </c>
      <c r="AJ746" s="782">
        <f t="shared" si="294"/>
        <v>2562</v>
      </c>
      <c r="AK746" s="782">
        <f t="shared" si="295"/>
        <v>2562</v>
      </c>
      <c r="AL746" s="782">
        <f t="shared" si="296"/>
        <v>2562</v>
      </c>
      <c r="AM746" s="782">
        <f t="shared" si="297"/>
        <v>2562</v>
      </c>
      <c r="AN746" s="277"/>
      <c r="AO746" s="277"/>
      <c r="AP746" s="277"/>
      <c r="AQ746" s="272"/>
      <c r="AR746" s="259"/>
      <c r="AS746" s="247"/>
      <c r="AT746" s="247"/>
      <c r="AU746" s="247"/>
    </row>
    <row r="747" spans="1:47" outlineLevel="3" x14ac:dyDescent="0.35">
      <c r="A747" s="247"/>
      <c r="B747" s="256"/>
      <c r="C747" s="249">
        <f t="shared" si="286"/>
        <v>4</v>
      </c>
      <c r="D747" s="272"/>
      <c r="E747" s="329"/>
      <c r="F747" s="329"/>
      <c r="G747" s="272"/>
      <c r="H747" s="277"/>
      <c r="I747" s="293"/>
      <c r="J747" s="293" t="s">
        <v>609</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2">
        <f t="shared" si="287"/>
        <v>-43317</v>
      </c>
      <c r="AD747" s="782">
        <f t="shared" si="288"/>
        <v>-43317</v>
      </c>
      <c r="AE747" s="782">
        <f t="shared" si="289"/>
        <v>-43317</v>
      </c>
      <c r="AF747" s="782">
        <f t="shared" si="290"/>
        <v>-43317</v>
      </c>
      <c r="AG747" s="782">
        <f t="shared" si="291"/>
        <v>-43317</v>
      </c>
      <c r="AH747" s="782">
        <f t="shared" si="292"/>
        <v>-43317</v>
      </c>
      <c r="AI747" s="782">
        <f t="shared" si="293"/>
        <v>-43317</v>
      </c>
      <c r="AJ747" s="782">
        <f t="shared" si="294"/>
        <v>2562</v>
      </c>
      <c r="AK747" s="782">
        <f t="shared" si="295"/>
        <v>2562</v>
      </c>
      <c r="AL747" s="782">
        <f t="shared" si="296"/>
        <v>2562</v>
      </c>
      <c r="AM747" s="782">
        <f t="shared" si="297"/>
        <v>2562</v>
      </c>
      <c r="AN747" s="277"/>
      <c r="AO747" s="277"/>
      <c r="AP747" s="277"/>
      <c r="AQ747" s="272"/>
      <c r="AR747" s="259"/>
      <c r="AS747" s="247"/>
      <c r="AT747" s="247"/>
      <c r="AU747" s="247"/>
    </row>
    <row r="748" spans="1:47" outlineLevel="3" x14ac:dyDescent="0.35">
      <c r="A748" s="247"/>
      <c r="B748" s="256"/>
      <c r="C748" s="249">
        <f t="shared" si="286"/>
        <v>4</v>
      </c>
      <c r="D748" s="272"/>
      <c r="E748" s="329"/>
      <c r="F748" s="329"/>
      <c r="G748" s="272"/>
      <c r="H748" s="277"/>
      <c r="I748" s="293">
        <v>7</v>
      </c>
      <c r="J748" s="293" t="s">
        <v>618</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2">
        <f t="shared" si="287"/>
        <v>2926</v>
      </c>
      <c r="AD748" s="782">
        <f t="shared" si="288"/>
        <v>2926</v>
      </c>
      <c r="AE748" s="782">
        <f t="shared" si="289"/>
        <v>2926</v>
      </c>
      <c r="AF748" s="782">
        <f t="shared" si="290"/>
        <v>-43317</v>
      </c>
      <c r="AG748" s="782">
        <f t="shared" si="291"/>
        <v>-43317</v>
      </c>
      <c r="AH748" s="782">
        <f t="shared" si="292"/>
        <v>-43317</v>
      </c>
      <c r="AI748" s="782">
        <f t="shared" si="293"/>
        <v>-43317</v>
      </c>
      <c r="AJ748" s="782">
        <f t="shared" si="294"/>
        <v>2926</v>
      </c>
      <c r="AK748" s="782">
        <f t="shared" si="295"/>
        <v>2926</v>
      </c>
      <c r="AL748" s="782">
        <f t="shared" si="296"/>
        <v>2926</v>
      </c>
      <c r="AM748" s="782">
        <f t="shared" si="297"/>
        <v>2926</v>
      </c>
      <c r="AN748" s="277"/>
      <c r="AO748" s="277"/>
      <c r="AP748" s="277"/>
      <c r="AQ748" s="272"/>
      <c r="AR748" s="259"/>
      <c r="AS748" s="247"/>
      <c r="AT748" s="247"/>
      <c r="AU748" s="247"/>
    </row>
    <row r="749" spans="1:47" outlineLevel="3" x14ac:dyDescent="0.35">
      <c r="A749" s="247"/>
      <c r="B749" s="256"/>
      <c r="C749" s="249">
        <f t="shared" si="286"/>
        <v>4</v>
      </c>
      <c r="D749" s="272"/>
      <c r="E749" s="329"/>
      <c r="F749" s="329"/>
      <c r="G749" s="272"/>
      <c r="H749" s="277"/>
      <c r="I749" s="293"/>
      <c r="J749" s="293" t="s">
        <v>608</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2">
        <f t="shared" si="287"/>
        <v>-43317</v>
      </c>
      <c r="AD749" s="782">
        <f t="shared" si="288"/>
        <v>-43317</v>
      </c>
      <c r="AE749" s="782">
        <f t="shared" si="289"/>
        <v>-43317</v>
      </c>
      <c r="AF749" s="782">
        <f t="shared" si="290"/>
        <v>2926</v>
      </c>
      <c r="AG749" s="782">
        <f t="shared" si="291"/>
        <v>2926</v>
      </c>
      <c r="AH749" s="782">
        <f t="shared" si="292"/>
        <v>2926</v>
      </c>
      <c r="AI749" s="782">
        <f t="shared" si="293"/>
        <v>2926</v>
      </c>
      <c r="AJ749" s="782">
        <f t="shared" si="294"/>
        <v>2926</v>
      </c>
      <c r="AK749" s="782">
        <f t="shared" si="295"/>
        <v>2926</v>
      </c>
      <c r="AL749" s="782">
        <f t="shared" si="296"/>
        <v>2926</v>
      </c>
      <c r="AM749" s="782">
        <f t="shared" si="297"/>
        <v>2926</v>
      </c>
      <c r="AN749" s="277"/>
      <c r="AO749" s="277"/>
      <c r="AP749" s="277"/>
      <c r="AQ749" s="272"/>
      <c r="AR749" s="259"/>
      <c r="AS749" s="247"/>
      <c r="AT749" s="247"/>
      <c r="AU749" s="247"/>
    </row>
    <row r="750" spans="1:47" outlineLevel="3" x14ac:dyDescent="0.35">
      <c r="A750" s="247"/>
      <c r="B750" s="256"/>
      <c r="C750" s="249">
        <f t="shared" si="286"/>
        <v>4</v>
      </c>
      <c r="D750" s="272"/>
      <c r="E750" s="329"/>
      <c r="F750" s="329"/>
      <c r="G750" s="272"/>
      <c r="H750" s="277"/>
      <c r="I750" s="293"/>
      <c r="J750" s="293" t="s">
        <v>609</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2">
        <f t="shared" si="287"/>
        <v>-43317</v>
      </c>
      <c r="AD750" s="782">
        <f t="shared" si="288"/>
        <v>-43317</v>
      </c>
      <c r="AE750" s="782">
        <f t="shared" si="289"/>
        <v>-43317</v>
      </c>
      <c r="AF750" s="782">
        <f t="shared" si="290"/>
        <v>-43317</v>
      </c>
      <c r="AG750" s="782">
        <f t="shared" si="291"/>
        <v>-43317</v>
      </c>
      <c r="AH750" s="782">
        <f t="shared" si="292"/>
        <v>-43317</v>
      </c>
      <c r="AI750" s="782">
        <f t="shared" si="293"/>
        <v>-43317</v>
      </c>
      <c r="AJ750" s="782">
        <f t="shared" si="294"/>
        <v>2926</v>
      </c>
      <c r="AK750" s="782">
        <f t="shared" si="295"/>
        <v>2926</v>
      </c>
      <c r="AL750" s="782">
        <f t="shared" si="296"/>
        <v>2926</v>
      </c>
      <c r="AM750" s="782">
        <f t="shared" si="297"/>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409</v>
      </c>
      <c r="AR751" s="259"/>
      <c r="AS751" s="247"/>
      <c r="AT751" s="247"/>
      <c r="AU751" s="247"/>
    </row>
    <row r="752" spans="1:47" outlineLevel="2" collapsed="1" x14ac:dyDescent="0.35">
      <c r="A752" s="247"/>
      <c r="B752" s="256"/>
      <c r="C752" s="249">
        <f>INT($C$232)+2</f>
        <v>3</v>
      </c>
      <c r="D752" s="272"/>
      <c r="E752" s="329"/>
      <c r="F752" s="329"/>
      <c r="G752" s="272"/>
      <c r="H752" s="591" t="s">
        <v>1075</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409</v>
      </c>
      <c r="AR754" s="259"/>
      <c r="AS754" s="247"/>
      <c r="AT754" s="247"/>
      <c r="AU754" s="247"/>
    </row>
    <row r="755" spans="1:47" outlineLevel="2" collapsed="1" x14ac:dyDescent="0.35">
      <c r="A755" s="247"/>
      <c r="B755" s="256"/>
      <c r="C755" s="249">
        <f>INT($C$232)+2</f>
        <v>3</v>
      </c>
      <c r="D755" s="272"/>
      <c r="E755" s="329"/>
      <c r="F755" s="329"/>
      <c r="G755" s="272"/>
      <c r="H755" s="342"/>
      <c r="I755" s="300" t="s">
        <v>613</v>
      </c>
      <c r="J755" s="300"/>
      <c r="K755" s="300" t="s">
        <v>619</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409</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117</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396</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398</v>
      </c>
      <c r="F774" s="326">
        <v>1</v>
      </c>
      <c r="G774" s="265"/>
      <c r="H774" s="266" t="s">
        <v>620</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439</v>
      </c>
      <c r="L778" s="330"/>
      <c r="M778" s="330"/>
      <c r="N778" s="330" t="s">
        <v>440</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508</v>
      </c>
      <c r="M779" s="319" t="s">
        <v>4</v>
      </c>
      <c r="N779" s="319" t="s">
        <v>530</v>
      </c>
      <c r="O779" s="319" t="s">
        <v>531</v>
      </c>
      <c r="P779" s="319" t="s">
        <v>532</v>
      </c>
      <c r="Q779" s="319" t="s">
        <v>533</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402</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403</v>
      </c>
      <c r="C782" s="249">
        <f>INT(MAX($C$784:$C$808))+1</f>
        <v>5</v>
      </c>
      <c r="D782" s="272" t="s">
        <v>404</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621</v>
      </c>
      <c r="I783" s="290" t="s">
        <v>622</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405</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623</v>
      </c>
      <c r="I785" s="279"/>
      <c r="J785" s="277"/>
      <c r="K785" s="591" t="s">
        <v>439</v>
      </c>
      <c r="L785" s="299"/>
      <c r="M785" s="299"/>
      <c r="N785" s="279" t="s">
        <v>440</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409</v>
      </c>
      <c r="AR786" s="259"/>
      <c r="AS786" s="247"/>
      <c r="AT786" s="247"/>
      <c r="AU786" s="247"/>
    </row>
    <row r="787" spans="1:47" outlineLevel="1" x14ac:dyDescent="0.35">
      <c r="A787" s="247"/>
      <c r="B787" s="256"/>
      <c r="C787" s="249">
        <f>INT($C$773)+1</f>
        <v>2</v>
      </c>
      <c r="D787" s="272"/>
      <c r="E787" s="329"/>
      <c r="F787" s="329"/>
      <c r="G787" s="272"/>
      <c r="H787" s="332" t="s">
        <v>624</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405</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587</v>
      </c>
      <c r="I789" s="300" t="s">
        <v>625</v>
      </c>
      <c r="J789" s="300"/>
      <c r="K789" s="300" t="s">
        <v>626</v>
      </c>
      <c r="L789" s="300"/>
      <c r="M789" s="300"/>
      <c r="N789" s="393"/>
      <c r="O789" s="393" t="s">
        <v>1094</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2">
        <f t="shared" ref="O790:Q792" si="302">MIN(363,INT((K790 - DATE(YEAR(K790),1,1))))+364*(YEAR(K790)-i_startyear)</f>
        <v>1046</v>
      </c>
      <c r="P790" s="782">
        <f t="shared" si="302"/>
        <v>1046</v>
      </c>
      <c r="Q790" s="782">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2">
        <f t="shared" si="302"/>
        <v>1076</v>
      </c>
      <c r="P791" s="782">
        <f t="shared" si="302"/>
        <v>1076</v>
      </c>
      <c r="Q791" s="782">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2">
        <f t="shared" si="302"/>
        <v>1106</v>
      </c>
      <c r="P792" s="782">
        <f t="shared" si="302"/>
        <v>1106</v>
      </c>
      <c r="Q792" s="782">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300"/>
        <v>4</v>
      </c>
      <c r="D794" s="272"/>
      <c r="E794" s="329"/>
      <c r="F794" s="329"/>
      <c r="G794" s="272"/>
      <c r="H794" s="277"/>
      <c r="I794" s="300" t="s">
        <v>627</v>
      </c>
      <c r="J794" s="299"/>
      <c r="K794" s="300" t="s">
        <v>628</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2">
        <f t="shared" ref="O795:Q797" si="304">MIN(363,INT((K795 - DATE(YEAR(K795),1,1))))+364*(YEAR(K795)-i_startyear)</f>
        <v>2139</v>
      </c>
      <c r="P795" s="782">
        <f t="shared" si="304"/>
        <v>2139</v>
      </c>
      <c r="Q795" s="782">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2">
        <f t="shared" si="304"/>
        <v>2169</v>
      </c>
      <c r="P796" s="782">
        <f t="shared" si="304"/>
        <v>2169</v>
      </c>
      <c r="Q796" s="782">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2">
        <f t="shared" si="304"/>
        <v>2198</v>
      </c>
      <c r="P797" s="782">
        <f t="shared" si="304"/>
        <v>2198</v>
      </c>
      <c r="Q797" s="782">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300"/>
        <v>4</v>
      </c>
      <c r="D799" s="272"/>
      <c r="E799" s="329"/>
      <c r="F799" s="329"/>
      <c r="G799" s="272"/>
      <c r="H799" s="277"/>
      <c r="I799" s="277"/>
      <c r="J799" s="277"/>
      <c r="K799" s="300" t="s">
        <v>741</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300"/>
        <v>4</v>
      </c>
      <c r="D800" s="272"/>
      <c r="E800" s="329"/>
      <c r="F800" s="329"/>
      <c r="G800" s="272"/>
      <c r="H800" s="293" t="str">
        <f>H$251</f>
        <v>Aut</v>
      </c>
      <c r="I800" s="277"/>
      <c r="J800" s="277"/>
      <c r="K800" s="468">
        <v>1550</v>
      </c>
      <c r="L800" s="468">
        <v>1550</v>
      </c>
      <c r="M800" s="468">
        <v>1550</v>
      </c>
      <c r="N800" s="277"/>
      <c r="O800" s="277" t="s">
        <v>751</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300"/>
        <v>4</v>
      </c>
      <c r="D804" s="272"/>
      <c r="E804" s="329"/>
      <c r="F804" s="329"/>
      <c r="G804" s="272"/>
      <c r="H804" s="277"/>
      <c r="I804" s="277"/>
      <c r="J804" s="277"/>
      <c r="K804" s="300" t="s">
        <v>629</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409</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117</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396</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398</v>
      </c>
      <c r="F818" s="326">
        <v>1</v>
      </c>
      <c r="G818" s="265"/>
      <c r="H818" s="408" t="s">
        <v>630</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442</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509</v>
      </c>
      <c r="L823" s="319" t="s">
        <v>510</v>
      </c>
      <c r="M823" s="319" t="s">
        <v>511</v>
      </c>
      <c r="N823" s="319" t="s">
        <v>512</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402</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403</v>
      </c>
      <c r="C826" s="249">
        <f>INT(MAX($C$836:$C$866))+1</f>
        <v>6</v>
      </c>
      <c r="D826" s="272" t="s">
        <v>404</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631</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405</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1076</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633</v>
      </c>
      <c r="J830" s="375" t="s">
        <v>634</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636</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637</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638</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409</v>
      </c>
      <c r="AR834" s="259"/>
      <c r="AS834" s="247"/>
      <c r="AT834" s="247"/>
      <c r="AU834" s="247"/>
    </row>
    <row r="835" spans="1:47" outlineLevel="1" x14ac:dyDescent="0.35">
      <c r="A835" s="247"/>
      <c r="B835" s="256"/>
      <c r="C835" s="249">
        <f>INT($C$817)+1</f>
        <v>2</v>
      </c>
      <c r="D835" s="272"/>
      <c r="E835" s="329"/>
      <c r="F835" s="329"/>
      <c r="G835" s="272"/>
      <c r="H835" s="332" t="s">
        <v>639</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405</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1077</v>
      </c>
      <c r="I837" s="277"/>
      <c r="J837" s="277"/>
      <c r="K837" s="293">
        <f>i_s_len</f>
        <v>8</v>
      </c>
      <c r="L837" s="280">
        <v>3</v>
      </c>
      <c r="M837" s="277"/>
      <c r="N837" s="278" t="s">
        <v>640</v>
      </c>
      <c r="O837" s="277"/>
      <c r="P837" s="277"/>
      <c r="Q837" s="277"/>
      <c r="R837" s="277"/>
      <c r="S837" s="277"/>
      <c r="T837" s="277"/>
      <c r="U837" s="277"/>
      <c r="V837" s="277"/>
      <c r="W837" s="277"/>
      <c r="X837" s="277"/>
      <c r="Y837" s="409" t="s">
        <v>632</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641</v>
      </c>
      <c r="I838" s="375" t="s">
        <v>633</v>
      </c>
      <c r="J838" s="375" t="s">
        <v>634</v>
      </c>
      <c r="K838" s="343" t="s">
        <v>1157</v>
      </c>
      <c r="L838" s="343"/>
      <c r="M838" s="343"/>
      <c r="N838" s="343"/>
      <c r="O838" s="343" t="s">
        <v>635</v>
      </c>
      <c r="P838" s="343"/>
      <c r="Q838" s="343"/>
      <c r="R838" s="343"/>
      <c r="S838" s="277"/>
      <c r="T838" s="277"/>
      <c r="U838" s="277"/>
      <c r="V838" s="277"/>
      <c r="W838" s="277"/>
      <c r="X838" s="277"/>
      <c r="Y838" s="414" t="s">
        <v>1157</v>
      </c>
      <c r="Z838" s="414"/>
      <c r="AA838" s="414"/>
      <c r="AB838" s="414"/>
      <c r="AC838" s="414" t="s">
        <v>635</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307">INT($C$817)+4</f>
        <v>5</v>
      </c>
      <c r="D839" s="272"/>
      <c r="E839" s="329"/>
      <c r="F839" s="329"/>
      <c r="G839" s="272"/>
      <c r="H839" s="411" t="s">
        <v>642</v>
      </c>
      <c r="I839" s="412">
        <v>0</v>
      </c>
      <c r="J839" s="412" t="s">
        <v>643</v>
      </c>
      <c r="K839" s="415"/>
      <c r="L839" s="415"/>
      <c r="M839" s="415"/>
      <c r="N839" s="415"/>
      <c r="O839" s="416"/>
      <c r="P839" s="416"/>
      <c r="Q839" s="416"/>
      <c r="R839" s="416"/>
      <c r="S839" s="756" t="s">
        <v>1078</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35">
      <c r="A840" s="247"/>
      <c r="B840" s="256"/>
      <c r="C840" s="249">
        <f t="shared" si="307"/>
        <v>5</v>
      </c>
      <c r="D840" s="272"/>
      <c r="E840" s="329"/>
      <c r="F840" s="329"/>
      <c r="G840" s="272"/>
      <c r="H840" s="293" t="s">
        <v>644</v>
      </c>
      <c r="I840" s="299"/>
      <c r="J840" s="293" t="s">
        <v>645</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307"/>
        <v>5</v>
      </c>
      <c r="D841" s="272"/>
      <c r="E841" s="329"/>
      <c r="F841" s="329"/>
      <c r="G841" s="272"/>
      <c r="H841" s="293" t="s">
        <v>646</v>
      </c>
      <c r="I841" s="299"/>
      <c r="J841" s="293" t="s">
        <v>645</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307"/>
        <v>5</v>
      </c>
      <c r="D842" s="272"/>
      <c r="E842" s="329"/>
      <c r="F842" s="329"/>
      <c r="G842" s="272"/>
      <c r="H842" s="293">
        <v>3</v>
      </c>
      <c r="I842" s="299"/>
      <c r="J842" s="293" t="s">
        <v>645</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307"/>
        <v>5</v>
      </c>
      <c r="D843" s="272"/>
      <c r="E843" s="329"/>
      <c r="F843" s="329"/>
      <c r="G843" s="272"/>
      <c r="H843" s="293">
        <v>4</v>
      </c>
      <c r="I843" s="299"/>
      <c r="J843" s="293" t="s">
        <v>645</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307"/>
        <v>5</v>
      </c>
      <c r="D844" s="272"/>
      <c r="E844" s="329"/>
      <c r="F844" s="329"/>
      <c r="G844" s="272"/>
      <c r="H844" s="293">
        <v>5</v>
      </c>
      <c r="I844" s="299"/>
      <c r="J844" s="293" t="s">
        <v>645</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307"/>
        <v>5</v>
      </c>
      <c r="D845" s="272"/>
      <c r="E845" s="329"/>
      <c r="F845" s="329"/>
      <c r="G845" s="272"/>
      <c r="H845" s="293">
        <v>6</v>
      </c>
      <c r="I845" s="299"/>
      <c r="J845" s="293" t="s">
        <v>645</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307"/>
        <v>5</v>
      </c>
      <c r="D846" s="272"/>
      <c r="E846" s="329"/>
      <c r="F846" s="329"/>
      <c r="G846" s="272"/>
      <c r="H846" s="293">
        <v>7</v>
      </c>
      <c r="I846" s="299"/>
      <c r="J846" s="293" t="s">
        <v>645</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307"/>
        <v>5</v>
      </c>
      <c r="D847" s="272"/>
      <c r="E847" s="329"/>
      <c r="F847" s="329"/>
      <c r="G847" s="272"/>
      <c r="H847" s="419">
        <v>8</v>
      </c>
      <c r="I847" s="420"/>
      <c r="J847" s="419" t="s">
        <v>645</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35">
      <c r="A848" s="247"/>
      <c r="B848" s="256"/>
      <c r="C848" s="249">
        <f t="shared" ref="C848:C865" si="310">INT($C$817)+3</f>
        <v>4</v>
      </c>
      <c r="D848" s="272"/>
      <c r="E848" s="329"/>
      <c r="F848" s="329"/>
      <c r="G848" s="272"/>
      <c r="H848" s="411" t="s">
        <v>642</v>
      </c>
      <c r="I848" s="412">
        <v>1</v>
      </c>
      <c r="J848" s="299" t="s">
        <v>647</v>
      </c>
      <c r="K848" s="418">
        <f>INT(4*30.4)</f>
        <v>121</v>
      </c>
      <c r="L848" s="418">
        <f t="shared" ref="L848:N848" si="311">INT(4*30.4)</f>
        <v>121</v>
      </c>
      <c r="M848" s="418">
        <f t="shared" si="311"/>
        <v>121</v>
      </c>
      <c r="N848" s="418">
        <f t="shared" si="311"/>
        <v>121</v>
      </c>
      <c r="O848" s="418"/>
      <c r="P848" s="418"/>
      <c r="Q848" s="418"/>
      <c r="R848" s="418"/>
      <c r="S848" s="988" t="s">
        <v>1190</v>
      </c>
      <c r="T848" s="989"/>
      <c r="U848" s="989"/>
      <c r="V848" s="989"/>
      <c r="W848" s="990"/>
      <c r="X848" s="277"/>
      <c r="Y848" s="424">
        <f t="shared" ref="Y848:AB856" si="312">IF(K848="",0,K848)</f>
        <v>121</v>
      </c>
      <c r="Z848" s="424">
        <f t="shared" si="312"/>
        <v>121</v>
      </c>
      <c r="AA848" s="424">
        <f t="shared" si="312"/>
        <v>121</v>
      </c>
      <c r="AB848" s="424">
        <f t="shared" si="312"/>
        <v>121</v>
      </c>
      <c r="AC848" s="901">
        <f>IF(O848="",10000,O848)</f>
        <v>10000</v>
      </c>
      <c r="AD848" s="901">
        <f t="shared" ref="AD848:AF865" si="313">IF(P848="",10000,P848)</f>
        <v>10000</v>
      </c>
      <c r="AE848" s="901">
        <f t="shared" si="313"/>
        <v>10000</v>
      </c>
      <c r="AF848" s="901">
        <f t="shared" si="313"/>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35">
      <c r="A849" s="247"/>
      <c r="B849" s="256"/>
      <c r="C849" s="249">
        <f t="shared" si="310"/>
        <v>4</v>
      </c>
      <c r="D849" s="272"/>
      <c r="E849" s="329"/>
      <c r="F849" s="329"/>
      <c r="G849" s="272"/>
      <c r="H849" s="293" t="s">
        <v>644</v>
      </c>
      <c r="I849" s="299"/>
      <c r="J849" s="293" t="s">
        <v>645</v>
      </c>
      <c r="K849" s="418">
        <v>364</v>
      </c>
      <c r="L849" s="418">
        <v>364</v>
      </c>
      <c r="M849" s="418">
        <v>364</v>
      </c>
      <c r="N849" s="418">
        <v>364</v>
      </c>
      <c r="O849" s="418"/>
      <c r="P849" s="418"/>
      <c r="Q849" s="418"/>
      <c r="R849" s="418"/>
      <c r="S849" s="991"/>
      <c r="T849" s="992"/>
      <c r="U849" s="992"/>
      <c r="V849" s="992"/>
      <c r="W849" s="993"/>
      <c r="X849" s="277"/>
      <c r="Y849" s="424">
        <f t="shared" si="312"/>
        <v>364</v>
      </c>
      <c r="Z849" s="424">
        <f t="shared" si="312"/>
        <v>364</v>
      </c>
      <c r="AA849" s="424">
        <f t="shared" si="312"/>
        <v>364</v>
      </c>
      <c r="AB849" s="424">
        <f t="shared" si="312"/>
        <v>364</v>
      </c>
      <c r="AC849" s="901">
        <f t="shared" ref="AC849:AC865" si="314">IF(O849="",10000,O849)</f>
        <v>10000</v>
      </c>
      <c r="AD849" s="901">
        <f t="shared" si="313"/>
        <v>10000</v>
      </c>
      <c r="AE849" s="901">
        <f t="shared" si="313"/>
        <v>10000</v>
      </c>
      <c r="AF849" s="901">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310"/>
        <v>4</v>
      </c>
      <c r="D850" s="272"/>
      <c r="E850" s="329"/>
      <c r="F850" s="329"/>
      <c r="G850" s="272"/>
      <c r="H850" s="293" t="s">
        <v>646</v>
      </c>
      <c r="I850" s="299"/>
      <c r="J850" s="293" t="s">
        <v>645</v>
      </c>
      <c r="K850" s="418">
        <f t="shared" ref="K850:K856" si="315">K849+364</f>
        <v>728</v>
      </c>
      <c r="L850" s="418">
        <f t="shared" ref="L850:N856" si="316">L849+364</f>
        <v>728</v>
      </c>
      <c r="M850" s="418">
        <f t="shared" si="316"/>
        <v>728</v>
      </c>
      <c r="N850" s="418">
        <f t="shared" si="316"/>
        <v>728</v>
      </c>
      <c r="O850" s="418"/>
      <c r="P850" s="418"/>
      <c r="Q850" s="418"/>
      <c r="R850" s="418"/>
      <c r="S850" s="991"/>
      <c r="T850" s="992"/>
      <c r="U850" s="992"/>
      <c r="V850" s="992"/>
      <c r="W850" s="993"/>
      <c r="X850" s="277"/>
      <c r="Y850" s="424">
        <f t="shared" si="312"/>
        <v>728</v>
      </c>
      <c r="Z850" s="424">
        <f t="shared" si="312"/>
        <v>728</v>
      </c>
      <c r="AA850" s="424">
        <f t="shared" si="312"/>
        <v>728</v>
      </c>
      <c r="AB850" s="424">
        <f t="shared" si="312"/>
        <v>728</v>
      </c>
      <c r="AC850" s="901">
        <f t="shared" si="314"/>
        <v>10000</v>
      </c>
      <c r="AD850" s="901">
        <f t="shared" si="313"/>
        <v>10000</v>
      </c>
      <c r="AE850" s="901">
        <f t="shared" si="313"/>
        <v>10000</v>
      </c>
      <c r="AF850" s="901">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310"/>
        <v>4</v>
      </c>
      <c r="D851" s="272"/>
      <c r="E851" s="329"/>
      <c r="F851" s="329"/>
      <c r="G851" s="272"/>
      <c r="H851" s="293">
        <v>3</v>
      </c>
      <c r="I851" s="299"/>
      <c r="J851" s="293" t="s">
        <v>645</v>
      </c>
      <c r="K851" s="418">
        <f t="shared" si="315"/>
        <v>1092</v>
      </c>
      <c r="L851" s="418">
        <f t="shared" si="316"/>
        <v>1092</v>
      </c>
      <c r="M851" s="418">
        <f t="shared" si="316"/>
        <v>1092</v>
      </c>
      <c r="N851" s="418">
        <f t="shared" si="316"/>
        <v>1092</v>
      </c>
      <c r="O851" s="418"/>
      <c r="P851" s="418"/>
      <c r="Q851" s="418"/>
      <c r="R851" s="418"/>
      <c r="S851" s="991"/>
      <c r="T851" s="992"/>
      <c r="U851" s="992"/>
      <c r="V851" s="992"/>
      <c r="W851" s="993"/>
      <c r="X851" s="277"/>
      <c r="Y851" s="424">
        <f t="shared" si="312"/>
        <v>1092</v>
      </c>
      <c r="Z851" s="424">
        <f t="shared" si="312"/>
        <v>1092</v>
      </c>
      <c r="AA851" s="424">
        <f t="shared" si="312"/>
        <v>1092</v>
      </c>
      <c r="AB851" s="424">
        <f t="shared" si="312"/>
        <v>1092</v>
      </c>
      <c r="AC851" s="901">
        <f t="shared" si="314"/>
        <v>10000</v>
      </c>
      <c r="AD851" s="901">
        <f t="shared" si="313"/>
        <v>10000</v>
      </c>
      <c r="AE851" s="901">
        <f t="shared" si="313"/>
        <v>10000</v>
      </c>
      <c r="AF851" s="901">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310"/>
        <v>4</v>
      </c>
      <c r="D852" s="272"/>
      <c r="E852" s="329"/>
      <c r="F852" s="329"/>
      <c r="G852" s="272"/>
      <c r="H852" s="293">
        <v>4</v>
      </c>
      <c r="I852" s="299"/>
      <c r="J852" s="293" t="s">
        <v>645</v>
      </c>
      <c r="K852" s="418">
        <f t="shared" si="315"/>
        <v>1456</v>
      </c>
      <c r="L852" s="418">
        <f t="shared" si="316"/>
        <v>1456</v>
      </c>
      <c r="M852" s="418">
        <f t="shared" si="316"/>
        <v>1456</v>
      </c>
      <c r="N852" s="418">
        <f t="shared" si="316"/>
        <v>1456</v>
      </c>
      <c r="O852" s="418"/>
      <c r="P852" s="418"/>
      <c r="Q852" s="418"/>
      <c r="R852" s="418"/>
      <c r="S852" s="991"/>
      <c r="T852" s="992"/>
      <c r="U852" s="992"/>
      <c r="V852" s="992"/>
      <c r="W852" s="993"/>
      <c r="X852" s="277"/>
      <c r="Y852" s="424">
        <f t="shared" si="312"/>
        <v>1456</v>
      </c>
      <c r="Z852" s="424">
        <f t="shared" si="312"/>
        <v>1456</v>
      </c>
      <c r="AA852" s="424">
        <f t="shared" si="312"/>
        <v>1456</v>
      </c>
      <c r="AB852" s="424">
        <f t="shared" si="312"/>
        <v>1456</v>
      </c>
      <c r="AC852" s="901">
        <f t="shared" si="314"/>
        <v>10000</v>
      </c>
      <c r="AD852" s="901">
        <f t="shared" si="313"/>
        <v>10000</v>
      </c>
      <c r="AE852" s="901">
        <f t="shared" si="313"/>
        <v>10000</v>
      </c>
      <c r="AF852" s="901">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310"/>
        <v>4</v>
      </c>
      <c r="D853" s="272"/>
      <c r="E853" s="329"/>
      <c r="F853" s="329"/>
      <c r="G853" s="272"/>
      <c r="H853" s="293">
        <v>5</v>
      </c>
      <c r="I853" s="299"/>
      <c r="J853" s="293" t="s">
        <v>645</v>
      </c>
      <c r="K853" s="418">
        <f t="shared" si="315"/>
        <v>1820</v>
      </c>
      <c r="L853" s="418">
        <f t="shared" si="316"/>
        <v>1820</v>
      </c>
      <c r="M853" s="418">
        <f t="shared" si="316"/>
        <v>1820</v>
      </c>
      <c r="N853" s="418">
        <f t="shared" si="316"/>
        <v>1820</v>
      </c>
      <c r="O853" s="418"/>
      <c r="P853" s="418"/>
      <c r="Q853" s="418"/>
      <c r="R853" s="418"/>
      <c r="S853" s="991"/>
      <c r="T853" s="992"/>
      <c r="U853" s="992"/>
      <c r="V853" s="992"/>
      <c r="W853" s="993"/>
      <c r="X853" s="277"/>
      <c r="Y853" s="424">
        <f t="shared" si="312"/>
        <v>1820</v>
      </c>
      <c r="Z853" s="424">
        <f t="shared" si="312"/>
        <v>1820</v>
      </c>
      <c r="AA853" s="424">
        <f t="shared" si="312"/>
        <v>1820</v>
      </c>
      <c r="AB853" s="424">
        <f t="shared" si="312"/>
        <v>1820</v>
      </c>
      <c r="AC853" s="901">
        <f t="shared" si="314"/>
        <v>10000</v>
      </c>
      <c r="AD853" s="901">
        <f t="shared" si="313"/>
        <v>10000</v>
      </c>
      <c r="AE853" s="901">
        <f t="shared" si="313"/>
        <v>10000</v>
      </c>
      <c r="AF853" s="901">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310"/>
        <v>4</v>
      </c>
      <c r="D854" s="272"/>
      <c r="E854" s="329"/>
      <c r="F854" s="329"/>
      <c r="G854" s="272"/>
      <c r="H854" s="293">
        <v>6</v>
      </c>
      <c r="I854" s="299"/>
      <c r="J854" s="293" t="s">
        <v>645</v>
      </c>
      <c r="K854" s="418">
        <f t="shared" si="315"/>
        <v>2184</v>
      </c>
      <c r="L854" s="418">
        <f t="shared" si="316"/>
        <v>2184</v>
      </c>
      <c r="M854" s="418">
        <f t="shared" si="316"/>
        <v>2184</v>
      </c>
      <c r="N854" s="418">
        <f t="shared" si="316"/>
        <v>2184</v>
      </c>
      <c r="O854" s="418"/>
      <c r="P854" s="418"/>
      <c r="Q854" s="418"/>
      <c r="R854" s="418"/>
      <c r="S854" s="991"/>
      <c r="T854" s="992"/>
      <c r="U854" s="992"/>
      <c r="V854" s="992"/>
      <c r="W854" s="993"/>
      <c r="X854" s="277"/>
      <c r="Y854" s="424">
        <f t="shared" si="312"/>
        <v>2184</v>
      </c>
      <c r="Z854" s="424">
        <f t="shared" si="312"/>
        <v>2184</v>
      </c>
      <c r="AA854" s="424">
        <f t="shared" si="312"/>
        <v>2184</v>
      </c>
      <c r="AB854" s="424">
        <f t="shared" si="312"/>
        <v>2184</v>
      </c>
      <c r="AC854" s="901">
        <f t="shared" si="314"/>
        <v>10000</v>
      </c>
      <c r="AD854" s="901">
        <f t="shared" si="313"/>
        <v>10000</v>
      </c>
      <c r="AE854" s="901">
        <f t="shared" si="313"/>
        <v>10000</v>
      </c>
      <c r="AF854" s="901">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310"/>
        <v>4</v>
      </c>
      <c r="D855" s="272"/>
      <c r="E855" s="329"/>
      <c r="F855" s="329"/>
      <c r="G855" s="272"/>
      <c r="H855" s="293">
        <v>7</v>
      </c>
      <c r="I855" s="299"/>
      <c r="J855" s="293" t="s">
        <v>645</v>
      </c>
      <c r="K855" s="418">
        <f t="shared" si="315"/>
        <v>2548</v>
      </c>
      <c r="L855" s="418">
        <f t="shared" si="316"/>
        <v>2548</v>
      </c>
      <c r="M855" s="418">
        <f t="shared" si="316"/>
        <v>2548</v>
      </c>
      <c r="N855" s="418">
        <f t="shared" si="316"/>
        <v>2548</v>
      </c>
      <c r="O855" s="418"/>
      <c r="P855" s="418"/>
      <c r="Q855" s="418"/>
      <c r="R855" s="418"/>
      <c r="S855" s="991"/>
      <c r="T855" s="992"/>
      <c r="U855" s="992"/>
      <c r="V855" s="992"/>
      <c r="W855" s="993"/>
      <c r="X855" s="277"/>
      <c r="Y855" s="424">
        <f t="shared" si="312"/>
        <v>2548</v>
      </c>
      <c r="Z855" s="424">
        <f t="shared" si="312"/>
        <v>2548</v>
      </c>
      <c r="AA855" s="424">
        <f t="shared" si="312"/>
        <v>2548</v>
      </c>
      <c r="AB855" s="424">
        <f t="shared" si="312"/>
        <v>2548</v>
      </c>
      <c r="AC855" s="901">
        <f t="shared" si="314"/>
        <v>10000</v>
      </c>
      <c r="AD855" s="901">
        <f t="shared" si="313"/>
        <v>10000</v>
      </c>
      <c r="AE855" s="901">
        <f t="shared" si="313"/>
        <v>10000</v>
      </c>
      <c r="AF855" s="901">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310"/>
        <v>4</v>
      </c>
      <c r="D856" s="272"/>
      <c r="E856" s="329"/>
      <c r="F856" s="329"/>
      <c r="G856" s="272"/>
      <c r="H856" s="419">
        <v>8</v>
      </c>
      <c r="I856" s="420"/>
      <c r="J856" s="419" t="s">
        <v>645</v>
      </c>
      <c r="K856" s="418">
        <f t="shared" si="315"/>
        <v>2912</v>
      </c>
      <c r="L856" s="418">
        <f t="shared" si="316"/>
        <v>2912</v>
      </c>
      <c r="M856" s="418">
        <f t="shared" si="316"/>
        <v>2912</v>
      </c>
      <c r="N856" s="418">
        <f t="shared" si="316"/>
        <v>2912</v>
      </c>
      <c r="O856" s="418"/>
      <c r="P856" s="418"/>
      <c r="Q856" s="418"/>
      <c r="R856" s="418"/>
      <c r="S856" s="991"/>
      <c r="T856" s="992"/>
      <c r="U856" s="992"/>
      <c r="V856" s="992"/>
      <c r="W856" s="993"/>
      <c r="X856" s="277"/>
      <c r="Y856" s="424">
        <f t="shared" si="312"/>
        <v>2912</v>
      </c>
      <c r="Z856" s="424">
        <f t="shared" si="312"/>
        <v>2912</v>
      </c>
      <c r="AA856" s="424">
        <f t="shared" si="312"/>
        <v>2912</v>
      </c>
      <c r="AB856" s="424">
        <f t="shared" si="312"/>
        <v>2912</v>
      </c>
      <c r="AC856" s="901">
        <f t="shared" si="314"/>
        <v>10000</v>
      </c>
      <c r="AD856" s="901">
        <f t="shared" si="313"/>
        <v>10000</v>
      </c>
      <c r="AE856" s="901">
        <f t="shared" si="313"/>
        <v>10000</v>
      </c>
      <c r="AF856" s="901">
        <f t="shared" si="313"/>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35">
      <c r="A857" s="247"/>
      <c r="B857" s="256"/>
      <c r="C857" s="249">
        <f t="shared" si="310"/>
        <v>4</v>
      </c>
      <c r="D857" s="272"/>
      <c r="E857" s="329"/>
      <c r="F857" s="329"/>
      <c r="G857" s="272"/>
      <c r="H857" s="411" t="s">
        <v>642</v>
      </c>
      <c r="I857" s="412">
        <v>2</v>
      </c>
      <c r="J857" s="412" t="s">
        <v>648</v>
      </c>
      <c r="K857" s="418"/>
      <c r="L857" s="418"/>
      <c r="M857" s="418"/>
      <c r="N857" s="418"/>
      <c r="O857" s="418">
        <v>45</v>
      </c>
      <c r="P857" s="418">
        <v>45</v>
      </c>
      <c r="Q857" s="418">
        <v>45</v>
      </c>
      <c r="R857" s="418">
        <v>47</v>
      </c>
      <c r="S857" s="991"/>
      <c r="T857" s="992"/>
      <c r="U857" s="992"/>
      <c r="V857" s="992"/>
      <c r="W857" s="993"/>
      <c r="X857" s="277"/>
      <c r="Y857" s="425">
        <f>IF(K857="",10*364,K857)</f>
        <v>3640</v>
      </c>
      <c r="Z857" s="425">
        <f t="shared" ref="Z857:AB865" si="317">IF(L857="",10*364,L857)</f>
        <v>3640</v>
      </c>
      <c r="AA857" s="425">
        <f t="shared" si="317"/>
        <v>3640</v>
      </c>
      <c r="AB857" s="425">
        <f t="shared" si="317"/>
        <v>3640</v>
      </c>
      <c r="AC857" s="901">
        <f t="shared" si="314"/>
        <v>45</v>
      </c>
      <c r="AD857" s="901">
        <f t="shared" si="313"/>
        <v>45</v>
      </c>
      <c r="AE857" s="901">
        <f t="shared" si="313"/>
        <v>45</v>
      </c>
      <c r="AF857" s="901">
        <f t="shared" si="313"/>
        <v>47</v>
      </c>
      <c r="AG857" s="417"/>
      <c r="AH857" s="417"/>
      <c r="AI857" s="417"/>
      <c r="AJ857" s="417"/>
      <c r="AK857" s="781"/>
      <c r="AL857" s="781"/>
      <c r="AM857" s="781"/>
      <c r="AN857" s="781"/>
      <c r="AO857" s="781"/>
      <c r="AP857" s="781"/>
      <c r="AQ857" s="272"/>
      <c r="AR857" s="259"/>
      <c r="AS857" s="247"/>
      <c r="AT857" s="247"/>
      <c r="AU857" s="247"/>
    </row>
    <row r="858" spans="1:47" hidden="1" outlineLevel="3" x14ac:dyDescent="0.35">
      <c r="A858" s="247"/>
      <c r="B858" s="256"/>
      <c r="C858" s="249">
        <f t="shared" si="310"/>
        <v>4</v>
      </c>
      <c r="D858" s="272"/>
      <c r="E858" s="329"/>
      <c r="F858" s="329"/>
      <c r="G858" s="272"/>
      <c r="H858" s="293" t="s">
        <v>644</v>
      </c>
      <c r="I858" s="299"/>
      <c r="J858" s="299" t="s">
        <v>648</v>
      </c>
      <c r="K858" s="418">
        <f>INT(15*30.4)-7</f>
        <v>449</v>
      </c>
      <c r="L858" s="418">
        <v>449</v>
      </c>
      <c r="M858" s="418">
        <v>449</v>
      </c>
      <c r="N858" s="418">
        <v>449</v>
      </c>
      <c r="O858" s="418">
        <v>45</v>
      </c>
      <c r="P858" s="418">
        <v>45</v>
      </c>
      <c r="Q858" s="418">
        <v>45</v>
      </c>
      <c r="R858" s="418">
        <v>47</v>
      </c>
      <c r="S858" s="991"/>
      <c r="T858" s="992"/>
      <c r="U858" s="992"/>
      <c r="V858" s="992"/>
      <c r="W858" s="993"/>
      <c r="X858" s="277"/>
      <c r="Y858" s="425">
        <f t="shared" ref="Y858:Y865" si="318">IF(K858="",10*364,K858)</f>
        <v>449</v>
      </c>
      <c r="Z858" s="425">
        <f t="shared" si="317"/>
        <v>449</v>
      </c>
      <c r="AA858" s="425">
        <f t="shared" si="317"/>
        <v>449</v>
      </c>
      <c r="AB858" s="425">
        <f t="shared" si="317"/>
        <v>449</v>
      </c>
      <c r="AC858" s="901">
        <f t="shared" si="314"/>
        <v>45</v>
      </c>
      <c r="AD858" s="901">
        <f t="shared" si="313"/>
        <v>45</v>
      </c>
      <c r="AE858" s="901">
        <f t="shared" si="313"/>
        <v>45</v>
      </c>
      <c r="AF858" s="901">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310"/>
        <v>4</v>
      </c>
      <c r="D859" s="272"/>
      <c r="E859" s="329"/>
      <c r="F859" s="329"/>
      <c r="G859" s="272"/>
      <c r="H859" s="293" t="s">
        <v>646</v>
      </c>
      <c r="I859" s="299"/>
      <c r="J859" s="299" t="s">
        <v>1079</v>
      </c>
      <c r="K859" s="418"/>
      <c r="L859" s="418"/>
      <c r="M859" s="418"/>
      <c r="N859" s="418"/>
      <c r="O859" s="418"/>
      <c r="P859" s="418"/>
      <c r="Q859" s="418"/>
      <c r="R859" s="418"/>
      <c r="S859" s="991"/>
      <c r="T859" s="992"/>
      <c r="U859" s="992"/>
      <c r="V859" s="992"/>
      <c r="W859" s="993"/>
      <c r="X859" s="277"/>
      <c r="Y859" s="425">
        <f t="shared" si="318"/>
        <v>3640</v>
      </c>
      <c r="Z859" s="425">
        <f t="shared" si="317"/>
        <v>3640</v>
      </c>
      <c r="AA859" s="425">
        <f t="shared" si="317"/>
        <v>3640</v>
      </c>
      <c r="AB859" s="425">
        <f t="shared" si="317"/>
        <v>3640</v>
      </c>
      <c r="AC859" s="901">
        <f t="shared" si="314"/>
        <v>10000</v>
      </c>
      <c r="AD859" s="901">
        <f t="shared" si="313"/>
        <v>10000</v>
      </c>
      <c r="AE859" s="901">
        <f t="shared" si="313"/>
        <v>10000</v>
      </c>
      <c r="AF859" s="901">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310"/>
        <v>4</v>
      </c>
      <c r="D860" s="272"/>
      <c r="E860" s="329"/>
      <c r="F860" s="329"/>
      <c r="G860" s="272"/>
      <c r="H860" s="293">
        <v>3</v>
      </c>
      <c r="I860" s="299"/>
      <c r="J860" s="293" t="s">
        <v>645</v>
      </c>
      <c r="K860" s="418"/>
      <c r="L860" s="418"/>
      <c r="M860" s="418"/>
      <c r="N860" s="418"/>
      <c r="O860" s="418"/>
      <c r="P860" s="418"/>
      <c r="Q860" s="418"/>
      <c r="R860" s="418"/>
      <c r="S860" s="991"/>
      <c r="T860" s="992"/>
      <c r="U860" s="992"/>
      <c r="V860" s="992"/>
      <c r="W860" s="993"/>
      <c r="X860" s="277"/>
      <c r="Y860" s="425">
        <f t="shared" si="318"/>
        <v>3640</v>
      </c>
      <c r="Z860" s="425">
        <f t="shared" si="317"/>
        <v>3640</v>
      </c>
      <c r="AA860" s="425">
        <f t="shared" si="317"/>
        <v>3640</v>
      </c>
      <c r="AB860" s="425">
        <f t="shared" si="317"/>
        <v>3640</v>
      </c>
      <c r="AC860" s="901">
        <f t="shared" si="314"/>
        <v>10000</v>
      </c>
      <c r="AD860" s="901">
        <f t="shared" si="313"/>
        <v>10000</v>
      </c>
      <c r="AE860" s="901">
        <f t="shared" si="313"/>
        <v>10000</v>
      </c>
      <c r="AF860" s="901">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310"/>
        <v>4</v>
      </c>
      <c r="D861" s="272"/>
      <c r="E861" s="329"/>
      <c r="F861" s="329"/>
      <c r="G861" s="272"/>
      <c r="H861" s="293">
        <v>4</v>
      </c>
      <c r="I861" s="299"/>
      <c r="J861" s="293" t="s">
        <v>645</v>
      </c>
      <c r="K861" s="418"/>
      <c r="L861" s="418"/>
      <c r="M861" s="418"/>
      <c r="N861" s="418"/>
      <c r="O861" s="418"/>
      <c r="P861" s="418"/>
      <c r="Q861" s="418"/>
      <c r="R861" s="418"/>
      <c r="S861" s="991"/>
      <c r="T861" s="992"/>
      <c r="U861" s="992"/>
      <c r="V861" s="992"/>
      <c r="W861" s="993"/>
      <c r="X861" s="277"/>
      <c r="Y861" s="425">
        <f t="shared" si="318"/>
        <v>3640</v>
      </c>
      <c r="Z861" s="425">
        <f t="shared" si="317"/>
        <v>3640</v>
      </c>
      <c r="AA861" s="425">
        <f t="shared" si="317"/>
        <v>3640</v>
      </c>
      <c r="AB861" s="425">
        <f t="shared" si="317"/>
        <v>3640</v>
      </c>
      <c r="AC861" s="901">
        <f t="shared" si="314"/>
        <v>10000</v>
      </c>
      <c r="AD861" s="901">
        <f t="shared" si="313"/>
        <v>10000</v>
      </c>
      <c r="AE861" s="901">
        <f t="shared" si="313"/>
        <v>10000</v>
      </c>
      <c r="AF861" s="901">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310"/>
        <v>4</v>
      </c>
      <c r="D862" s="272"/>
      <c r="E862" s="329"/>
      <c r="F862" s="329"/>
      <c r="G862" s="272"/>
      <c r="H862" s="293">
        <v>5</v>
      </c>
      <c r="I862" s="299"/>
      <c r="J862" s="293" t="s">
        <v>645</v>
      </c>
      <c r="K862" s="418"/>
      <c r="L862" s="418"/>
      <c r="M862" s="418"/>
      <c r="N862" s="418"/>
      <c r="O862" s="418"/>
      <c r="P862" s="418"/>
      <c r="Q862" s="418"/>
      <c r="R862" s="418"/>
      <c r="S862" s="991"/>
      <c r="T862" s="992"/>
      <c r="U862" s="992"/>
      <c r="V862" s="992"/>
      <c r="W862" s="993"/>
      <c r="X862" s="277"/>
      <c r="Y862" s="425">
        <f t="shared" si="318"/>
        <v>3640</v>
      </c>
      <c r="Z862" s="425">
        <f t="shared" si="317"/>
        <v>3640</v>
      </c>
      <c r="AA862" s="425">
        <f t="shared" si="317"/>
        <v>3640</v>
      </c>
      <c r="AB862" s="425">
        <f t="shared" si="317"/>
        <v>3640</v>
      </c>
      <c r="AC862" s="901">
        <f t="shared" si="314"/>
        <v>10000</v>
      </c>
      <c r="AD862" s="901">
        <f t="shared" si="313"/>
        <v>10000</v>
      </c>
      <c r="AE862" s="901">
        <f t="shared" si="313"/>
        <v>10000</v>
      </c>
      <c r="AF862" s="901">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310"/>
        <v>4</v>
      </c>
      <c r="D863" s="272"/>
      <c r="E863" s="329"/>
      <c r="F863" s="329"/>
      <c r="G863" s="272"/>
      <c r="H863" s="293">
        <v>6</v>
      </c>
      <c r="I863" s="299"/>
      <c r="J863" s="293" t="s">
        <v>645</v>
      </c>
      <c r="K863" s="418"/>
      <c r="L863" s="418"/>
      <c r="M863" s="418"/>
      <c r="N863" s="418"/>
      <c r="O863" s="418"/>
      <c r="P863" s="418"/>
      <c r="Q863" s="418"/>
      <c r="R863" s="418"/>
      <c r="S863" s="991"/>
      <c r="T863" s="992"/>
      <c r="U863" s="992"/>
      <c r="V863" s="992"/>
      <c r="W863" s="993"/>
      <c r="X863" s="277"/>
      <c r="Y863" s="425">
        <f t="shared" si="318"/>
        <v>3640</v>
      </c>
      <c r="Z863" s="425">
        <f t="shared" si="317"/>
        <v>3640</v>
      </c>
      <c r="AA863" s="425">
        <f t="shared" si="317"/>
        <v>3640</v>
      </c>
      <c r="AB863" s="425">
        <f t="shared" si="317"/>
        <v>3640</v>
      </c>
      <c r="AC863" s="901">
        <f t="shared" si="314"/>
        <v>10000</v>
      </c>
      <c r="AD863" s="901">
        <f t="shared" si="313"/>
        <v>10000</v>
      </c>
      <c r="AE863" s="901">
        <f t="shared" si="313"/>
        <v>10000</v>
      </c>
      <c r="AF863" s="901">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310"/>
        <v>4</v>
      </c>
      <c r="D864" s="272"/>
      <c r="E864" s="329"/>
      <c r="F864" s="329"/>
      <c r="G864" s="272"/>
      <c r="H864" s="293">
        <v>7</v>
      </c>
      <c r="I864" s="299"/>
      <c r="J864" s="293" t="s">
        <v>645</v>
      </c>
      <c r="K864" s="418"/>
      <c r="L864" s="418"/>
      <c r="M864" s="418"/>
      <c r="N864" s="418"/>
      <c r="O864" s="418"/>
      <c r="P864" s="418"/>
      <c r="Q864" s="418"/>
      <c r="R864" s="418"/>
      <c r="S864" s="991"/>
      <c r="T864" s="992"/>
      <c r="U864" s="992"/>
      <c r="V864" s="992"/>
      <c r="W864" s="993"/>
      <c r="X864" s="277"/>
      <c r="Y864" s="425">
        <f t="shared" si="318"/>
        <v>3640</v>
      </c>
      <c r="Z864" s="425">
        <f t="shared" si="317"/>
        <v>3640</v>
      </c>
      <c r="AA864" s="425">
        <f t="shared" si="317"/>
        <v>3640</v>
      </c>
      <c r="AB864" s="425">
        <f t="shared" si="317"/>
        <v>3640</v>
      </c>
      <c r="AC864" s="901">
        <f t="shared" si="314"/>
        <v>10000</v>
      </c>
      <c r="AD864" s="901">
        <f t="shared" si="313"/>
        <v>10000</v>
      </c>
      <c r="AE864" s="901">
        <f t="shared" si="313"/>
        <v>10000</v>
      </c>
      <c r="AF864" s="901">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310"/>
        <v>4</v>
      </c>
      <c r="D865" s="272"/>
      <c r="E865" s="329"/>
      <c r="F865" s="329"/>
      <c r="G865" s="272"/>
      <c r="H865" s="419">
        <v>8</v>
      </c>
      <c r="I865" s="420"/>
      <c r="J865" s="419" t="s">
        <v>645</v>
      </c>
      <c r="K865" s="418"/>
      <c r="L865" s="418"/>
      <c r="M865" s="418"/>
      <c r="N865" s="418"/>
      <c r="O865" s="418"/>
      <c r="P865" s="418"/>
      <c r="Q865" s="418"/>
      <c r="R865" s="418"/>
      <c r="S865" s="994"/>
      <c r="T865" s="995"/>
      <c r="U865" s="995"/>
      <c r="V865" s="995"/>
      <c r="W865" s="996"/>
      <c r="X865" s="277"/>
      <c r="Y865" s="425">
        <f t="shared" si="318"/>
        <v>3640</v>
      </c>
      <c r="Z865" s="425">
        <f t="shared" si="317"/>
        <v>3640</v>
      </c>
      <c r="AA865" s="425">
        <f t="shared" si="317"/>
        <v>3640</v>
      </c>
      <c r="AB865" s="425">
        <f t="shared" si="317"/>
        <v>3640</v>
      </c>
      <c r="AC865" s="901">
        <f t="shared" si="314"/>
        <v>10000</v>
      </c>
      <c r="AD865" s="901">
        <f t="shared" si="313"/>
        <v>10000</v>
      </c>
      <c r="AE865" s="901">
        <f t="shared" si="313"/>
        <v>10000</v>
      </c>
      <c r="AF865" s="901">
        <f t="shared" si="313"/>
        <v>10000</v>
      </c>
      <c r="AG865" s="423"/>
      <c r="AH865" s="423"/>
      <c r="AI865" s="423"/>
      <c r="AJ865" s="423"/>
      <c r="AK865" s="781"/>
      <c r="AL865" s="781"/>
      <c r="AM865" s="781"/>
      <c r="AN865" s="781"/>
      <c r="AO865" s="781"/>
      <c r="AP865" s="781"/>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409</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117</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396</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398</v>
      </c>
      <c r="F876" s="326">
        <v>1</v>
      </c>
      <c r="G876" s="265"/>
      <c r="H876" s="266" t="s">
        <v>649</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650</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651</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652</v>
      </c>
      <c r="I881" s="271"/>
      <c r="J881" s="271" t="s">
        <v>653</v>
      </c>
      <c r="K881" s="271" t="s">
        <v>154</v>
      </c>
      <c r="L881" s="271" t="s">
        <v>654</v>
      </c>
      <c r="M881" s="271" t="s">
        <v>655</v>
      </c>
      <c r="N881" s="271" t="s">
        <v>656</v>
      </c>
      <c r="O881" s="271" t="s">
        <v>657</v>
      </c>
      <c r="P881" s="271" t="s">
        <v>658</v>
      </c>
      <c r="Q881" s="426" t="s">
        <v>659</v>
      </c>
      <c r="R881" s="271" t="s">
        <v>660</v>
      </c>
      <c r="S881" s="271" t="s">
        <v>661</v>
      </c>
      <c r="T881" s="271" t="s">
        <v>911</v>
      </c>
      <c r="U881" s="271" t="s">
        <v>614</v>
      </c>
      <c r="V881" s="271" t="s">
        <v>662</v>
      </c>
      <c r="W881" s="271" t="s">
        <v>663</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402</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403</v>
      </c>
      <c r="C884" s="249">
        <f>INT(MAX($C$885:$C$995))+1</f>
        <v>5</v>
      </c>
      <c r="D884" s="272" t="s">
        <v>404</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405</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664</v>
      </c>
      <c r="F886" s="323" t="s">
        <v>665</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319">COUNTIFS($L887:$W887,"-")&lt;&gt;COUNTA($L887:$W887)</f>
        <v>1</v>
      </c>
      <c r="G887" s="272"/>
      <c r="H887" s="430" t="s">
        <v>666</v>
      </c>
      <c r="I887" s="430"/>
      <c r="J887" s="411" t="s">
        <v>667</v>
      </c>
      <c r="K887" s="431" t="str">
        <f>IF(L887&lt;0,"-",IFERROR(DATE(2019,1,($L887)*7+1),"-"))</f>
        <v>-</v>
      </c>
      <c r="L887" s="432" t="s">
        <v>668</v>
      </c>
      <c r="M887" s="432" t="s">
        <v>668</v>
      </c>
      <c r="N887" s="432" t="s">
        <v>668</v>
      </c>
      <c r="O887" s="432" t="s">
        <v>668</v>
      </c>
      <c r="P887" s="432" t="s">
        <v>668</v>
      </c>
      <c r="Q887" s="432" t="s">
        <v>668</v>
      </c>
      <c r="R887" s="432" t="s">
        <v>668</v>
      </c>
      <c r="S887" s="432" t="s">
        <v>668</v>
      </c>
      <c r="T887" s="432" t="s">
        <v>668</v>
      </c>
      <c r="U887" s="432" t="s">
        <v>668</v>
      </c>
      <c r="V887" s="432" t="s">
        <v>668</v>
      </c>
      <c r="W887" s="432" t="s">
        <v>668</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319"/>
        <v>1</v>
      </c>
      <c r="G888" s="272"/>
      <c r="H888" s="954" t="s">
        <v>669</v>
      </c>
      <c r="I888" s="955"/>
      <c r="J888" s="434" t="s">
        <v>670</v>
      </c>
      <c r="K888" s="435">
        <f t="shared" ref="K888:K951" si="320">IF(L888&lt;0,"-",IFERROR(DATE(2019,1,($L888)*7+1),"-"))</f>
        <v>43802</v>
      </c>
      <c r="L888" s="319">
        <v>48</v>
      </c>
      <c r="M888" s="436" t="s">
        <v>668</v>
      </c>
      <c r="N888" s="436" t="s">
        <v>668</v>
      </c>
      <c r="O888" s="436" t="s">
        <v>668</v>
      </c>
      <c r="P888" s="436" t="s">
        <v>668</v>
      </c>
      <c r="Q888" s="436" t="s">
        <v>668</v>
      </c>
      <c r="R888" s="436" t="s">
        <v>668</v>
      </c>
      <c r="S888" s="436" t="s">
        <v>668</v>
      </c>
      <c r="T888" s="436" t="s">
        <v>668</v>
      </c>
      <c r="U888" s="436" t="s">
        <v>668</v>
      </c>
      <c r="V888" s="436" t="s">
        <v>668</v>
      </c>
      <c r="W888" s="436" t="s">
        <v>668</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319"/>
        <v>1</v>
      </c>
      <c r="G889" s="272"/>
      <c r="H889" s="956"/>
      <c r="I889" s="957"/>
      <c r="J889" s="434" t="s">
        <v>671</v>
      </c>
      <c r="K889" s="435" t="str">
        <f t="shared" si="320"/>
        <v>-</v>
      </c>
      <c r="L889" s="436" t="s">
        <v>672</v>
      </c>
      <c r="M889" s="319">
        <v>26</v>
      </c>
      <c r="N889" s="436" t="s">
        <v>672</v>
      </c>
      <c r="O889" s="436" t="s">
        <v>672</v>
      </c>
      <c r="P889" s="436" t="s">
        <v>672</v>
      </c>
      <c r="Q889" s="436" t="s">
        <v>672</v>
      </c>
      <c r="R889" s="436" t="s">
        <v>672</v>
      </c>
      <c r="S889" s="436" t="s">
        <v>672</v>
      </c>
      <c r="T889" s="436" t="s">
        <v>672</v>
      </c>
      <c r="U889" s="436" t="s">
        <v>672</v>
      </c>
      <c r="V889" s="436" t="s">
        <v>672</v>
      </c>
      <c r="W889" s="436" t="s">
        <v>672</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319"/>
        <v>1</v>
      </c>
      <c r="G890" s="272"/>
      <c r="H890" s="958"/>
      <c r="I890" s="959"/>
      <c r="J890" s="419" t="s">
        <v>673</v>
      </c>
      <c r="K890" s="437" t="str">
        <f t="shared" si="320"/>
        <v>-</v>
      </c>
      <c r="L890" s="434" t="s">
        <v>668</v>
      </c>
      <c r="M890" s="434" t="s">
        <v>668</v>
      </c>
      <c r="N890" s="434" t="s">
        <v>668</v>
      </c>
      <c r="O890" s="434" t="s">
        <v>668</v>
      </c>
      <c r="P890" s="434" t="s">
        <v>668</v>
      </c>
      <c r="Q890" s="434" t="s">
        <v>668</v>
      </c>
      <c r="R890" s="434" t="s">
        <v>668</v>
      </c>
      <c r="S890" s="434" t="s">
        <v>668</v>
      </c>
      <c r="T890" s="434" t="s">
        <v>668</v>
      </c>
      <c r="U890" s="434" t="s">
        <v>668</v>
      </c>
      <c r="V890" s="438" t="s">
        <v>668</v>
      </c>
      <c r="W890" s="438" t="s">
        <v>668</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321">INT($C$875)+3</f>
        <v>4</v>
      </c>
      <c r="D891" s="272"/>
      <c r="E891" s="329">
        <v>1</v>
      </c>
      <c r="F891" s="323" t="b">
        <f t="shared" si="319"/>
        <v>1</v>
      </c>
      <c r="G891" s="272"/>
      <c r="H891" s="430" t="s">
        <v>674</v>
      </c>
      <c r="I891" s="430"/>
      <c r="J891" s="411" t="s">
        <v>667</v>
      </c>
      <c r="K891" s="431" t="str">
        <f t="shared" si="320"/>
        <v>-</v>
      </c>
      <c r="L891" s="440">
        <v>-1</v>
      </c>
      <c r="M891" s="432" t="s">
        <v>668</v>
      </c>
      <c r="N891" s="432" t="s">
        <v>668</v>
      </c>
      <c r="O891" s="432" t="s">
        <v>668</v>
      </c>
      <c r="P891" s="432" t="s">
        <v>668</v>
      </c>
      <c r="Q891" s="432" t="s">
        <v>668</v>
      </c>
      <c r="R891" s="432" t="s">
        <v>668</v>
      </c>
      <c r="S891" s="432" t="s">
        <v>668</v>
      </c>
      <c r="T891" s="432" t="s">
        <v>668</v>
      </c>
      <c r="U891" s="432" t="s">
        <v>668</v>
      </c>
      <c r="V891" s="432" t="s">
        <v>668</v>
      </c>
      <c r="W891" s="432" t="s">
        <v>668</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321"/>
        <v>4</v>
      </c>
      <c r="D892" s="272"/>
      <c r="E892" s="433">
        <f>E891</f>
        <v>1</v>
      </c>
      <c r="F892" s="323" t="b">
        <f t="shared" si="319"/>
        <v>1</v>
      </c>
      <c r="G892" s="272"/>
      <c r="H892" s="954" t="s">
        <v>675</v>
      </c>
      <c r="I892" s="955"/>
      <c r="J892" s="434" t="s">
        <v>670</v>
      </c>
      <c r="K892" s="435" t="str">
        <f t="shared" si="320"/>
        <v>-</v>
      </c>
      <c r="L892" s="436" t="s">
        <v>668</v>
      </c>
      <c r="M892" s="436" t="s">
        <v>668</v>
      </c>
      <c r="N892" s="436" t="s">
        <v>668</v>
      </c>
      <c r="O892" s="436" t="s">
        <v>668</v>
      </c>
      <c r="P892" s="436" t="s">
        <v>668</v>
      </c>
      <c r="Q892" s="436" t="s">
        <v>668</v>
      </c>
      <c r="R892" s="436" t="s">
        <v>668</v>
      </c>
      <c r="S892" s="436" t="s">
        <v>668</v>
      </c>
      <c r="T892" s="436" t="s">
        <v>668</v>
      </c>
      <c r="U892" s="436" t="s">
        <v>668</v>
      </c>
      <c r="V892" s="436" t="s">
        <v>668</v>
      </c>
      <c r="W892" s="436" t="s">
        <v>668</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321"/>
        <v>4</v>
      </c>
      <c r="D893" s="272"/>
      <c r="E893" s="433">
        <f>E892</f>
        <v>1</v>
      </c>
      <c r="F893" s="323" t="b">
        <f t="shared" si="319"/>
        <v>1</v>
      </c>
      <c r="G893" s="272"/>
      <c r="H893" s="956"/>
      <c r="I893" s="957"/>
      <c r="J893" s="434" t="s">
        <v>671</v>
      </c>
      <c r="K893" s="435" t="str">
        <f t="shared" si="320"/>
        <v>-</v>
      </c>
      <c r="L893" s="436" t="s">
        <v>672</v>
      </c>
      <c r="M893" s="436" t="s">
        <v>672</v>
      </c>
      <c r="N893" s="436" t="s">
        <v>672</v>
      </c>
      <c r="O893" s="436" t="s">
        <v>672</v>
      </c>
      <c r="P893" s="436" t="s">
        <v>672</v>
      </c>
      <c r="Q893" s="436" t="s">
        <v>672</v>
      </c>
      <c r="R893" s="436" t="s">
        <v>672</v>
      </c>
      <c r="S893" s="436" t="s">
        <v>672</v>
      </c>
      <c r="T893" s="436" t="s">
        <v>672</v>
      </c>
      <c r="U893" s="436" t="s">
        <v>672</v>
      </c>
      <c r="V893" s="436" t="s">
        <v>672</v>
      </c>
      <c r="W893" s="436" t="s">
        <v>672</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321"/>
        <v>4</v>
      </c>
      <c r="D894" s="272"/>
      <c r="E894" s="433">
        <f>E893</f>
        <v>1</v>
      </c>
      <c r="F894" s="323" t="b">
        <f t="shared" si="319"/>
        <v>1</v>
      </c>
      <c r="G894" s="272"/>
      <c r="H894" s="958"/>
      <c r="I894" s="959"/>
      <c r="J894" s="419" t="s">
        <v>673</v>
      </c>
      <c r="K894" s="437" t="str">
        <f t="shared" si="320"/>
        <v>-</v>
      </c>
      <c r="L894" s="434" t="s">
        <v>668</v>
      </c>
      <c r="M894" s="434" t="s">
        <v>668</v>
      </c>
      <c r="N894" s="434" t="s">
        <v>668</v>
      </c>
      <c r="O894" s="434" t="s">
        <v>668</v>
      </c>
      <c r="P894" s="434" t="s">
        <v>668</v>
      </c>
      <c r="Q894" s="434" t="s">
        <v>668</v>
      </c>
      <c r="R894" s="434" t="s">
        <v>668</v>
      </c>
      <c r="S894" s="434" t="s">
        <v>668</v>
      </c>
      <c r="T894" s="434" t="s">
        <v>668</v>
      </c>
      <c r="U894" s="434" t="s">
        <v>668</v>
      </c>
      <c r="V894" s="438" t="s">
        <v>668</v>
      </c>
      <c r="W894" s="438" t="s">
        <v>668</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321"/>
        <v>4</v>
      </c>
      <c r="D895" s="272"/>
      <c r="E895" s="329">
        <v>2</v>
      </c>
      <c r="F895" s="323" t="b">
        <f t="shared" si="319"/>
        <v>1</v>
      </c>
      <c r="G895" s="272"/>
      <c r="H895" s="430" t="s">
        <v>676</v>
      </c>
      <c r="I895" s="430"/>
      <c r="J895" s="411" t="s">
        <v>667</v>
      </c>
      <c r="K895" s="431" t="str">
        <f t="shared" si="320"/>
        <v>-</v>
      </c>
      <c r="L895" s="440">
        <v>-1</v>
      </c>
      <c r="M895" s="432" t="s">
        <v>668</v>
      </c>
      <c r="N895" s="432" t="s">
        <v>668</v>
      </c>
      <c r="O895" s="432" t="s">
        <v>668</v>
      </c>
      <c r="P895" s="432" t="s">
        <v>668</v>
      </c>
      <c r="Q895" s="432" t="s">
        <v>668</v>
      </c>
      <c r="R895" s="432" t="s">
        <v>668</v>
      </c>
      <c r="S895" s="432" t="s">
        <v>668</v>
      </c>
      <c r="T895" s="432" t="s">
        <v>668</v>
      </c>
      <c r="U895" s="432" t="s">
        <v>668</v>
      </c>
      <c r="V895" s="432" t="s">
        <v>668</v>
      </c>
      <c r="W895" s="432" t="s">
        <v>668</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321"/>
        <v>4</v>
      </c>
      <c r="D896" s="272"/>
      <c r="E896" s="433">
        <f>E895</f>
        <v>2</v>
      </c>
      <c r="F896" s="323" t="b">
        <f t="shared" si="319"/>
        <v>1</v>
      </c>
      <c r="G896" s="272"/>
      <c r="H896" s="954" t="s">
        <v>677</v>
      </c>
      <c r="I896" s="955"/>
      <c r="J896" s="434" t="s">
        <v>670</v>
      </c>
      <c r="K896" s="435" t="str">
        <f t="shared" si="320"/>
        <v>-</v>
      </c>
      <c r="L896" s="436" t="s">
        <v>668</v>
      </c>
      <c r="M896" s="436" t="s">
        <v>668</v>
      </c>
      <c r="N896" s="436" t="s">
        <v>668</v>
      </c>
      <c r="O896" s="436" t="s">
        <v>668</v>
      </c>
      <c r="P896" s="436" t="s">
        <v>668</v>
      </c>
      <c r="Q896" s="436" t="s">
        <v>668</v>
      </c>
      <c r="R896" s="436" t="s">
        <v>668</v>
      </c>
      <c r="S896" s="436" t="s">
        <v>668</v>
      </c>
      <c r="T896" s="436" t="s">
        <v>668</v>
      </c>
      <c r="U896" s="436" t="s">
        <v>668</v>
      </c>
      <c r="V896" s="436" t="s">
        <v>668</v>
      </c>
      <c r="W896" s="436" t="s">
        <v>668</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321"/>
        <v>4</v>
      </c>
      <c r="D897" s="272"/>
      <c r="E897" s="433">
        <f>E896</f>
        <v>2</v>
      </c>
      <c r="F897" s="323" t="b">
        <f t="shared" si="319"/>
        <v>1</v>
      </c>
      <c r="G897" s="272"/>
      <c r="H897" s="956"/>
      <c r="I897" s="957"/>
      <c r="J897" s="434" t="s">
        <v>671</v>
      </c>
      <c r="K897" s="435" t="str">
        <f t="shared" si="320"/>
        <v>-</v>
      </c>
      <c r="L897" s="436" t="s">
        <v>672</v>
      </c>
      <c r="M897" s="436" t="s">
        <v>672</v>
      </c>
      <c r="N897" s="436" t="s">
        <v>672</v>
      </c>
      <c r="O897" s="436" t="s">
        <v>672</v>
      </c>
      <c r="P897" s="436" t="s">
        <v>672</v>
      </c>
      <c r="Q897" s="436" t="s">
        <v>672</v>
      </c>
      <c r="R897" s="436" t="s">
        <v>672</v>
      </c>
      <c r="S897" s="436" t="s">
        <v>672</v>
      </c>
      <c r="T897" s="436" t="s">
        <v>672</v>
      </c>
      <c r="U897" s="436" t="s">
        <v>672</v>
      </c>
      <c r="V897" s="436" t="s">
        <v>672</v>
      </c>
      <c r="W897" s="436" t="s">
        <v>672</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321"/>
        <v>4</v>
      </c>
      <c r="D898" s="272"/>
      <c r="E898" s="433">
        <f>E897</f>
        <v>2</v>
      </c>
      <c r="F898" s="323" t="b">
        <f t="shared" si="319"/>
        <v>1</v>
      </c>
      <c r="G898" s="272"/>
      <c r="H898" s="958"/>
      <c r="I898" s="959"/>
      <c r="J898" s="419" t="s">
        <v>673</v>
      </c>
      <c r="K898" s="437" t="str">
        <f t="shared" si="320"/>
        <v>-</v>
      </c>
      <c r="L898" s="434" t="s">
        <v>668</v>
      </c>
      <c r="M898" s="434" t="s">
        <v>668</v>
      </c>
      <c r="N898" s="434" t="s">
        <v>668</v>
      </c>
      <c r="O898" s="434" t="s">
        <v>668</v>
      </c>
      <c r="P898" s="434" t="s">
        <v>668</v>
      </c>
      <c r="Q898" s="434" t="s">
        <v>668</v>
      </c>
      <c r="R898" s="434" t="s">
        <v>668</v>
      </c>
      <c r="S898" s="434" t="s">
        <v>668</v>
      </c>
      <c r="T898" s="434" t="s">
        <v>668</v>
      </c>
      <c r="U898" s="434" t="s">
        <v>668</v>
      </c>
      <c r="V898" s="438" t="s">
        <v>668</v>
      </c>
      <c r="W898" s="438" t="s">
        <v>668</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321"/>
        <v>4</v>
      </c>
      <c r="D899" s="272"/>
      <c r="E899" s="329">
        <v>3</v>
      </c>
      <c r="F899" s="323" t="b">
        <f t="shared" si="319"/>
        <v>1</v>
      </c>
      <c r="G899" s="272"/>
      <c r="H899" s="430" t="s">
        <v>678</v>
      </c>
      <c r="I899" s="430"/>
      <c r="J899" s="411" t="s">
        <v>667</v>
      </c>
      <c r="K899" s="431" t="str">
        <f t="shared" si="320"/>
        <v>-</v>
      </c>
      <c r="L899" s="432" t="s">
        <v>668</v>
      </c>
      <c r="M899" s="432" t="s">
        <v>668</v>
      </c>
      <c r="N899" s="432" t="s">
        <v>668</v>
      </c>
      <c r="O899" s="432" t="s">
        <v>668</v>
      </c>
      <c r="P899" s="432" t="s">
        <v>668</v>
      </c>
      <c r="Q899" s="432" t="s">
        <v>668</v>
      </c>
      <c r="R899" s="432" t="s">
        <v>668</v>
      </c>
      <c r="S899" s="432" t="s">
        <v>668</v>
      </c>
      <c r="T899" s="432" t="s">
        <v>668</v>
      </c>
      <c r="U899" s="432" t="s">
        <v>668</v>
      </c>
      <c r="V899" s="432" t="s">
        <v>668</v>
      </c>
      <c r="W899" s="432" t="s">
        <v>668</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321"/>
        <v>4</v>
      </c>
      <c r="D900" s="272"/>
      <c r="E900" s="433">
        <f>E899</f>
        <v>3</v>
      </c>
      <c r="F900" s="323" t="b">
        <f t="shared" si="319"/>
        <v>1</v>
      </c>
      <c r="G900" s="272"/>
      <c r="H900" s="954" t="s">
        <v>679</v>
      </c>
      <c r="I900" s="955"/>
      <c r="J900" s="434" t="s">
        <v>670</v>
      </c>
      <c r="K900" s="435">
        <f t="shared" si="320"/>
        <v>43802</v>
      </c>
      <c r="L900" s="319">
        <v>48</v>
      </c>
      <c r="M900" s="436" t="s">
        <v>668</v>
      </c>
      <c r="N900" s="436" t="s">
        <v>668</v>
      </c>
      <c r="O900" s="436" t="s">
        <v>668</v>
      </c>
      <c r="P900" s="436" t="s">
        <v>668</v>
      </c>
      <c r="Q900" s="436" t="s">
        <v>668</v>
      </c>
      <c r="R900" s="436" t="s">
        <v>668</v>
      </c>
      <c r="S900" s="436" t="s">
        <v>668</v>
      </c>
      <c r="T900" s="436" t="s">
        <v>668</v>
      </c>
      <c r="U900" s="436" t="s">
        <v>668</v>
      </c>
      <c r="V900" s="436" t="s">
        <v>668</v>
      </c>
      <c r="W900" s="436" t="s">
        <v>668</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321"/>
        <v>4</v>
      </c>
      <c r="D901" s="272"/>
      <c r="E901" s="433">
        <f>E900</f>
        <v>3</v>
      </c>
      <c r="F901" s="323" t="b">
        <f t="shared" si="319"/>
        <v>1</v>
      </c>
      <c r="G901" s="272"/>
      <c r="H901" s="956"/>
      <c r="I901" s="957"/>
      <c r="J901" s="434" t="s">
        <v>671</v>
      </c>
      <c r="K901" s="435" t="str">
        <f t="shared" si="320"/>
        <v>-</v>
      </c>
      <c r="L901" s="436" t="s">
        <v>672</v>
      </c>
      <c r="M901" s="319">
        <v>26</v>
      </c>
      <c r="N901" s="436" t="s">
        <v>672</v>
      </c>
      <c r="O901" s="436" t="s">
        <v>672</v>
      </c>
      <c r="P901" s="436" t="s">
        <v>672</v>
      </c>
      <c r="Q901" s="436" t="s">
        <v>672</v>
      </c>
      <c r="R901" s="436" t="s">
        <v>672</v>
      </c>
      <c r="S901" s="436" t="s">
        <v>672</v>
      </c>
      <c r="T901" s="436" t="s">
        <v>672</v>
      </c>
      <c r="U901" s="436" t="s">
        <v>672</v>
      </c>
      <c r="V901" s="436" t="s">
        <v>672</v>
      </c>
      <c r="W901" s="436" t="s">
        <v>672</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321"/>
        <v>4</v>
      </c>
      <c r="D902" s="272"/>
      <c r="E902" s="433">
        <f>E901</f>
        <v>3</v>
      </c>
      <c r="F902" s="323" t="b">
        <f t="shared" si="319"/>
        <v>1</v>
      </c>
      <c r="G902" s="272"/>
      <c r="H902" s="958"/>
      <c r="I902" s="959"/>
      <c r="J902" s="419" t="s">
        <v>673</v>
      </c>
      <c r="K902" s="437" t="str">
        <f t="shared" si="320"/>
        <v>-</v>
      </c>
      <c r="L902" s="434" t="s">
        <v>668</v>
      </c>
      <c r="M902" s="434" t="s">
        <v>668</v>
      </c>
      <c r="N902" s="434" t="s">
        <v>668</v>
      </c>
      <c r="O902" s="434" t="s">
        <v>668</v>
      </c>
      <c r="P902" s="434" t="s">
        <v>668</v>
      </c>
      <c r="Q902" s="434" t="s">
        <v>668</v>
      </c>
      <c r="R902" s="434" t="s">
        <v>668</v>
      </c>
      <c r="S902" s="434" t="s">
        <v>668</v>
      </c>
      <c r="T902" s="434" t="s">
        <v>668</v>
      </c>
      <c r="U902" s="434" t="s">
        <v>668</v>
      </c>
      <c r="V902" s="438" t="s">
        <v>668</v>
      </c>
      <c r="W902" s="438" t="s">
        <v>668</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321"/>
        <v>4</v>
      </c>
      <c r="D903" s="272"/>
      <c r="E903" s="329">
        <v>4</v>
      </c>
      <c r="F903" s="323" t="b">
        <f t="shared" si="319"/>
        <v>1</v>
      </c>
      <c r="G903" s="272"/>
      <c r="H903" s="430" t="s">
        <v>680</v>
      </c>
      <c r="I903" s="430"/>
      <c r="J903" s="411" t="s">
        <v>667</v>
      </c>
      <c r="K903" s="431" t="str">
        <f t="shared" si="320"/>
        <v>-</v>
      </c>
      <c r="L903" s="432" t="s">
        <v>668</v>
      </c>
      <c r="M903" s="432" t="s">
        <v>668</v>
      </c>
      <c r="N903" s="432" t="s">
        <v>668</v>
      </c>
      <c r="O903" s="432" t="s">
        <v>668</v>
      </c>
      <c r="P903" s="432" t="s">
        <v>668</v>
      </c>
      <c r="Q903" s="432" t="s">
        <v>668</v>
      </c>
      <c r="R903" s="432" t="s">
        <v>668</v>
      </c>
      <c r="S903" s="432" t="s">
        <v>668</v>
      </c>
      <c r="T903" s="432" t="s">
        <v>668</v>
      </c>
      <c r="U903" s="432" t="s">
        <v>668</v>
      </c>
      <c r="V903" s="432" t="s">
        <v>668</v>
      </c>
      <c r="W903" s="432" t="s">
        <v>668</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321"/>
        <v>4</v>
      </c>
      <c r="D904" s="272"/>
      <c r="E904" s="433">
        <f>E903</f>
        <v>4</v>
      </c>
      <c r="F904" s="323" t="b">
        <f t="shared" si="319"/>
        <v>1</v>
      </c>
      <c r="G904" s="272"/>
      <c r="H904" s="954" t="s">
        <v>681</v>
      </c>
      <c r="I904" s="955"/>
      <c r="J904" s="434" t="s">
        <v>670</v>
      </c>
      <c r="K904" s="435">
        <f t="shared" si="320"/>
        <v>43802</v>
      </c>
      <c r="L904" s="319">
        <v>48</v>
      </c>
      <c r="M904" s="436" t="s">
        <v>668</v>
      </c>
      <c r="N904" s="436" t="s">
        <v>668</v>
      </c>
      <c r="O904" s="436" t="s">
        <v>668</v>
      </c>
      <c r="P904" s="436" t="s">
        <v>668</v>
      </c>
      <c r="Q904" s="436" t="s">
        <v>668</v>
      </c>
      <c r="R904" s="436" t="s">
        <v>668</v>
      </c>
      <c r="S904" s="436" t="s">
        <v>668</v>
      </c>
      <c r="T904" s="436" t="s">
        <v>668</v>
      </c>
      <c r="U904" s="436" t="s">
        <v>668</v>
      </c>
      <c r="V904" s="436" t="s">
        <v>668</v>
      </c>
      <c r="W904" s="436" t="s">
        <v>668</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321"/>
        <v>4</v>
      </c>
      <c r="D905" s="272"/>
      <c r="E905" s="433">
        <f>E904</f>
        <v>4</v>
      </c>
      <c r="F905" s="323" t="b">
        <f t="shared" si="319"/>
        <v>1</v>
      </c>
      <c r="G905" s="272"/>
      <c r="H905" s="956"/>
      <c r="I905" s="957"/>
      <c r="J905" s="434" t="s">
        <v>671</v>
      </c>
      <c r="K905" s="435" t="str">
        <f t="shared" si="320"/>
        <v>-</v>
      </c>
      <c r="L905" s="436" t="s">
        <v>672</v>
      </c>
      <c r="M905" s="319">
        <v>34</v>
      </c>
      <c r="N905" s="436" t="s">
        <v>672</v>
      </c>
      <c r="O905" s="436" t="s">
        <v>672</v>
      </c>
      <c r="P905" s="436" t="s">
        <v>672</v>
      </c>
      <c r="Q905" s="436" t="s">
        <v>672</v>
      </c>
      <c r="R905" s="436" t="s">
        <v>672</v>
      </c>
      <c r="S905" s="436" t="s">
        <v>672</v>
      </c>
      <c r="T905" s="436" t="s">
        <v>672</v>
      </c>
      <c r="U905" s="436" t="s">
        <v>672</v>
      </c>
      <c r="V905" s="436" t="s">
        <v>672</v>
      </c>
      <c r="W905" s="436" t="s">
        <v>672</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321"/>
        <v>4</v>
      </c>
      <c r="D906" s="272"/>
      <c r="E906" s="433">
        <f>E905</f>
        <v>4</v>
      </c>
      <c r="F906" s="323" t="b">
        <f t="shared" si="319"/>
        <v>1</v>
      </c>
      <c r="G906" s="272"/>
      <c r="H906" s="958"/>
      <c r="I906" s="959"/>
      <c r="J906" s="419" t="s">
        <v>673</v>
      </c>
      <c r="K906" s="437" t="str">
        <f t="shared" si="320"/>
        <v>-</v>
      </c>
      <c r="L906" s="434" t="s">
        <v>668</v>
      </c>
      <c r="M906" s="434" t="s">
        <v>668</v>
      </c>
      <c r="N906" s="434" t="s">
        <v>668</v>
      </c>
      <c r="O906" s="434" t="s">
        <v>668</v>
      </c>
      <c r="P906" s="434" t="s">
        <v>668</v>
      </c>
      <c r="Q906" s="434" t="s">
        <v>668</v>
      </c>
      <c r="R906" s="434" t="s">
        <v>668</v>
      </c>
      <c r="S906" s="434" t="s">
        <v>668</v>
      </c>
      <c r="T906" s="434" t="s">
        <v>668</v>
      </c>
      <c r="U906" s="434" t="s">
        <v>668</v>
      </c>
      <c r="V906" s="438" t="s">
        <v>668</v>
      </c>
      <c r="W906" s="438" t="s">
        <v>668</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321"/>
        <v>4</v>
      </c>
      <c r="D907" s="272"/>
      <c r="E907" s="329">
        <v>5</v>
      </c>
      <c r="F907" s="323" t="b">
        <f t="shared" si="319"/>
        <v>1</v>
      </c>
      <c r="G907" s="272"/>
      <c r="H907" s="430" t="s">
        <v>682</v>
      </c>
      <c r="I907" s="430"/>
      <c r="J907" s="411" t="s">
        <v>667</v>
      </c>
      <c r="K907" s="431" t="str">
        <f t="shared" si="320"/>
        <v>-</v>
      </c>
      <c r="L907" s="440">
        <v>-1</v>
      </c>
      <c r="M907" s="432" t="s">
        <v>668</v>
      </c>
      <c r="N907" s="432" t="s">
        <v>668</v>
      </c>
      <c r="O907" s="432" t="s">
        <v>668</v>
      </c>
      <c r="P907" s="432" t="s">
        <v>668</v>
      </c>
      <c r="Q907" s="432" t="s">
        <v>668</v>
      </c>
      <c r="R907" s="432" t="s">
        <v>668</v>
      </c>
      <c r="S907" s="432" t="s">
        <v>668</v>
      </c>
      <c r="T907" s="432" t="s">
        <v>668</v>
      </c>
      <c r="U907" s="432" t="s">
        <v>668</v>
      </c>
      <c r="V907" s="432" t="s">
        <v>668</v>
      </c>
      <c r="W907" s="432" t="s">
        <v>668</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321"/>
        <v>4</v>
      </c>
      <c r="D908" s="272"/>
      <c r="E908" s="433">
        <f>E907</f>
        <v>5</v>
      </c>
      <c r="F908" s="323" t="b">
        <f t="shared" si="319"/>
        <v>1</v>
      </c>
      <c r="G908" s="272"/>
      <c r="H908" s="954"/>
      <c r="I908" s="955"/>
      <c r="J908" s="434" t="s">
        <v>670</v>
      </c>
      <c r="K908" s="435" t="str">
        <f t="shared" si="320"/>
        <v>-</v>
      </c>
      <c r="L908" s="436" t="s">
        <v>668</v>
      </c>
      <c r="M908" s="436" t="s">
        <v>668</v>
      </c>
      <c r="N908" s="436" t="s">
        <v>668</v>
      </c>
      <c r="O908" s="436" t="s">
        <v>668</v>
      </c>
      <c r="P908" s="436" t="s">
        <v>668</v>
      </c>
      <c r="Q908" s="436" t="s">
        <v>668</v>
      </c>
      <c r="R908" s="436" t="s">
        <v>668</v>
      </c>
      <c r="S908" s="436" t="s">
        <v>668</v>
      </c>
      <c r="T908" s="436" t="s">
        <v>668</v>
      </c>
      <c r="U908" s="436" t="s">
        <v>668</v>
      </c>
      <c r="V908" s="436" t="s">
        <v>668</v>
      </c>
      <c r="W908" s="436" t="s">
        <v>668</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321"/>
        <v>4</v>
      </c>
      <c r="D909" s="272"/>
      <c r="E909" s="433">
        <f>E908</f>
        <v>5</v>
      </c>
      <c r="F909" s="323" t="b">
        <f t="shared" si="319"/>
        <v>1</v>
      </c>
      <c r="G909" s="272"/>
      <c r="H909" s="956"/>
      <c r="I909" s="957"/>
      <c r="J909" s="434" t="s">
        <v>671</v>
      </c>
      <c r="K909" s="435" t="str">
        <f t="shared" si="320"/>
        <v>-</v>
      </c>
      <c r="L909" s="436" t="s">
        <v>672</v>
      </c>
      <c r="M909" s="436" t="s">
        <v>672</v>
      </c>
      <c r="N909" s="436" t="s">
        <v>672</v>
      </c>
      <c r="O909" s="436" t="s">
        <v>672</v>
      </c>
      <c r="P909" s="436" t="s">
        <v>672</v>
      </c>
      <c r="Q909" s="436" t="s">
        <v>672</v>
      </c>
      <c r="R909" s="436" t="s">
        <v>672</v>
      </c>
      <c r="S909" s="436" t="s">
        <v>672</v>
      </c>
      <c r="T909" s="436" t="s">
        <v>672</v>
      </c>
      <c r="U909" s="436" t="s">
        <v>672</v>
      </c>
      <c r="V909" s="436" t="s">
        <v>672</v>
      </c>
      <c r="W909" s="436" t="s">
        <v>672</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321"/>
        <v>4</v>
      </c>
      <c r="D910" s="272"/>
      <c r="E910" s="433">
        <f>E909</f>
        <v>5</v>
      </c>
      <c r="F910" s="323" t="b">
        <f t="shared" si="319"/>
        <v>1</v>
      </c>
      <c r="G910" s="272"/>
      <c r="H910" s="958"/>
      <c r="I910" s="959"/>
      <c r="J910" s="419" t="s">
        <v>673</v>
      </c>
      <c r="K910" s="437" t="str">
        <f t="shared" si="320"/>
        <v>-</v>
      </c>
      <c r="L910" s="434" t="s">
        <v>668</v>
      </c>
      <c r="M910" s="434" t="s">
        <v>668</v>
      </c>
      <c r="N910" s="434" t="s">
        <v>668</v>
      </c>
      <c r="O910" s="434" t="s">
        <v>668</v>
      </c>
      <c r="P910" s="434" t="s">
        <v>668</v>
      </c>
      <c r="Q910" s="434" t="s">
        <v>668</v>
      </c>
      <c r="R910" s="434" t="s">
        <v>668</v>
      </c>
      <c r="S910" s="434" t="s">
        <v>668</v>
      </c>
      <c r="T910" s="434" t="s">
        <v>668</v>
      </c>
      <c r="U910" s="434" t="s">
        <v>668</v>
      </c>
      <c r="V910" s="438" t="s">
        <v>668</v>
      </c>
      <c r="W910" s="438" t="s">
        <v>668</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321"/>
        <v>4</v>
      </c>
      <c r="D911" s="272"/>
      <c r="E911" s="329">
        <v>6</v>
      </c>
      <c r="F911" s="323" t="b">
        <f t="shared" si="319"/>
        <v>1</v>
      </c>
      <c r="G911" s="272"/>
      <c r="H911" s="430" t="s">
        <v>683</v>
      </c>
      <c r="I911" s="430"/>
      <c r="J911" s="411" t="s">
        <v>667</v>
      </c>
      <c r="K911" s="431" t="str">
        <f t="shared" si="320"/>
        <v>-</v>
      </c>
      <c r="L911" s="440">
        <v>-1</v>
      </c>
      <c r="M911" s="432" t="s">
        <v>668</v>
      </c>
      <c r="N911" s="432" t="s">
        <v>668</v>
      </c>
      <c r="O911" s="432" t="s">
        <v>668</v>
      </c>
      <c r="P911" s="432" t="s">
        <v>668</v>
      </c>
      <c r="Q911" s="432" t="s">
        <v>668</v>
      </c>
      <c r="R911" s="432" t="s">
        <v>668</v>
      </c>
      <c r="S911" s="432" t="s">
        <v>668</v>
      </c>
      <c r="T911" s="432" t="s">
        <v>668</v>
      </c>
      <c r="U911" s="432" t="s">
        <v>668</v>
      </c>
      <c r="V911" s="432" t="s">
        <v>668</v>
      </c>
      <c r="W911" s="432" t="s">
        <v>668</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321"/>
        <v>4</v>
      </c>
      <c r="D912" s="272"/>
      <c r="E912" s="433">
        <f>E911</f>
        <v>6</v>
      </c>
      <c r="F912" s="323" t="b">
        <f t="shared" si="319"/>
        <v>1</v>
      </c>
      <c r="G912" s="272"/>
      <c r="H912" s="954"/>
      <c r="I912" s="955"/>
      <c r="J912" s="434" t="s">
        <v>670</v>
      </c>
      <c r="K912" s="435" t="str">
        <f t="shared" si="320"/>
        <v>-</v>
      </c>
      <c r="L912" s="436" t="s">
        <v>668</v>
      </c>
      <c r="M912" s="436" t="s">
        <v>668</v>
      </c>
      <c r="N912" s="436" t="s">
        <v>668</v>
      </c>
      <c r="O912" s="436" t="s">
        <v>668</v>
      </c>
      <c r="P912" s="436" t="s">
        <v>668</v>
      </c>
      <c r="Q912" s="436" t="s">
        <v>668</v>
      </c>
      <c r="R912" s="436" t="s">
        <v>668</v>
      </c>
      <c r="S912" s="436" t="s">
        <v>668</v>
      </c>
      <c r="T912" s="436" t="s">
        <v>668</v>
      </c>
      <c r="U912" s="436" t="s">
        <v>668</v>
      </c>
      <c r="V912" s="436" t="s">
        <v>668</v>
      </c>
      <c r="W912" s="436" t="s">
        <v>668</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321"/>
        <v>4</v>
      </c>
      <c r="D913" s="272"/>
      <c r="E913" s="433">
        <f>E912</f>
        <v>6</v>
      </c>
      <c r="F913" s="323" t="b">
        <f t="shared" si="319"/>
        <v>1</v>
      </c>
      <c r="G913" s="272"/>
      <c r="H913" s="956"/>
      <c r="I913" s="957"/>
      <c r="J913" s="434" t="s">
        <v>671</v>
      </c>
      <c r="K913" s="435" t="str">
        <f t="shared" si="320"/>
        <v>-</v>
      </c>
      <c r="L913" s="436" t="s">
        <v>672</v>
      </c>
      <c r="M913" s="436" t="s">
        <v>672</v>
      </c>
      <c r="N913" s="436" t="s">
        <v>672</v>
      </c>
      <c r="O913" s="436" t="s">
        <v>672</v>
      </c>
      <c r="P913" s="436" t="s">
        <v>672</v>
      </c>
      <c r="Q913" s="436" t="s">
        <v>672</v>
      </c>
      <c r="R913" s="436" t="s">
        <v>672</v>
      </c>
      <c r="S913" s="436" t="s">
        <v>672</v>
      </c>
      <c r="T913" s="436" t="s">
        <v>672</v>
      </c>
      <c r="U913" s="436" t="s">
        <v>672</v>
      </c>
      <c r="V913" s="436" t="s">
        <v>672</v>
      </c>
      <c r="W913" s="436" t="s">
        <v>672</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321"/>
        <v>4</v>
      </c>
      <c r="D914" s="272"/>
      <c r="E914" s="433">
        <f>E913</f>
        <v>6</v>
      </c>
      <c r="F914" s="323" t="b">
        <f t="shared" si="319"/>
        <v>1</v>
      </c>
      <c r="G914" s="272"/>
      <c r="H914" s="958"/>
      <c r="I914" s="959"/>
      <c r="J914" s="419" t="s">
        <v>673</v>
      </c>
      <c r="K914" s="437" t="str">
        <f t="shared" si="320"/>
        <v>-</v>
      </c>
      <c r="L914" s="434" t="s">
        <v>668</v>
      </c>
      <c r="M914" s="434" t="s">
        <v>668</v>
      </c>
      <c r="N914" s="434" t="s">
        <v>668</v>
      </c>
      <c r="O914" s="434" t="s">
        <v>668</v>
      </c>
      <c r="P914" s="434" t="s">
        <v>668</v>
      </c>
      <c r="Q914" s="434" t="s">
        <v>668</v>
      </c>
      <c r="R914" s="434" t="s">
        <v>668</v>
      </c>
      <c r="S914" s="434" t="s">
        <v>668</v>
      </c>
      <c r="T914" s="434" t="s">
        <v>668</v>
      </c>
      <c r="U914" s="434" t="s">
        <v>668</v>
      </c>
      <c r="V914" s="438" t="s">
        <v>668</v>
      </c>
      <c r="W914" s="438" t="s">
        <v>668</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321"/>
        <v>4</v>
      </c>
      <c r="D915" s="272"/>
      <c r="E915" s="329">
        <v>7</v>
      </c>
      <c r="F915" s="323" t="b">
        <f t="shared" si="319"/>
        <v>1</v>
      </c>
      <c r="G915" s="272"/>
      <c r="H915" s="430" t="s">
        <v>684</v>
      </c>
      <c r="I915" s="430"/>
      <c r="J915" s="411" t="s">
        <v>667</v>
      </c>
      <c r="K915" s="431" t="str">
        <f t="shared" si="320"/>
        <v>-</v>
      </c>
      <c r="L915" s="440">
        <v>-1</v>
      </c>
      <c r="M915" s="432" t="s">
        <v>668</v>
      </c>
      <c r="N915" s="432" t="s">
        <v>668</v>
      </c>
      <c r="O915" s="432" t="s">
        <v>668</v>
      </c>
      <c r="P915" s="432" t="s">
        <v>668</v>
      </c>
      <c r="Q915" s="432" t="s">
        <v>668</v>
      </c>
      <c r="R915" s="432" t="s">
        <v>668</v>
      </c>
      <c r="S915" s="432" t="s">
        <v>668</v>
      </c>
      <c r="T915" s="432" t="s">
        <v>668</v>
      </c>
      <c r="U915" s="432" t="s">
        <v>668</v>
      </c>
      <c r="V915" s="432" t="s">
        <v>668</v>
      </c>
      <c r="W915" s="432" t="s">
        <v>668</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321"/>
        <v>4</v>
      </c>
      <c r="D916" s="272"/>
      <c r="E916" s="433">
        <f>E915</f>
        <v>7</v>
      </c>
      <c r="F916" s="323" t="b">
        <f t="shared" si="319"/>
        <v>1</v>
      </c>
      <c r="G916" s="272"/>
      <c r="H916" s="954"/>
      <c r="I916" s="955"/>
      <c r="J916" s="434" t="s">
        <v>670</v>
      </c>
      <c r="K916" s="435" t="str">
        <f t="shared" si="320"/>
        <v>-</v>
      </c>
      <c r="L916" s="436" t="s">
        <v>668</v>
      </c>
      <c r="M916" s="436" t="s">
        <v>668</v>
      </c>
      <c r="N916" s="436" t="s">
        <v>668</v>
      </c>
      <c r="O916" s="436" t="s">
        <v>668</v>
      </c>
      <c r="P916" s="436" t="s">
        <v>668</v>
      </c>
      <c r="Q916" s="436" t="s">
        <v>668</v>
      </c>
      <c r="R916" s="436" t="s">
        <v>668</v>
      </c>
      <c r="S916" s="436" t="s">
        <v>668</v>
      </c>
      <c r="T916" s="436" t="s">
        <v>668</v>
      </c>
      <c r="U916" s="436" t="s">
        <v>668</v>
      </c>
      <c r="V916" s="436" t="s">
        <v>668</v>
      </c>
      <c r="W916" s="436" t="s">
        <v>668</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321"/>
        <v>4</v>
      </c>
      <c r="D917" s="272"/>
      <c r="E917" s="433">
        <f>E916</f>
        <v>7</v>
      </c>
      <c r="F917" s="323" t="b">
        <f t="shared" si="319"/>
        <v>1</v>
      </c>
      <c r="G917" s="272"/>
      <c r="H917" s="956"/>
      <c r="I917" s="957"/>
      <c r="J917" s="434" t="s">
        <v>671</v>
      </c>
      <c r="K917" s="435" t="str">
        <f t="shared" si="320"/>
        <v>-</v>
      </c>
      <c r="L917" s="436" t="s">
        <v>672</v>
      </c>
      <c r="M917" s="436" t="s">
        <v>672</v>
      </c>
      <c r="N917" s="436" t="s">
        <v>672</v>
      </c>
      <c r="O917" s="436" t="s">
        <v>672</v>
      </c>
      <c r="P917" s="436" t="s">
        <v>672</v>
      </c>
      <c r="Q917" s="436" t="s">
        <v>672</v>
      </c>
      <c r="R917" s="436" t="s">
        <v>672</v>
      </c>
      <c r="S917" s="436" t="s">
        <v>672</v>
      </c>
      <c r="T917" s="436" t="s">
        <v>672</v>
      </c>
      <c r="U917" s="436" t="s">
        <v>672</v>
      </c>
      <c r="V917" s="436" t="s">
        <v>672</v>
      </c>
      <c r="W917" s="436" t="s">
        <v>672</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321"/>
        <v>4</v>
      </c>
      <c r="D918" s="272"/>
      <c r="E918" s="433">
        <f>E917</f>
        <v>7</v>
      </c>
      <c r="F918" s="323" t="b">
        <f t="shared" si="319"/>
        <v>1</v>
      </c>
      <c r="G918" s="272"/>
      <c r="H918" s="958"/>
      <c r="I918" s="959"/>
      <c r="J918" s="419" t="s">
        <v>673</v>
      </c>
      <c r="K918" s="437" t="str">
        <f t="shared" si="320"/>
        <v>-</v>
      </c>
      <c r="L918" s="434" t="s">
        <v>668</v>
      </c>
      <c r="M918" s="434" t="s">
        <v>668</v>
      </c>
      <c r="N918" s="434" t="s">
        <v>668</v>
      </c>
      <c r="O918" s="434" t="s">
        <v>668</v>
      </c>
      <c r="P918" s="434" t="s">
        <v>668</v>
      </c>
      <c r="Q918" s="434" t="s">
        <v>668</v>
      </c>
      <c r="R918" s="434" t="s">
        <v>668</v>
      </c>
      <c r="S918" s="434" t="s">
        <v>668</v>
      </c>
      <c r="T918" s="434" t="s">
        <v>668</v>
      </c>
      <c r="U918" s="434" t="s">
        <v>668</v>
      </c>
      <c r="V918" s="438" t="s">
        <v>668</v>
      </c>
      <c r="W918" s="438" t="s">
        <v>668</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321"/>
        <v>4</v>
      </c>
      <c r="D919" s="272"/>
      <c r="E919" s="329">
        <v>8</v>
      </c>
      <c r="F919" s="323" t="b">
        <f t="shared" ref="F919:F950" si="322">COUNTIFS($L919:$W919,"-")&lt;&gt;COUNTA($L919:$W919)</f>
        <v>1</v>
      </c>
      <c r="G919" s="272"/>
      <c r="H919" s="430" t="s">
        <v>1053</v>
      </c>
      <c r="I919" s="430"/>
      <c r="J919" s="411" t="s">
        <v>667</v>
      </c>
      <c r="K919" s="431" t="str">
        <f t="shared" si="320"/>
        <v>-</v>
      </c>
      <c r="L919" s="432" t="s">
        <v>668</v>
      </c>
      <c r="M919" s="432" t="s">
        <v>668</v>
      </c>
      <c r="N919" s="432" t="s">
        <v>668</v>
      </c>
      <c r="O919" s="432" t="s">
        <v>668</v>
      </c>
      <c r="P919" s="432" t="s">
        <v>668</v>
      </c>
      <c r="Q919" s="432" t="s">
        <v>668</v>
      </c>
      <c r="R919" s="432" t="s">
        <v>668</v>
      </c>
      <c r="S919" s="432" t="s">
        <v>668</v>
      </c>
      <c r="T919" s="432" t="s">
        <v>668</v>
      </c>
      <c r="U919" s="432" t="s">
        <v>668</v>
      </c>
      <c r="V919" s="432" t="s">
        <v>668</v>
      </c>
      <c r="W919" s="432" t="s">
        <v>668</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321"/>
        <v>4</v>
      </c>
      <c r="D920" s="272"/>
      <c r="E920" s="433">
        <f>E919</f>
        <v>8</v>
      </c>
      <c r="F920" s="323" t="b">
        <f t="shared" si="322"/>
        <v>1</v>
      </c>
      <c r="G920" s="272"/>
      <c r="H920" s="954" t="s">
        <v>1054</v>
      </c>
      <c r="I920" s="955"/>
      <c r="J920" s="434" t="s">
        <v>670</v>
      </c>
      <c r="K920" s="435" t="str">
        <f t="shared" si="320"/>
        <v>-</v>
      </c>
      <c r="L920" s="436" t="s">
        <v>668</v>
      </c>
      <c r="M920" s="436" t="s">
        <v>668</v>
      </c>
      <c r="N920" s="436" t="s">
        <v>668</v>
      </c>
      <c r="O920" s="436" t="s">
        <v>668</v>
      </c>
      <c r="P920" s="436" t="s">
        <v>668</v>
      </c>
      <c r="Q920" s="319">
        <v>0</v>
      </c>
      <c r="R920" s="436" t="s">
        <v>668</v>
      </c>
      <c r="S920" s="319" t="b">
        <v>1</v>
      </c>
      <c r="T920" s="436" t="s">
        <v>668</v>
      </c>
      <c r="U920" s="436" t="s">
        <v>668</v>
      </c>
      <c r="V920" s="436" t="s">
        <v>668</v>
      </c>
      <c r="W920" s="436" t="s">
        <v>668</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321"/>
        <v>4</v>
      </c>
      <c r="D921" s="272"/>
      <c r="E921" s="433">
        <f>E920</f>
        <v>8</v>
      </c>
      <c r="F921" s="323" t="b">
        <f t="shared" si="322"/>
        <v>1</v>
      </c>
      <c r="G921" s="272"/>
      <c r="H921" s="956"/>
      <c r="I921" s="957"/>
      <c r="J921" s="434" t="s">
        <v>671</v>
      </c>
      <c r="K921" s="435" t="str">
        <f t="shared" si="320"/>
        <v>-</v>
      </c>
      <c r="L921" s="436" t="s">
        <v>672</v>
      </c>
      <c r="M921" s="436" t="s">
        <v>672</v>
      </c>
      <c r="N921" s="436" t="s">
        <v>672</v>
      </c>
      <c r="O921" s="436" t="s">
        <v>672</v>
      </c>
      <c r="P921" s="436" t="s">
        <v>672</v>
      </c>
      <c r="Q921" s="436" t="s">
        <v>672</v>
      </c>
      <c r="R921" s="436" t="s">
        <v>672</v>
      </c>
      <c r="S921" s="436" t="s">
        <v>672</v>
      </c>
      <c r="T921" s="436" t="s">
        <v>672</v>
      </c>
      <c r="U921" s="436" t="s">
        <v>672</v>
      </c>
      <c r="V921" s="436" t="s">
        <v>672</v>
      </c>
      <c r="W921" s="436" t="s">
        <v>672</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321"/>
        <v>4</v>
      </c>
      <c r="D922" s="272"/>
      <c r="E922" s="433">
        <f>E921</f>
        <v>8</v>
      </c>
      <c r="F922" s="323" t="b">
        <f t="shared" si="322"/>
        <v>1</v>
      </c>
      <c r="G922" s="272"/>
      <c r="H922" s="958"/>
      <c r="I922" s="959"/>
      <c r="J922" s="419" t="s">
        <v>673</v>
      </c>
      <c r="K922" s="437" t="str">
        <f t="shared" si="320"/>
        <v>-</v>
      </c>
      <c r="L922" s="434" t="s">
        <v>668</v>
      </c>
      <c r="M922" s="434" t="s">
        <v>668</v>
      </c>
      <c r="N922" s="434" t="s">
        <v>668</v>
      </c>
      <c r="O922" s="434" t="s">
        <v>668</v>
      </c>
      <c r="P922" s="434" t="s">
        <v>668</v>
      </c>
      <c r="Q922" s="434" t="s">
        <v>668</v>
      </c>
      <c r="R922" s="434" t="s">
        <v>668</v>
      </c>
      <c r="S922" s="434" t="s">
        <v>668</v>
      </c>
      <c r="T922" s="434" t="s">
        <v>668</v>
      </c>
      <c r="U922" s="434" t="s">
        <v>668</v>
      </c>
      <c r="V922" s="438" t="s">
        <v>668</v>
      </c>
      <c r="W922" s="438" t="s">
        <v>668</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323">INT($C$875)+3</f>
        <v>4</v>
      </c>
      <c r="D923" s="272"/>
      <c r="E923" s="329">
        <v>9</v>
      </c>
      <c r="F923" s="323" t="b">
        <f t="shared" si="322"/>
        <v>1</v>
      </c>
      <c r="G923" s="272"/>
      <c r="H923" s="430" t="s">
        <v>685</v>
      </c>
      <c r="I923" s="430"/>
      <c r="J923" s="411" t="s">
        <v>667</v>
      </c>
      <c r="K923" s="431" t="str">
        <f t="shared" si="320"/>
        <v>-</v>
      </c>
      <c r="L923" s="432" t="s">
        <v>668</v>
      </c>
      <c r="M923" s="432" t="s">
        <v>668</v>
      </c>
      <c r="N923" s="432" t="s">
        <v>668</v>
      </c>
      <c r="O923" s="432" t="s">
        <v>668</v>
      </c>
      <c r="P923" s="432" t="s">
        <v>668</v>
      </c>
      <c r="Q923" s="432" t="s">
        <v>668</v>
      </c>
      <c r="R923" s="432" t="s">
        <v>668</v>
      </c>
      <c r="S923" s="432" t="s">
        <v>668</v>
      </c>
      <c r="T923" s="432" t="s">
        <v>668</v>
      </c>
      <c r="U923" s="432" t="s">
        <v>668</v>
      </c>
      <c r="V923" s="432" t="s">
        <v>668</v>
      </c>
      <c r="W923" s="432" t="s">
        <v>668</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323"/>
        <v>4</v>
      </c>
      <c r="D924" s="272"/>
      <c r="E924" s="433">
        <f>E923</f>
        <v>9</v>
      </c>
      <c r="F924" s="323" t="b">
        <f t="shared" si="322"/>
        <v>1</v>
      </c>
      <c r="G924" s="272"/>
      <c r="H924" s="954" t="s">
        <v>1055</v>
      </c>
      <c r="I924" s="955"/>
      <c r="J924" s="434" t="s">
        <v>670</v>
      </c>
      <c r="K924" s="435" t="str">
        <f t="shared" si="320"/>
        <v>-</v>
      </c>
      <c r="L924" s="436" t="s">
        <v>668</v>
      </c>
      <c r="M924" s="436" t="s">
        <v>668</v>
      </c>
      <c r="N924" s="436" t="s">
        <v>668</v>
      </c>
      <c r="O924" s="436" t="s">
        <v>668</v>
      </c>
      <c r="P924" s="436" t="s">
        <v>668</v>
      </c>
      <c r="Q924" s="441">
        <f>INT($I$392/7)+2</f>
        <v>7</v>
      </c>
      <c r="R924" s="436" t="s">
        <v>668</v>
      </c>
      <c r="S924" s="319" t="b">
        <v>1</v>
      </c>
      <c r="T924" s="436">
        <v>1</v>
      </c>
      <c r="U924" s="436" t="s">
        <v>668</v>
      </c>
      <c r="V924" s="436" t="s">
        <v>668</v>
      </c>
      <c r="W924" s="436" t="s">
        <v>668</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323"/>
        <v>4</v>
      </c>
      <c r="D925" s="272"/>
      <c r="E925" s="433">
        <f>E924</f>
        <v>9</v>
      </c>
      <c r="F925" s="323" t="b">
        <f t="shared" si="322"/>
        <v>1</v>
      </c>
      <c r="G925" s="272"/>
      <c r="H925" s="956"/>
      <c r="I925" s="957"/>
      <c r="J925" s="434" t="s">
        <v>671</v>
      </c>
      <c r="K925" s="435" t="str">
        <f t="shared" si="320"/>
        <v>-</v>
      </c>
      <c r="L925" s="436" t="s">
        <v>672</v>
      </c>
      <c r="M925" s="436" t="s">
        <v>672</v>
      </c>
      <c r="N925" s="436" t="s">
        <v>672</v>
      </c>
      <c r="O925" s="436" t="s">
        <v>672</v>
      </c>
      <c r="P925" s="436" t="s">
        <v>672</v>
      </c>
      <c r="Q925" s="436" t="s">
        <v>672</v>
      </c>
      <c r="R925" s="436" t="s">
        <v>672</v>
      </c>
      <c r="S925" s="436" t="s">
        <v>672</v>
      </c>
      <c r="T925" s="436" t="s">
        <v>672</v>
      </c>
      <c r="U925" s="436" t="s">
        <v>672</v>
      </c>
      <c r="V925" s="436" t="s">
        <v>672</v>
      </c>
      <c r="W925" s="436" t="s">
        <v>672</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323"/>
        <v>4</v>
      </c>
      <c r="D926" s="272"/>
      <c r="E926" s="433">
        <f>E925</f>
        <v>9</v>
      </c>
      <c r="F926" s="323" t="b">
        <f t="shared" si="322"/>
        <v>1</v>
      </c>
      <c r="G926" s="272"/>
      <c r="H926" s="958"/>
      <c r="I926" s="959"/>
      <c r="J926" s="419" t="s">
        <v>673</v>
      </c>
      <c r="K926" s="437" t="str">
        <f t="shared" si="320"/>
        <v>-</v>
      </c>
      <c r="L926" s="434" t="s">
        <v>668</v>
      </c>
      <c r="M926" s="434" t="s">
        <v>668</v>
      </c>
      <c r="N926" s="434" t="s">
        <v>668</v>
      </c>
      <c r="O926" s="434" t="s">
        <v>668</v>
      </c>
      <c r="P926" s="434" t="s">
        <v>668</v>
      </c>
      <c r="Q926" s="434" t="s">
        <v>668</v>
      </c>
      <c r="R926" s="434" t="s">
        <v>668</v>
      </c>
      <c r="S926" s="434" t="s">
        <v>668</v>
      </c>
      <c r="T926" s="434" t="s">
        <v>668</v>
      </c>
      <c r="U926" s="434" t="s">
        <v>668</v>
      </c>
      <c r="V926" s="438" t="s">
        <v>668</v>
      </c>
      <c r="W926" s="438" t="s">
        <v>668</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323"/>
        <v>4</v>
      </c>
      <c r="D927" s="272"/>
      <c r="E927" s="329">
        <v>10</v>
      </c>
      <c r="F927" s="323" t="b">
        <f t="shared" si="322"/>
        <v>1</v>
      </c>
      <c r="G927" s="272"/>
      <c r="H927" s="430" t="s">
        <v>686</v>
      </c>
      <c r="I927" s="430"/>
      <c r="J927" s="411" t="s">
        <v>667</v>
      </c>
      <c r="K927" s="431" t="str">
        <f t="shared" si="320"/>
        <v>-</v>
      </c>
      <c r="L927" s="432" t="s">
        <v>668</v>
      </c>
      <c r="M927" s="432" t="s">
        <v>668</v>
      </c>
      <c r="N927" s="432" t="s">
        <v>668</v>
      </c>
      <c r="O927" s="432" t="s">
        <v>668</v>
      </c>
      <c r="P927" s="432" t="s">
        <v>668</v>
      </c>
      <c r="Q927" s="432" t="s">
        <v>668</v>
      </c>
      <c r="R927" s="432" t="s">
        <v>668</v>
      </c>
      <c r="S927" s="432" t="s">
        <v>668</v>
      </c>
      <c r="T927" s="432" t="s">
        <v>668</v>
      </c>
      <c r="U927" s="432" t="s">
        <v>668</v>
      </c>
      <c r="V927" s="432" t="s">
        <v>668</v>
      </c>
      <c r="W927" s="432" t="s">
        <v>668</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323"/>
        <v>4</v>
      </c>
      <c r="D928" s="272"/>
      <c r="E928" s="433">
        <f>E927</f>
        <v>10</v>
      </c>
      <c r="F928" s="323" t="b">
        <f t="shared" si="322"/>
        <v>1</v>
      </c>
      <c r="G928" s="272"/>
      <c r="H928" s="954" t="s">
        <v>1056</v>
      </c>
      <c r="I928" s="955"/>
      <c r="J928" s="434" t="s">
        <v>670</v>
      </c>
      <c r="K928" s="435" t="str">
        <f t="shared" si="320"/>
        <v>-</v>
      </c>
      <c r="L928" s="436" t="s">
        <v>668</v>
      </c>
      <c r="M928" s="436" t="s">
        <v>668</v>
      </c>
      <c r="N928" s="436" t="s">
        <v>668</v>
      </c>
      <c r="O928" s="436" t="s">
        <v>668</v>
      </c>
      <c r="P928" s="436" t="s">
        <v>668</v>
      </c>
      <c r="Q928" s="441">
        <f>INT($I$393/7)+2</f>
        <v>9</v>
      </c>
      <c r="R928" s="436" t="s">
        <v>668</v>
      </c>
      <c r="S928" s="319" t="b">
        <v>1</v>
      </c>
      <c r="T928" s="436">
        <v>2</v>
      </c>
      <c r="U928" s="436" t="s">
        <v>668</v>
      </c>
      <c r="V928" s="436" t="s">
        <v>668</v>
      </c>
      <c r="W928" s="436" t="s">
        <v>668</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323"/>
        <v>4</v>
      </c>
      <c r="D929" s="272"/>
      <c r="E929" s="433">
        <f>E928</f>
        <v>10</v>
      </c>
      <c r="F929" s="323" t="b">
        <f t="shared" si="322"/>
        <v>1</v>
      </c>
      <c r="G929" s="272"/>
      <c r="H929" s="956"/>
      <c r="I929" s="957"/>
      <c r="J929" s="434" t="s">
        <v>671</v>
      </c>
      <c r="K929" s="435" t="str">
        <f t="shared" si="320"/>
        <v>-</v>
      </c>
      <c r="L929" s="436" t="s">
        <v>672</v>
      </c>
      <c r="M929" s="436" t="s">
        <v>672</v>
      </c>
      <c r="N929" s="436" t="s">
        <v>672</v>
      </c>
      <c r="O929" s="436" t="s">
        <v>672</v>
      </c>
      <c r="P929" s="436" t="s">
        <v>672</v>
      </c>
      <c r="Q929" s="436" t="s">
        <v>672</v>
      </c>
      <c r="R929" s="436" t="s">
        <v>672</v>
      </c>
      <c r="S929" s="436" t="s">
        <v>672</v>
      </c>
      <c r="T929" s="436" t="s">
        <v>672</v>
      </c>
      <c r="U929" s="436" t="s">
        <v>672</v>
      </c>
      <c r="V929" s="436" t="s">
        <v>672</v>
      </c>
      <c r="W929" s="436" t="s">
        <v>672</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323"/>
        <v>4</v>
      </c>
      <c r="D930" s="272"/>
      <c r="E930" s="433">
        <f>E929</f>
        <v>10</v>
      </c>
      <c r="F930" s="323" t="b">
        <f t="shared" si="322"/>
        <v>1</v>
      </c>
      <c r="G930" s="272"/>
      <c r="H930" s="958"/>
      <c r="I930" s="959"/>
      <c r="J930" s="419" t="s">
        <v>673</v>
      </c>
      <c r="K930" s="437" t="str">
        <f t="shared" si="320"/>
        <v>-</v>
      </c>
      <c r="L930" s="434" t="s">
        <v>668</v>
      </c>
      <c r="M930" s="434" t="s">
        <v>668</v>
      </c>
      <c r="N930" s="434" t="s">
        <v>668</v>
      </c>
      <c r="O930" s="434" t="s">
        <v>668</v>
      </c>
      <c r="P930" s="434" t="s">
        <v>668</v>
      </c>
      <c r="Q930" s="434" t="s">
        <v>668</v>
      </c>
      <c r="R930" s="434" t="s">
        <v>668</v>
      </c>
      <c r="S930" s="434" t="s">
        <v>668</v>
      </c>
      <c r="T930" s="434" t="s">
        <v>668</v>
      </c>
      <c r="U930" s="434" t="s">
        <v>668</v>
      </c>
      <c r="V930" s="438" t="s">
        <v>668</v>
      </c>
      <c r="W930" s="438" t="s">
        <v>668</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323"/>
        <v>4</v>
      </c>
      <c r="D931" s="272"/>
      <c r="E931" s="329">
        <v>11</v>
      </c>
      <c r="F931" s="323" t="b">
        <f t="shared" si="322"/>
        <v>1</v>
      </c>
      <c r="G931" s="272"/>
      <c r="H931" s="430" t="s">
        <v>687</v>
      </c>
      <c r="I931" s="430"/>
      <c r="J931" s="411" t="s">
        <v>667</v>
      </c>
      <c r="K931" s="431" t="str">
        <f t="shared" si="320"/>
        <v>-</v>
      </c>
      <c r="L931" s="432" t="s">
        <v>668</v>
      </c>
      <c r="M931" s="432" t="s">
        <v>668</v>
      </c>
      <c r="N931" s="432" t="s">
        <v>668</v>
      </c>
      <c r="O931" s="432" t="s">
        <v>668</v>
      </c>
      <c r="P931" s="432" t="s">
        <v>668</v>
      </c>
      <c r="Q931" s="432" t="s">
        <v>668</v>
      </c>
      <c r="R931" s="432" t="s">
        <v>668</v>
      </c>
      <c r="S931" s="432" t="s">
        <v>668</v>
      </c>
      <c r="T931" s="432" t="s">
        <v>668</v>
      </c>
      <c r="U931" s="432" t="s">
        <v>668</v>
      </c>
      <c r="V931" s="432" t="s">
        <v>668</v>
      </c>
      <c r="W931" s="432" t="s">
        <v>668</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323"/>
        <v>4</v>
      </c>
      <c r="D932" s="272"/>
      <c r="E932" s="433">
        <f>E931</f>
        <v>11</v>
      </c>
      <c r="F932" s="323" t="b">
        <f t="shared" si="322"/>
        <v>1</v>
      </c>
      <c r="G932" s="272"/>
      <c r="H932" s="954" t="s">
        <v>1056</v>
      </c>
      <c r="I932" s="955"/>
      <c r="J932" s="434" t="s">
        <v>670</v>
      </c>
      <c r="K932" s="435" t="str">
        <f t="shared" si="320"/>
        <v>-</v>
      </c>
      <c r="L932" s="436" t="s">
        <v>668</v>
      </c>
      <c r="M932" s="436" t="s">
        <v>668</v>
      </c>
      <c r="N932" s="436" t="s">
        <v>668</v>
      </c>
      <c r="O932" s="436" t="s">
        <v>668</v>
      </c>
      <c r="P932" s="436" t="s">
        <v>668</v>
      </c>
      <c r="Q932" s="441">
        <f>INT($I$394/7)+2</f>
        <v>9</v>
      </c>
      <c r="R932" s="436" t="s">
        <v>668</v>
      </c>
      <c r="S932" s="319" t="b">
        <v>1</v>
      </c>
      <c r="T932" s="436">
        <v>3</v>
      </c>
      <c r="U932" s="436" t="s">
        <v>668</v>
      </c>
      <c r="V932" s="436" t="s">
        <v>668</v>
      </c>
      <c r="W932" s="436" t="s">
        <v>668</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323"/>
        <v>4</v>
      </c>
      <c r="D933" s="272"/>
      <c r="E933" s="433">
        <f>E932</f>
        <v>11</v>
      </c>
      <c r="F933" s="323" t="b">
        <f t="shared" si="322"/>
        <v>1</v>
      </c>
      <c r="G933" s="272"/>
      <c r="H933" s="956"/>
      <c r="I933" s="957"/>
      <c r="J933" s="434" t="s">
        <v>671</v>
      </c>
      <c r="K933" s="435" t="str">
        <f t="shared" si="320"/>
        <v>-</v>
      </c>
      <c r="L933" s="436" t="s">
        <v>672</v>
      </c>
      <c r="M933" s="436" t="s">
        <v>672</v>
      </c>
      <c r="N933" s="436" t="s">
        <v>672</v>
      </c>
      <c r="O933" s="436" t="s">
        <v>672</v>
      </c>
      <c r="P933" s="436" t="s">
        <v>672</v>
      </c>
      <c r="Q933" s="436" t="s">
        <v>672</v>
      </c>
      <c r="R933" s="436" t="s">
        <v>672</v>
      </c>
      <c r="S933" s="436" t="s">
        <v>672</v>
      </c>
      <c r="T933" s="436" t="s">
        <v>672</v>
      </c>
      <c r="U933" s="436" t="s">
        <v>672</v>
      </c>
      <c r="V933" s="436" t="s">
        <v>672</v>
      </c>
      <c r="W933" s="436" t="s">
        <v>672</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323"/>
        <v>4</v>
      </c>
      <c r="D934" s="272"/>
      <c r="E934" s="433">
        <f>E933</f>
        <v>11</v>
      </c>
      <c r="F934" s="323" t="b">
        <f t="shared" si="322"/>
        <v>1</v>
      </c>
      <c r="G934" s="272"/>
      <c r="H934" s="958"/>
      <c r="I934" s="959"/>
      <c r="J934" s="419" t="s">
        <v>673</v>
      </c>
      <c r="K934" s="437" t="str">
        <f t="shared" si="320"/>
        <v>-</v>
      </c>
      <c r="L934" s="434" t="s">
        <v>668</v>
      </c>
      <c r="M934" s="434" t="s">
        <v>668</v>
      </c>
      <c r="N934" s="434" t="s">
        <v>668</v>
      </c>
      <c r="O934" s="434" t="s">
        <v>668</v>
      </c>
      <c r="P934" s="434" t="s">
        <v>668</v>
      </c>
      <c r="Q934" s="434" t="s">
        <v>668</v>
      </c>
      <c r="R934" s="434" t="s">
        <v>668</v>
      </c>
      <c r="S934" s="434" t="s">
        <v>668</v>
      </c>
      <c r="T934" s="434" t="s">
        <v>668</v>
      </c>
      <c r="U934" s="434" t="s">
        <v>668</v>
      </c>
      <c r="V934" s="438" t="s">
        <v>668</v>
      </c>
      <c r="W934" s="438" t="s">
        <v>668</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323"/>
        <v>4</v>
      </c>
      <c r="D935" s="272"/>
      <c r="E935" s="329">
        <v>12</v>
      </c>
      <c r="F935" s="323" t="b">
        <f t="shared" si="322"/>
        <v>1</v>
      </c>
      <c r="G935" s="272"/>
      <c r="H935" s="430" t="s">
        <v>688</v>
      </c>
      <c r="I935" s="430"/>
      <c r="J935" s="411" t="s">
        <v>667</v>
      </c>
      <c r="K935" s="431" t="str">
        <f t="shared" si="320"/>
        <v>-</v>
      </c>
      <c r="L935" s="432" t="s">
        <v>668</v>
      </c>
      <c r="M935" s="432" t="s">
        <v>668</v>
      </c>
      <c r="N935" s="432" t="s">
        <v>668</v>
      </c>
      <c r="O935" s="432" t="s">
        <v>668</v>
      </c>
      <c r="P935" s="432" t="s">
        <v>668</v>
      </c>
      <c r="Q935" s="432" t="s">
        <v>668</v>
      </c>
      <c r="R935" s="432" t="s">
        <v>668</v>
      </c>
      <c r="S935" s="432" t="s">
        <v>668</v>
      </c>
      <c r="T935" s="432" t="s">
        <v>668</v>
      </c>
      <c r="U935" s="432" t="s">
        <v>668</v>
      </c>
      <c r="V935" s="432" t="s">
        <v>668</v>
      </c>
      <c r="W935" s="432" t="s">
        <v>668</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323"/>
        <v>4</v>
      </c>
      <c r="D936" s="272"/>
      <c r="E936" s="433">
        <f>E935</f>
        <v>12</v>
      </c>
      <c r="F936" s="323" t="b">
        <f t="shared" si="322"/>
        <v>1</v>
      </c>
      <c r="G936" s="272"/>
      <c r="H936" s="954" t="s">
        <v>1056</v>
      </c>
      <c r="I936" s="955"/>
      <c r="J936" s="434" t="s">
        <v>670</v>
      </c>
      <c r="K936" s="435" t="str">
        <f t="shared" si="320"/>
        <v>-</v>
      </c>
      <c r="L936" s="436" t="s">
        <v>668</v>
      </c>
      <c r="M936" s="436" t="s">
        <v>668</v>
      </c>
      <c r="N936" s="436" t="s">
        <v>668</v>
      </c>
      <c r="O936" s="436" t="s">
        <v>668</v>
      </c>
      <c r="P936" s="436" t="s">
        <v>668</v>
      </c>
      <c r="Q936" s="441">
        <f>INT($I$395/7)+2</f>
        <v>9</v>
      </c>
      <c r="R936" s="436" t="s">
        <v>668</v>
      </c>
      <c r="S936" s="319" t="b">
        <v>1</v>
      </c>
      <c r="T936" s="436">
        <v>4</v>
      </c>
      <c r="U936" s="436" t="s">
        <v>668</v>
      </c>
      <c r="V936" s="436" t="s">
        <v>668</v>
      </c>
      <c r="W936" s="436" t="s">
        <v>668</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323"/>
        <v>4</v>
      </c>
      <c r="D937" s="272"/>
      <c r="E937" s="433">
        <f>E936</f>
        <v>12</v>
      </c>
      <c r="F937" s="323" t="b">
        <f t="shared" si="322"/>
        <v>1</v>
      </c>
      <c r="G937" s="272"/>
      <c r="H937" s="956"/>
      <c r="I937" s="957"/>
      <c r="J937" s="434" t="s">
        <v>671</v>
      </c>
      <c r="K937" s="435" t="str">
        <f t="shared" si="320"/>
        <v>-</v>
      </c>
      <c r="L937" s="436" t="s">
        <v>672</v>
      </c>
      <c r="M937" s="436" t="s">
        <v>672</v>
      </c>
      <c r="N937" s="436" t="s">
        <v>672</v>
      </c>
      <c r="O937" s="436" t="s">
        <v>672</v>
      </c>
      <c r="P937" s="436" t="s">
        <v>672</v>
      </c>
      <c r="Q937" s="436" t="s">
        <v>672</v>
      </c>
      <c r="R937" s="436" t="s">
        <v>672</v>
      </c>
      <c r="S937" s="436" t="s">
        <v>672</v>
      </c>
      <c r="T937" s="436" t="s">
        <v>672</v>
      </c>
      <c r="U937" s="436" t="s">
        <v>672</v>
      </c>
      <c r="V937" s="436" t="s">
        <v>672</v>
      </c>
      <c r="W937" s="436" t="s">
        <v>672</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323"/>
        <v>4</v>
      </c>
      <c r="D938" s="272"/>
      <c r="E938" s="433">
        <f>E937</f>
        <v>12</v>
      </c>
      <c r="F938" s="323" t="b">
        <f t="shared" si="322"/>
        <v>1</v>
      </c>
      <c r="G938" s="272"/>
      <c r="H938" s="958"/>
      <c r="I938" s="959"/>
      <c r="J938" s="419" t="s">
        <v>673</v>
      </c>
      <c r="K938" s="437" t="str">
        <f t="shared" si="320"/>
        <v>-</v>
      </c>
      <c r="L938" s="434" t="s">
        <v>668</v>
      </c>
      <c r="M938" s="434" t="s">
        <v>668</v>
      </c>
      <c r="N938" s="434" t="s">
        <v>668</v>
      </c>
      <c r="O938" s="434" t="s">
        <v>668</v>
      </c>
      <c r="P938" s="434" t="s">
        <v>668</v>
      </c>
      <c r="Q938" s="434" t="s">
        <v>668</v>
      </c>
      <c r="R938" s="434" t="s">
        <v>668</v>
      </c>
      <c r="S938" s="434" t="s">
        <v>668</v>
      </c>
      <c r="T938" s="434" t="s">
        <v>668</v>
      </c>
      <c r="U938" s="434" t="s">
        <v>668</v>
      </c>
      <c r="V938" s="438" t="s">
        <v>668</v>
      </c>
      <c r="W938" s="438" t="s">
        <v>668</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323"/>
        <v>4</v>
      </c>
      <c r="D939" s="272"/>
      <c r="E939" s="329">
        <v>13</v>
      </c>
      <c r="F939" s="323" t="b">
        <f t="shared" si="322"/>
        <v>1</v>
      </c>
      <c r="G939" s="272"/>
      <c r="H939" s="430" t="s">
        <v>689</v>
      </c>
      <c r="I939" s="430"/>
      <c r="J939" s="411" t="s">
        <v>667</v>
      </c>
      <c r="K939" s="431" t="str">
        <f t="shared" si="320"/>
        <v>-</v>
      </c>
      <c r="L939" s="440">
        <v>-1</v>
      </c>
      <c r="M939" s="432" t="s">
        <v>668</v>
      </c>
      <c r="N939" s="432" t="s">
        <v>668</v>
      </c>
      <c r="O939" s="432" t="s">
        <v>668</v>
      </c>
      <c r="P939" s="432" t="s">
        <v>668</v>
      </c>
      <c r="Q939" s="432" t="s">
        <v>668</v>
      </c>
      <c r="R939" s="432" t="s">
        <v>668</v>
      </c>
      <c r="S939" s="432" t="s">
        <v>668</v>
      </c>
      <c r="T939" s="432" t="s">
        <v>668</v>
      </c>
      <c r="U939" s="432" t="s">
        <v>668</v>
      </c>
      <c r="V939" s="432" t="s">
        <v>668</v>
      </c>
      <c r="W939" s="432" t="s">
        <v>668</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323"/>
        <v>4</v>
      </c>
      <c r="D940" s="272"/>
      <c r="E940" s="433">
        <f>E939</f>
        <v>13</v>
      </c>
      <c r="F940" s="323" t="b">
        <f t="shared" si="322"/>
        <v>1</v>
      </c>
      <c r="G940" s="272"/>
      <c r="H940" s="954" t="s">
        <v>690</v>
      </c>
      <c r="I940" s="955"/>
      <c r="J940" s="434" t="s">
        <v>670</v>
      </c>
      <c r="K940" s="435" t="str">
        <f t="shared" si="320"/>
        <v>-</v>
      </c>
      <c r="L940" s="436" t="s">
        <v>668</v>
      </c>
      <c r="M940" s="436" t="s">
        <v>668</v>
      </c>
      <c r="N940" s="436" t="s">
        <v>668</v>
      </c>
      <c r="O940" s="436" t="s">
        <v>668</v>
      </c>
      <c r="P940" s="436" t="s">
        <v>668</v>
      </c>
      <c r="Q940" s="319">
        <f>INT(150/7)+2</f>
        <v>23</v>
      </c>
      <c r="R940" s="436" t="s">
        <v>668</v>
      </c>
      <c r="S940" s="319" t="b">
        <v>1</v>
      </c>
      <c r="T940" s="436" t="s">
        <v>668</v>
      </c>
      <c r="U940" s="436" t="s">
        <v>668</v>
      </c>
      <c r="V940" s="436" t="s">
        <v>668</v>
      </c>
      <c r="W940" s="436" t="s">
        <v>668</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323"/>
        <v>4</v>
      </c>
      <c r="D941" s="272"/>
      <c r="E941" s="433">
        <f>E940</f>
        <v>13</v>
      </c>
      <c r="F941" s="323" t="b">
        <f t="shared" si="322"/>
        <v>1</v>
      </c>
      <c r="G941" s="272"/>
      <c r="H941" s="956"/>
      <c r="I941" s="957"/>
      <c r="J941" s="434" t="s">
        <v>671</v>
      </c>
      <c r="K941" s="435" t="str">
        <f t="shared" si="320"/>
        <v>-</v>
      </c>
      <c r="L941" s="436" t="s">
        <v>672</v>
      </c>
      <c r="M941" s="436" t="s">
        <v>672</v>
      </c>
      <c r="N941" s="436" t="s">
        <v>672</v>
      </c>
      <c r="O941" s="436" t="s">
        <v>672</v>
      </c>
      <c r="P941" s="436" t="s">
        <v>672</v>
      </c>
      <c r="Q941" s="436" t="s">
        <v>672</v>
      </c>
      <c r="R941" s="436" t="s">
        <v>672</v>
      </c>
      <c r="S941" s="436" t="s">
        <v>672</v>
      </c>
      <c r="T941" s="436" t="s">
        <v>672</v>
      </c>
      <c r="U941" s="436" t="s">
        <v>672</v>
      </c>
      <c r="V941" s="436" t="s">
        <v>672</v>
      </c>
      <c r="W941" s="436" t="s">
        <v>672</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323"/>
        <v>4</v>
      </c>
      <c r="D942" s="272"/>
      <c r="E942" s="433">
        <f>E941</f>
        <v>13</v>
      </c>
      <c r="F942" s="323" t="b">
        <f t="shared" si="322"/>
        <v>1</v>
      </c>
      <c r="G942" s="272"/>
      <c r="H942" s="958"/>
      <c r="I942" s="959"/>
      <c r="J942" s="419" t="s">
        <v>673</v>
      </c>
      <c r="K942" s="437" t="str">
        <f t="shared" si="320"/>
        <v>-</v>
      </c>
      <c r="L942" s="434" t="s">
        <v>668</v>
      </c>
      <c r="M942" s="434" t="s">
        <v>668</v>
      </c>
      <c r="N942" s="434" t="s">
        <v>668</v>
      </c>
      <c r="O942" s="434" t="s">
        <v>668</v>
      </c>
      <c r="P942" s="434" t="s">
        <v>668</v>
      </c>
      <c r="Q942" s="434" t="s">
        <v>668</v>
      </c>
      <c r="R942" s="434" t="s">
        <v>668</v>
      </c>
      <c r="S942" s="434" t="s">
        <v>668</v>
      </c>
      <c r="T942" s="434" t="s">
        <v>668</v>
      </c>
      <c r="U942" s="434" t="s">
        <v>668</v>
      </c>
      <c r="V942" s="438" t="s">
        <v>668</v>
      </c>
      <c r="W942" s="438" t="s">
        <v>668</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323"/>
        <v>4</v>
      </c>
      <c r="D943" s="272"/>
      <c r="E943" s="329">
        <v>14</v>
      </c>
      <c r="F943" s="323" t="b">
        <f t="shared" si="322"/>
        <v>1</v>
      </c>
      <c r="G943" s="272"/>
      <c r="H943" s="430" t="s">
        <v>691</v>
      </c>
      <c r="I943" s="430"/>
      <c r="J943" s="411" t="s">
        <v>667</v>
      </c>
      <c r="K943" s="431" t="str">
        <f t="shared" si="320"/>
        <v>-</v>
      </c>
      <c r="L943" s="432" t="s">
        <v>668</v>
      </c>
      <c r="M943" s="432" t="s">
        <v>668</v>
      </c>
      <c r="N943" s="432" t="s">
        <v>668</v>
      </c>
      <c r="O943" s="432" t="s">
        <v>668</v>
      </c>
      <c r="P943" s="432" t="s">
        <v>668</v>
      </c>
      <c r="Q943" s="432" t="s">
        <v>668</v>
      </c>
      <c r="R943" s="432" t="s">
        <v>668</v>
      </c>
      <c r="S943" s="432" t="s">
        <v>668</v>
      </c>
      <c r="T943" s="432" t="s">
        <v>668</v>
      </c>
      <c r="U943" s="432" t="s">
        <v>668</v>
      </c>
      <c r="V943" s="432" t="s">
        <v>668</v>
      </c>
      <c r="W943" s="432" t="s">
        <v>668</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323"/>
        <v>4</v>
      </c>
      <c r="D944" s="272"/>
      <c r="E944" s="433">
        <f>E943</f>
        <v>14</v>
      </c>
      <c r="F944" s="323" t="b">
        <f t="shared" si="322"/>
        <v>1</v>
      </c>
      <c r="G944" s="272"/>
      <c r="H944" s="954" t="s">
        <v>692</v>
      </c>
      <c r="I944" s="955"/>
      <c r="J944" s="434" t="s">
        <v>670</v>
      </c>
      <c r="K944" s="435" t="str">
        <f t="shared" si="320"/>
        <v>-</v>
      </c>
      <c r="L944" s="436" t="s">
        <v>668</v>
      </c>
      <c r="M944" s="436" t="s">
        <v>668</v>
      </c>
      <c r="N944" s="436" t="s">
        <v>668</v>
      </c>
      <c r="O944" s="436" t="s">
        <v>668</v>
      </c>
      <c r="P944" s="436" t="s">
        <v>668</v>
      </c>
      <c r="Q944" s="319">
        <f>INT(150/7)+2</f>
        <v>23</v>
      </c>
      <c r="R944" s="436" t="s">
        <v>668</v>
      </c>
      <c r="S944" s="319" t="b">
        <v>1</v>
      </c>
      <c r="T944" s="436" t="s">
        <v>668</v>
      </c>
      <c r="U944" s="436" t="s">
        <v>668</v>
      </c>
      <c r="V944" s="436" t="s">
        <v>668</v>
      </c>
      <c r="W944" s="436" t="s">
        <v>668</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323"/>
        <v>4</v>
      </c>
      <c r="D945" s="272"/>
      <c r="E945" s="433">
        <f>E944</f>
        <v>14</v>
      </c>
      <c r="F945" s="323" t="b">
        <f t="shared" si="322"/>
        <v>1</v>
      </c>
      <c r="G945" s="272"/>
      <c r="H945" s="956"/>
      <c r="I945" s="957"/>
      <c r="J945" s="434" t="s">
        <v>671</v>
      </c>
      <c r="K945" s="435" t="str">
        <f t="shared" si="320"/>
        <v>-</v>
      </c>
      <c r="L945" s="436" t="s">
        <v>672</v>
      </c>
      <c r="M945" s="436" t="s">
        <v>672</v>
      </c>
      <c r="N945" s="436" t="s">
        <v>672</v>
      </c>
      <c r="O945" s="436" t="s">
        <v>672</v>
      </c>
      <c r="P945" s="436" t="s">
        <v>672</v>
      </c>
      <c r="Q945" s="436" t="s">
        <v>672</v>
      </c>
      <c r="R945" s="436" t="s">
        <v>672</v>
      </c>
      <c r="S945" s="436" t="s">
        <v>672</v>
      </c>
      <c r="T945" s="436" t="s">
        <v>672</v>
      </c>
      <c r="U945" s="436" t="s">
        <v>672</v>
      </c>
      <c r="V945" s="436" t="s">
        <v>672</v>
      </c>
      <c r="W945" s="436" t="s">
        <v>672</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323"/>
        <v>4</v>
      </c>
      <c r="D946" s="272"/>
      <c r="E946" s="433">
        <f>E945</f>
        <v>14</v>
      </c>
      <c r="F946" s="323" t="b">
        <f t="shared" si="322"/>
        <v>1</v>
      </c>
      <c r="G946" s="272"/>
      <c r="H946" s="958"/>
      <c r="I946" s="959"/>
      <c r="J946" s="419" t="s">
        <v>673</v>
      </c>
      <c r="K946" s="437" t="str">
        <f t="shared" si="320"/>
        <v>-</v>
      </c>
      <c r="L946" s="434" t="s">
        <v>668</v>
      </c>
      <c r="M946" s="434" t="s">
        <v>668</v>
      </c>
      <c r="N946" s="434" t="s">
        <v>668</v>
      </c>
      <c r="O946" s="434" t="s">
        <v>668</v>
      </c>
      <c r="P946" s="434" t="s">
        <v>668</v>
      </c>
      <c r="Q946" s="434" t="s">
        <v>668</v>
      </c>
      <c r="R946" s="434" t="s">
        <v>668</v>
      </c>
      <c r="S946" s="434" t="s">
        <v>668</v>
      </c>
      <c r="T946" s="434" t="s">
        <v>668</v>
      </c>
      <c r="U946" s="434" t="s">
        <v>668</v>
      </c>
      <c r="V946" s="438" t="s">
        <v>668</v>
      </c>
      <c r="W946" s="438" t="s">
        <v>668</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323"/>
        <v>4</v>
      </c>
      <c r="D947" s="272"/>
      <c r="E947" s="329">
        <v>15</v>
      </c>
      <c r="F947" s="323" t="b">
        <f t="shared" si="322"/>
        <v>1</v>
      </c>
      <c r="G947" s="272"/>
      <c r="H947" s="430" t="s">
        <v>693</v>
      </c>
      <c r="I947" s="430"/>
      <c r="J947" s="411" t="s">
        <v>667</v>
      </c>
      <c r="K947" s="431" t="str">
        <f t="shared" si="320"/>
        <v>-</v>
      </c>
      <c r="L947" s="432" t="s">
        <v>668</v>
      </c>
      <c r="M947" s="432" t="s">
        <v>668</v>
      </c>
      <c r="N947" s="432" t="s">
        <v>668</v>
      </c>
      <c r="O947" s="432" t="s">
        <v>668</v>
      </c>
      <c r="P947" s="432" t="s">
        <v>668</v>
      </c>
      <c r="Q947" s="432" t="s">
        <v>668</v>
      </c>
      <c r="R947" s="432" t="s">
        <v>668</v>
      </c>
      <c r="S947" s="432" t="s">
        <v>668</v>
      </c>
      <c r="T947" s="432" t="s">
        <v>668</v>
      </c>
      <c r="U947" s="432" t="s">
        <v>668</v>
      </c>
      <c r="V947" s="432" t="s">
        <v>668</v>
      </c>
      <c r="W947" s="432" t="s">
        <v>668</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323"/>
        <v>4</v>
      </c>
      <c r="D948" s="272"/>
      <c r="E948" s="433">
        <f>E947</f>
        <v>15</v>
      </c>
      <c r="F948" s="323" t="b">
        <f t="shared" si="322"/>
        <v>1</v>
      </c>
      <c r="G948" s="272"/>
      <c r="H948" s="954" t="s">
        <v>694</v>
      </c>
      <c r="I948" s="955"/>
      <c r="J948" s="434" t="s">
        <v>670</v>
      </c>
      <c r="K948" s="435" t="str">
        <f t="shared" si="320"/>
        <v>-</v>
      </c>
      <c r="L948" s="436" t="s">
        <v>668</v>
      </c>
      <c r="M948" s="436" t="s">
        <v>668</v>
      </c>
      <c r="N948" s="436" t="s">
        <v>668</v>
      </c>
      <c r="O948" s="436" t="s">
        <v>668</v>
      </c>
      <c r="P948" s="436" t="s">
        <v>668</v>
      </c>
      <c r="Q948" s="319">
        <f>INT(150/7)+2</f>
        <v>23</v>
      </c>
      <c r="R948" s="436" t="s">
        <v>668</v>
      </c>
      <c r="S948" s="319" t="b">
        <v>1</v>
      </c>
      <c r="T948" s="436" t="s">
        <v>668</v>
      </c>
      <c r="U948" s="436" t="s">
        <v>668</v>
      </c>
      <c r="V948" s="436" t="s">
        <v>668</v>
      </c>
      <c r="W948" s="436" t="s">
        <v>668</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323"/>
        <v>4</v>
      </c>
      <c r="D949" s="272"/>
      <c r="E949" s="433">
        <f>E948</f>
        <v>15</v>
      </c>
      <c r="F949" s="323" t="b">
        <f t="shared" si="322"/>
        <v>1</v>
      </c>
      <c r="G949" s="272"/>
      <c r="H949" s="956"/>
      <c r="I949" s="957"/>
      <c r="J949" s="434" t="s">
        <v>671</v>
      </c>
      <c r="K949" s="435" t="str">
        <f t="shared" si="320"/>
        <v>-</v>
      </c>
      <c r="L949" s="436" t="s">
        <v>672</v>
      </c>
      <c r="M949" s="436" t="s">
        <v>672</v>
      </c>
      <c r="N949" s="436" t="s">
        <v>672</v>
      </c>
      <c r="O949" s="436" t="s">
        <v>672</v>
      </c>
      <c r="P949" s="436" t="s">
        <v>672</v>
      </c>
      <c r="Q949" s="436" t="s">
        <v>672</v>
      </c>
      <c r="R949" s="436" t="s">
        <v>672</v>
      </c>
      <c r="S949" s="436" t="s">
        <v>672</v>
      </c>
      <c r="T949" s="436" t="s">
        <v>672</v>
      </c>
      <c r="U949" s="436" t="s">
        <v>672</v>
      </c>
      <c r="V949" s="436" t="s">
        <v>672</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323"/>
        <v>4</v>
      </c>
      <c r="D950" s="272"/>
      <c r="E950" s="433">
        <f>E949</f>
        <v>15</v>
      </c>
      <c r="F950" s="323" t="b">
        <f t="shared" si="322"/>
        <v>1</v>
      </c>
      <c r="G950" s="272"/>
      <c r="H950" s="958"/>
      <c r="I950" s="959"/>
      <c r="J950" s="419" t="s">
        <v>673</v>
      </c>
      <c r="K950" s="437" t="str">
        <f t="shared" si="320"/>
        <v>-</v>
      </c>
      <c r="L950" s="434" t="s">
        <v>668</v>
      </c>
      <c r="M950" s="434" t="s">
        <v>668</v>
      </c>
      <c r="N950" s="434" t="s">
        <v>668</v>
      </c>
      <c r="O950" s="434" t="s">
        <v>668</v>
      </c>
      <c r="P950" s="434" t="s">
        <v>668</v>
      </c>
      <c r="Q950" s="434" t="s">
        <v>668</v>
      </c>
      <c r="R950" s="434" t="s">
        <v>668</v>
      </c>
      <c r="S950" s="434" t="s">
        <v>668</v>
      </c>
      <c r="T950" s="434" t="s">
        <v>668</v>
      </c>
      <c r="U950" s="434" t="s">
        <v>668</v>
      </c>
      <c r="V950" s="438" t="s">
        <v>668</v>
      </c>
      <c r="W950" s="438" t="s">
        <v>668</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323"/>
        <v>4</v>
      </c>
      <c r="D951" s="272"/>
      <c r="E951" s="329">
        <v>16</v>
      </c>
      <c r="F951" s="323" t="b">
        <f t="shared" ref="F951:F982" si="324">COUNTIFS($L951:$W951,"-")&lt;&gt;COUNTA($L951:$W951)</f>
        <v>1</v>
      </c>
      <c r="G951" s="272"/>
      <c r="H951" s="430" t="s">
        <v>695</v>
      </c>
      <c r="I951" s="430"/>
      <c r="J951" s="411" t="s">
        <v>667</v>
      </c>
      <c r="K951" s="431" t="str">
        <f t="shared" si="320"/>
        <v>-</v>
      </c>
      <c r="L951" s="432" t="s">
        <v>668</v>
      </c>
      <c r="M951" s="432" t="s">
        <v>668</v>
      </c>
      <c r="N951" s="432" t="s">
        <v>668</v>
      </c>
      <c r="O951" s="432" t="s">
        <v>668</v>
      </c>
      <c r="P951" s="432" t="s">
        <v>668</v>
      </c>
      <c r="Q951" s="432" t="s">
        <v>668</v>
      </c>
      <c r="R951" s="432" t="s">
        <v>668</v>
      </c>
      <c r="S951" s="432" t="s">
        <v>668</v>
      </c>
      <c r="T951" s="432" t="s">
        <v>668</v>
      </c>
      <c r="U951" s="432" t="s">
        <v>668</v>
      </c>
      <c r="V951" s="432" t="s">
        <v>668</v>
      </c>
      <c r="W951" s="432" t="s">
        <v>668</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323"/>
        <v>4</v>
      </c>
      <c r="D952" s="272"/>
      <c r="E952" s="433">
        <f>E951</f>
        <v>16</v>
      </c>
      <c r="F952" s="323" t="b">
        <f t="shared" si="324"/>
        <v>1</v>
      </c>
      <c r="G952" s="272"/>
      <c r="H952" s="954"/>
      <c r="I952" s="955"/>
      <c r="J952" s="434" t="s">
        <v>670</v>
      </c>
      <c r="K952" s="435" t="str">
        <f t="shared" ref="K952:K994" si="325">IF(L952&lt;0,"-",IFERROR(DATE(2019,1,($L952)*7+1),"-"))</f>
        <v>-</v>
      </c>
      <c r="L952" s="436" t="s">
        <v>668</v>
      </c>
      <c r="M952" s="436" t="s">
        <v>668</v>
      </c>
      <c r="N952" s="436" t="s">
        <v>668</v>
      </c>
      <c r="O952" s="436" t="s">
        <v>668</v>
      </c>
      <c r="P952" s="436" t="s">
        <v>668</v>
      </c>
      <c r="Q952" s="436" t="s">
        <v>668</v>
      </c>
      <c r="R952" s="319">
        <v>0</v>
      </c>
      <c r="S952" s="319" t="b">
        <v>1</v>
      </c>
      <c r="T952" s="436" t="s">
        <v>668</v>
      </c>
      <c r="U952" s="436" t="s">
        <v>668</v>
      </c>
      <c r="V952" s="436" t="s">
        <v>668</v>
      </c>
      <c r="W952" s="436" t="s">
        <v>668</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323"/>
        <v>4</v>
      </c>
      <c r="D953" s="272"/>
      <c r="E953" s="433">
        <f>E952</f>
        <v>16</v>
      </c>
      <c r="F953" s="323" t="b">
        <f t="shared" si="324"/>
        <v>1</v>
      </c>
      <c r="G953" s="272"/>
      <c r="H953" s="956"/>
      <c r="I953" s="957"/>
      <c r="J953" s="434" t="s">
        <v>671</v>
      </c>
      <c r="K953" s="435" t="str">
        <f t="shared" si="325"/>
        <v>-</v>
      </c>
      <c r="L953" s="436" t="s">
        <v>672</v>
      </c>
      <c r="M953" s="436" t="s">
        <v>672</v>
      </c>
      <c r="N953" s="436" t="s">
        <v>672</v>
      </c>
      <c r="O953" s="436" t="s">
        <v>672</v>
      </c>
      <c r="P953" s="436" t="s">
        <v>672</v>
      </c>
      <c r="Q953" s="436" t="s">
        <v>672</v>
      </c>
      <c r="R953" s="436" t="s">
        <v>672</v>
      </c>
      <c r="S953" s="436" t="s">
        <v>672</v>
      </c>
      <c r="T953" s="436" t="s">
        <v>672</v>
      </c>
      <c r="U953" s="436" t="s">
        <v>672</v>
      </c>
      <c r="V953" s="436" t="s">
        <v>672</v>
      </c>
      <c r="W953" s="436" t="s">
        <v>672</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323"/>
        <v>4</v>
      </c>
      <c r="D954" s="272"/>
      <c r="E954" s="433">
        <f>E953</f>
        <v>16</v>
      </c>
      <c r="F954" s="323" t="b">
        <f t="shared" si="324"/>
        <v>1</v>
      </c>
      <c r="G954" s="272"/>
      <c r="H954" s="958"/>
      <c r="I954" s="959"/>
      <c r="J954" s="419" t="s">
        <v>673</v>
      </c>
      <c r="K954" s="437" t="str">
        <f t="shared" si="325"/>
        <v>-</v>
      </c>
      <c r="L954" s="434" t="s">
        <v>668</v>
      </c>
      <c r="M954" s="434" t="s">
        <v>668</v>
      </c>
      <c r="N954" s="434" t="s">
        <v>668</v>
      </c>
      <c r="O954" s="434" t="s">
        <v>668</v>
      </c>
      <c r="P954" s="434" t="s">
        <v>668</v>
      </c>
      <c r="Q954" s="434" t="s">
        <v>668</v>
      </c>
      <c r="R954" s="434" t="s">
        <v>668</v>
      </c>
      <c r="S954" s="434" t="s">
        <v>668</v>
      </c>
      <c r="T954" s="434" t="s">
        <v>668</v>
      </c>
      <c r="U954" s="434" t="s">
        <v>668</v>
      </c>
      <c r="V954" s="438" t="s">
        <v>668</v>
      </c>
      <c r="W954" s="438" t="s">
        <v>668</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326">INT($C$875)+3</f>
        <v>4</v>
      </c>
      <c r="D955" s="272"/>
      <c r="E955" s="329">
        <v>17</v>
      </c>
      <c r="F955" s="323" t="b">
        <f t="shared" si="324"/>
        <v>1</v>
      </c>
      <c r="G955" s="272"/>
      <c r="H955" s="430" t="s">
        <v>696</v>
      </c>
      <c r="I955" s="430"/>
      <c r="J955" s="411" t="s">
        <v>667</v>
      </c>
      <c r="K955" s="431" t="str">
        <f t="shared" si="325"/>
        <v>-</v>
      </c>
      <c r="L955" s="432" t="s">
        <v>668</v>
      </c>
      <c r="M955" s="439">
        <v>42</v>
      </c>
      <c r="N955" s="432" t="s">
        <v>668</v>
      </c>
      <c r="O955" s="432" t="s">
        <v>668</v>
      </c>
      <c r="P955" s="432" t="s">
        <v>668</v>
      </c>
      <c r="Q955" s="432" t="s">
        <v>668</v>
      </c>
      <c r="R955" s="432" t="s">
        <v>668</v>
      </c>
      <c r="S955" s="432" t="s">
        <v>668</v>
      </c>
      <c r="T955" s="432" t="s">
        <v>668</v>
      </c>
      <c r="U955" s="432" t="s">
        <v>668</v>
      </c>
      <c r="V955" s="432" t="s">
        <v>668</v>
      </c>
      <c r="W955" s="432" t="s">
        <v>668</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326"/>
        <v>4</v>
      </c>
      <c r="D956" s="272"/>
      <c r="E956" s="433">
        <f>E955</f>
        <v>17</v>
      </c>
      <c r="F956" s="323" t="b">
        <f t="shared" si="324"/>
        <v>1</v>
      </c>
      <c r="G956" s="272"/>
      <c r="H956" s="954" t="s">
        <v>697</v>
      </c>
      <c r="I956" s="955"/>
      <c r="J956" s="434" t="s">
        <v>670</v>
      </c>
      <c r="K956" s="435" t="str">
        <f t="shared" si="325"/>
        <v>-</v>
      </c>
      <c r="L956" s="436" t="s">
        <v>668</v>
      </c>
      <c r="M956" s="436" t="s">
        <v>668</v>
      </c>
      <c r="N956" s="436" t="s">
        <v>668</v>
      </c>
      <c r="O956" s="436" t="s">
        <v>668</v>
      </c>
      <c r="P956" s="436" t="s">
        <v>668</v>
      </c>
      <c r="Q956" s="436" t="s">
        <v>668</v>
      </c>
      <c r="R956" s="319">
        <v>0</v>
      </c>
      <c r="S956" s="436" t="s">
        <v>668</v>
      </c>
      <c r="T956" s="436" t="s">
        <v>668</v>
      </c>
      <c r="U956" s="436" t="s">
        <v>668</v>
      </c>
      <c r="V956" s="436" t="s">
        <v>668</v>
      </c>
      <c r="W956" s="436" t="s">
        <v>668</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326"/>
        <v>4</v>
      </c>
      <c r="D957" s="272"/>
      <c r="E957" s="433">
        <f>E956</f>
        <v>17</v>
      </c>
      <c r="F957" s="323" t="b">
        <f t="shared" si="324"/>
        <v>1</v>
      </c>
      <c r="G957" s="272"/>
      <c r="H957" s="956"/>
      <c r="I957" s="957"/>
      <c r="J957" s="434" t="s">
        <v>671</v>
      </c>
      <c r="K957" s="435" t="str">
        <f t="shared" si="325"/>
        <v>-</v>
      </c>
      <c r="L957" s="436" t="s">
        <v>672</v>
      </c>
      <c r="M957" s="436" t="s">
        <v>672</v>
      </c>
      <c r="N957" s="436" t="s">
        <v>672</v>
      </c>
      <c r="O957" s="436" t="s">
        <v>672</v>
      </c>
      <c r="P957" s="436" t="s">
        <v>672</v>
      </c>
      <c r="Q957" s="436" t="s">
        <v>672</v>
      </c>
      <c r="R957" s="436" t="s">
        <v>672</v>
      </c>
      <c r="S957" s="436" t="s">
        <v>672</v>
      </c>
      <c r="T957" s="436" t="s">
        <v>672</v>
      </c>
      <c r="U957" s="436" t="s">
        <v>672</v>
      </c>
      <c r="V957" s="436" t="s">
        <v>672</v>
      </c>
      <c r="W957" s="436" t="s">
        <v>672</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326"/>
        <v>4</v>
      </c>
      <c r="D958" s="272"/>
      <c r="E958" s="433">
        <f>E957</f>
        <v>17</v>
      </c>
      <c r="F958" s="323" t="b">
        <f t="shared" si="324"/>
        <v>1</v>
      </c>
      <c r="G958" s="272"/>
      <c r="H958" s="958"/>
      <c r="I958" s="959"/>
      <c r="J958" s="419" t="s">
        <v>673</v>
      </c>
      <c r="K958" s="437" t="str">
        <f t="shared" si="325"/>
        <v>-</v>
      </c>
      <c r="L958" s="434" t="s">
        <v>668</v>
      </c>
      <c r="M958" s="434" t="s">
        <v>668</v>
      </c>
      <c r="N958" s="434" t="s">
        <v>668</v>
      </c>
      <c r="O958" s="434" t="s">
        <v>668</v>
      </c>
      <c r="P958" s="434" t="s">
        <v>668</v>
      </c>
      <c r="Q958" s="434" t="s">
        <v>668</v>
      </c>
      <c r="R958" s="434" t="s">
        <v>668</v>
      </c>
      <c r="S958" s="434" t="s">
        <v>668</v>
      </c>
      <c r="T958" s="434" t="s">
        <v>668</v>
      </c>
      <c r="U958" s="434" t="s">
        <v>668</v>
      </c>
      <c r="V958" s="438" t="s">
        <v>668</v>
      </c>
      <c r="W958" s="438" t="s">
        <v>668</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326"/>
        <v>4</v>
      </c>
      <c r="D959" s="272"/>
      <c r="E959" s="329">
        <v>18</v>
      </c>
      <c r="F959" s="323" t="b">
        <f t="shared" si="324"/>
        <v>1</v>
      </c>
      <c r="G959" s="272"/>
      <c r="H959" s="430" t="s">
        <v>698</v>
      </c>
      <c r="I959" s="430"/>
      <c r="J959" s="411" t="s">
        <v>667</v>
      </c>
      <c r="K959" s="431" t="str">
        <f t="shared" si="325"/>
        <v>-</v>
      </c>
      <c r="L959" s="432" t="s">
        <v>668</v>
      </c>
      <c r="M959" s="432" t="s">
        <v>668</v>
      </c>
      <c r="N959" s="432" t="s">
        <v>668</v>
      </c>
      <c r="O959" s="432" t="s">
        <v>668</v>
      </c>
      <c r="P959" s="432" t="s">
        <v>668</v>
      </c>
      <c r="Q959" s="432" t="s">
        <v>668</v>
      </c>
      <c r="R959" s="432" t="s">
        <v>668</v>
      </c>
      <c r="S959" s="432" t="s">
        <v>668</v>
      </c>
      <c r="T959" s="432" t="s">
        <v>668</v>
      </c>
      <c r="U959" s="432" t="s">
        <v>668</v>
      </c>
      <c r="V959" s="432" t="s">
        <v>668</v>
      </c>
      <c r="W959" s="432" t="s">
        <v>668</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326"/>
        <v>4</v>
      </c>
      <c r="D960" s="272"/>
      <c r="E960" s="433">
        <f>E959</f>
        <v>18</v>
      </c>
      <c r="F960" s="323" t="b">
        <f t="shared" si="324"/>
        <v>1</v>
      </c>
      <c r="G960" s="272"/>
      <c r="H960" s="954" t="s">
        <v>699</v>
      </c>
      <c r="I960" s="955"/>
      <c r="J960" s="434" t="s">
        <v>670</v>
      </c>
      <c r="K960" s="435" t="str">
        <f t="shared" si="325"/>
        <v>-</v>
      </c>
      <c r="L960" s="436" t="s">
        <v>668</v>
      </c>
      <c r="M960" s="436" t="s">
        <v>668</v>
      </c>
      <c r="N960" s="436" t="s">
        <v>668</v>
      </c>
      <c r="O960" s="319">
        <v>1</v>
      </c>
      <c r="P960" s="436" t="s">
        <v>668</v>
      </c>
      <c r="Q960" s="436" t="s">
        <v>668</v>
      </c>
      <c r="R960" s="436" t="s">
        <v>668</v>
      </c>
      <c r="S960" s="436" t="s">
        <v>668</v>
      </c>
      <c r="T960" s="436" t="s">
        <v>668</v>
      </c>
      <c r="U960" s="436" t="s">
        <v>668</v>
      </c>
      <c r="V960" s="436" t="s">
        <v>668</v>
      </c>
      <c r="W960" s="436" t="s">
        <v>668</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326"/>
        <v>4</v>
      </c>
      <c r="D961" s="272"/>
      <c r="E961" s="433">
        <f>E960</f>
        <v>18</v>
      </c>
      <c r="F961" s="323" t="b">
        <f t="shared" si="324"/>
        <v>1</v>
      </c>
      <c r="G961" s="272"/>
      <c r="H961" s="956"/>
      <c r="I961" s="957"/>
      <c r="J961" s="434" t="s">
        <v>671</v>
      </c>
      <c r="K961" s="435" t="str">
        <f t="shared" si="325"/>
        <v>-</v>
      </c>
      <c r="L961" s="436" t="s">
        <v>672</v>
      </c>
      <c r="M961" s="319">
        <v>38</v>
      </c>
      <c r="N961" s="436" t="s">
        <v>672</v>
      </c>
      <c r="O961" s="436" t="s">
        <v>672</v>
      </c>
      <c r="P961" s="436" t="s">
        <v>672</v>
      </c>
      <c r="Q961" s="436" t="s">
        <v>672</v>
      </c>
      <c r="R961" s="436" t="s">
        <v>672</v>
      </c>
      <c r="S961" s="436" t="s">
        <v>672</v>
      </c>
      <c r="T961" s="436" t="s">
        <v>672</v>
      </c>
      <c r="U961" s="436" t="s">
        <v>672</v>
      </c>
      <c r="V961" s="436" t="s">
        <v>672</v>
      </c>
      <c r="W961" s="436" t="s">
        <v>672</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326"/>
        <v>4</v>
      </c>
      <c r="D962" s="272"/>
      <c r="E962" s="433">
        <f>E961</f>
        <v>18</v>
      </c>
      <c r="F962" s="323" t="b">
        <f t="shared" si="324"/>
        <v>1</v>
      </c>
      <c r="G962" s="272"/>
      <c r="H962" s="958"/>
      <c r="I962" s="959"/>
      <c r="J962" s="419" t="s">
        <v>673</v>
      </c>
      <c r="K962" s="437" t="str">
        <f t="shared" si="325"/>
        <v>-</v>
      </c>
      <c r="L962" s="434" t="s">
        <v>668</v>
      </c>
      <c r="M962" s="434" t="s">
        <v>668</v>
      </c>
      <c r="N962" s="434" t="s">
        <v>668</v>
      </c>
      <c r="O962" s="434" t="s">
        <v>668</v>
      </c>
      <c r="P962" s="434" t="s">
        <v>668</v>
      </c>
      <c r="Q962" s="434" t="s">
        <v>668</v>
      </c>
      <c r="R962" s="434" t="s">
        <v>668</v>
      </c>
      <c r="S962" s="434" t="s">
        <v>668</v>
      </c>
      <c r="T962" s="434" t="s">
        <v>668</v>
      </c>
      <c r="U962" s="434" t="s">
        <v>668</v>
      </c>
      <c r="V962" s="438" t="s">
        <v>668</v>
      </c>
      <c r="W962" s="438" t="s">
        <v>668</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326"/>
        <v>4</v>
      </c>
      <c r="D963" s="272"/>
      <c r="E963" s="329">
        <v>19</v>
      </c>
      <c r="F963" s="323" t="b">
        <f t="shared" si="324"/>
        <v>1</v>
      </c>
      <c r="G963" s="272"/>
      <c r="H963" s="430" t="s">
        <v>700</v>
      </c>
      <c r="I963" s="430"/>
      <c r="J963" s="411" t="s">
        <v>667</v>
      </c>
      <c r="K963" s="431" t="str">
        <f t="shared" si="325"/>
        <v>-</v>
      </c>
      <c r="L963" s="432" t="s">
        <v>668</v>
      </c>
      <c r="M963" s="432" t="s">
        <v>668</v>
      </c>
      <c r="N963" s="432" t="s">
        <v>668</v>
      </c>
      <c r="O963" s="432" t="s">
        <v>668</v>
      </c>
      <c r="P963" s="432" t="s">
        <v>668</v>
      </c>
      <c r="Q963" s="432" t="s">
        <v>668</v>
      </c>
      <c r="R963" s="432" t="s">
        <v>668</v>
      </c>
      <c r="S963" s="432" t="s">
        <v>668</v>
      </c>
      <c r="T963" s="432" t="s">
        <v>668</v>
      </c>
      <c r="U963" s="432" t="s">
        <v>668</v>
      </c>
      <c r="V963" s="432" t="s">
        <v>668</v>
      </c>
      <c r="W963" s="432" t="s">
        <v>668</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326"/>
        <v>4</v>
      </c>
      <c r="D964" s="272"/>
      <c r="E964" s="433">
        <f>E963</f>
        <v>19</v>
      </c>
      <c r="F964" s="323" t="b">
        <f t="shared" si="324"/>
        <v>1</v>
      </c>
      <c r="G964" s="272"/>
      <c r="H964" s="954" t="s">
        <v>701</v>
      </c>
      <c r="I964" s="955"/>
      <c r="J964" s="434" t="s">
        <v>670</v>
      </c>
      <c r="K964" s="435">
        <f t="shared" si="325"/>
        <v>43543</v>
      </c>
      <c r="L964" s="319">
        <v>11</v>
      </c>
      <c r="M964" s="436" t="s">
        <v>668</v>
      </c>
      <c r="N964" s="436" t="s">
        <v>668</v>
      </c>
      <c r="O964" s="436" t="s">
        <v>668</v>
      </c>
      <c r="P964" s="436" t="s">
        <v>668</v>
      </c>
      <c r="Q964" s="436" t="s">
        <v>668</v>
      </c>
      <c r="R964" s="436" t="s">
        <v>668</v>
      </c>
      <c r="S964" s="436" t="s">
        <v>668</v>
      </c>
      <c r="T964" s="436" t="s">
        <v>668</v>
      </c>
      <c r="U964" s="436" t="s">
        <v>668</v>
      </c>
      <c r="V964" s="436" t="s">
        <v>668</v>
      </c>
      <c r="W964" s="436" t="s">
        <v>668</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326"/>
        <v>4</v>
      </c>
      <c r="D965" s="272"/>
      <c r="E965" s="433">
        <f>E964</f>
        <v>19</v>
      </c>
      <c r="F965" s="323" t="b">
        <f t="shared" si="324"/>
        <v>1</v>
      </c>
      <c r="G965" s="272"/>
      <c r="H965" s="956"/>
      <c r="I965" s="957"/>
      <c r="J965" s="434" t="s">
        <v>671</v>
      </c>
      <c r="K965" s="435" t="str">
        <f t="shared" si="325"/>
        <v>-</v>
      </c>
      <c r="L965" s="436" t="s">
        <v>672</v>
      </c>
      <c r="M965" s="436" t="s">
        <v>672</v>
      </c>
      <c r="N965" s="319">
        <v>20</v>
      </c>
      <c r="O965" s="319">
        <v>3</v>
      </c>
      <c r="P965" s="436" t="s">
        <v>672</v>
      </c>
      <c r="Q965" s="436" t="s">
        <v>672</v>
      </c>
      <c r="R965" s="436" t="s">
        <v>672</v>
      </c>
      <c r="S965" s="436" t="s">
        <v>672</v>
      </c>
      <c r="T965" s="436" t="s">
        <v>672</v>
      </c>
      <c r="U965" s="436" t="s">
        <v>672</v>
      </c>
      <c r="V965" s="436" t="s">
        <v>672</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326"/>
        <v>4</v>
      </c>
      <c r="D966" s="272"/>
      <c r="E966" s="433">
        <f>E965</f>
        <v>19</v>
      </c>
      <c r="F966" s="323" t="b">
        <f t="shared" si="324"/>
        <v>1</v>
      </c>
      <c r="G966" s="272"/>
      <c r="H966" s="958"/>
      <c r="I966" s="959"/>
      <c r="J966" s="419" t="s">
        <v>673</v>
      </c>
      <c r="K966" s="437" t="str">
        <f t="shared" si="325"/>
        <v>-</v>
      </c>
      <c r="L966" s="434" t="s">
        <v>668</v>
      </c>
      <c r="M966" s="434" t="s">
        <v>668</v>
      </c>
      <c r="N966" s="434" t="s">
        <v>668</v>
      </c>
      <c r="O966" s="434" t="s">
        <v>668</v>
      </c>
      <c r="P966" s="434" t="s">
        <v>668</v>
      </c>
      <c r="Q966" s="434" t="s">
        <v>668</v>
      </c>
      <c r="R966" s="434" t="s">
        <v>668</v>
      </c>
      <c r="S966" s="434" t="s">
        <v>668</v>
      </c>
      <c r="T966" s="434" t="s">
        <v>668</v>
      </c>
      <c r="U966" s="434" t="s">
        <v>668</v>
      </c>
      <c r="V966" s="438" t="s">
        <v>668</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326"/>
        <v>4</v>
      </c>
      <c r="D967" s="272"/>
      <c r="E967" s="329">
        <v>20</v>
      </c>
      <c r="F967" s="323" t="b">
        <f t="shared" si="324"/>
        <v>1</v>
      </c>
      <c r="G967" s="272"/>
      <c r="H967" s="430" t="s">
        <v>702</v>
      </c>
      <c r="I967" s="430"/>
      <c r="J967" s="411" t="s">
        <v>667</v>
      </c>
      <c r="K967" s="431" t="str">
        <f t="shared" si="325"/>
        <v>-</v>
      </c>
      <c r="L967" s="432" t="s">
        <v>668</v>
      </c>
      <c r="M967" s="432" t="s">
        <v>668</v>
      </c>
      <c r="N967" s="432" t="s">
        <v>668</v>
      </c>
      <c r="O967" s="432" t="s">
        <v>668</v>
      </c>
      <c r="P967" s="432" t="s">
        <v>668</v>
      </c>
      <c r="Q967" s="432" t="s">
        <v>668</v>
      </c>
      <c r="R967" s="432" t="s">
        <v>668</v>
      </c>
      <c r="S967" s="432" t="s">
        <v>668</v>
      </c>
      <c r="T967" s="432" t="s">
        <v>668</v>
      </c>
      <c r="U967" s="432" t="s">
        <v>668</v>
      </c>
      <c r="V967" s="432" t="s">
        <v>668</v>
      </c>
      <c r="W967" s="432" t="s">
        <v>668</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326"/>
        <v>4</v>
      </c>
      <c r="D968" s="272"/>
      <c r="E968" s="433">
        <f>E967</f>
        <v>20</v>
      </c>
      <c r="F968" s="323" t="b">
        <f t="shared" si="324"/>
        <v>1</v>
      </c>
      <c r="G968" s="272"/>
      <c r="H968" s="954" t="s">
        <v>703</v>
      </c>
      <c r="I968" s="955"/>
      <c r="J968" s="434" t="s">
        <v>670</v>
      </c>
      <c r="K968" s="435">
        <f t="shared" si="325"/>
        <v>43718</v>
      </c>
      <c r="L968" s="319">
        <v>36</v>
      </c>
      <c r="M968" s="436" t="s">
        <v>668</v>
      </c>
      <c r="N968" s="436" t="s">
        <v>668</v>
      </c>
      <c r="O968" s="436" t="s">
        <v>668</v>
      </c>
      <c r="P968" s="436" t="s">
        <v>668</v>
      </c>
      <c r="Q968" s="436" t="s">
        <v>668</v>
      </c>
      <c r="R968" s="436" t="s">
        <v>668</v>
      </c>
      <c r="S968" s="436" t="s">
        <v>668</v>
      </c>
      <c r="T968" s="436" t="s">
        <v>668</v>
      </c>
      <c r="U968" s="436" t="s">
        <v>668</v>
      </c>
      <c r="V968" s="436" t="s">
        <v>668</v>
      </c>
      <c r="W968" s="436" t="s">
        <v>668</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326"/>
        <v>4</v>
      </c>
      <c r="D969" s="272"/>
      <c r="E969" s="433">
        <f>E968</f>
        <v>20</v>
      </c>
      <c r="F969" s="323" t="b">
        <f t="shared" si="324"/>
        <v>1</v>
      </c>
      <c r="G969" s="272"/>
      <c r="H969" s="956"/>
      <c r="I969" s="957"/>
      <c r="J969" s="434" t="s">
        <v>671</v>
      </c>
      <c r="K969" s="435" t="str">
        <f t="shared" si="325"/>
        <v>-</v>
      </c>
      <c r="L969" s="436" t="s">
        <v>672</v>
      </c>
      <c r="M969" s="436" t="s">
        <v>672</v>
      </c>
      <c r="N969" s="319">
        <v>20</v>
      </c>
      <c r="O969" s="319">
        <v>6</v>
      </c>
      <c r="P969" s="436" t="s">
        <v>672</v>
      </c>
      <c r="Q969" s="436" t="s">
        <v>672</v>
      </c>
      <c r="R969" s="436" t="s">
        <v>672</v>
      </c>
      <c r="S969" s="436" t="s">
        <v>672</v>
      </c>
      <c r="T969" s="436" t="s">
        <v>672</v>
      </c>
      <c r="U969" s="436" t="s">
        <v>672</v>
      </c>
      <c r="V969" s="436" t="s">
        <v>672</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326"/>
        <v>4</v>
      </c>
      <c r="D970" s="272"/>
      <c r="E970" s="433">
        <f>E969</f>
        <v>20</v>
      </c>
      <c r="F970" s="323" t="b">
        <f t="shared" si="324"/>
        <v>1</v>
      </c>
      <c r="G970" s="272"/>
      <c r="H970" s="958"/>
      <c r="I970" s="959"/>
      <c r="J970" s="419" t="s">
        <v>673</v>
      </c>
      <c r="K970" s="437" t="str">
        <f t="shared" si="325"/>
        <v>-</v>
      </c>
      <c r="L970" s="434" t="s">
        <v>668</v>
      </c>
      <c r="M970" s="434" t="s">
        <v>668</v>
      </c>
      <c r="N970" s="434" t="s">
        <v>668</v>
      </c>
      <c r="O970" s="434" t="s">
        <v>668</v>
      </c>
      <c r="P970" s="434" t="s">
        <v>668</v>
      </c>
      <c r="Q970" s="434" t="s">
        <v>668</v>
      </c>
      <c r="R970" s="434" t="s">
        <v>668</v>
      </c>
      <c r="S970" s="434" t="s">
        <v>668</v>
      </c>
      <c r="T970" s="434" t="s">
        <v>668</v>
      </c>
      <c r="U970" s="434" t="s">
        <v>668</v>
      </c>
      <c r="V970" s="438" t="s">
        <v>668</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326"/>
        <v>4</v>
      </c>
      <c r="D971" s="272"/>
      <c r="E971" s="329">
        <v>21</v>
      </c>
      <c r="F971" s="323" t="b">
        <f t="shared" si="324"/>
        <v>1</v>
      </c>
      <c r="G971" s="272"/>
      <c r="H971" s="430" t="s">
        <v>704</v>
      </c>
      <c r="I971" s="430"/>
      <c r="J971" s="411" t="s">
        <v>667</v>
      </c>
      <c r="K971" s="431" t="str">
        <f t="shared" si="325"/>
        <v>-</v>
      </c>
      <c r="L971" s="440">
        <v>-1</v>
      </c>
      <c r="M971" s="432" t="s">
        <v>668</v>
      </c>
      <c r="N971" s="432" t="s">
        <v>668</v>
      </c>
      <c r="O971" s="432" t="s">
        <v>668</v>
      </c>
      <c r="P971" s="432" t="s">
        <v>668</v>
      </c>
      <c r="Q971" s="432" t="s">
        <v>668</v>
      </c>
      <c r="R971" s="432" t="s">
        <v>668</v>
      </c>
      <c r="S971" s="432" t="s">
        <v>668</v>
      </c>
      <c r="T971" s="432" t="s">
        <v>668</v>
      </c>
      <c r="U971" s="432" t="s">
        <v>668</v>
      </c>
      <c r="V971" s="432" t="s">
        <v>668</v>
      </c>
      <c r="W971" s="432" t="s">
        <v>668</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326"/>
        <v>4</v>
      </c>
      <c r="D972" s="272"/>
      <c r="E972" s="433">
        <f>E971</f>
        <v>21</v>
      </c>
      <c r="F972" s="323" t="b">
        <f t="shared" si="324"/>
        <v>1</v>
      </c>
      <c r="G972" s="272"/>
      <c r="H972" s="954" t="s">
        <v>705</v>
      </c>
      <c r="I972" s="955"/>
      <c r="J972" s="434" t="s">
        <v>670</v>
      </c>
      <c r="K972" s="435">
        <f t="shared" si="325"/>
        <v>43760</v>
      </c>
      <c r="L972" s="319">
        <v>42</v>
      </c>
      <c r="M972" s="436" t="s">
        <v>668</v>
      </c>
      <c r="N972" s="436" t="s">
        <v>668</v>
      </c>
      <c r="O972" s="436" t="s">
        <v>668</v>
      </c>
      <c r="P972" s="436" t="s">
        <v>668</v>
      </c>
      <c r="Q972" s="436" t="s">
        <v>668</v>
      </c>
      <c r="R972" s="436" t="s">
        <v>668</v>
      </c>
      <c r="S972" s="436" t="s">
        <v>668</v>
      </c>
      <c r="T972" s="436" t="s">
        <v>668</v>
      </c>
      <c r="U972" s="436" t="s">
        <v>668</v>
      </c>
      <c r="V972" s="436" t="s">
        <v>668</v>
      </c>
      <c r="W972" s="436" t="s">
        <v>668</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326"/>
        <v>4</v>
      </c>
      <c r="D973" s="272"/>
      <c r="E973" s="433">
        <f>E972</f>
        <v>21</v>
      </c>
      <c r="F973" s="323" t="b">
        <f t="shared" si="324"/>
        <v>1</v>
      </c>
      <c r="G973" s="272"/>
      <c r="H973" s="956"/>
      <c r="I973" s="957"/>
      <c r="J973" s="434" t="s">
        <v>671</v>
      </c>
      <c r="K973" s="435" t="str">
        <f t="shared" si="325"/>
        <v>-</v>
      </c>
      <c r="L973" s="436" t="s">
        <v>672</v>
      </c>
      <c r="M973" s="436" t="s">
        <v>672</v>
      </c>
      <c r="N973" s="319">
        <v>28</v>
      </c>
      <c r="O973" s="319">
        <v>3</v>
      </c>
      <c r="P973" s="436" t="s">
        <v>672</v>
      </c>
      <c r="Q973" s="436" t="s">
        <v>672</v>
      </c>
      <c r="R973" s="436" t="s">
        <v>672</v>
      </c>
      <c r="S973" s="436" t="s">
        <v>672</v>
      </c>
      <c r="T973" s="436" t="s">
        <v>672</v>
      </c>
      <c r="U973" s="436" t="s">
        <v>672</v>
      </c>
      <c r="V973" s="436" t="s">
        <v>672</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326"/>
        <v>4</v>
      </c>
      <c r="D974" s="272"/>
      <c r="E974" s="433">
        <f>E973</f>
        <v>21</v>
      </c>
      <c r="F974" s="323" t="b">
        <f t="shared" si="324"/>
        <v>1</v>
      </c>
      <c r="G974" s="272"/>
      <c r="H974" s="958"/>
      <c r="I974" s="959"/>
      <c r="J974" s="419" t="s">
        <v>673</v>
      </c>
      <c r="K974" s="437" t="str">
        <f t="shared" si="325"/>
        <v>-</v>
      </c>
      <c r="L974" s="434" t="s">
        <v>668</v>
      </c>
      <c r="M974" s="434" t="s">
        <v>668</v>
      </c>
      <c r="N974" s="434" t="s">
        <v>668</v>
      </c>
      <c r="O974" s="434" t="s">
        <v>668</v>
      </c>
      <c r="P974" s="434" t="s">
        <v>668</v>
      </c>
      <c r="Q974" s="434" t="s">
        <v>668</v>
      </c>
      <c r="R974" s="434" t="s">
        <v>668</v>
      </c>
      <c r="S974" s="434" t="s">
        <v>668</v>
      </c>
      <c r="T974" s="434" t="s">
        <v>668</v>
      </c>
      <c r="U974" s="434" t="s">
        <v>668</v>
      </c>
      <c r="V974" s="438" t="s">
        <v>668</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326"/>
        <v>4</v>
      </c>
      <c r="D975" s="272"/>
      <c r="E975" s="329">
        <v>22</v>
      </c>
      <c r="F975" s="323" t="b">
        <f t="shared" si="324"/>
        <v>1</v>
      </c>
      <c r="G975" s="272"/>
      <c r="H975" s="430" t="s">
        <v>706</v>
      </c>
      <c r="I975" s="430"/>
      <c r="J975" s="411" t="s">
        <v>667</v>
      </c>
      <c r="K975" s="431" t="str">
        <f t="shared" si="325"/>
        <v>-</v>
      </c>
      <c r="L975" s="432" t="s">
        <v>668</v>
      </c>
      <c r="M975" s="432" t="s">
        <v>668</v>
      </c>
      <c r="N975" s="432" t="s">
        <v>668</v>
      </c>
      <c r="O975" s="432" t="s">
        <v>668</v>
      </c>
      <c r="P975" s="432" t="s">
        <v>668</v>
      </c>
      <c r="Q975" s="432" t="s">
        <v>668</v>
      </c>
      <c r="R975" s="432" t="s">
        <v>668</v>
      </c>
      <c r="S975" s="432" t="s">
        <v>668</v>
      </c>
      <c r="T975" s="432" t="s">
        <v>668</v>
      </c>
      <c r="U975" s="432" t="s">
        <v>668</v>
      </c>
      <c r="V975" s="432" t="s">
        <v>668</v>
      </c>
      <c r="W975" s="432" t="s">
        <v>668</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326"/>
        <v>4</v>
      </c>
      <c r="D976" s="272"/>
      <c r="E976" s="433">
        <f>E975</f>
        <v>22</v>
      </c>
      <c r="F976" s="323" t="b">
        <f t="shared" si="324"/>
        <v>1</v>
      </c>
      <c r="G976" s="272"/>
      <c r="H976" s="954" t="s">
        <v>707</v>
      </c>
      <c r="I976" s="955"/>
      <c r="J976" s="434" t="s">
        <v>670</v>
      </c>
      <c r="K976" s="435" t="str">
        <f t="shared" si="325"/>
        <v>-</v>
      </c>
      <c r="L976" s="436" t="s">
        <v>668</v>
      </c>
      <c r="M976" s="436" t="s">
        <v>668</v>
      </c>
      <c r="N976" s="319">
        <v>0</v>
      </c>
      <c r="O976" s="436" t="s">
        <v>668</v>
      </c>
      <c r="P976" s="436" t="s">
        <v>668</v>
      </c>
      <c r="Q976" s="436" t="s">
        <v>668</v>
      </c>
      <c r="R976" s="436" t="s">
        <v>668</v>
      </c>
      <c r="S976" s="436" t="s">
        <v>668</v>
      </c>
      <c r="T976" s="436" t="s">
        <v>668</v>
      </c>
      <c r="U976" s="436" t="s">
        <v>668</v>
      </c>
      <c r="V976" s="436" t="s">
        <v>668</v>
      </c>
      <c r="W976" s="436" t="s">
        <v>668</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326"/>
        <v>4</v>
      </c>
      <c r="D977" s="272"/>
      <c r="E977" s="433">
        <f>E976</f>
        <v>22</v>
      </c>
      <c r="F977" s="323" t="b">
        <f t="shared" si="324"/>
        <v>1</v>
      </c>
      <c r="G977" s="272"/>
      <c r="H977" s="956"/>
      <c r="I977" s="957"/>
      <c r="J977" s="434" t="s">
        <v>671</v>
      </c>
      <c r="K977" s="435" t="str">
        <f t="shared" si="325"/>
        <v>-</v>
      </c>
      <c r="L977" s="436" t="s">
        <v>672</v>
      </c>
      <c r="M977" s="436" t="s">
        <v>672</v>
      </c>
      <c r="N977" s="436" t="s">
        <v>672</v>
      </c>
      <c r="O977" s="436" t="s">
        <v>672</v>
      </c>
      <c r="P977" s="436" t="s">
        <v>672</v>
      </c>
      <c r="Q977" s="436" t="s">
        <v>672</v>
      </c>
      <c r="R977" s="436" t="s">
        <v>672</v>
      </c>
      <c r="S977" s="436" t="s">
        <v>672</v>
      </c>
      <c r="T977" s="436" t="s">
        <v>672</v>
      </c>
      <c r="U977" s="436" t="s">
        <v>672</v>
      </c>
      <c r="V977" s="436" t="s">
        <v>672</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326"/>
        <v>4</v>
      </c>
      <c r="D978" s="272"/>
      <c r="E978" s="433">
        <f>E977</f>
        <v>22</v>
      </c>
      <c r="F978" s="323" t="b">
        <f t="shared" si="324"/>
        <v>1</v>
      </c>
      <c r="G978" s="272"/>
      <c r="H978" s="958"/>
      <c r="I978" s="959"/>
      <c r="J978" s="419" t="s">
        <v>673</v>
      </c>
      <c r="K978" s="437" t="str">
        <f t="shared" si="325"/>
        <v>-</v>
      </c>
      <c r="L978" s="434" t="s">
        <v>668</v>
      </c>
      <c r="M978" s="434" t="s">
        <v>668</v>
      </c>
      <c r="N978" s="434" t="s">
        <v>668</v>
      </c>
      <c r="O978" s="434" t="s">
        <v>668</v>
      </c>
      <c r="P978" s="434" t="s">
        <v>668</v>
      </c>
      <c r="Q978" s="434" t="s">
        <v>668</v>
      </c>
      <c r="R978" s="434" t="s">
        <v>668</v>
      </c>
      <c r="S978" s="434" t="s">
        <v>668</v>
      </c>
      <c r="T978" s="434" t="s">
        <v>668</v>
      </c>
      <c r="U978" s="434" t="s">
        <v>668</v>
      </c>
      <c r="V978" s="438" t="s">
        <v>668</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326"/>
        <v>4</v>
      </c>
      <c r="D979" s="272"/>
      <c r="E979" s="329">
        <v>23</v>
      </c>
      <c r="F979" s="323" t="b">
        <f t="shared" si="324"/>
        <v>1</v>
      </c>
      <c r="G979" s="272"/>
      <c r="H979" s="430" t="s">
        <v>708</v>
      </c>
      <c r="I979" s="430"/>
      <c r="J979" s="411" t="s">
        <v>667</v>
      </c>
      <c r="K979" s="431" t="str">
        <f t="shared" si="325"/>
        <v>-</v>
      </c>
      <c r="L979" s="432" t="s">
        <v>668</v>
      </c>
      <c r="M979" s="432" t="s">
        <v>668</v>
      </c>
      <c r="N979" s="432" t="s">
        <v>668</v>
      </c>
      <c r="O979" s="432" t="s">
        <v>668</v>
      </c>
      <c r="P979" s="432" t="s">
        <v>668</v>
      </c>
      <c r="Q979" s="432" t="s">
        <v>668</v>
      </c>
      <c r="R979" s="432" t="s">
        <v>668</v>
      </c>
      <c r="S979" s="432" t="s">
        <v>668</v>
      </c>
      <c r="T979" s="432" t="s">
        <v>668</v>
      </c>
      <c r="U979" s="432" t="s">
        <v>668</v>
      </c>
      <c r="V979" s="432" t="s">
        <v>668</v>
      </c>
      <c r="W979" s="432" t="s">
        <v>668</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326"/>
        <v>4</v>
      </c>
      <c r="D980" s="272"/>
      <c r="E980" s="433">
        <f>E979</f>
        <v>23</v>
      </c>
      <c r="F980" s="323" t="b">
        <f t="shared" si="324"/>
        <v>1</v>
      </c>
      <c r="G980" s="272"/>
      <c r="H980" s="954" t="s">
        <v>709</v>
      </c>
      <c r="I980" s="955"/>
      <c r="J980" s="434" t="s">
        <v>670</v>
      </c>
      <c r="K980" s="435" t="str">
        <f t="shared" si="325"/>
        <v>-</v>
      </c>
      <c r="L980" s="436" t="s">
        <v>668</v>
      </c>
      <c r="M980" s="436" t="s">
        <v>668</v>
      </c>
      <c r="N980" s="319">
        <v>0</v>
      </c>
      <c r="O980" s="436" t="s">
        <v>668</v>
      </c>
      <c r="P980" s="436" t="s">
        <v>668</v>
      </c>
      <c r="Q980" s="436" t="s">
        <v>668</v>
      </c>
      <c r="R980" s="436" t="s">
        <v>668</v>
      </c>
      <c r="S980" s="436" t="s">
        <v>668</v>
      </c>
      <c r="T980" s="436" t="s">
        <v>668</v>
      </c>
      <c r="U980" s="436" t="s">
        <v>668</v>
      </c>
      <c r="V980" s="436" t="s">
        <v>668</v>
      </c>
      <c r="W980" s="436" t="s">
        <v>668</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326"/>
        <v>4</v>
      </c>
      <c r="D981" s="272"/>
      <c r="E981" s="433">
        <f>E980</f>
        <v>23</v>
      </c>
      <c r="F981" s="323" t="b">
        <f t="shared" si="324"/>
        <v>1</v>
      </c>
      <c r="G981" s="272"/>
      <c r="H981" s="956"/>
      <c r="I981" s="957"/>
      <c r="J981" s="434" t="s">
        <v>671</v>
      </c>
      <c r="K981" s="435" t="str">
        <f t="shared" si="325"/>
        <v>-</v>
      </c>
      <c r="L981" s="436" t="s">
        <v>672</v>
      </c>
      <c r="M981" s="436" t="s">
        <v>672</v>
      </c>
      <c r="N981" s="436" t="s">
        <v>672</v>
      </c>
      <c r="O981" s="436" t="s">
        <v>672</v>
      </c>
      <c r="P981" s="436" t="s">
        <v>672</v>
      </c>
      <c r="Q981" s="436" t="s">
        <v>672</v>
      </c>
      <c r="R981" s="436" t="s">
        <v>672</v>
      </c>
      <c r="S981" s="436" t="s">
        <v>672</v>
      </c>
      <c r="T981" s="436" t="s">
        <v>672</v>
      </c>
      <c r="U981" s="436" t="s">
        <v>672</v>
      </c>
      <c r="V981" s="436" t="s">
        <v>672</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326"/>
        <v>4</v>
      </c>
      <c r="D982" s="272"/>
      <c r="E982" s="433">
        <f>E981</f>
        <v>23</v>
      </c>
      <c r="F982" s="323" t="b">
        <f t="shared" si="324"/>
        <v>1</v>
      </c>
      <c r="G982" s="272"/>
      <c r="H982" s="958"/>
      <c r="I982" s="959"/>
      <c r="J982" s="419" t="s">
        <v>673</v>
      </c>
      <c r="K982" s="437" t="str">
        <f t="shared" si="325"/>
        <v>-</v>
      </c>
      <c r="L982" s="434" t="s">
        <v>668</v>
      </c>
      <c r="M982" s="434" t="s">
        <v>668</v>
      </c>
      <c r="N982" s="434" t="s">
        <v>668</v>
      </c>
      <c r="O982" s="434" t="s">
        <v>668</v>
      </c>
      <c r="P982" s="434" t="s">
        <v>668</v>
      </c>
      <c r="Q982" s="434" t="s">
        <v>668</v>
      </c>
      <c r="R982" s="434" t="s">
        <v>668</v>
      </c>
      <c r="S982" s="434" t="s">
        <v>668</v>
      </c>
      <c r="T982" s="434" t="s">
        <v>668</v>
      </c>
      <c r="U982" s="434" t="s">
        <v>668</v>
      </c>
      <c r="V982" s="438" t="s">
        <v>668</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326"/>
        <v>4</v>
      </c>
      <c r="D983" s="272"/>
      <c r="E983" s="329">
        <v>24</v>
      </c>
      <c r="F983" s="323" t="b">
        <f t="shared" ref="F983:F994" si="327">COUNTIFS($L983:$W983,"-")&lt;&gt;COUNTA($L983:$W983)</f>
        <v>1</v>
      </c>
      <c r="G983" s="272"/>
      <c r="H983" s="430" t="s">
        <v>710</v>
      </c>
      <c r="I983" s="430"/>
      <c r="J983" s="411" t="s">
        <v>667</v>
      </c>
      <c r="K983" s="431" t="str">
        <f t="shared" si="325"/>
        <v>-</v>
      </c>
      <c r="L983" s="432" t="s">
        <v>668</v>
      </c>
      <c r="M983" s="432" t="s">
        <v>668</v>
      </c>
      <c r="N983" s="432" t="s">
        <v>668</v>
      </c>
      <c r="O983" s="432" t="s">
        <v>668</v>
      </c>
      <c r="P983" s="432" t="s">
        <v>668</v>
      </c>
      <c r="Q983" s="432" t="s">
        <v>668</v>
      </c>
      <c r="R983" s="432" t="s">
        <v>668</v>
      </c>
      <c r="S983" s="432" t="s">
        <v>668</v>
      </c>
      <c r="T983" s="432" t="s">
        <v>668</v>
      </c>
      <c r="U983" s="432" t="s">
        <v>668</v>
      </c>
      <c r="V983" s="432" t="s">
        <v>668</v>
      </c>
      <c r="W983" s="432" t="s">
        <v>668</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326"/>
        <v>4</v>
      </c>
      <c r="D984" s="272"/>
      <c r="E984" s="433">
        <f>E983</f>
        <v>24</v>
      </c>
      <c r="F984" s="323" t="b">
        <f t="shared" si="327"/>
        <v>1</v>
      </c>
      <c r="G984" s="272"/>
      <c r="H984" s="954" t="s">
        <v>711</v>
      </c>
      <c r="I984" s="955"/>
      <c r="J984" s="434" t="s">
        <v>670</v>
      </c>
      <c r="K984" s="435" t="str">
        <f t="shared" si="325"/>
        <v>-</v>
      </c>
      <c r="L984" s="436" t="s">
        <v>668</v>
      </c>
      <c r="M984" s="436" t="s">
        <v>668</v>
      </c>
      <c r="N984" s="436" t="s">
        <v>668</v>
      </c>
      <c r="O984" s="436" t="s">
        <v>668</v>
      </c>
      <c r="P984" s="436" t="s">
        <v>668</v>
      </c>
      <c r="Q984" s="436" t="s">
        <v>668</v>
      </c>
      <c r="R984" s="436" t="s">
        <v>668</v>
      </c>
      <c r="S984" s="436" t="s">
        <v>668</v>
      </c>
      <c r="T984" s="436" t="s">
        <v>668</v>
      </c>
      <c r="U984" s="436" t="s">
        <v>668</v>
      </c>
      <c r="V984" s="436" t="s">
        <v>668</v>
      </c>
      <c r="W984" s="436" t="s">
        <v>668</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326"/>
        <v>4</v>
      </c>
      <c r="D985" s="272"/>
      <c r="E985" s="433">
        <f>E984</f>
        <v>24</v>
      </c>
      <c r="F985" s="323" t="b">
        <f t="shared" si="327"/>
        <v>1</v>
      </c>
      <c r="G985" s="272"/>
      <c r="H985" s="956"/>
      <c r="I985" s="957"/>
      <c r="J985" s="434" t="s">
        <v>671</v>
      </c>
      <c r="K985" s="435" t="str">
        <f t="shared" si="325"/>
        <v>-</v>
      </c>
      <c r="L985" s="436" t="s">
        <v>672</v>
      </c>
      <c r="M985" s="436" t="s">
        <v>672</v>
      </c>
      <c r="N985" s="436" t="s">
        <v>672</v>
      </c>
      <c r="O985" s="436" t="s">
        <v>672</v>
      </c>
      <c r="P985" s="436" t="s">
        <v>672</v>
      </c>
      <c r="Q985" s="436" t="s">
        <v>672</v>
      </c>
      <c r="R985" s="436" t="s">
        <v>672</v>
      </c>
      <c r="S985" s="436" t="s">
        <v>672</v>
      </c>
      <c r="T985" s="436" t="s">
        <v>672</v>
      </c>
      <c r="U985" s="436" t="s">
        <v>672</v>
      </c>
      <c r="V985" s="436" t="s">
        <v>672</v>
      </c>
      <c r="W985" s="436" t="s">
        <v>672</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326"/>
        <v>4</v>
      </c>
      <c r="D986" s="272"/>
      <c r="E986" s="433">
        <f>E985</f>
        <v>24</v>
      </c>
      <c r="F986" s="323" t="b">
        <f t="shared" si="327"/>
        <v>1</v>
      </c>
      <c r="G986" s="272"/>
      <c r="H986" s="958"/>
      <c r="I986" s="959"/>
      <c r="J986" s="419" t="s">
        <v>673</v>
      </c>
      <c r="K986" s="437" t="str">
        <f t="shared" si="325"/>
        <v>-</v>
      </c>
      <c r="L986" s="434" t="s">
        <v>668</v>
      </c>
      <c r="M986" s="434" t="s">
        <v>668</v>
      </c>
      <c r="N986" s="434" t="s">
        <v>668</v>
      </c>
      <c r="O986" s="434" t="s">
        <v>668</v>
      </c>
      <c r="P986" s="434" t="s">
        <v>668</v>
      </c>
      <c r="Q986" s="434" t="s">
        <v>668</v>
      </c>
      <c r="R986" s="434" t="s">
        <v>668</v>
      </c>
      <c r="S986" s="434" t="s">
        <v>668</v>
      </c>
      <c r="T986" s="434" t="s">
        <v>668</v>
      </c>
      <c r="U986" s="434" t="s">
        <v>668</v>
      </c>
      <c r="V986" s="438" t="s">
        <v>668</v>
      </c>
      <c r="W986" s="438" t="s">
        <v>668</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328">INT($C$875)+3</f>
        <v>4</v>
      </c>
      <c r="D987" s="272"/>
      <c r="E987" s="329">
        <v>25</v>
      </c>
      <c r="F987" s="323" t="b">
        <f t="shared" si="327"/>
        <v>1</v>
      </c>
      <c r="G987" s="272"/>
      <c r="H987" s="430" t="s">
        <v>1049</v>
      </c>
      <c r="I987" s="430"/>
      <c r="J987" s="411" t="s">
        <v>667</v>
      </c>
      <c r="K987" s="431" t="str">
        <f t="shared" si="325"/>
        <v>-</v>
      </c>
      <c r="L987" s="432" t="s">
        <v>668</v>
      </c>
      <c r="M987" s="432" t="s">
        <v>668</v>
      </c>
      <c r="N987" s="432" t="s">
        <v>668</v>
      </c>
      <c r="O987" s="432" t="s">
        <v>668</v>
      </c>
      <c r="P987" s="432" t="s">
        <v>668</v>
      </c>
      <c r="Q987" s="439">
        <v>21</v>
      </c>
      <c r="R987" s="432" t="s">
        <v>668</v>
      </c>
      <c r="S987" s="432" t="s">
        <v>668</v>
      </c>
      <c r="T987" s="432" t="s">
        <v>668</v>
      </c>
      <c r="U987" s="432" t="s">
        <v>668</v>
      </c>
      <c r="V987" s="432" t="s">
        <v>668</v>
      </c>
      <c r="W987" s="432" t="s">
        <v>668</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328"/>
        <v>4</v>
      </c>
      <c r="D988" s="272"/>
      <c r="E988" s="433">
        <f>E987</f>
        <v>25</v>
      </c>
      <c r="F988" s="323" t="b">
        <f t="shared" si="327"/>
        <v>1</v>
      </c>
      <c r="G988" s="272"/>
      <c r="H988" s="954" t="s">
        <v>1050</v>
      </c>
      <c r="I988" s="955"/>
      <c r="J988" s="434" t="s">
        <v>670</v>
      </c>
      <c r="K988" s="435" t="str">
        <f t="shared" si="325"/>
        <v>-</v>
      </c>
      <c r="L988" s="436" t="s">
        <v>668</v>
      </c>
      <c r="M988" s="436" t="s">
        <v>668</v>
      </c>
      <c r="N988" s="436" t="s">
        <v>668</v>
      </c>
      <c r="O988" s="436" t="s">
        <v>668</v>
      </c>
      <c r="P988" s="436" t="s">
        <v>668</v>
      </c>
      <c r="Q988" s="436" t="s">
        <v>668</v>
      </c>
      <c r="R988" s="436" t="s">
        <v>668</v>
      </c>
      <c r="S988" s="319" t="b">
        <v>1</v>
      </c>
      <c r="T988" s="436" t="s">
        <v>668</v>
      </c>
      <c r="U988" s="436" t="s">
        <v>668</v>
      </c>
      <c r="V988" s="436" t="s">
        <v>668</v>
      </c>
      <c r="W988" s="436" t="s">
        <v>668</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328"/>
        <v>4</v>
      </c>
      <c r="D989" s="272"/>
      <c r="E989" s="433">
        <f>E988</f>
        <v>25</v>
      </c>
      <c r="F989" s="323" t="b">
        <f t="shared" si="327"/>
        <v>1</v>
      </c>
      <c r="G989" s="272"/>
      <c r="H989" s="956"/>
      <c r="I989" s="957"/>
      <c r="J989" s="434" t="s">
        <v>671</v>
      </c>
      <c r="K989" s="435" t="str">
        <f t="shared" si="325"/>
        <v>-</v>
      </c>
      <c r="L989" s="436" t="s">
        <v>672</v>
      </c>
      <c r="M989" s="436" t="s">
        <v>672</v>
      </c>
      <c r="N989" s="436" t="s">
        <v>672</v>
      </c>
      <c r="O989" s="436" t="s">
        <v>672</v>
      </c>
      <c r="P989" s="319">
        <v>21</v>
      </c>
      <c r="Q989" s="436" t="s">
        <v>672</v>
      </c>
      <c r="R989" s="436" t="s">
        <v>672</v>
      </c>
      <c r="S989" s="436" t="s">
        <v>672</v>
      </c>
      <c r="T989" s="436" t="s">
        <v>672</v>
      </c>
      <c r="U989" s="436" t="s">
        <v>672</v>
      </c>
      <c r="V989" s="436" t="s">
        <v>672</v>
      </c>
      <c r="W989" s="436" t="s">
        <v>672</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328"/>
        <v>4</v>
      </c>
      <c r="D990" s="272"/>
      <c r="E990" s="433">
        <f>E989</f>
        <v>25</v>
      </c>
      <c r="F990" s="323" t="b">
        <f t="shared" si="327"/>
        <v>1</v>
      </c>
      <c r="G990" s="272"/>
      <c r="H990" s="958"/>
      <c r="I990" s="959"/>
      <c r="J990" s="419" t="s">
        <v>673</v>
      </c>
      <c r="K990" s="437" t="str">
        <f t="shared" si="325"/>
        <v>-</v>
      </c>
      <c r="L990" s="434" t="s">
        <v>668</v>
      </c>
      <c r="M990" s="434" t="s">
        <v>668</v>
      </c>
      <c r="N990" s="434" t="s">
        <v>668</v>
      </c>
      <c r="O990" s="434" t="s">
        <v>668</v>
      </c>
      <c r="P990" s="434" t="s">
        <v>668</v>
      </c>
      <c r="Q990" s="434" t="s">
        <v>668</v>
      </c>
      <c r="R990" s="434" t="s">
        <v>668</v>
      </c>
      <c r="S990" s="434" t="s">
        <v>668</v>
      </c>
      <c r="T990" s="434" t="s">
        <v>668</v>
      </c>
      <c r="U990" s="434" t="s">
        <v>668</v>
      </c>
      <c r="V990" s="438" t="s">
        <v>668</v>
      </c>
      <c r="W990" s="438" t="s">
        <v>668</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328"/>
        <v>4</v>
      </c>
      <c r="D991" s="272"/>
      <c r="E991" s="329">
        <v>26</v>
      </c>
      <c r="F991" s="323" t="b">
        <f t="shared" si="327"/>
        <v>1</v>
      </c>
      <c r="G991" s="272"/>
      <c r="H991" s="430" t="s">
        <v>712</v>
      </c>
      <c r="I991" s="430"/>
      <c r="J991" s="411" t="s">
        <v>667</v>
      </c>
      <c r="K991" s="431" t="str">
        <f t="shared" si="325"/>
        <v>-</v>
      </c>
      <c r="L991" s="440">
        <v>-1</v>
      </c>
      <c r="M991" s="432" t="s">
        <v>668</v>
      </c>
      <c r="N991" s="432" t="s">
        <v>668</v>
      </c>
      <c r="O991" s="432" t="s">
        <v>668</v>
      </c>
      <c r="P991" s="432" t="s">
        <v>668</v>
      </c>
      <c r="Q991" s="432" t="s">
        <v>668</v>
      </c>
      <c r="R991" s="432" t="s">
        <v>668</v>
      </c>
      <c r="S991" s="432" t="s">
        <v>668</v>
      </c>
      <c r="T991" s="432" t="s">
        <v>668</v>
      </c>
      <c r="U991" s="432" t="s">
        <v>668</v>
      </c>
      <c r="V991" s="439">
        <v>0.05</v>
      </c>
      <c r="W991" s="432" t="s">
        <v>668</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328"/>
        <v>4</v>
      </c>
      <c r="D992" s="272"/>
      <c r="E992" s="433">
        <f>E991</f>
        <v>26</v>
      </c>
      <c r="F992" s="323" t="b">
        <f t="shared" si="327"/>
        <v>1</v>
      </c>
      <c r="G992" s="272"/>
      <c r="H992" s="954" t="s">
        <v>713</v>
      </c>
      <c r="I992" s="955"/>
      <c r="J992" s="434" t="s">
        <v>670</v>
      </c>
      <c r="K992" s="435" t="str">
        <f t="shared" si="325"/>
        <v>-</v>
      </c>
      <c r="L992" s="436" t="s">
        <v>668</v>
      </c>
      <c r="M992" s="436" t="s">
        <v>668</v>
      </c>
      <c r="N992" s="436" t="s">
        <v>668</v>
      </c>
      <c r="O992" s="436" t="s">
        <v>668</v>
      </c>
      <c r="P992" s="436" t="s">
        <v>668</v>
      </c>
      <c r="Q992" s="436" t="s">
        <v>668</v>
      </c>
      <c r="R992" s="436" t="s">
        <v>668</v>
      </c>
      <c r="S992" s="436" t="s">
        <v>668</v>
      </c>
      <c r="T992" s="436" t="s">
        <v>668</v>
      </c>
      <c r="U992" s="436" t="s">
        <v>668</v>
      </c>
      <c r="V992" s="436" t="s">
        <v>668</v>
      </c>
      <c r="W992" s="436" t="s">
        <v>668</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328"/>
        <v>4</v>
      </c>
      <c r="D993" s="272"/>
      <c r="E993" s="433">
        <f>E992</f>
        <v>26</v>
      </c>
      <c r="F993" s="323" t="b">
        <f t="shared" si="327"/>
        <v>1</v>
      </c>
      <c r="G993" s="272"/>
      <c r="H993" s="956"/>
      <c r="I993" s="957"/>
      <c r="J993" s="434" t="s">
        <v>671</v>
      </c>
      <c r="K993" s="435" t="str">
        <f t="shared" si="325"/>
        <v>-</v>
      </c>
      <c r="L993" s="436" t="s">
        <v>672</v>
      </c>
      <c r="M993" s="436" t="s">
        <v>672</v>
      </c>
      <c r="N993" s="436" t="s">
        <v>672</v>
      </c>
      <c r="O993" s="436" t="s">
        <v>672</v>
      </c>
      <c r="P993" s="436" t="s">
        <v>672</v>
      </c>
      <c r="Q993" s="436" t="s">
        <v>672</v>
      </c>
      <c r="R993" s="436" t="s">
        <v>672</v>
      </c>
      <c r="S993" s="436" t="s">
        <v>672</v>
      </c>
      <c r="T993" s="436" t="s">
        <v>672</v>
      </c>
      <c r="U993" s="436" t="s">
        <v>672</v>
      </c>
      <c r="V993" s="436" t="s">
        <v>672</v>
      </c>
      <c r="W993" s="436" t="s">
        <v>672</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328"/>
        <v>4</v>
      </c>
      <c r="D994" s="272"/>
      <c r="E994" s="433">
        <f>E993</f>
        <v>26</v>
      </c>
      <c r="F994" s="323" t="b">
        <f t="shared" si="327"/>
        <v>1</v>
      </c>
      <c r="G994" s="272"/>
      <c r="H994" s="958"/>
      <c r="I994" s="959"/>
      <c r="J994" s="419" t="s">
        <v>673</v>
      </c>
      <c r="K994" s="437" t="str">
        <f t="shared" si="325"/>
        <v>-</v>
      </c>
      <c r="L994" s="443" t="s">
        <v>668</v>
      </c>
      <c r="M994" s="443" t="s">
        <v>668</v>
      </c>
      <c r="N994" s="443" t="s">
        <v>668</v>
      </c>
      <c r="O994" s="443" t="s">
        <v>668</v>
      </c>
      <c r="P994" s="443" t="s">
        <v>668</v>
      </c>
      <c r="Q994" s="443" t="s">
        <v>668</v>
      </c>
      <c r="R994" s="443" t="s">
        <v>668</v>
      </c>
      <c r="S994" s="443" t="s">
        <v>668</v>
      </c>
      <c r="T994" s="443" t="s">
        <v>668</v>
      </c>
      <c r="U994" s="443" t="s">
        <v>668</v>
      </c>
      <c r="V994" s="442">
        <v>-0.05</v>
      </c>
      <c r="W994" s="438" t="s">
        <v>668</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409</v>
      </c>
      <c r="AR995" s="259"/>
      <c r="AS995" s="247"/>
      <c r="AT995" s="247"/>
      <c r="AU995" s="247"/>
    </row>
    <row r="996" spans="1:47" ht="5.15" customHeight="1" outlineLevel="2" x14ac:dyDescent="0.35">
      <c r="A996" s="247"/>
      <c r="B996" s="256"/>
      <c r="C996" s="249">
        <f>INT($C$875)+2.005</f>
        <v>3.0049999999999999</v>
      </c>
      <c r="D996" s="272" t="s">
        <v>405</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714</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715</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716</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717</v>
      </c>
      <c r="I1000" s="277"/>
      <c r="J1000" s="319">
        <v>0</v>
      </c>
      <c r="K1000" s="319">
        <v>0.5</v>
      </c>
      <c r="L1000" s="319">
        <v>1.25</v>
      </c>
      <c r="M1000" s="293">
        <f>FORECAST(M999,CHOOSE({1,2},L1000,N1000),CHOOSE({1,2},L999,N999))</f>
        <v>13.624999999999998</v>
      </c>
      <c r="N1000" s="319">
        <v>3.5</v>
      </c>
      <c r="O1000" s="277" t="s">
        <v>718</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409</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117</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719</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396</v>
      </c>
      <c r="F6" s="323">
        <v>2</v>
      </c>
      <c r="G6" s="261"/>
      <c r="H6" s="653" t="s">
        <v>720</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398</v>
      </c>
      <c r="F7" s="326">
        <v>1</v>
      </c>
      <c r="G7" s="265"/>
      <c r="H7" s="456" t="s">
        <v>399</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400</v>
      </c>
      <c r="K12" s="448" t="s">
        <v>401</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402</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403</v>
      </c>
      <c r="C15" s="445">
        <f>INT(MAX($C$16:$C$31))+1</f>
        <v>5</v>
      </c>
      <c r="D15" s="272" t="s">
        <v>404</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405</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406</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407</v>
      </c>
      <c r="I18" s="277"/>
      <c r="J18" s="534">
        <v>44526.325755208301</v>
      </c>
      <c r="K18" s="997" t="s">
        <v>969</v>
      </c>
      <c r="L18" s="998"/>
      <c r="M18" s="998"/>
      <c r="N18" s="998"/>
      <c r="O18" s="998"/>
      <c r="P18" s="998"/>
      <c r="Q18" s="998"/>
      <c r="R18" s="998"/>
      <c r="S18" s="998"/>
      <c r="T18" s="998"/>
      <c r="U18" s="998"/>
      <c r="V18" s="998"/>
      <c r="W18" s="998"/>
      <c r="X18" s="998"/>
      <c r="Y18" s="998"/>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408</v>
      </c>
      <c r="I21" s="277"/>
      <c r="J21" s="533">
        <v>45081.620505671301</v>
      </c>
      <c r="K21" s="999" t="s">
        <v>1214</v>
      </c>
      <c r="L21" s="1000"/>
      <c r="M21" s="1000"/>
      <c r="N21" s="1000"/>
      <c r="O21" s="1000"/>
      <c r="P21" s="1000"/>
      <c r="Q21" s="1000"/>
      <c r="R21" s="1000"/>
      <c r="S21" s="1000"/>
      <c r="T21" s="1000"/>
      <c r="U21" s="1000"/>
      <c r="V21" s="1000"/>
      <c r="W21" s="1000"/>
      <c r="X21" s="1000"/>
      <c r="Y21" s="1001"/>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409</v>
      </c>
      <c r="SK24" s="259"/>
      <c r="SL24" s="247"/>
      <c r="SM24" s="247"/>
      <c r="SN24" s="247"/>
    </row>
    <row r="25" spans="1:508" ht="5.15" hidden="1" customHeight="1" outlineLevel="3" x14ac:dyDescent="0.35">
      <c r="A25" s="247"/>
      <c r="B25" s="256"/>
      <c r="C25" s="445">
        <f>INT($C$6)+3.005</f>
        <v>4.0049999999999999</v>
      </c>
      <c r="D25" s="272" t="s">
        <v>405</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410</v>
      </c>
      <c r="I26" s="451"/>
      <c r="J26" s="279" t="s">
        <v>411</v>
      </c>
      <c r="K26" s="280">
        <v>15</v>
      </c>
      <c r="L26" s="279" t="s">
        <v>412</v>
      </c>
      <c r="M26" s="280">
        <v>8.43</v>
      </c>
      <c r="N26" s="277" t="s">
        <v>413</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414</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415</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416</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417</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409</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117</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396</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398</v>
      </c>
      <c r="F41" s="326">
        <v>1</v>
      </c>
      <c r="G41" s="265"/>
      <c r="H41" s="456" t="s">
        <v>961</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964</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154</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721</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722</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723</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721</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722</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721</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722</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402</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724</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403</v>
      </c>
      <c r="C56" s="445">
        <f>INT(MAX($C$59:$C$123))+1</f>
        <v>5</v>
      </c>
      <c r="D56" s="272" t="s">
        <v>404</v>
      </c>
      <c r="E56" s="329"/>
      <c r="F56" s="329"/>
      <c r="G56" s="272"/>
      <c r="H56" s="329" t="s">
        <v>725</v>
      </c>
      <c r="I56" s="329"/>
      <c r="J56" s="329"/>
      <c r="K56" s="741">
        <f>BK56</f>
        <v>7</v>
      </c>
      <c r="L56" s="741">
        <f t="shared" ref="L56:AB56" si="24">BL56</f>
        <v>7</v>
      </c>
      <c r="M56" s="741">
        <f t="shared" si="24"/>
        <v>7</v>
      </c>
      <c r="N56" s="741">
        <f t="shared" si="24"/>
        <v>7</v>
      </c>
      <c r="O56" s="741">
        <f t="shared" si="24"/>
        <v>7</v>
      </c>
      <c r="P56" s="741">
        <f t="shared" si="24"/>
        <v>7</v>
      </c>
      <c r="Q56" s="741">
        <f t="shared" si="24"/>
        <v>7</v>
      </c>
      <c r="R56" s="741">
        <f t="shared" si="24"/>
        <v>7</v>
      </c>
      <c r="S56" s="741">
        <f t="shared" si="24"/>
        <v>7</v>
      </c>
      <c r="T56" s="741">
        <f t="shared" si="24"/>
        <v>7</v>
      </c>
      <c r="U56" s="741">
        <f t="shared" si="24"/>
        <v>7</v>
      </c>
      <c r="V56" s="741">
        <f t="shared" si="24"/>
        <v>7</v>
      </c>
      <c r="W56" s="741">
        <f t="shared" si="24"/>
        <v>8</v>
      </c>
      <c r="X56" s="741">
        <f t="shared" si="24"/>
        <v>8</v>
      </c>
      <c r="Y56" s="741">
        <f t="shared" si="24"/>
        <v>8</v>
      </c>
      <c r="Z56" s="741">
        <f t="shared" si="24"/>
        <v>8</v>
      </c>
      <c r="AA56" s="741">
        <f t="shared" si="24"/>
        <v>9</v>
      </c>
      <c r="AB56" s="741">
        <f t="shared" si="24"/>
        <v>9</v>
      </c>
      <c r="AC56" s="329">
        <f>MATCH(AC$44+4,Periods!$F$21:$F$31,1)-1</f>
        <v>0</v>
      </c>
      <c r="AD56" s="329">
        <f>MATCH(AD$44+4,Periods!$F$21:$F$31,1)-1</f>
        <v>0</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3</v>
      </c>
      <c r="AN56" s="329">
        <f>MATCH(AN$44+4,Periods!$F$21:$F$31,1)-1</f>
        <v>3</v>
      </c>
      <c r="AO56" s="329">
        <f>MATCH(AO$44+4,Periods!$F$21:$F$31,1)-1</f>
        <v>3</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4</v>
      </c>
      <c r="AV56" s="329">
        <f>MATCH(AV$44+4,Periods!$F$21:$F$31,1)-1</f>
        <v>4</v>
      </c>
      <c r="AW56" s="329">
        <f>MATCH(AW$44+4,Periods!$F$21:$F$31,1)-1</f>
        <v>4</v>
      </c>
      <c r="AX56" s="329">
        <f>MATCH(AX$44+4,Periods!$F$21:$F$31,1)-1</f>
        <v>4</v>
      </c>
      <c r="AY56" s="329">
        <f>MATCH(AY$44+4,Periods!$F$21:$F$31,1)-1</f>
        <v>5</v>
      </c>
      <c r="AZ56" s="329">
        <f>MATCH(AZ$44+4,Periods!$F$21:$F$31,1)-1</f>
        <v>5</v>
      </c>
      <c r="BA56" s="329">
        <f>MATCH(BA$44+4,Periods!$F$21:$F$31,1)-1</f>
        <v>5</v>
      </c>
      <c r="BB56" s="329">
        <f>MATCH(BB$44+4,Periods!$F$21:$F$31,1)-1</f>
        <v>6</v>
      </c>
      <c r="BC56" s="329">
        <f>MATCH(BC$44+4,Periods!$F$21:$F$31,1)-1</f>
        <v>6</v>
      </c>
      <c r="BD56" s="329">
        <f>MATCH(BD$44+4,Periods!$F$21:$F$31,1)-1</f>
        <v>6</v>
      </c>
      <c r="BE56" s="329">
        <f>MATCH(BE$44+4,Periods!$F$21:$F$31,1)-1</f>
        <v>6</v>
      </c>
      <c r="BF56" s="329">
        <f>MATCH(BF$44+4,Periods!$F$21:$F$31,1)-1</f>
        <v>6</v>
      </c>
      <c r="BG56" s="329">
        <f>MATCH(BG$44+4,Periods!$F$21:$F$31,1)-1</f>
        <v>7</v>
      </c>
      <c r="BH56" s="329">
        <f>MATCH(BH$44+4,Periods!$F$21:$F$31,1)-1</f>
        <v>7</v>
      </c>
      <c r="BI56" s="329">
        <f>MATCH(BI$44+4,Periods!$F$21:$F$31,1)-1</f>
        <v>7</v>
      </c>
      <c r="BJ56" s="329">
        <f>MATCH(BJ$44+4,Periods!$F$21:$F$31,1)-1</f>
        <v>7</v>
      </c>
      <c r="BK56" s="329">
        <f>MATCH(BK$44+4,Periods!$F$21:$F$31,1)-1</f>
        <v>7</v>
      </c>
      <c r="BL56" s="329">
        <f>MATCH(BL$44+4,Periods!$F$21:$F$31,1)-1</f>
        <v>7</v>
      </c>
      <c r="BM56" s="329">
        <f>MATCH(BM$44+4,Periods!$F$21:$F$31,1)-1</f>
        <v>7</v>
      </c>
      <c r="BN56" s="329">
        <f>MATCH(BN$44+4,Periods!$F$21:$F$31,1)-1</f>
        <v>7</v>
      </c>
      <c r="BO56" s="329">
        <f>MATCH(BO$44+4,Periods!$F$21:$F$31,1)-1</f>
        <v>7</v>
      </c>
      <c r="BP56" s="329">
        <f>MATCH(BP$44+4,Periods!$F$21:$F$31,1)-1</f>
        <v>7</v>
      </c>
      <c r="BQ56" s="329">
        <f>MATCH(BQ$44+4,Periods!$F$21:$F$31,1)-1</f>
        <v>7</v>
      </c>
      <c r="BR56" s="329">
        <f>MATCH(BR$44+4,Periods!$F$21:$F$31,1)-1</f>
        <v>7</v>
      </c>
      <c r="BS56" s="329">
        <f>MATCH(BS$44+4,Periods!$F$21:$F$31,1)-1</f>
        <v>7</v>
      </c>
      <c r="BT56" s="329">
        <f>MATCH(BT$44+4,Periods!$F$21:$F$31,1)-1</f>
        <v>7</v>
      </c>
      <c r="BU56" s="329">
        <f>MATCH(BU$44+4,Periods!$F$21:$F$31,1)-1</f>
        <v>7</v>
      </c>
      <c r="BV56" s="329">
        <f>MATCH(BV$44+4,Periods!$F$21:$F$31,1)-1</f>
        <v>7</v>
      </c>
      <c r="BW56" s="329">
        <f>MATCH(BW$44+4,Periods!$F$21:$F$31,1)-1</f>
        <v>8</v>
      </c>
      <c r="BX56" s="329">
        <f>MATCH(BX$44+4,Periods!$F$21:$F$31,1)-1</f>
        <v>8</v>
      </c>
      <c r="BY56" s="329">
        <f>MATCH(BY$44+4,Periods!$F$21:$F$31,1)-1</f>
        <v>8</v>
      </c>
      <c r="BZ56" s="329">
        <f>MATCH(BZ$44+4,Periods!$F$21:$F$31,1)-1</f>
        <v>8</v>
      </c>
      <c r="CA56" s="329">
        <f>MATCH(CA$44+4,Periods!$F$21:$F$31,1)-1</f>
        <v>9</v>
      </c>
      <c r="CB56" s="329">
        <f>MATCH(CB$44+4,Periods!$F$21:$F$31,1)-1</f>
        <v>9</v>
      </c>
      <c r="CC56" s="741">
        <f>AC56</f>
        <v>0</v>
      </c>
      <c r="CD56" s="741">
        <f t="shared" ref="CD56:EO56" si="25">AD56</f>
        <v>0</v>
      </c>
      <c r="CE56" s="741">
        <f t="shared" si="25"/>
        <v>1</v>
      </c>
      <c r="CF56" s="741">
        <f t="shared" si="25"/>
        <v>1</v>
      </c>
      <c r="CG56" s="741">
        <f t="shared" si="25"/>
        <v>1</v>
      </c>
      <c r="CH56" s="741">
        <f t="shared" si="25"/>
        <v>2</v>
      </c>
      <c r="CI56" s="741">
        <f t="shared" si="25"/>
        <v>2</v>
      </c>
      <c r="CJ56" s="741">
        <f t="shared" si="25"/>
        <v>2</v>
      </c>
      <c r="CK56" s="741">
        <f t="shared" si="25"/>
        <v>2</v>
      </c>
      <c r="CL56" s="741">
        <f t="shared" si="25"/>
        <v>2</v>
      </c>
      <c r="CM56" s="741">
        <f t="shared" si="25"/>
        <v>3</v>
      </c>
      <c r="CN56" s="741">
        <f t="shared" si="25"/>
        <v>3</v>
      </c>
      <c r="CO56" s="741">
        <f t="shared" si="25"/>
        <v>3</v>
      </c>
      <c r="CP56" s="741">
        <f t="shared" si="25"/>
        <v>3</v>
      </c>
      <c r="CQ56" s="741">
        <f t="shared" si="25"/>
        <v>3</v>
      </c>
      <c r="CR56" s="741">
        <f t="shared" si="25"/>
        <v>3</v>
      </c>
      <c r="CS56" s="741">
        <f t="shared" si="25"/>
        <v>3</v>
      </c>
      <c r="CT56" s="741">
        <f t="shared" si="25"/>
        <v>3</v>
      </c>
      <c r="CU56" s="741">
        <f t="shared" si="25"/>
        <v>4</v>
      </c>
      <c r="CV56" s="741">
        <f t="shared" si="25"/>
        <v>4</v>
      </c>
      <c r="CW56" s="741">
        <f t="shared" si="25"/>
        <v>4</v>
      </c>
      <c r="CX56" s="741">
        <f t="shared" si="25"/>
        <v>4</v>
      </c>
      <c r="CY56" s="741">
        <f t="shared" si="25"/>
        <v>5</v>
      </c>
      <c r="CZ56" s="741">
        <f t="shared" si="25"/>
        <v>5</v>
      </c>
      <c r="DA56" s="741">
        <f t="shared" si="25"/>
        <v>5</v>
      </c>
      <c r="DB56" s="741">
        <f t="shared" si="25"/>
        <v>6</v>
      </c>
      <c r="DC56" s="741">
        <f t="shared" si="25"/>
        <v>6</v>
      </c>
      <c r="DD56" s="741">
        <f t="shared" si="25"/>
        <v>6</v>
      </c>
      <c r="DE56" s="741">
        <f t="shared" si="25"/>
        <v>6</v>
      </c>
      <c r="DF56" s="741">
        <f t="shared" si="25"/>
        <v>6</v>
      </c>
      <c r="DG56" s="741">
        <f t="shared" si="25"/>
        <v>7</v>
      </c>
      <c r="DH56" s="741">
        <f t="shared" si="25"/>
        <v>7</v>
      </c>
      <c r="DI56" s="741">
        <f t="shared" si="25"/>
        <v>7</v>
      </c>
      <c r="DJ56" s="741">
        <f t="shared" si="25"/>
        <v>7</v>
      </c>
      <c r="DK56" s="741">
        <f t="shared" si="25"/>
        <v>7</v>
      </c>
      <c r="DL56" s="741">
        <f t="shared" si="25"/>
        <v>7</v>
      </c>
      <c r="DM56" s="741">
        <f t="shared" si="25"/>
        <v>7</v>
      </c>
      <c r="DN56" s="741">
        <f t="shared" si="25"/>
        <v>7</v>
      </c>
      <c r="DO56" s="741">
        <f t="shared" si="25"/>
        <v>7</v>
      </c>
      <c r="DP56" s="741">
        <f t="shared" si="25"/>
        <v>7</v>
      </c>
      <c r="DQ56" s="741">
        <f t="shared" si="25"/>
        <v>7</v>
      </c>
      <c r="DR56" s="741">
        <f t="shared" si="25"/>
        <v>7</v>
      </c>
      <c r="DS56" s="741">
        <f t="shared" si="25"/>
        <v>7</v>
      </c>
      <c r="DT56" s="741">
        <f t="shared" si="25"/>
        <v>7</v>
      </c>
      <c r="DU56" s="741">
        <f t="shared" si="25"/>
        <v>7</v>
      </c>
      <c r="DV56" s="741">
        <f t="shared" si="25"/>
        <v>7</v>
      </c>
      <c r="DW56" s="741">
        <f t="shared" si="25"/>
        <v>8</v>
      </c>
      <c r="DX56" s="741">
        <f t="shared" si="25"/>
        <v>8</v>
      </c>
      <c r="DY56" s="741">
        <f t="shared" si="25"/>
        <v>8</v>
      </c>
      <c r="DZ56" s="741">
        <f t="shared" si="25"/>
        <v>8</v>
      </c>
      <c r="EA56" s="741">
        <f t="shared" si="25"/>
        <v>9</v>
      </c>
      <c r="EB56" s="741">
        <f t="shared" si="25"/>
        <v>9</v>
      </c>
      <c r="EC56" s="741">
        <f t="shared" si="25"/>
        <v>0</v>
      </c>
      <c r="ED56" s="741">
        <f t="shared" si="25"/>
        <v>0</v>
      </c>
      <c r="EE56" s="741">
        <f t="shared" si="25"/>
        <v>1</v>
      </c>
      <c r="EF56" s="741">
        <f t="shared" si="25"/>
        <v>1</v>
      </c>
      <c r="EG56" s="741">
        <f t="shared" si="25"/>
        <v>1</v>
      </c>
      <c r="EH56" s="741">
        <f t="shared" si="25"/>
        <v>2</v>
      </c>
      <c r="EI56" s="741">
        <f t="shared" si="25"/>
        <v>2</v>
      </c>
      <c r="EJ56" s="741">
        <f t="shared" si="25"/>
        <v>2</v>
      </c>
      <c r="EK56" s="741">
        <f t="shared" si="25"/>
        <v>2</v>
      </c>
      <c r="EL56" s="741">
        <f t="shared" si="25"/>
        <v>2</v>
      </c>
      <c r="EM56" s="741">
        <f t="shared" si="25"/>
        <v>3</v>
      </c>
      <c r="EN56" s="741">
        <f t="shared" si="25"/>
        <v>3</v>
      </c>
      <c r="EO56" s="741">
        <f t="shared" si="25"/>
        <v>3</v>
      </c>
      <c r="EP56" s="741">
        <f t="shared" ref="EP56:HA56" si="26">CP56</f>
        <v>3</v>
      </c>
      <c r="EQ56" s="741">
        <f t="shared" si="26"/>
        <v>3</v>
      </c>
      <c r="ER56" s="741">
        <f t="shared" si="26"/>
        <v>3</v>
      </c>
      <c r="ES56" s="741">
        <f t="shared" si="26"/>
        <v>3</v>
      </c>
      <c r="ET56" s="741">
        <f t="shared" si="26"/>
        <v>3</v>
      </c>
      <c r="EU56" s="741">
        <f t="shared" si="26"/>
        <v>4</v>
      </c>
      <c r="EV56" s="741">
        <f t="shared" si="26"/>
        <v>4</v>
      </c>
      <c r="EW56" s="741">
        <f t="shared" si="26"/>
        <v>4</v>
      </c>
      <c r="EX56" s="741">
        <f t="shared" si="26"/>
        <v>4</v>
      </c>
      <c r="EY56" s="741">
        <f t="shared" si="26"/>
        <v>5</v>
      </c>
      <c r="EZ56" s="741">
        <f t="shared" si="26"/>
        <v>5</v>
      </c>
      <c r="FA56" s="741">
        <f t="shared" si="26"/>
        <v>5</v>
      </c>
      <c r="FB56" s="741">
        <f t="shared" si="26"/>
        <v>6</v>
      </c>
      <c r="FC56" s="741">
        <f t="shared" si="26"/>
        <v>6</v>
      </c>
      <c r="FD56" s="741">
        <f t="shared" si="26"/>
        <v>6</v>
      </c>
      <c r="FE56" s="741">
        <f t="shared" si="26"/>
        <v>6</v>
      </c>
      <c r="FF56" s="741">
        <f t="shared" si="26"/>
        <v>6</v>
      </c>
      <c r="FG56" s="741">
        <f t="shared" si="26"/>
        <v>7</v>
      </c>
      <c r="FH56" s="741">
        <f t="shared" si="26"/>
        <v>7</v>
      </c>
      <c r="FI56" s="741">
        <f t="shared" si="26"/>
        <v>7</v>
      </c>
      <c r="FJ56" s="741">
        <f t="shared" si="26"/>
        <v>7</v>
      </c>
      <c r="FK56" s="741">
        <f t="shared" si="26"/>
        <v>7</v>
      </c>
      <c r="FL56" s="741">
        <f t="shared" si="26"/>
        <v>7</v>
      </c>
      <c r="FM56" s="741">
        <f t="shared" si="26"/>
        <v>7</v>
      </c>
      <c r="FN56" s="741">
        <f t="shared" si="26"/>
        <v>7</v>
      </c>
      <c r="FO56" s="741">
        <f t="shared" si="26"/>
        <v>7</v>
      </c>
      <c r="FP56" s="741">
        <f t="shared" si="26"/>
        <v>7</v>
      </c>
      <c r="FQ56" s="741">
        <f t="shared" si="26"/>
        <v>7</v>
      </c>
      <c r="FR56" s="741">
        <f t="shared" si="26"/>
        <v>7</v>
      </c>
      <c r="FS56" s="741">
        <f t="shared" si="26"/>
        <v>7</v>
      </c>
      <c r="FT56" s="741">
        <f t="shared" si="26"/>
        <v>7</v>
      </c>
      <c r="FU56" s="741">
        <f t="shared" si="26"/>
        <v>7</v>
      </c>
      <c r="FV56" s="741">
        <f t="shared" si="26"/>
        <v>7</v>
      </c>
      <c r="FW56" s="741">
        <f t="shared" si="26"/>
        <v>8</v>
      </c>
      <c r="FX56" s="741">
        <f t="shared" si="26"/>
        <v>8</v>
      </c>
      <c r="FY56" s="741">
        <f t="shared" si="26"/>
        <v>8</v>
      </c>
      <c r="FZ56" s="741">
        <f t="shared" si="26"/>
        <v>8</v>
      </c>
      <c r="GA56" s="741">
        <f t="shared" si="26"/>
        <v>9</v>
      </c>
      <c r="GB56" s="741">
        <f t="shared" si="26"/>
        <v>9</v>
      </c>
      <c r="GC56" s="741">
        <f t="shared" si="26"/>
        <v>0</v>
      </c>
      <c r="GD56" s="741">
        <f t="shared" si="26"/>
        <v>0</v>
      </c>
      <c r="GE56" s="741">
        <f t="shared" si="26"/>
        <v>1</v>
      </c>
      <c r="GF56" s="741">
        <f t="shared" si="26"/>
        <v>1</v>
      </c>
      <c r="GG56" s="741">
        <f t="shared" si="26"/>
        <v>1</v>
      </c>
      <c r="GH56" s="741">
        <f t="shared" si="26"/>
        <v>2</v>
      </c>
      <c r="GI56" s="741">
        <f t="shared" si="26"/>
        <v>2</v>
      </c>
      <c r="GJ56" s="741">
        <f t="shared" si="26"/>
        <v>2</v>
      </c>
      <c r="GK56" s="741">
        <f t="shared" si="26"/>
        <v>2</v>
      </c>
      <c r="GL56" s="741">
        <f t="shared" si="26"/>
        <v>2</v>
      </c>
      <c r="GM56" s="741">
        <f t="shared" si="26"/>
        <v>3</v>
      </c>
      <c r="GN56" s="741">
        <f t="shared" si="26"/>
        <v>3</v>
      </c>
      <c r="GO56" s="741">
        <f t="shared" si="26"/>
        <v>3</v>
      </c>
      <c r="GP56" s="741">
        <f t="shared" si="26"/>
        <v>3</v>
      </c>
      <c r="GQ56" s="741">
        <f t="shared" si="26"/>
        <v>3</v>
      </c>
      <c r="GR56" s="741">
        <f t="shared" si="26"/>
        <v>3</v>
      </c>
      <c r="GS56" s="741">
        <f t="shared" si="26"/>
        <v>3</v>
      </c>
      <c r="GT56" s="741">
        <f t="shared" si="26"/>
        <v>3</v>
      </c>
      <c r="GU56" s="741">
        <f t="shared" si="26"/>
        <v>4</v>
      </c>
      <c r="GV56" s="741">
        <f t="shared" si="26"/>
        <v>4</v>
      </c>
      <c r="GW56" s="741">
        <f t="shared" si="26"/>
        <v>4</v>
      </c>
      <c r="GX56" s="741">
        <f t="shared" si="26"/>
        <v>4</v>
      </c>
      <c r="GY56" s="741">
        <f t="shared" si="26"/>
        <v>5</v>
      </c>
      <c r="GZ56" s="741">
        <f t="shared" si="26"/>
        <v>5</v>
      </c>
      <c r="HA56" s="741">
        <f t="shared" si="26"/>
        <v>5</v>
      </c>
      <c r="HB56" s="741">
        <f t="shared" ref="HB56:JM56" si="27">FB56</f>
        <v>6</v>
      </c>
      <c r="HC56" s="741">
        <f t="shared" si="27"/>
        <v>6</v>
      </c>
      <c r="HD56" s="741">
        <f t="shared" si="27"/>
        <v>6</v>
      </c>
      <c r="HE56" s="741">
        <f t="shared" si="27"/>
        <v>6</v>
      </c>
      <c r="HF56" s="741">
        <f t="shared" si="27"/>
        <v>6</v>
      </c>
      <c r="HG56" s="741">
        <f t="shared" si="27"/>
        <v>7</v>
      </c>
      <c r="HH56" s="741">
        <f t="shared" si="27"/>
        <v>7</v>
      </c>
      <c r="HI56" s="741">
        <f t="shared" si="27"/>
        <v>7</v>
      </c>
      <c r="HJ56" s="741">
        <f t="shared" si="27"/>
        <v>7</v>
      </c>
      <c r="HK56" s="741">
        <f t="shared" si="27"/>
        <v>7</v>
      </c>
      <c r="HL56" s="741">
        <f t="shared" si="27"/>
        <v>7</v>
      </c>
      <c r="HM56" s="741">
        <f t="shared" si="27"/>
        <v>7</v>
      </c>
      <c r="HN56" s="741">
        <f t="shared" si="27"/>
        <v>7</v>
      </c>
      <c r="HO56" s="741">
        <f t="shared" si="27"/>
        <v>7</v>
      </c>
      <c r="HP56" s="741">
        <f t="shared" si="27"/>
        <v>7</v>
      </c>
      <c r="HQ56" s="741">
        <f t="shared" si="27"/>
        <v>7</v>
      </c>
      <c r="HR56" s="741">
        <f t="shared" si="27"/>
        <v>7</v>
      </c>
      <c r="HS56" s="741">
        <f t="shared" si="27"/>
        <v>7</v>
      </c>
      <c r="HT56" s="741">
        <f t="shared" si="27"/>
        <v>7</v>
      </c>
      <c r="HU56" s="741">
        <f t="shared" si="27"/>
        <v>7</v>
      </c>
      <c r="HV56" s="741">
        <f t="shared" si="27"/>
        <v>7</v>
      </c>
      <c r="HW56" s="741">
        <f t="shared" si="27"/>
        <v>8</v>
      </c>
      <c r="HX56" s="741">
        <f t="shared" si="27"/>
        <v>8</v>
      </c>
      <c r="HY56" s="741">
        <f t="shared" si="27"/>
        <v>8</v>
      </c>
      <c r="HZ56" s="741">
        <f t="shared" si="27"/>
        <v>8</v>
      </c>
      <c r="IA56" s="741">
        <f t="shared" si="27"/>
        <v>9</v>
      </c>
      <c r="IB56" s="741">
        <f t="shared" si="27"/>
        <v>9</v>
      </c>
      <c r="IC56" s="741">
        <f t="shared" si="27"/>
        <v>0</v>
      </c>
      <c r="ID56" s="741">
        <f t="shared" si="27"/>
        <v>0</v>
      </c>
      <c r="IE56" s="741">
        <f t="shared" si="27"/>
        <v>1</v>
      </c>
      <c r="IF56" s="741">
        <f t="shared" si="27"/>
        <v>1</v>
      </c>
      <c r="IG56" s="741">
        <f t="shared" si="27"/>
        <v>1</v>
      </c>
      <c r="IH56" s="741">
        <f t="shared" si="27"/>
        <v>2</v>
      </c>
      <c r="II56" s="741">
        <f t="shared" si="27"/>
        <v>2</v>
      </c>
      <c r="IJ56" s="741">
        <f t="shared" si="27"/>
        <v>2</v>
      </c>
      <c r="IK56" s="741">
        <f t="shared" si="27"/>
        <v>2</v>
      </c>
      <c r="IL56" s="741">
        <f t="shared" si="27"/>
        <v>2</v>
      </c>
      <c r="IM56" s="741">
        <f t="shared" si="27"/>
        <v>3</v>
      </c>
      <c r="IN56" s="741">
        <f t="shared" si="27"/>
        <v>3</v>
      </c>
      <c r="IO56" s="741">
        <f t="shared" si="27"/>
        <v>3</v>
      </c>
      <c r="IP56" s="741">
        <f t="shared" si="27"/>
        <v>3</v>
      </c>
      <c r="IQ56" s="741">
        <f t="shared" si="27"/>
        <v>3</v>
      </c>
      <c r="IR56" s="741">
        <f t="shared" si="27"/>
        <v>3</v>
      </c>
      <c r="IS56" s="741">
        <f t="shared" si="27"/>
        <v>3</v>
      </c>
      <c r="IT56" s="741">
        <f t="shared" si="27"/>
        <v>3</v>
      </c>
      <c r="IU56" s="741">
        <f t="shared" si="27"/>
        <v>4</v>
      </c>
      <c r="IV56" s="741">
        <f t="shared" si="27"/>
        <v>4</v>
      </c>
      <c r="IW56" s="741">
        <f t="shared" si="27"/>
        <v>4</v>
      </c>
      <c r="IX56" s="741">
        <f t="shared" si="27"/>
        <v>4</v>
      </c>
      <c r="IY56" s="741">
        <f t="shared" si="27"/>
        <v>5</v>
      </c>
      <c r="IZ56" s="741">
        <f t="shared" si="27"/>
        <v>5</v>
      </c>
      <c r="JA56" s="741">
        <f t="shared" si="27"/>
        <v>5</v>
      </c>
      <c r="JB56" s="741">
        <f t="shared" si="27"/>
        <v>6</v>
      </c>
      <c r="JC56" s="741">
        <f t="shared" si="27"/>
        <v>6</v>
      </c>
      <c r="JD56" s="741">
        <f t="shared" si="27"/>
        <v>6</v>
      </c>
      <c r="JE56" s="741">
        <f t="shared" si="27"/>
        <v>6</v>
      </c>
      <c r="JF56" s="741">
        <f t="shared" si="27"/>
        <v>6</v>
      </c>
      <c r="JG56" s="741">
        <f t="shared" si="27"/>
        <v>7</v>
      </c>
      <c r="JH56" s="741">
        <f t="shared" si="27"/>
        <v>7</v>
      </c>
      <c r="JI56" s="741">
        <f t="shared" si="27"/>
        <v>7</v>
      </c>
      <c r="JJ56" s="741">
        <f t="shared" si="27"/>
        <v>7</v>
      </c>
      <c r="JK56" s="741">
        <f t="shared" si="27"/>
        <v>7</v>
      </c>
      <c r="JL56" s="741">
        <f t="shared" si="27"/>
        <v>7</v>
      </c>
      <c r="JM56" s="741">
        <f t="shared" si="27"/>
        <v>7</v>
      </c>
      <c r="JN56" s="741">
        <f t="shared" ref="JN56:LY56" si="28">HN56</f>
        <v>7</v>
      </c>
      <c r="JO56" s="741">
        <f t="shared" si="28"/>
        <v>7</v>
      </c>
      <c r="JP56" s="741">
        <f t="shared" si="28"/>
        <v>7</v>
      </c>
      <c r="JQ56" s="741">
        <f t="shared" si="28"/>
        <v>7</v>
      </c>
      <c r="JR56" s="741">
        <f t="shared" si="28"/>
        <v>7</v>
      </c>
      <c r="JS56" s="741">
        <f t="shared" si="28"/>
        <v>7</v>
      </c>
      <c r="JT56" s="741">
        <f t="shared" si="28"/>
        <v>7</v>
      </c>
      <c r="JU56" s="741">
        <f t="shared" si="28"/>
        <v>7</v>
      </c>
      <c r="JV56" s="741">
        <f t="shared" si="28"/>
        <v>7</v>
      </c>
      <c r="JW56" s="741">
        <f t="shared" si="28"/>
        <v>8</v>
      </c>
      <c r="JX56" s="741">
        <f t="shared" si="28"/>
        <v>8</v>
      </c>
      <c r="JY56" s="741">
        <f t="shared" si="28"/>
        <v>8</v>
      </c>
      <c r="JZ56" s="741">
        <f t="shared" si="28"/>
        <v>8</v>
      </c>
      <c r="KA56" s="741">
        <f t="shared" si="28"/>
        <v>9</v>
      </c>
      <c r="KB56" s="741">
        <f t="shared" si="28"/>
        <v>9</v>
      </c>
      <c r="KC56" s="741">
        <f t="shared" si="28"/>
        <v>0</v>
      </c>
      <c r="KD56" s="741">
        <f t="shared" si="28"/>
        <v>0</v>
      </c>
      <c r="KE56" s="741">
        <f t="shared" si="28"/>
        <v>1</v>
      </c>
      <c r="KF56" s="741">
        <f t="shared" si="28"/>
        <v>1</v>
      </c>
      <c r="KG56" s="741">
        <f t="shared" si="28"/>
        <v>1</v>
      </c>
      <c r="KH56" s="741">
        <f t="shared" si="28"/>
        <v>2</v>
      </c>
      <c r="KI56" s="741">
        <f t="shared" si="28"/>
        <v>2</v>
      </c>
      <c r="KJ56" s="741">
        <f t="shared" si="28"/>
        <v>2</v>
      </c>
      <c r="KK56" s="741">
        <f t="shared" si="28"/>
        <v>2</v>
      </c>
      <c r="KL56" s="741">
        <f t="shared" si="28"/>
        <v>2</v>
      </c>
      <c r="KM56" s="741">
        <f t="shared" si="28"/>
        <v>3</v>
      </c>
      <c r="KN56" s="741">
        <f t="shared" si="28"/>
        <v>3</v>
      </c>
      <c r="KO56" s="741">
        <f t="shared" si="28"/>
        <v>3</v>
      </c>
      <c r="KP56" s="741">
        <f t="shared" si="28"/>
        <v>3</v>
      </c>
      <c r="KQ56" s="741">
        <f t="shared" si="28"/>
        <v>3</v>
      </c>
      <c r="KR56" s="741">
        <f t="shared" si="28"/>
        <v>3</v>
      </c>
      <c r="KS56" s="741">
        <f t="shared" si="28"/>
        <v>3</v>
      </c>
      <c r="KT56" s="741">
        <f t="shared" si="28"/>
        <v>3</v>
      </c>
      <c r="KU56" s="741">
        <f t="shared" si="28"/>
        <v>4</v>
      </c>
      <c r="KV56" s="741">
        <f t="shared" si="28"/>
        <v>4</v>
      </c>
      <c r="KW56" s="741">
        <f t="shared" si="28"/>
        <v>4</v>
      </c>
      <c r="KX56" s="741">
        <f t="shared" si="28"/>
        <v>4</v>
      </c>
      <c r="KY56" s="741">
        <f t="shared" si="28"/>
        <v>5</v>
      </c>
      <c r="KZ56" s="741">
        <f t="shared" si="28"/>
        <v>5</v>
      </c>
      <c r="LA56" s="741">
        <f t="shared" si="28"/>
        <v>5</v>
      </c>
      <c r="LB56" s="741">
        <f t="shared" si="28"/>
        <v>6</v>
      </c>
      <c r="LC56" s="741">
        <f t="shared" si="28"/>
        <v>6</v>
      </c>
      <c r="LD56" s="741">
        <f t="shared" si="28"/>
        <v>6</v>
      </c>
      <c r="LE56" s="741">
        <f t="shared" si="28"/>
        <v>6</v>
      </c>
      <c r="LF56" s="741">
        <f t="shared" si="28"/>
        <v>6</v>
      </c>
      <c r="LG56" s="741">
        <f t="shared" si="28"/>
        <v>7</v>
      </c>
      <c r="LH56" s="741">
        <f t="shared" si="28"/>
        <v>7</v>
      </c>
      <c r="LI56" s="741">
        <f t="shared" si="28"/>
        <v>7</v>
      </c>
      <c r="LJ56" s="741">
        <f t="shared" si="28"/>
        <v>7</v>
      </c>
      <c r="LK56" s="741">
        <f t="shared" si="28"/>
        <v>7</v>
      </c>
      <c r="LL56" s="741">
        <f t="shared" si="28"/>
        <v>7</v>
      </c>
      <c r="LM56" s="741">
        <f t="shared" si="28"/>
        <v>7</v>
      </c>
      <c r="LN56" s="741">
        <f t="shared" si="28"/>
        <v>7</v>
      </c>
      <c r="LO56" s="741">
        <f t="shared" si="28"/>
        <v>7</v>
      </c>
      <c r="LP56" s="741">
        <f t="shared" si="28"/>
        <v>7</v>
      </c>
      <c r="LQ56" s="741">
        <f t="shared" si="28"/>
        <v>7</v>
      </c>
      <c r="LR56" s="741">
        <f t="shared" si="28"/>
        <v>7</v>
      </c>
      <c r="LS56" s="741">
        <f t="shared" si="28"/>
        <v>7</v>
      </c>
      <c r="LT56" s="741">
        <f t="shared" si="28"/>
        <v>7</v>
      </c>
      <c r="LU56" s="741">
        <f t="shared" si="28"/>
        <v>7</v>
      </c>
      <c r="LV56" s="741">
        <f t="shared" si="28"/>
        <v>7</v>
      </c>
      <c r="LW56" s="741">
        <f t="shared" si="28"/>
        <v>8</v>
      </c>
      <c r="LX56" s="741">
        <f t="shared" si="28"/>
        <v>8</v>
      </c>
      <c r="LY56" s="741">
        <f t="shared" si="28"/>
        <v>8</v>
      </c>
      <c r="LZ56" s="741">
        <f t="shared" ref="LZ56:OK56" si="29">JZ56</f>
        <v>8</v>
      </c>
      <c r="MA56" s="741">
        <f t="shared" si="29"/>
        <v>9</v>
      </c>
      <c r="MB56" s="741">
        <f t="shared" si="29"/>
        <v>9</v>
      </c>
      <c r="MC56" s="741">
        <f t="shared" si="29"/>
        <v>0</v>
      </c>
      <c r="MD56" s="741">
        <f t="shared" si="29"/>
        <v>0</v>
      </c>
      <c r="ME56" s="741">
        <f t="shared" si="29"/>
        <v>1</v>
      </c>
      <c r="MF56" s="741">
        <f t="shared" si="29"/>
        <v>1</v>
      </c>
      <c r="MG56" s="741">
        <f t="shared" si="29"/>
        <v>1</v>
      </c>
      <c r="MH56" s="741">
        <f t="shared" si="29"/>
        <v>2</v>
      </c>
      <c r="MI56" s="741">
        <f t="shared" si="29"/>
        <v>2</v>
      </c>
      <c r="MJ56" s="741">
        <f t="shared" si="29"/>
        <v>2</v>
      </c>
      <c r="MK56" s="741">
        <f t="shared" si="29"/>
        <v>2</v>
      </c>
      <c r="ML56" s="741">
        <f t="shared" si="29"/>
        <v>2</v>
      </c>
      <c r="MM56" s="741">
        <f t="shared" si="29"/>
        <v>3</v>
      </c>
      <c r="MN56" s="741">
        <f t="shared" si="29"/>
        <v>3</v>
      </c>
      <c r="MO56" s="741">
        <f t="shared" si="29"/>
        <v>3</v>
      </c>
      <c r="MP56" s="741">
        <f t="shared" si="29"/>
        <v>3</v>
      </c>
      <c r="MQ56" s="741">
        <f t="shared" si="29"/>
        <v>3</v>
      </c>
      <c r="MR56" s="741">
        <f t="shared" si="29"/>
        <v>3</v>
      </c>
      <c r="MS56" s="741">
        <f t="shared" si="29"/>
        <v>3</v>
      </c>
      <c r="MT56" s="741">
        <f t="shared" si="29"/>
        <v>3</v>
      </c>
      <c r="MU56" s="741">
        <f t="shared" si="29"/>
        <v>4</v>
      </c>
      <c r="MV56" s="741">
        <f t="shared" si="29"/>
        <v>4</v>
      </c>
      <c r="MW56" s="741">
        <f t="shared" si="29"/>
        <v>4</v>
      </c>
      <c r="MX56" s="741">
        <f t="shared" si="29"/>
        <v>4</v>
      </c>
      <c r="MY56" s="741">
        <f t="shared" si="29"/>
        <v>5</v>
      </c>
      <c r="MZ56" s="741">
        <f t="shared" si="29"/>
        <v>5</v>
      </c>
      <c r="NA56" s="741">
        <f t="shared" si="29"/>
        <v>5</v>
      </c>
      <c r="NB56" s="741">
        <f t="shared" si="29"/>
        <v>6</v>
      </c>
      <c r="NC56" s="741">
        <f t="shared" si="29"/>
        <v>6</v>
      </c>
      <c r="ND56" s="741">
        <f t="shared" si="29"/>
        <v>6</v>
      </c>
      <c r="NE56" s="741">
        <f t="shared" si="29"/>
        <v>6</v>
      </c>
      <c r="NF56" s="741">
        <f t="shared" si="29"/>
        <v>6</v>
      </c>
      <c r="NG56" s="741">
        <f t="shared" si="29"/>
        <v>7</v>
      </c>
      <c r="NH56" s="741">
        <f t="shared" si="29"/>
        <v>7</v>
      </c>
      <c r="NI56" s="741">
        <f t="shared" si="29"/>
        <v>7</v>
      </c>
      <c r="NJ56" s="741">
        <f t="shared" si="29"/>
        <v>7</v>
      </c>
      <c r="NK56" s="741">
        <f t="shared" si="29"/>
        <v>7</v>
      </c>
      <c r="NL56" s="741">
        <f t="shared" si="29"/>
        <v>7</v>
      </c>
      <c r="NM56" s="741">
        <f t="shared" si="29"/>
        <v>7</v>
      </c>
      <c r="NN56" s="741">
        <f t="shared" si="29"/>
        <v>7</v>
      </c>
      <c r="NO56" s="741">
        <f t="shared" si="29"/>
        <v>7</v>
      </c>
      <c r="NP56" s="741">
        <f t="shared" si="29"/>
        <v>7</v>
      </c>
      <c r="NQ56" s="741">
        <f t="shared" si="29"/>
        <v>7</v>
      </c>
      <c r="NR56" s="741">
        <f t="shared" si="29"/>
        <v>7</v>
      </c>
      <c r="NS56" s="741">
        <f t="shared" si="29"/>
        <v>7</v>
      </c>
      <c r="NT56" s="741">
        <f t="shared" si="29"/>
        <v>7</v>
      </c>
      <c r="NU56" s="741">
        <f t="shared" si="29"/>
        <v>7</v>
      </c>
      <c r="NV56" s="741">
        <f t="shared" si="29"/>
        <v>7</v>
      </c>
      <c r="NW56" s="741">
        <f t="shared" si="29"/>
        <v>8</v>
      </c>
      <c r="NX56" s="741">
        <f t="shared" si="29"/>
        <v>8</v>
      </c>
      <c r="NY56" s="741">
        <f t="shared" si="29"/>
        <v>8</v>
      </c>
      <c r="NZ56" s="741">
        <f t="shared" si="29"/>
        <v>8</v>
      </c>
      <c r="OA56" s="741">
        <f t="shared" si="29"/>
        <v>9</v>
      </c>
      <c r="OB56" s="741">
        <f t="shared" si="29"/>
        <v>9</v>
      </c>
      <c r="OC56" s="741">
        <f t="shared" si="29"/>
        <v>0</v>
      </c>
      <c r="OD56" s="741">
        <f t="shared" si="29"/>
        <v>0</v>
      </c>
      <c r="OE56" s="741">
        <f t="shared" si="29"/>
        <v>1</v>
      </c>
      <c r="OF56" s="741">
        <f t="shared" si="29"/>
        <v>1</v>
      </c>
      <c r="OG56" s="741">
        <f t="shared" si="29"/>
        <v>1</v>
      </c>
      <c r="OH56" s="741">
        <f t="shared" si="29"/>
        <v>2</v>
      </c>
      <c r="OI56" s="741">
        <f t="shared" si="29"/>
        <v>2</v>
      </c>
      <c r="OJ56" s="741">
        <f t="shared" si="29"/>
        <v>2</v>
      </c>
      <c r="OK56" s="741">
        <f t="shared" si="29"/>
        <v>2</v>
      </c>
      <c r="OL56" s="741">
        <f t="shared" ref="OL56:QW56" si="30">ML56</f>
        <v>2</v>
      </c>
      <c r="OM56" s="741">
        <f t="shared" si="30"/>
        <v>3</v>
      </c>
      <c r="ON56" s="741">
        <f t="shared" si="30"/>
        <v>3</v>
      </c>
      <c r="OO56" s="741">
        <f t="shared" si="30"/>
        <v>3</v>
      </c>
      <c r="OP56" s="741">
        <f t="shared" si="30"/>
        <v>3</v>
      </c>
      <c r="OQ56" s="741">
        <f t="shared" si="30"/>
        <v>3</v>
      </c>
      <c r="OR56" s="741">
        <f t="shared" si="30"/>
        <v>3</v>
      </c>
      <c r="OS56" s="741">
        <f t="shared" si="30"/>
        <v>3</v>
      </c>
      <c r="OT56" s="741">
        <f t="shared" si="30"/>
        <v>3</v>
      </c>
      <c r="OU56" s="741">
        <f t="shared" si="30"/>
        <v>4</v>
      </c>
      <c r="OV56" s="741">
        <f t="shared" si="30"/>
        <v>4</v>
      </c>
      <c r="OW56" s="741">
        <f t="shared" si="30"/>
        <v>4</v>
      </c>
      <c r="OX56" s="741">
        <f t="shared" si="30"/>
        <v>4</v>
      </c>
      <c r="OY56" s="741">
        <f t="shared" si="30"/>
        <v>5</v>
      </c>
      <c r="OZ56" s="741">
        <f t="shared" si="30"/>
        <v>5</v>
      </c>
      <c r="PA56" s="741">
        <f t="shared" si="30"/>
        <v>5</v>
      </c>
      <c r="PB56" s="741">
        <f t="shared" si="30"/>
        <v>6</v>
      </c>
      <c r="PC56" s="741">
        <f t="shared" si="30"/>
        <v>6</v>
      </c>
      <c r="PD56" s="741">
        <f t="shared" si="30"/>
        <v>6</v>
      </c>
      <c r="PE56" s="741">
        <f t="shared" si="30"/>
        <v>6</v>
      </c>
      <c r="PF56" s="741">
        <f t="shared" si="30"/>
        <v>6</v>
      </c>
      <c r="PG56" s="741">
        <f t="shared" si="30"/>
        <v>7</v>
      </c>
      <c r="PH56" s="741">
        <f t="shared" si="30"/>
        <v>7</v>
      </c>
      <c r="PI56" s="741">
        <f t="shared" si="30"/>
        <v>7</v>
      </c>
      <c r="PJ56" s="741">
        <f t="shared" si="30"/>
        <v>7</v>
      </c>
      <c r="PK56" s="741">
        <f t="shared" si="30"/>
        <v>7</v>
      </c>
      <c r="PL56" s="741">
        <f t="shared" si="30"/>
        <v>7</v>
      </c>
      <c r="PM56" s="741">
        <f t="shared" si="30"/>
        <v>7</v>
      </c>
      <c r="PN56" s="741">
        <f t="shared" si="30"/>
        <v>7</v>
      </c>
      <c r="PO56" s="741">
        <f t="shared" si="30"/>
        <v>7</v>
      </c>
      <c r="PP56" s="741">
        <f t="shared" si="30"/>
        <v>7</v>
      </c>
      <c r="PQ56" s="741">
        <f t="shared" si="30"/>
        <v>7</v>
      </c>
      <c r="PR56" s="741">
        <f t="shared" si="30"/>
        <v>7</v>
      </c>
      <c r="PS56" s="741">
        <f t="shared" si="30"/>
        <v>7</v>
      </c>
      <c r="PT56" s="741">
        <f t="shared" si="30"/>
        <v>7</v>
      </c>
      <c r="PU56" s="741">
        <f t="shared" si="30"/>
        <v>7</v>
      </c>
      <c r="PV56" s="741">
        <f t="shared" si="30"/>
        <v>7</v>
      </c>
      <c r="PW56" s="741">
        <f t="shared" si="30"/>
        <v>8</v>
      </c>
      <c r="PX56" s="741">
        <f t="shared" si="30"/>
        <v>8</v>
      </c>
      <c r="PY56" s="741">
        <f t="shared" si="30"/>
        <v>8</v>
      </c>
      <c r="PZ56" s="741">
        <f t="shared" si="30"/>
        <v>8</v>
      </c>
      <c r="QA56" s="741">
        <f t="shared" si="30"/>
        <v>9</v>
      </c>
      <c r="QB56" s="741">
        <f t="shared" si="30"/>
        <v>9</v>
      </c>
      <c r="QC56" s="741">
        <f t="shared" si="30"/>
        <v>0</v>
      </c>
      <c r="QD56" s="741">
        <f t="shared" si="30"/>
        <v>0</v>
      </c>
      <c r="QE56" s="741">
        <f t="shared" si="30"/>
        <v>1</v>
      </c>
      <c r="QF56" s="741">
        <f t="shared" si="30"/>
        <v>1</v>
      </c>
      <c r="QG56" s="741">
        <f t="shared" si="30"/>
        <v>1</v>
      </c>
      <c r="QH56" s="741">
        <f t="shared" si="30"/>
        <v>2</v>
      </c>
      <c r="QI56" s="741">
        <f t="shared" si="30"/>
        <v>2</v>
      </c>
      <c r="QJ56" s="741">
        <f t="shared" si="30"/>
        <v>2</v>
      </c>
      <c r="QK56" s="741">
        <f t="shared" si="30"/>
        <v>2</v>
      </c>
      <c r="QL56" s="741">
        <f t="shared" si="30"/>
        <v>2</v>
      </c>
      <c r="QM56" s="741">
        <f t="shared" si="30"/>
        <v>3</v>
      </c>
      <c r="QN56" s="741">
        <f t="shared" si="30"/>
        <v>3</v>
      </c>
      <c r="QO56" s="741">
        <f t="shared" si="30"/>
        <v>3</v>
      </c>
      <c r="QP56" s="741">
        <f t="shared" si="30"/>
        <v>3</v>
      </c>
      <c r="QQ56" s="741">
        <f t="shared" si="30"/>
        <v>3</v>
      </c>
      <c r="QR56" s="741">
        <f t="shared" si="30"/>
        <v>3</v>
      </c>
      <c r="QS56" s="741">
        <f t="shared" si="30"/>
        <v>3</v>
      </c>
      <c r="QT56" s="741">
        <f t="shared" si="30"/>
        <v>3</v>
      </c>
      <c r="QU56" s="741">
        <f t="shared" si="30"/>
        <v>4</v>
      </c>
      <c r="QV56" s="741">
        <f t="shared" si="30"/>
        <v>4</v>
      </c>
      <c r="QW56" s="741">
        <f t="shared" si="30"/>
        <v>4</v>
      </c>
      <c r="QX56" s="741">
        <f t="shared" ref="QX56:SI56" si="31">OX56</f>
        <v>4</v>
      </c>
      <c r="QY56" s="741">
        <f t="shared" si="31"/>
        <v>5</v>
      </c>
      <c r="QZ56" s="741">
        <f t="shared" si="31"/>
        <v>5</v>
      </c>
      <c r="RA56" s="741">
        <f t="shared" si="31"/>
        <v>5</v>
      </c>
      <c r="RB56" s="741">
        <f t="shared" si="31"/>
        <v>6</v>
      </c>
      <c r="RC56" s="741">
        <f t="shared" si="31"/>
        <v>6</v>
      </c>
      <c r="RD56" s="741">
        <f t="shared" si="31"/>
        <v>6</v>
      </c>
      <c r="RE56" s="741">
        <f t="shared" si="31"/>
        <v>6</v>
      </c>
      <c r="RF56" s="741">
        <f t="shared" si="31"/>
        <v>6</v>
      </c>
      <c r="RG56" s="741">
        <f t="shared" si="31"/>
        <v>7</v>
      </c>
      <c r="RH56" s="741">
        <f t="shared" si="31"/>
        <v>7</v>
      </c>
      <c r="RI56" s="741">
        <f t="shared" si="31"/>
        <v>7</v>
      </c>
      <c r="RJ56" s="741">
        <f t="shared" si="31"/>
        <v>7</v>
      </c>
      <c r="RK56" s="741">
        <f t="shared" si="31"/>
        <v>7</v>
      </c>
      <c r="RL56" s="741">
        <f t="shared" si="31"/>
        <v>7</v>
      </c>
      <c r="RM56" s="741">
        <f t="shared" si="31"/>
        <v>7</v>
      </c>
      <c r="RN56" s="741">
        <f t="shared" si="31"/>
        <v>7</v>
      </c>
      <c r="RO56" s="741">
        <f t="shared" si="31"/>
        <v>7</v>
      </c>
      <c r="RP56" s="741">
        <f t="shared" si="31"/>
        <v>7</v>
      </c>
      <c r="RQ56" s="741">
        <f t="shared" si="31"/>
        <v>7</v>
      </c>
      <c r="RR56" s="741">
        <f t="shared" si="31"/>
        <v>7</v>
      </c>
      <c r="RS56" s="741">
        <f t="shared" si="31"/>
        <v>7</v>
      </c>
      <c r="RT56" s="741">
        <f t="shared" si="31"/>
        <v>7</v>
      </c>
      <c r="RU56" s="741">
        <f t="shared" si="31"/>
        <v>7</v>
      </c>
      <c r="RV56" s="741">
        <f t="shared" si="31"/>
        <v>7</v>
      </c>
      <c r="RW56" s="741">
        <f t="shared" si="31"/>
        <v>8</v>
      </c>
      <c r="RX56" s="741">
        <f t="shared" si="31"/>
        <v>8</v>
      </c>
      <c r="RY56" s="741">
        <f t="shared" si="31"/>
        <v>8</v>
      </c>
      <c r="RZ56" s="741">
        <f t="shared" si="31"/>
        <v>8</v>
      </c>
      <c r="SA56" s="741">
        <f t="shared" si="31"/>
        <v>9</v>
      </c>
      <c r="SB56" s="741">
        <f t="shared" si="31"/>
        <v>9</v>
      </c>
      <c r="SC56" s="741">
        <f t="shared" si="31"/>
        <v>0</v>
      </c>
      <c r="SD56" s="741">
        <f t="shared" si="31"/>
        <v>0</v>
      </c>
      <c r="SE56" s="741">
        <f t="shared" si="31"/>
        <v>1</v>
      </c>
      <c r="SF56" s="741">
        <f t="shared" si="31"/>
        <v>1</v>
      </c>
      <c r="SG56" s="741">
        <f t="shared" si="31"/>
        <v>1</v>
      </c>
      <c r="SH56" s="741">
        <f t="shared" si="31"/>
        <v>2</v>
      </c>
      <c r="SI56" s="741">
        <f t="shared" si="31"/>
        <v>2</v>
      </c>
      <c r="SJ56" s="272"/>
      <c r="SK56" s="259"/>
      <c r="SL56" s="247"/>
      <c r="SM56" s="247"/>
      <c r="SN56" s="247"/>
    </row>
    <row r="57" spans="1:508" outlineLevel="1" x14ac:dyDescent="0.35">
      <c r="A57" s="247"/>
      <c r="B57" s="256"/>
      <c r="C57" s="445">
        <f>INT($C$40)+1</f>
        <v>2</v>
      </c>
      <c r="D57" s="272"/>
      <c r="E57" s="329"/>
      <c r="F57" s="329"/>
      <c r="G57" s="272"/>
      <c r="H57" s="332" t="s">
        <v>727</v>
      </c>
      <c r="I57" s="290" t="s">
        <v>968</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401</v>
      </c>
      <c r="I58" s="459" t="s">
        <v>178</v>
      </c>
      <c r="J58" s="262" t="s">
        <v>810</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405</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860</v>
      </c>
      <c r="I60" s="293" t="s">
        <v>726</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35">
      <c r="A61" s="247"/>
      <c r="B61" s="256"/>
      <c r="C61" s="445">
        <f t="shared" ref="C61:C122" si="32">INT($C$40)+3</f>
        <v>4</v>
      </c>
      <c r="D61" s="272"/>
      <c r="E61" s="323"/>
      <c r="F61" s="329"/>
      <c r="G61" s="272"/>
      <c r="H61" s="279"/>
      <c r="I61" s="293" t="s">
        <v>199</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35">
      <c r="A62" s="247"/>
      <c r="B62" s="256"/>
      <c r="C62" s="445">
        <f t="shared" si="32"/>
        <v>4</v>
      </c>
      <c r="D62" s="272"/>
      <c r="E62" s="323"/>
      <c r="F62" s="329"/>
      <c r="G62" s="272"/>
      <c r="H62" s="464"/>
      <c r="I62" s="465" t="s">
        <v>200</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35">
      <c r="A63" s="247"/>
      <c r="B63" s="256"/>
      <c r="C63" s="445">
        <f>INT($C$40)+2</f>
        <v>3</v>
      </c>
      <c r="D63" s="272"/>
      <c r="E63" s="323">
        <f>E60+1</f>
        <v>1</v>
      </c>
      <c r="F63" s="329"/>
      <c r="G63" s="272"/>
      <c r="H63" s="460" t="s">
        <v>863</v>
      </c>
      <c r="I63" s="461" t="s">
        <v>726</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35">
      <c r="A64" s="247"/>
      <c r="B64" s="256"/>
      <c r="C64" s="445">
        <f t="shared" si="32"/>
        <v>4</v>
      </c>
      <c r="D64" s="272"/>
      <c r="E64" s="323"/>
      <c r="F64" s="329"/>
      <c r="G64" s="272"/>
      <c r="H64" s="279"/>
      <c r="I64" s="293" t="s">
        <v>199</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35">
      <c r="A65" s="247"/>
      <c r="B65" s="256"/>
      <c r="C65" s="445">
        <f t="shared" si="32"/>
        <v>4</v>
      </c>
      <c r="D65" s="272"/>
      <c r="E65" s="323"/>
      <c r="F65" s="329"/>
      <c r="G65" s="272"/>
      <c r="H65" s="464"/>
      <c r="I65" s="465" t="s">
        <v>200</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35">
      <c r="A66" s="247"/>
      <c r="B66" s="256"/>
      <c r="C66" s="445">
        <f>INT($C$40)+2</f>
        <v>3</v>
      </c>
      <c r="D66" s="272"/>
      <c r="E66" s="323">
        <f>E63+1</f>
        <v>2</v>
      </c>
      <c r="F66" s="329"/>
      <c r="G66" s="272"/>
      <c r="H66" s="277" t="s">
        <v>864</v>
      </c>
      <c r="I66" s="293" t="s">
        <v>726</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35">
      <c r="A67" s="247"/>
      <c r="B67" s="256"/>
      <c r="C67" s="445">
        <f t="shared" si="32"/>
        <v>4</v>
      </c>
      <c r="D67" s="272"/>
      <c r="E67" s="323"/>
      <c r="F67" s="329"/>
      <c r="G67" s="272"/>
      <c r="H67" s="279"/>
      <c r="I67" s="293" t="s">
        <v>199</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35">
      <c r="A68" s="247"/>
      <c r="B68" s="256"/>
      <c r="C68" s="445">
        <f t="shared" si="32"/>
        <v>4</v>
      </c>
      <c r="D68" s="272"/>
      <c r="E68" s="323"/>
      <c r="F68" s="329"/>
      <c r="G68" s="272"/>
      <c r="H68" s="464"/>
      <c r="I68" s="465" t="s">
        <v>200</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35">
      <c r="A69" s="247"/>
      <c r="B69" s="256"/>
      <c r="C69" s="445">
        <f>INT($C$40)+2</f>
        <v>3</v>
      </c>
      <c r="D69" s="272"/>
      <c r="E69" s="323">
        <f t="shared" ref="E69" si="34">E66+1</f>
        <v>3</v>
      </c>
      <c r="F69" s="329"/>
      <c r="G69" s="272"/>
      <c r="H69" s="277" t="s">
        <v>865</v>
      </c>
      <c r="I69" s="293" t="s">
        <v>726</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35">
      <c r="A70" s="247"/>
      <c r="B70" s="256"/>
      <c r="C70" s="445">
        <f t="shared" si="32"/>
        <v>4</v>
      </c>
      <c r="D70" s="272"/>
      <c r="E70" s="323"/>
      <c r="F70" s="329"/>
      <c r="G70" s="272"/>
      <c r="H70" s="279"/>
      <c r="I70" s="293" t="s">
        <v>199</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35">
      <c r="A71" s="247"/>
      <c r="B71" s="256"/>
      <c r="C71" s="445">
        <f t="shared" si="32"/>
        <v>4</v>
      </c>
      <c r="D71" s="272"/>
      <c r="E71" s="323"/>
      <c r="F71" s="329"/>
      <c r="G71" s="272"/>
      <c r="H71" s="464"/>
      <c r="I71" s="465" t="s">
        <v>200</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35">
      <c r="A72" s="247"/>
      <c r="B72" s="256"/>
      <c r="C72" s="445">
        <f>INT($C$40)+2</f>
        <v>3</v>
      </c>
      <c r="D72" s="272"/>
      <c r="E72" s="323">
        <f t="shared" ref="E72" si="36">E69+1</f>
        <v>4</v>
      </c>
      <c r="F72" s="329"/>
      <c r="G72" s="272"/>
      <c r="H72" s="277" t="s">
        <v>862</v>
      </c>
      <c r="I72" s="293" t="s">
        <v>726</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35">
      <c r="A73" s="247"/>
      <c r="B73" s="256"/>
      <c r="C73" s="445">
        <f t="shared" si="32"/>
        <v>4</v>
      </c>
      <c r="D73" s="272"/>
      <c r="E73" s="323"/>
      <c r="F73" s="329"/>
      <c r="G73" s="272"/>
      <c r="H73" s="279"/>
      <c r="I73" s="293" t="s">
        <v>199</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35">
      <c r="A74" s="247"/>
      <c r="B74" s="256"/>
      <c r="C74" s="445">
        <f t="shared" si="32"/>
        <v>4</v>
      </c>
      <c r="D74" s="272"/>
      <c r="E74" s="323"/>
      <c r="F74" s="329"/>
      <c r="G74" s="272"/>
      <c r="H74" s="464"/>
      <c r="I74" s="465" t="s">
        <v>200</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35">
      <c r="A75" s="247"/>
      <c r="B75" s="256"/>
      <c r="C75" s="445">
        <f t="shared" ref="C75" si="37">INT($C$40)+2</f>
        <v>3</v>
      </c>
      <c r="D75" s="272"/>
      <c r="E75" s="323">
        <f t="shared" ref="E75" si="38">E72+1</f>
        <v>5</v>
      </c>
      <c r="F75" s="329"/>
      <c r="G75" s="272"/>
      <c r="H75" s="277" t="s">
        <v>866</v>
      </c>
      <c r="I75" s="293" t="s">
        <v>726</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35">
      <c r="A76" s="247"/>
      <c r="B76" s="256"/>
      <c r="C76" s="445">
        <f t="shared" si="32"/>
        <v>4</v>
      </c>
      <c r="D76" s="272"/>
      <c r="E76" s="323"/>
      <c r="F76" s="329"/>
      <c r="G76" s="272"/>
      <c r="H76" s="279"/>
      <c r="I76" s="293" t="s">
        <v>199</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35">
      <c r="A77" s="247"/>
      <c r="B77" s="256"/>
      <c r="C77" s="445">
        <f t="shared" si="32"/>
        <v>4</v>
      </c>
      <c r="D77" s="272"/>
      <c r="E77" s="323"/>
      <c r="F77" s="329"/>
      <c r="G77" s="272"/>
      <c r="H77" s="464"/>
      <c r="I77" s="465" t="s">
        <v>200</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35">
      <c r="A78" s="247"/>
      <c r="B78" s="256"/>
      <c r="C78" s="445">
        <f t="shared" ref="C78" si="40">INT($C$40)+2</f>
        <v>3</v>
      </c>
      <c r="D78" s="272"/>
      <c r="E78" s="323">
        <f t="shared" ref="E78" si="41">E75+1</f>
        <v>6</v>
      </c>
      <c r="F78" s="329"/>
      <c r="G78" s="272"/>
      <c r="H78" s="277" t="s">
        <v>861</v>
      </c>
      <c r="I78" s="293" t="s">
        <v>726</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35">
      <c r="A79" s="247"/>
      <c r="B79" s="256"/>
      <c r="C79" s="445">
        <f t="shared" si="32"/>
        <v>4</v>
      </c>
      <c r="D79" s="272"/>
      <c r="E79" s="323"/>
      <c r="F79" s="329"/>
      <c r="G79" s="272"/>
      <c r="H79" s="279"/>
      <c r="I79" s="293" t="s">
        <v>199</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35">
      <c r="A80" s="247"/>
      <c r="B80" s="256"/>
      <c r="C80" s="445">
        <f t="shared" si="32"/>
        <v>4</v>
      </c>
      <c r="D80" s="272"/>
      <c r="E80" s="323"/>
      <c r="F80" s="329"/>
      <c r="G80" s="272"/>
      <c r="H80" s="464"/>
      <c r="I80" s="465" t="s">
        <v>200</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35">
      <c r="A81" s="247"/>
      <c r="B81" s="256"/>
      <c r="C81" s="445">
        <f>INT($C$40)+2</f>
        <v>3</v>
      </c>
      <c r="D81" s="272"/>
      <c r="E81" s="323">
        <f t="shared" ref="E81" si="42">E78+1</f>
        <v>7</v>
      </c>
      <c r="F81" s="329"/>
      <c r="G81" s="272"/>
      <c r="H81" s="460" t="s">
        <v>867</v>
      </c>
      <c r="I81" s="461" t="s">
        <v>726</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35">
      <c r="A82" s="247"/>
      <c r="B82" s="256"/>
      <c r="C82" s="445">
        <f t="shared" si="32"/>
        <v>4</v>
      </c>
      <c r="D82" s="272"/>
      <c r="E82" s="323"/>
      <c r="F82" s="329"/>
      <c r="G82" s="272"/>
      <c r="H82" s="279"/>
      <c r="I82" s="293" t="s">
        <v>199</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35">
      <c r="A83" s="247"/>
      <c r="B83" s="256"/>
      <c r="C83" s="445">
        <f t="shared" si="32"/>
        <v>4</v>
      </c>
      <c r="D83" s="272"/>
      <c r="E83" s="323"/>
      <c r="F83" s="329"/>
      <c r="G83" s="272"/>
      <c r="H83" s="464"/>
      <c r="I83" s="465" t="s">
        <v>200</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35">
      <c r="A84" s="247"/>
      <c r="B84" s="256"/>
      <c r="C84" s="445">
        <f>INT($C$40)+2</f>
        <v>3</v>
      </c>
      <c r="D84" s="272"/>
      <c r="E84" s="323">
        <f t="shared" ref="E84" si="44">E81+1</f>
        <v>8</v>
      </c>
      <c r="F84" s="329"/>
      <c r="G84" s="272"/>
      <c r="H84" s="277" t="s">
        <v>868</v>
      </c>
      <c r="I84" s="293" t="s">
        <v>726</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35">
      <c r="A85" s="247"/>
      <c r="B85" s="256"/>
      <c r="C85" s="445">
        <f t="shared" si="32"/>
        <v>4</v>
      </c>
      <c r="D85" s="272"/>
      <c r="E85" s="323"/>
      <c r="F85" s="329"/>
      <c r="G85" s="272"/>
      <c r="H85" s="279"/>
      <c r="I85" s="293" t="s">
        <v>199</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35">
      <c r="A86" s="247"/>
      <c r="B86" s="256"/>
      <c r="C86" s="445">
        <f t="shared" si="32"/>
        <v>4</v>
      </c>
      <c r="D86" s="272"/>
      <c r="E86" s="323"/>
      <c r="F86" s="329"/>
      <c r="G86" s="272"/>
      <c r="H86" s="464"/>
      <c r="I86" s="465" t="s">
        <v>200</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35">
      <c r="A87" s="247"/>
      <c r="B87" s="256"/>
      <c r="C87" s="445">
        <f>INT($C$40)+2</f>
        <v>3</v>
      </c>
      <c r="D87" s="272"/>
      <c r="E87" s="323">
        <f t="shared" ref="E87" si="45">E84+1</f>
        <v>9</v>
      </c>
      <c r="F87" s="329"/>
      <c r="G87" s="272"/>
      <c r="H87" s="277" t="s">
        <v>869</v>
      </c>
      <c r="I87" s="293" t="s">
        <v>726</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35">
      <c r="A88" s="247"/>
      <c r="B88" s="256"/>
      <c r="C88" s="445">
        <f t="shared" si="32"/>
        <v>4</v>
      </c>
      <c r="D88" s="272"/>
      <c r="E88" s="323"/>
      <c r="F88" s="329"/>
      <c r="G88" s="272"/>
      <c r="H88" s="279"/>
      <c r="I88" s="293" t="s">
        <v>199</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35">
      <c r="A89" s="247"/>
      <c r="B89" s="256"/>
      <c r="C89" s="445">
        <f t="shared" si="32"/>
        <v>4</v>
      </c>
      <c r="D89" s="272"/>
      <c r="E89" s="323"/>
      <c r="F89" s="329"/>
      <c r="G89" s="272"/>
      <c r="H89" s="464"/>
      <c r="I89" s="465" t="s">
        <v>200</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35">
      <c r="A90" s="247"/>
      <c r="B90" s="256"/>
      <c r="C90" s="445">
        <f>INT($C$40)+2</f>
        <v>3</v>
      </c>
      <c r="D90" s="272"/>
      <c r="E90" s="323">
        <f t="shared" ref="E90" si="46">E87+1</f>
        <v>10</v>
      </c>
      <c r="F90" s="329"/>
      <c r="G90" s="272"/>
      <c r="H90" s="277" t="s">
        <v>870</v>
      </c>
      <c r="I90" s="293" t="s">
        <v>726</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35">
      <c r="A91" s="247"/>
      <c r="B91" s="256"/>
      <c r="C91" s="445">
        <f t="shared" si="32"/>
        <v>4</v>
      </c>
      <c r="D91" s="272"/>
      <c r="E91" s="323"/>
      <c r="F91" s="329"/>
      <c r="G91" s="272"/>
      <c r="H91" s="279"/>
      <c r="I91" s="293" t="s">
        <v>199</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35">
      <c r="A92" s="247"/>
      <c r="B92" s="256"/>
      <c r="C92" s="445">
        <f t="shared" si="32"/>
        <v>4</v>
      </c>
      <c r="D92" s="272"/>
      <c r="E92" s="323"/>
      <c r="F92" s="329"/>
      <c r="G92" s="272"/>
      <c r="H92" s="464"/>
      <c r="I92" s="465" t="s">
        <v>200</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35">
      <c r="A93" s="247"/>
      <c r="B93" s="256"/>
      <c r="C93" s="445">
        <f t="shared" ref="C93" si="47">INT($C$40)+2</f>
        <v>3</v>
      </c>
      <c r="D93" s="272"/>
      <c r="E93" s="323">
        <f t="shared" ref="E93" si="48">E90+1</f>
        <v>11</v>
      </c>
      <c r="F93" s="329"/>
      <c r="G93" s="272"/>
      <c r="H93" s="277" t="s">
        <v>871</v>
      </c>
      <c r="I93" s="293" t="s">
        <v>726</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35">
      <c r="A94" s="247"/>
      <c r="B94" s="256"/>
      <c r="C94" s="445">
        <f t="shared" si="32"/>
        <v>4</v>
      </c>
      <c r="D94" s="272"/>
      <c r="E94" s="323"/>
      <c r="F94" s="329"/>
      <c r="G94" s="272"/>
      <c r="H94" s="279"/>
      <c r="I94" s="293" t="s">
        <v>199</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35">
      <c r="A95" s="247"/>
      <c r="B95" s="256"/>
      <c r="C95" s="445">
        <f t="shared" si="32"/>
        <v>4</v>
      </c>
      <c r="D95" s="272"/>
      <c r="E95" s="323"/>
      <c r="F95" s="329"/>
      <c r="G95" s="272"/>
      <c r="H95" s="464"/>
      <c r="I95" s="465" t="s">
        <v>200</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35">
      <c r="A96" s="247"/>
      <c r="B96" s="256"/>
      <c r="C96" s="445">
        <f t="shared" ref="C96" si="49">INT($C$40)+2</f>
        <v>3</v>
      </c>
      <c r="D96" s="272"/>
      <c r="E96" s="323">
        <f t="shared" ref="E96" si="50">E93+1</f>
        <v>12</v>
      </c>
      <c r="F96" s="329"/>
      <c r="G96" s="272"/>
      <c r="H96" s="277" t="s">
        <v>872</v>
      </c>
      <c r="I96" s="293" t="s">
        <v>726</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35">
      <c r="A97" s="247"/>
      <c r="B97" s="256"/>
      <c r="C97" s="445">
        <f t="shared" si="32"/>
        <v>4</v>
      </c>
      <c r="D97" s="272"/>
      <c r="E97" s="323"/>
      <c r="F97" s="329"/>
      <c r="G97" s="272"/>
      <c r="H97" s="279"/>
      <c r="I97" s="293" t="s">
        <v>199</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35">
      <c r="A98" s="247"/>
      <c r="B98" s="256"/>
      <c r="C98" s="445">
        <f t="shared" si="32"/>
        <v>4</v>
      </c>
      <c r="D98" s="272"/>
      <c r="E98" s="323"/>
      <c r="F98" s="329"/>
      <c r="G98" s="272"/>
      <c r="H98" s="464"/>
      <c r="I98" s="465" t="s">
        <v>200</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35">
      <c r="A99" s="247"/>
      <c r="B99" s="256"/>
      <c r="C99" s="445">
        <f>INT($C$40)+2</f>
        <v>3</v>
      </c>
      <c r="D99" s="272"/>
      <c r="E99" s="323">
        <f t="shared" ref="E99" si="51">E96+1</f>
        <v>13</v>
      </c>
      <c r="F99" s="329"/>
      <c r="G99" s="272"/>
      <c r="H99" s="460" t="s">
        <v>873</v>
      </c>
      <c r="I99" s="461" t="s">
        <v>726</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2"/>
        <v>4</v>
      </c>
      <c r="D100" s="272"/>
      <c r="E100" s="323"/>
      <c r="F100" s="329"/>
      <c r="G100" s="272"/>
      <c r="H100" s="279"/>
      <c r="I100" s="293" t="s">
        <v>199</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35">
      <c r="A101" s="247"/>
      <c r="B101" s="256"/>
      <c r="C101" s="445">
        <f t="shared" si="32"/>
        <v>4</v>
      </c>
      <c r="D101" s="272"/>
      <c r="E101" s="323"/>
      <c r="F101" s="329"/>
      <c r="G101" s="272"/>
      <c r="H101" s="464"/>
      <c r="I101" s="465" t="s">
        <v>200</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35">
      <c r="A102" s="247"/>
      <c r="B102" s="256"/>
      <c r="C102" s="445">
        <f>INT($C$40)+2</f>
        <v>3</v>
      </c>
      <c r="D102" s="272"/>
      <c r="E102" s="323">
        <f t="shared" ref="E102" si="53">E99+1</f>
        <v>14</v>
      </c>
      <c r="F102" s="329"/>
      <c r="G102" s="272"/>
      <c r="H102" s="277" t="s">
        <v>874</v>
      </c>
      <c r="I102" s="293" t="s">
        <v>726</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35">
      <c r="A103" s="247"/>
      <c r="B103" s="256"/>
      <c r="C103" s="445">
        <f t="shared" si="32"/>
        <v>4</v>
      </c>
      <c r="D103" s="272"/>
      <c r="E103" s="323"/>
      <c r="F103" s="329"/>
      <c r="G103" s="272"/>
      <c r="H103" s="279"/>
      <c r="I103" s="293" t="s">
        <v>199</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35">
      <c r="A104" s="247"/>
      <c r="B104" s="256"/>
      <c r="C104" s="445">
        <f t="shared" si="32"/>
        <v>4</v>
      </c>
      <c r="D104" s="272"/>
      <c r="E104" s="323"/>
      <c r="F104" s="329"/>
      <c r="G104" s="272"/>
      <c r="H104" s="464"/>
      <c r="I104" s="465" t="s">
        <v>200</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35">
      <c r="A105" s="247"/>
      <c r="B105" s="256"/>
      <c r="C105" s="445">
        <f>INT($C$40)+2</f>
        <v>3</v>
      </c>
      <c r="D105" s="272"/>
      <c r="E105" s="323">
        <f t="shared" ref="E105" si="54">E102+1</f>
        <v>15</v>
      </c>
      <c r="F105" s="329"/>
      <c r="G105" s="272"/>
      <c r="H105" s="277" t="s">
        <v>875</v>
      </c>
      <c r="I105" s="293" t="s">
        <v>726</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35">
      <c r="A106" s="247"/>
      <c r="B106" s="256"/>
      <c r="C106" s="445">
        <f t="shared" si="32"/>
        <v>4</v>
      </c>
      <c r="D106" s="272"/>
      <c r="E106" s="323"/>
      <c r="F106" s="329"/>
      <c r="G106" s="272"/>
      <c r="H106" s="279"/>
      <c r="I106" s="293" t="s">
        <v>199</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35">
      <c r="A107" s="247"/>
      <c r="B107" s="256"/>
      <c r="C107" s="445">
        <f t="shared" si="32"/>
        <v>4</v>
      </c>
      <c r="D107" s="272"/>
      <c r="E107" s="323"/>
      <c r="F107" s="329"/>
      <c r="G107" s="272"/>
      <c r="H107" s="464"/>
      <c r="I107" s="465" t="s">
        <v>200</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35">
      <c r="A108" s="247"/>
      <c r="B108" s="256"/>
      <c r="C108" s="445">
        <f>INT($C$40)+2</f>
        <v>3</v>
      </c>
      <c r="D108" s="272"/>
      <c r="E108" s="323">
        <f t="shared" ref="E108" si="55">E105+1</f>
        <v>16</v>
      </c>
      <c r="F108" s="329"/>
      <c r="G108" s="272"/>
      <c r="H108" s="277" t="s">
        <v>876</v>
      </c>
      <c r="I108" s="293" t="s">
        <v>726</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35">
      <c r="A109" s="247"/>
      <c r="B109" s="256"/>
      <c r="C109" s="445">
        <f t="shared" si="32"/>
        <v>4</v>
      </c>
      <c r="D109" s="272"/>
      <c r="E109" s="323"/>
      <c r="F109" s="329"/>
      <c r="G109" s="272"/>
      <c r="H109" s="279"/>
      <c r="I109" s="293" t="s">
        <v>199</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35">
      <c r="A110" s="247"/>
      <c r="B110" s="256"/>
      <c r="C110" s="445">
        <f t="shared" si="32"/>
        <v>4</v>
      </c>
      <c r="D110" s="272"/>
      <c r="E110" s="323"/>
      <c r="F110" s="329"/>
      <c r="G110" s="272"/>
      <c r="H110" s="464"/>
      <c r="I110" s="465" t="s">
        <v>200</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35">
      <c r="A111" s="247"/>
      <c r="B111" s="256"/>
      <c r="C111" s="445">
        <f t="shared" ref="C111" si="56">INT($C$40)+2</f>
        <v>3</v>
      </c>
      <c r="D111" s="272"/>
      <c r="E111" s="323">
        <f t="shared" ref="E111" si="57">E108+1</f>
        <v>17</v>
      </c>
      <c r="F111" s="329"/>
      <c r="G111" s="272"/>
      <c r="H111" s="277" t="s">
        <v>877</v>
      </c>
      <c r="I111" s="293" t="s">
        <v>726</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35">
      <c r="A112" s="247"/>
      <c r="B112" s="256"/>
      <c r="C112" s="445">
        <f t="shared" si="32"/>
        <v>4</v>
      </c>
      <c r="D112" s="272"/>
      <c r="E112" s="323"/>
      <c r="F112" s="329"/>
      <c r="G112" s="272"/>
      <c r="H112" s="279"/>
      <c r="I112" s="293" t="s">
        <v>199</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35">
      <c r="A113" s="247"/>
      <c r="B113" s="256"/>
      <c r="C113" s="445">
        <f t="shared" si="32"/>
        <v>4</v>
      </c>
      <c r="D113" s="272"/>
      <c r="E113" s="323"/>
      <c r="F113" s="329"/>
      <c r="G113" s="272"/>
      <c r="H113" s="464"/>
      <c r="I113" s="465" t="s">
        <v>200</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35">
      <c r="A114" s="247"/>
      <c r="B114" s="256"/>
      <c r="C114" s="445">
        <f t="shared" ref="C114" si="58">INT($C$40)+2</f>
        <v>3</v>
      </c>
      <c r="D114" s="272"/>
      <c r="E114" s="323">
        <f t="shared" ref="E114" si="59">E111+1</f>
        <v>18</v>
      </c>
      <c r="F114" s="329"/>
      <c r="G114" s="272"/>
      <c r="H114" s="277" t="s">
        <v>878</v>
      </c>
      <c r="I114" s="293" t="s">
        <v>726</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35">
      <c r="A115" s="247"/>
      <c r="B115" s="256"/>
      <c r="C115" s="445">
        <f t="shared" si="32"/>
        <v>4</v>
      </c>
      <c r="D115" s="272"/>
      <c r="E115" s="323"/>
      <c r="F115" s="329"/>
      <c r="G115" s="272"/>
      <c r="H115" s="279"/>
      <c r="I115" s="293" t="s">
        <v>199</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35">
      <c r="A116" s="247"/>
      <c r="B116" s="256"/>
      <c r="C116" s="445">
        <f t="shared" si="32"/>
        <v>4</v>
      </c>
      <c r="D116" s="272"/>
      <c r="E116" s="323"/>
      <c r="F116" s="329"/>
      <c r="G116" s="272"/>
      <c r="H116" s="464"/>
      <c r="I116" s="465" t="s">
        <v>200</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35">
      <c r="A117" s="247"/>
      <c r="B117" s="256"/>
      <c r="C117" s="445">
        <f t="shared" ref="C117" si="60">INT($C$40)+2</f>
        <v>3</v>
      </c>
      <c r="D117" s="272"/>
      <c r="E117" s="323">
        <f>E114+1</f>
        <v>19</v>
      </c>
      <c r="F117" s="329"/>
      <c r="G117" s="272"/>
      <c r="H117" s="277" t="s">
        <v>879</v>
      </c>
      <c r="I117" s="293" t="s">
        <v>726</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35">
      <c r="A118" s="247"/>
      <c r="B118" s="256"/>
      <c r="C118" s="445">
        <f t="shared" si="32"/>
        <v>4</v>
      </c>
      <c r="D118" s="272"/>
      <c r="E118" s="323"/>
      <c r="F118" s="329"/>
      <c r="G118" s="272"/>
      <c r="H118" s="279"/>
      <c r="I118" s="293" t="s">
        <v>199</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35">
      <c r="A119" s="247"/>
      <c r="B119" s="256"/>
      <c r="C119" s="445">
        <f t="shared" si="32"/>
        <v>4</v>
      </c>
      <c r="D119" s="272"/>
      <c r="E119" s="323"/>
      <c r="F119" s="329"/>
      <c r="G119" s="272"/>
      <c r="H119" s="464"/>
      <c r="I119" s="465" t="s">
        <v>200</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35">
      <c r="A120" s="247"/>
      <c r="B120" s="256"/>
      <c r="C120" s="445">
        <f t="shared" ref="C120" si="61">INT($C$40)+2</f>
        <v>3</v>
      </c>
      <c r="D120" s="272"/>
      <c r="E120" s="323">
        <f t="shared" ref="E120" si="62">E117+1</f>
        <v>20</v>
      </c>
      <c r="F120" s="329"/>
      <c r="G120" s="272"/>
      <c r="H120" s="277" t="s">
        <v>880</v>
      </c>
      <c r="I120" s="293" t="s">
        <v>726</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35">
      <c r="A121" s="247"/>
      <c r="B121" s="256"/>
      <c r="C121" s="445">
        <f t="shared" si="32"/>
        <v>4</v>
      </c>
      <c r="D121" s="272"/>
      <c r="E121" s="323"/>
      <c r="F121" s="329"/>
      <c r="G121" s="272"/>
      <c r="H121" s="279"/>
      <c r="I121" s="293" t="s">
        <v>199</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35">
      <c r="A122" s="247"/>
      <c r="B122" s="256"/>
      <c r="C122" s="445">
        <f t="shared" si="32"/>
        <v>4</v>
      </c>
      <c r="D122" s="272"/>
      <c r="E122" s="323"/>
      <c r="F122" s="329"/>
      <c r="G122" s="272"/>
      <c r="H122" s="464"/>
      <c r="I122" s="465" t="s">
        <v>200</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409</v>
      </c>
      <c r="SK123" s="259"/>
      <c r="SL123" s="247"/>
      <c r="SM123" s="247"/>
      <c r="SN123" s="247"/>
    </row>
    <row r="124" spans="1:508" outlineLevel="1" x14ac:dyDescent="0.35">
      <c r="A124" s="247"/>
      <c r="B124" s="256"/>
      <c r="C124" s="445">
        <f>INT($C$40)+1</f>
        <v>2</v>
      </c>
      <c r="D124" s="272"/>
      <c r="E124" s="329"/>
      <c r="F124" s="329"/>
      <c r="G124" s="272"/>
      <c r="H124" s="332" t="s">
        <v>963</v>
      </c>
      <c r="I124" s="656" t="s">
        <v>965</v>
      </c>
      <c r="J124" s="655" t="s">
        <v>752</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401</v>
      </c>
      <c r="I125" s="459" t="s">
        <v>178</v>
      </c>
      <c r="J125" s="655" t="s">
        <v>810</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405</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INT($C$40)+2</f>
        <v>3</v>
      </c>
      <c r="D127" s="272"/>
      <c r="E127" s="323">
        <v>0</v>
      </c>
      <c r="F127" s="329"/>
      <c r="G127" s="272"/>
      <c r="H127" s="277" t="s">
        <v>860</v>
      </c>
      <c r="I127" s="293" t="s">
        <v>726</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INT($C$40)+2</f>
        <v>3</v>
      </c>
      <c r="D128" s="272"/>
      <c r="E128" s="323">
        <f t="shared" ref="E128:E147" si="144">E127+1</f>
        <v>1</v>
      </c>
      <c r="F128" s="329"/>
      <c r="G128" s="272"/>
      <c r="H128" s="460" t="s">
        <v>863</v>
      </c>
      <c r="I128" s="461" t="s">
        <v>726</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INT($C$40)+2</f>
        <v>3</v>
      </c>
      <c r="D129" s="272"/>
      <c r="E129" s="323">
        <f t="shared" si="144"/>
        <v>2</v>
      </c>
      <c r="F129" s="329"/>
      <c r="G129" s="272"/>
      <c r="H129" s="277" t="s">
        <v>864</v>
      </c>
      <c r="I129" s="293" t="s">
        <v>726</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INT($C$40)+2</f>
        <v>3</v>
      </c>
      <c r="D130" s="272"/>
      <c r="E130" s="323">
        <f t="shared" si="144"/>
        <v>3</v>
      </c>
      <c r="F130" s="329"/>
      <c r="G130" s="272"/>
      <c r="H130" s="277" t="s">
        <v>865</v>
      </c>
      <c r="I130" s="293" t="s">
        <v>726</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INT($C$40)+2</f>
        <v>3</v>
      </c>
      <c r="D131" s="272"/>
      <c r="E131" s="323">
        <f t="shared" si="144"/>
        <v>4</v>
      </c>
      <c r="F131" s="329"/>
      <c r="G131" s="272"/>
      <c r="H131" s="277" t="s">
        <v>862</v>
      </c>
      <c r="I131" s="293" t="s">
        <v>726</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ref="C132" si="145">INT($C$40)+2</f>
        <v>3</v>
      </c>
      <c r="D132" s="272"/>
      <c r="E132" s="323">
        <f t="shared" si="144"/>
        <v>5</v>
      </c>
      <c r="F132" s="329"/>
      <c r="G132" s="272"/>
      <c r="H132" s="277" t="s">
        <v>866</v>
      </c>
      <c r="I132" s="293" t="s">
        <v>726</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ref="C133" si="146">INT($C$40)+2</f>
        <v>3</v>
      </c>
      <c r="D133" s="272"/>
      <c r="E133" s="323">
        <f t="shared" si="144"/>
        <v>6</v>
      </c>
      <c r="F133" s="329"/>
      <c r="G133" s="272"/>
      <c r="H133" s="277" t="s">
        <v>861</v>
      </c>
      <c r="I133" s="293" t="s">
        <v>726</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INT($C$40)+2</f>
        <v>3</v>
      </c>
      <c r="D134" s="272"/>
      <c r="E134" s="323">
        <f t="shared" si="144"/>
        <v>7</v>
      </c>
      <c r="F134" s="329"/>
      <c r="G134" s="272"/>
      <c r="H134" s="460" t="s">
        <v>867</v>
      </c>
      <c r="I134" s="461" t="s">
        <v>726</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INT($C$40)+2</f>
        <v>3</v>
      </c>
      <c r="D135" s="272"/>
      <c r="E135" s="323">
        <f t="shared" si="144"/>
        <v>8</v>
      </c>
      <c r="F135" s="329"/>
      <c r="G135" s="272"/>
      <c r="H135" s="277" t="s">
        <v>868</v>
      </c>
      <c r="I135" s="293" t="s">
        <v>726</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INT($C$40)+2</f>
        <v>3</v>
      </c>
      <c r="D136" s="272"/>
      <c r="E136" s="323">
        <f t="shared" si="144"/>
        <v>9</v>
      </c>
      <c r="F136" s="329"/>
      <c r="G136" s="272"/>
      <c r="H136" s="277" t="s">
        <v>869</v>
      </c>
      <c r="I136" s="293" t="s">
        <v>726</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INT($C$40)+2</f>
        <v>3</v>
      </c>
      <c r="D137" s="272"/>
      <c r="E137" s="323">
        <f t="shared" si="144"/>
        <v>10</v>
      </c>
      <c r="F137" s="329"/>
      <c r="G137" s="272"/>
      <c r="H137" s="277" t="s">
        <v>870</v>
      </c>
      <c r="I137" s="293" t="s">
        <v>726</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ref="C138" si="147">INT($C$40)+2</f>
        <v>3</v>
      </c>
      <c r="D138" s="272"/>
      <c r="E138" s="323">
        <f t="shared" si="144"/>
        <v>11</v>
      </c>
      <c r="F138" s="329"/>
      <c r="G138" s="272"/>
      <c r="H138" s="277" t="s">
        <v>871</v>
      </c>
      <c r="I138" s="293" t="s">
        <v>726</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ref="C139" si="148">INT($C$40)+2</f>
        <v>3</v>
      </c>
      <c r="D139" s="272"/>
      <c r="E139" s="323">
        <f t="shared" si="144"/>
        <v>12</v>
      </c>
      <c r="F139" s="329"/>
      <c r="G139" s="272"/>
      <c r="H139" s="277" t="s">
        <v>872</v>
      </c>
      <c r="I139" s="293" t="s">
        <v>726</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INT($C$40)+2</f>
        <v>3</v>
      </c>
      <c r="D140" s="272"/>
      <c r="E140" s="323">
        <f t="shared" si="144"/>
        <v>13</v>
      </c>
      <c r="F140" s="329"/>
      <c r="G140" s="272"/>
      <c r="H140" s="460" t="s">
        <v>873</v>
      </c>
      <c r="I140" s="461" t="s">
        <v>726</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INT($C$40)+2</f>
        <v>3</v>
      </c>
      <c r="D141" s="272"/>
      <c r="E141" s="323">
        <f t="shared" si="144"/>
        <v>14</v>
      </c>
      <c r="F141" s="329"/>
      <c r="G141" s="272"/>
      <c r="H141" s="277" t="s">
        <v>874</v>
      </c>
      <c r="I141" s="293" t="s">
        <v>726</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INT($C$40)+2</f>
        <v>3</v>
      </c>
      <c r="D142" s="272"/>
      <c r="E142" s="323">
        <f t="shared" si="144"/>
        <v>15</v>
      </c>
      <c r="F142" s="329"/>
      <c r="G142" s="272"/>
      <c r="H142" s="277" t="s">
        <v>875</v>
      </c>
      <c r="I142" s="293" t="s">
        <v>726</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INT($C$40)+2</f>
        <v>3</v>
      </c>
      <c r="D143" s="272"/>
      <c r="E143" s="323">
        <f t="shared" si="144"/>
        <v>16</v>
      </c>
      <c r="F143" s="329"/>
      <c r="G143" s="272"/>
      <c r="H143" s="277" t="s">
        <v>876</v>
      </c>
      <c r="I143" s="293" t="s">
        <v>726</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ref="C144" si="149">INT($C$40)+2</f>
        <v>3</v>
      </c>
      <c r="D144" s="272"/>
      <c r="E144" s="323">
        <f t="shared" si="144"/>
        <v>17</v>
      </c>
      <c r="F144" s="329"/>
      <c r="G144" s="272"/>
      <c r="H144" s="277" t="s">
        <v>877</v>
      </c>
      <c r="I144" s="293" t="s">
        <v>726</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ref="C145" si="150">INT($C$40)+2</f>
        <v>3</v>
      </c>
      <c r="D145" s="272"/>
      <c r="E145" s="323">
        <f t="shared" si="144"/>
        <v>18</v>
      </c>
      <c r="F145" s="329"/>
      <c r="G145" s="272"/>
      <c r="H145" s="277" t="s">
        <v>878</v>
      </c>
      <c r="I145" s="293" t="s">
        <v>726</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ref="C146" si="151">INT($C$40)+2</f>
        <v>3</v>
      </c>
      <c r="D146" s="272"/>
      <c r="E146" s="323">
        <f t="shared" si="144"/>
        <v>19</v>
      </c>
      <c r="F146" s="329"/>
      <c r="G146" s="272"/>
      <c r="H146" s="277" t="s">
        <v>879</v>
      </c>
      <c r="I146" s="293" t="s">
        <v>726</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ref="C147" si="152">INT($C$40)+2</f>
        <v>3</v>
      </c>
      <c r="D147" s="272"/>
      <c r="E147" s="323">
        <f t="shared" si="144"/>
        <v>20</v>
      </c>
      <c r="F147" s="329"/>
      <c r="G147" s="272"/>
      <c r="H147" s="277" t="s">
        <v>880</v>
      </c>
      <c r="I147" s="293" t="s">
        <v>726</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409</v>
      </c>
      <c r="SK148" s="259"/>
      <c r="SL148" s="247"/>
      <c r="SM148" s="247"/>
      <c r="SN148" s="247"/>
    </row>
    <row r="149" spans="1:508" outlineLevel="1" x14ac:dyDescent="0.35">
      <c r="A149" s="247"/>
      <c r="B149" s="256"/>
      <c r="C149" s="445">
        <f>INT($C$40)+1</f>
        <v>2</v>
      </c>
      <c r="D149" s="272"/>
      <c r="E149" s="329"/>
      <c r="F149" s="329"/>
      <c r="G149" s="272"/>
      <c r="H149" s="332" t="s">
        <v>728</v>
      </c>
      <c r="I149" s="290"/>
      <c r="J149" s="290" t="s">
        <v>737</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587</v>
      </c>
      <c r="I150" s="459" t="s">
        <v>729</v>
      </c>
      <c r="J150" s="262" t="s">
        <v>810</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405</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906</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897</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153"/>
        <v>0</v>
      </c>
      <c r="SK153" s="259"/>
      <c r="SL153" s="247"/>
      <c r="SM153" s="247"/>
      <c r="SN153" s="247"/>
    </row>
    <row r="154" spans="1:508" outlineLevel="3" x14ac:dyDescent="0.35">
      <c r="A154" s="247"/>
      <c r="B154" s="256"/>
      <c r="C154" s="445">
        <f>INT($C$40)+3</f>
        <v>4</v>
      </c>
      <c r="D154" s="272"/>
      <c r="E154" s="323">
        <f t="shared" ref="E154:E217" si="154">E153+1</f>
        <v>2</v>
      </c>
      <c r="F154" s="329"/>
      <c r="G154" s="272"/>
      <c r="H154" s="567"/>
      <c r="I154" s="585" t="s">
        <v>898</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153"/>
        <v>0</v>
      </c>
      <c r="SK154" s="259"/>
      <c r="SL154" s="247"/>
      <c r="SM154" s="247"/>
      <c r="SN154" s="247"/>
    </row>
    <row r="155" spans="1:508" outlineLevel="3" x14ac:dyDescent="0.35">
      <c r="A155" s="247"/>
      <c r="B155" s="256"/>
      <c r="C155" s="445">
        <f>INT($C$40)+3</f>
        <v>4</v>
      </c>
      <c r="D155" s="272"/>
      <c r="E155" s="323">
        <f t="shared" si="154"/>
        <v>3</v>
      </c>
      <c r="F155" s="329"/>
      <c r="G155" s="272"/>
      <c r="H155" s="567"/>
      <c r="I155" s="582" t="s">
        <v>900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153"/>
        <v>0</v>
      </c>
      <c r="SK155" s="259"/>
      <c r="SL155" s="247"/>
      <c r="SM155" s="247"/>
      <c r="SN155" s="247"/>
    </row>
    <row r="156" spans="1:508" outlineLevel="3" x14ac:dyDescent="0.35">
      <c r="A156" s="247"/>
      <c r="B156" s="256"/>
      <c r="C156" s="445">
        <f>INT($C$40)+3</f>
        <v>4</v>
      </c>
      <c r="D156" s="272"/>
      <c r="E156" s="323">
        <f t="shared" si="154"/>
        <v>4</v>
      </c>
      <c r="F156" s="329"/>
      <c r="G156" s="272"/>
      <c r="H156" s="567"/>
      <c r="I156" s="585" t="s">
        <v>899</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153"/>
        <v>0</v>
      </c>
      <c r="SK156" s="259"/>
      <c r="SL156" s="247"/>
      <c r="SM156" s="247"/>
      <c r="SN156" s="247"/>
    </row>
    <row r="157" spans="1:508" outlineLevel="3" x14ac:dyDescent="0.35">
      <c r="A157" s="247"/>
      <c r="B157" s="256"/>
      <c r="C157" s="445">
        <f t="shared" ref="C157:C160" si="155">INT($C$40)+3</f>
        <v>4</v>
      </c>
      <c r="D157" s="272"/>
      <c r="E157" s="323">
        <f t="shared" si="154"/>
        <v>5</v>
      </c>
      <c r="F157" s="329"/>
      <c r="G157" s="272"/>
      <c r="H157" s="567"/>
      <c r="I157" s="582" t="s">
        <v>901</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 t="shared" ref="SJ157:SJ160" si="156">SI157</f>
        <v>0</v>
      </c>
      <c r="SK157" s="259"/>
      <c r="SL157" s="247"/>
      <c r="SM157" s="247"/>
      <c r="SN157" s="247"/>
    </row>
    <row r="158" spans="1:508" outlineLevel="3" x14ac:dyDescent="0.35">
      <c r="A158" s="247"/>
      <c r="B158" s="256"/>
      <c r="C158" s="445">
        <f t="shared" si="155"/>
        <v>4</v>
      </c>
      <c r="D158" s="272"/>
      <c r="E158" s="323">
        <f t="shared" si="154"/>
        <v>6</v>
      </c>
      <c r="F158" s="329"/>
      <c r="G158" s="272"/>
      <c r="H158" s="567"/>
      <c r="I158" s="582" t="s">
        <v>904</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 t="shared" si="156"/>
        <v>0</v>
      </c>
      <c r="SK158" s="259"/>
      <c r="SL158" s="247"/>
      <c r="SM158" s="247"/>
      <c r="SN158" s="247"/>
    </row>
    <row r="159" spans="1:508" outlineLevel="3" x14ac:dyDescent="0.35">
      <c r="A159" s="247"/>
      <c r="B159" s="256"/>
      <c r="C159" s="445">
        <f t="shared" si="155"/>
        <v>4</v>
      </c>
      <c r="D159" s="272"/>
      <c r="E159" s="323">
        <f t="shared" si="154"/>
        <v>7</v>
      </c>
      <c r="F159" s="329"/>
      <c r="G159" s="272"/>
      <c r="H159" s="567"/>
      <c r="I159" s="585" t="s">
        <v>905</v>
      </c>
      <c r="J159" s="568"/>
      <c r="K159" s="918">
        <f>K156</f>
        <v>0</v>
      </c>
      <c r="L159" s="918">
        <f t="shared" ref="L159:BW161" si="157">L156</f>
        <v>0</v>
      </c>
      <c r="M159" s="918">
        <f t="shared" si="157"/>
        <v>0</v>
      </c>
      <c r="N159" s="918">
        <f t="shared" si="157"/>
        <v>0</v>
      </c>
      <c r="O159" s="918">
        <f t="shared" si="157"/>
        <v>0</v>
      </c>
      <c r="P159" s="918">
        <f t="shared" si="157"/>
        <v>0</v>
      </c>
      <c r="Q159" s="918">
        <f t="shared" si="157"/>
        <v>0</v>
      </c>
      <c r="R159" s="918">
        <f t="shared" si="157"/>
        <v>0</v>
      </c>
      <c r="S159" s="918">
        <f t="shared" si="157"/>
        <v>0</v>
      </c>
      <c r="T159" s="918">
        <f t="shared" si="157"/>
        <v>0</v>
      </c>
      <c r="U159" s="918">
        <f t="shared" si="157"/>
        <v>0</v>
      </c>
      <c r="V159" s="918">
        <f t="shared" si="157"/>
        <v>0</v>
      </c>
      <c r="W159" s="918">
        <f t="shared" si="157"/>
        <v>0</v>
      </c>
      <c r="X159" s="918">
        <f t="shared" si="157"/>
        <v>0</v>
      </c>
      <c r="Y159" s="918">
        <f t="shared" si="157"/>
        <v>0</v>
      </c>
      <c r="Z159" s="918">
        <f t="shared" si="157"/>
        <v>0</v>
      </c>
      <c r="AA159" s="918">
        <f t="shared" si="157"/>
        <v>0</v>
      </c>
      <c r="AB159" s="918">
        <f t="shared" si="157"/>
        <v>0</v>
      </c>
      <c r="AC159" s="918">
        <f t="shared" si="157"/>
        <v>0</v>
      </c>
      <c r="AD159" s="918">
        <f t="shared" si="157"/>
        <v>0</v>
      </c>
      <c r="AE159" s="918">
        <f t="shared" si="157"/>
        <v>0</v>
      </c>
      <c r="AF159" s="918">
        <f t="shared" si="157"/>
        <v>0</v>
      </c>
      <c r="AG159" s="918">
        <f t="shared" si="157"/>
        <v>0</v>
      </c>
      <c r="AH159" s="918">
        <f t="shared" si="157"/>
        <v>0</v>
      </c>
      <c r="AI159" s="918">
        <f t="shared" si="157"/>
        <v>0</v>
      </c>
      <c r="AJ159" s="918">
        <f t="shared" si="157"/>
        <v>0</v>
      </c>
      <c r="AK159" s="918">
        <f t="shared" si="157"/>
        <v>0</v>
      </c>
      <c r="AL159" s="918">
        <f t="shared" si="157"/>
        <v>0</v>
      </c>
      <c r="AM159" s="918">
        <f t="shared" si="157"/>
        <v>0</v>
      </c>
      <c r="AN159" s="918">
        <f t="shared" si="157"/>
        <v>0</v>
      </c>
      <c r="AO159" s="918">
        <f t="shared" si="157"/>
        <v>0</v>
      </c>
      <c r="AP159" s="918">
        <f t="shared" si="157"/>
        <v>0</v>
      </c>
      <c r="AQ159" s="918">
        <f t="shared" si="157"/>
        <v>0</v>
      </c>
      <c r="AR159" s="918">
        <f t="shared" si="157"/>
        <v>0</v>
      </c>
      <c r="AS159" s="918">
        <f t="shared" si="157"/>
        <v>0</v>
      </c>
      <c r="AT159" s="918">
        <f t="shared" si="157"/>
        <v>0</v>
      </c>
      <c r="AU159" s="918">
        <f t="shared" si="157"/>
        <v>0</v>
      </c>
      <c r="AV159" s="918">
        <f t="shared" si="157"/>
        <v>0</v>
      </c>
      <c r="AW159" s="918">
        <f t="shared" si="157"/>
        <v>0</v>
      </c>
      <c r="AX159" s="918">
        <f t="shared" si="157"/>
        <v>0</v>
      </c>
      <c r="AY159" s="918">
        <f t="shared" si="157"/>
        <v>0</v>
      </c>
      <c r="AZ159" s="918">
        <f t="shared" si="157"/>
        <v>0</v>
      </c>
      <c r="BA159" s="918">
        <f t="shared" si="157"/>
        <v>0</v>
      </c>
      <c r="BB159" s="918">
        <f t="shared" si="157"/>
        <v>0</v>
      </c>
      <c r="BC159" s="918">
        <f t="shared" si="157"/>
        <v>0</v>
      </c>
      <c r="BD159" s="918">
        <f t="shared" si="157"/>
        <v>0</v>
      </c>
      <c r="BE159" s="918">
        <f t="shared" si="157"/>
        <v>0</v>
      </c>
      <c r="BF159" s="918">
        <f t="shared" si="157"/>
        <v>0</v>
      </c>
      <c r="BG159" s="918">
        <f t="shared" si="157"/>
        <v>0</v>
      </c>
      <c r="BH159" s="918">
        <f t="shared" si="157"/>
        <v>0</v>
      </c>
      <c r="BI159" s="918">
        <f t="shared" si="157"/>
        <v>0</v>
      </c>
      <c r="BJ159" s="918">
        <f t="shared" si="157"/>
        <v>0</v>
      </c>
      <c r="BK159" s="918">
        <f t="shared" si="157"/>
        <v>0</v>
      </c>
      <c r="BL159" s="918">
        <f t="shared" si="157"/>
        <v>0</v>
      </c>
      <c r="BM159" s="918">
        <f t="shared" si="157"/>
        <v>0</v>
      </c>
      <c r="BN159" s="918">
        <f t="shared" si="157"/>
        <v>0</v>
      </c>
      <c r="BO159" s="918">
        <f t="shared" si="157"/>
        <v>0</v>
      </c>
      <c r="BP159" s="918">
        <f t="shared" si="157"/>
        <v>0</v>
      </c>
      <c r="BQ159" s="918">
        <f t="shared" si="157"/>
        <v>0</v>
      </c>
      <c r="BR159" s="918">
        <f t="shared" si="157"/>
        <v>0</v>
      </c>
      <c r="BS159" s="918">
        <f t="shared" si="157"/>
        <v>0</v>
      </c>
      <c r="BT159" s="918">
        <f t="shared" si="157"/>
        <v>0</v>
      </c>
      <c r="BU159" s="918">
        <f t="shared" si="157"/>
        <v>0</v>
      </c>
      <c r="BV159" s="918">
        <f t="shared" si="157"/>
        <v>0</v>
      </c>
      <c r="BW159" s="918">
        <f t="shared" si="157"/>
        <v>0</v>
      </c>
      <c r="BX159" s="918">
        <f t="shared" ref="BX159:EI161" si="158">BX156</f>
        <v>0</v>
      </c>
      <c r="BY159" s="918">
        <f t="shared" si="158"/>
        <v>0</v>
      </c>
      <c r="BZ159" s="918">
        <f t="shared" si="158"/>
        <v>0</v>
      </c>
      <c r="CA159" s="918">
        <f t="shared" si="158"/>
        <v>0</v>
      </c>
      <c r="CB159" s="918">
        <f t="shared" si="158"/>
        <v>0</v>
      </c>
      <c r="CC159" s="918">
        <f t="shared" si="158"/>
        <v>0</v>
      </c>
      <c r="CD159" s="918">
        <f t="shared" si="158"/>
        <v>0</v>
      </c>
      <c r="CE159" s="918">
        <f t="shared" si="158"/>
        <v>0</v>
      </c>
      <c r="CF159" s="918">
        <f t="shared" si="158"/>
        <v>0</v>
      </c>
      <c r="CG159" s="918">
        <f t="shared" si="158"/>
        <v>0</v>
      </c>
      <c r="CH159" s="918">
        <f t="shared" si="158"/>
        <v>0</v>
      </c>
      <c r="CI159" s="918">
        <f t="shared" si="158"/>
        <v>0</v>
      </c>
      <c r="CJ159" s="918">
        <f t="shared" si="158"/>
        <v>0</v>
      </c>
      <c r="CK159" s="918">
        <f t="shared" si="158"/>
        <v>0</v>
      </c>
      <c r="CL159" s="918">
        <f t="shared" si="158"/>
        <v>0</v>
      </c>
      <c r="CM159" s="918">
        <f t="shared" si="158"/>
        <v>0</v>
      </c>
      <c r="CN159" s="918">
        <f t="shared" si="158"/>
        <v>0</v>
      </c>
      <c r="CO159" s="918">
        <f t="shared" si="158"/>
        <v>0</v>
      </c>
      <c r="CP159" s="918">
        <f t="shared" si="158"/>
        <v>0</v>
      </c>
      <c r="CQ159" s="918">
        <f t="shared" si="158"/>
        <v>0</v>
      </c>
      <c r="CR159" s="918">
        <f t="shared" si="158"/>
        <v>0</v>
      </c>
      <c r="CS159" s="918">
        <f t="shared" si="158"/>
        <v>0</v>
      </c>
      <c r="CT159" s="918">
        <f t="shared" si="158"/>
        <v>0</v>
      </c>
      <c r="CU159" s="918">
        <f t="shared" si="158"/>
        <v>0</v>
      </c>
      <c r="CV159" s="918">
        <f t="shared" si="158"/>
        <v>0</v>
      </c>
      <c r="CW159" s="918">
        <f t="shared" si="158"/>
        <v>0</v>
      </c>
      <c r="CX159" s="918">
        <f t="shared" si="158"/>
        <v>0</v>
      </c>
      <c r="CY159" s="918">
        <f t="shared" si="158"/>
        <v>0</v>
      </c>
      <c r="CZ159" s="918">
        <f t="shared" si="158"/>
        <v>0</v>
      </c>
      <c r="DA159" s="918">
        <f t="shared" si="158"/>
        <v>0</v>
      </c>
      <c r="DB159" s="918">
        <f t="shared" si="158"/>
        <v>0</v>
      </c>
      <c r="DC159" s="918">
        <f t="shared" si="158"/>
        <v>0</v>
      </c>
      <c r="DD159" s="918">
        <f t="shared" si="158"/>
        <v>0</v>
      </c>
      <c r="DE159" s="918">
        <f t="shared" si="158"/>
        <v>0</v>
      </c>
      <c r="DF159" s="918">
        <f t="shared" si="158"/>
        <v>0</v>
      </c>
      <c r="DG159" s="918">
        <f t="shared" si="158"/>
        <v>0</v>
      </c>
      <c r="DH159" s="918">
        <f t="shared" si="158"/>
        <v>0</v>
      </c>
      <c r="DI159" s="918">
        <f t="shared" si="158"/>
        <v>0</v>
      </c>
      <c r="DJ159" s="918">
        <f t="shared" si="158"/>
        <v>0</v>
      </c>
      <c r="DK159" s="918">
        <f t="shared" si="158"/>
        <v>0</v>
      </c>
      <c r="DL159" s="918">
        <f t="shared" si="158"/>
        <v>0</v>
      </c>
      <c r="DM159" s="918">
        <f t="shared" si="158"/>
        <v>0</v>
      </c>
      <c r="DN159" s="918">
        <f t="shared" si="158"/>
        <v>0</v>
      </c>
      <c r="DO159" s="918">
        <f t="shared" si="158"/>
        <v>0</v>
      </c>
      <c r="DP159" s="918">
        <f t="shared" si="158"/>
        <v>0</v>
      </c>
      <c r="DQ159" s="918">
        <f t="shared" si="158"/>
        <v>0</v>
      </c>
      <c r="DR159" s="918">
        <f t="shared" si="158"/>
        <v>0</v>
      </c>
      <c r="DS159" s="918">
        <f t="shared" si="158"/>
        <v>0</v>
      </c>
      <c r="DT159" s="918">
        <f t="shared" si="158"/>
        <v>0</v>
      </c>
      <c r="DU159" s="918">
        <f t="shared" si="158"/>
        <v>0</v>
      </c>
      <c r="DV159" s="918">
        <f t="shared" si="158"/>
        <v>0</v>
      </c>
      <c r="DW159" s="918">
        <f t="shared" si="158"/>
        <v>0</v>
      </c>
      <c r="DX159" s="918">
        <f t="shared" si="158"/>
        <v>0</v>
      </c>
      <c r="DY159" s="918">
        <f t="shared" si="158"/>
        <v>0</v>
      </c>
      <c r="DZ159" s="918">
        <f t="shared" si="158"/>
        <v>0</v>
      </c>
      <c r="EA159" s="918">
        <f t="shared" si="158"/>
        <v>0</v>
      </c>
      <c r="EB159" s="918">
        <f t="shared" si="158"/>
        <v>0</v>
      </c>
      <c r="EC159" s="918">
        <f t="shared" si="158"/>
        <v>0</v>
      </c>
      <c r="ED159" s="918">
        <f t="shared" si="158"/>
        <v>0</v>
      </c>
      <c r="EE159" s="918">
        <f t="shared" si="158"/>
        <v>0</v>
      </c>
      <c r="EF159" s="918">
        <f t="shared" si="158"/>
        <v>0</v>
      </c>
      <c r="EG159" s="918">
        <f t="shared" si="158"/>
        <v>0</v>
      </c>
      <c r="EH159" s="918">
        <f t="shared" si="158"/>
        <v>0</v>
      </c>
      <c r="EI159" s="918">
        <f t="shared" si="158"/>
        <v>0</v>
      </c>
      <c r="EJ159" s="918">
        <f t="shared" ref="EJ159:GU161" si="159">EJ156</f>
        <v>0</v>
      </c>
      <c r="EK159" s="918">
        <f t="shared" si="159"/>
        <v>0</v>
      </c>
      <c r="EL159" s="918">
        <f t="shared" si="159"/>
        <v>0</v>
      </c>
      <c r="EM159" s="918">
        <f t="shared" si="159"/>
        <v>0</v>
      </c>
      <c r="EN159" s="918">
        <f t="shared" si="159"/>
        <v>0</v>
      </c>
      <c r="EO159" s="918">
        <f t="shared" si="159"/>
        <v>0</v>
      </c>
      <c r="EP159" s="918">
        <f t="shared" si="159"/>
        <v>0</v>
      </c>
      <c r="EQ159" s="918">
        <f t="shared" si="159"/>
        <v>0</v>
      </c>
      <c r="ER159" s="918">
        <f t="shared" si="159"/>
        <v>0</v>
      </c>
      <c r="ES159" s="918">
        <f t="shared" si="159"/>
        <v>0</v>
      </c>
      <c r="ET159" s="918">
        <f t="shared" si="159"/>
        <v>0</v>
      </c>
      <c r="EU159" s="918">
        <f t="shared" si="159"/>
        <v>0</v>
      </c>
      <c r="EV159" s="918">
        <f t="shared" si="159"/>
        <v>0</v>
      </c>
      <c r="EW159" s="918">
        <f t="shared" si="159"/>
        <v>0</v>
      </c>
      <c r="EX159" s="918">
        <f t="shared" si="159"/>
        <v>0</v>
      </c>
      <c r="EY159" s="918">
        <f t="shared" si="159"/>
        <v>0</v>
      </c>
      <c r="EZ159" s="918">
        <f t="shared" si="159"/>
        <v>0</v>
      </c>
      <c r="FA159" s="918">
        <f t="shared" si="159"/>
        <v>0</v>
      </c>
      <c r="FB159" s="918">
        <f t="shared" si="159"/>
        <v>0</v>
      </c>
      <c r="FC159" s="918">
        <f t="shared" si="159"/>
        <v>0</v>
      </c>
      <c r="FD159" s="918">
        <f t="shared" si="159"/>
        <v>0</v>
      </c>
      <c r="FE159" s="918">
        <f t="shared" si="159"/>
        <v>0</v>
      </c>
      <c r="FF159" s="918">
        <f t="shared" si="159"/>
        <v>0</v>
      </c>
      <c r="FG159" s="918">
        <f t="shared" si="159"/>
        <v>0</v>
      </c>
      <c r="FH159" s="918">
        <f t="shared" si="159"/>
        <v>0</v>
      </c>
      <c r="FI159" s="918">
        <f t="shared" si="159"/>
        <v>0</v>
      </c>
      <c r="FJ159" s="918">
        <f t="shared" si="159"/>
        <v>0</v>
      </c>
      <c r="FK159" s="918">
        <f t="shared" si="159"/>
        <v>0</v>
      </c>
      <c r="FL159" s="918">
        <f t="shared" si="159"/>
        <v>0</v>
      </c>
      <c r="FM159" s="918">
        <f t="shared" si="159"/>
        <v>0</v>
      </c>
      <c r="FN159" s="918">
        <f t="shared" si="159"/>
        <v>0</v>
      </c>
      <c r="FO159" s="918">
        <f t="shared" si="159"/>
        <v>0</v>
      </c>
      <c r="FP159" s="918">
        <f t="shared" si="159"/>
        <v>0</v>
      </c>
      <c r="FQ159" s="918">
        <f t="shared" si="159"/>
        <v>0</v>
      </c>
      <c r="FR159" s="918">
        <f t="shared" si="159"/>
        <v>0</v>
      </c>
      <c r="FS159" s="918">
        <f t="shared" si="159"/>
        <v>0</v>
      </c>
      <c r="FT159" s="918">
        <f t="shared" si="159"/>
        <v>0</v>
      </c>
      <c r="FU159" s="918">
        <f t="shared" si="159"/>
        <v>0</v>
      </c>
      <c r="FV159" s="918">
        <f t="shared" si="159"/>
        <v>0</v>
      </c>
      <c r="FW159" s="918">
        <f t="shared" si="159"/>
        <v>0</v>
      </c>
      <c r="FX159" s="918">
        <f t="shared" si="159"/>
        <v>0</v>
      </c>
      <c r="FY159" s="918">
        <f t="shared" si="159"/>
        <v>0</v>
      </c>
      <c r="FZ159" s="918">
        <f t="shared" si="159"/>
        <v>0</v>
      </c>
      <c r="GA159" s="918">
        <f t="shared" si="159"/>
        <v>0</v>
      </c>
      <c r="GB159" s="918">
        <f t="shared" si="159"/>
        <v>0</v>
      </c>
      <c r="GC159" s="918">
        <f t="shared" si="159"/>
        <v>0</v>
      </c>
      <c r="GD159" s="918">
        <f t="shared" si="159"/>
        <v>0</v>
      </c>
      <c r="GE159" s="918">
        <f t="shared" si="159"/>
        <v>0</v>
      </c>
      <c r="GF159" s="918">
        <f t="shared" si="159"/>
        <v>0</v>
      </c>
      <c r="GG159" s="918">
        <f t="shared" si="159"/>
        <v>0</v>
      </c>
      <c r="GH159" s="918">
        <f t="shared" si="159"/>
        <v>0</v>
      </c>
      <c r="GI159" s="918">
        <f t="shared" si="159"/>
        <v>0</v>
      </c>
      <c r="GJ159" s="918">
        <f t="shared" si="159"/>
        <v>0</v>
      </c>
      <c r="GK159" s="918">
        <f t="shared" si="159"/>
        <v>0</v>
      </c>
      <c r="GL159" s="918">
        <f t="shared" si="159"/>
        <v>0</v>
      </c>
      <c r="GM159" s="918">
        <f t="shared" si="159"/>
        <v>0</v>
      </c>
      <c r="GN159" s="918">
        <f t="shared" si="159"/>
        <v>0</v>
      </c>
      <c r="GO159" s="918">
        <f t="shared" si="159"/>
        <v>0</v>
      </c>
      <c r="GP159" s="918">
        <f t="shared" si="159"/>
        <v>0</v>
      </c>
      <c r="GQ159" s="918">
        <f t="shared" si="159"/>
        <v>0</v>
      </c>
      <c r="GR159" s="918">
        <f t="shared" si="159"/>
        <v>0</v>
      </c>
      <c r="GS159" s="918">
        <f t="shared" si="159"/>
        <v>0</v>
      </c>
      <c r="GT159" s="918">
        <f t="shared" si="159"/>
        <v>0</v>
      </c>
      <c r="GU159" s="918">
        <f t="shared" si="159"/>
        <v>0</v>
      </c>
      <c r="GV159" s="918">
        <f t="shared" ref="GV159:JG161" si="160">GV156</f>
        <v>0</v>
      </c>
      <c r="GW159" s="918">
        <f t="shared" si="160"/>
        <v>0</v>
      </c>
      <c r="GX159" s="918">
        <f t="shared" si="160"/>
        <v>0</v>
      </c>
      <c r="GY159" s="918">
        <f t="shared" si="160"/>
        <v>0</v>
      </c>
      <c r="GZ159" s="918">
        <f t="shared" si="160"/>
        <v>0</v>
      </c>
      <c r="HA159" s="918">
        <f t="shared" si="160"/>
        <v>0</v>
      </c>
      <c r="HB159" s="918">
        <f t="shared" si="160"/>
        <v>0</v>
      </c>
      <c r="HC159" s="918">
        <f t="shared" si="160"/>
        <v>0</v>
      </c>
      <c r="HD159" s="918">
        <f t="shared" si="160"/>
        <v>0</v>
      </c>
      <c r="HE159" s="918">
        <f t="shared" si="160"/>
        <v>0</v>
      </c>
      <c r="HF159" s="918">
        <f t="shared" si="160"/>
        <v>0</v>
      </c>
      <c r="HG159" s="918">
        <f t="shared" si="160"/>
        <v>0</v>
      </c>
      <c r="HH159" s="918">
        <f t="shared" si="160"/>
        <v>0</v>
      </c>
      <c r="HI159" s="918">
        <f t="shared" si="160"/>
        <v>0</v>
      </c>
      <c r="HJ159" s="918">
        <f t="shared" si="160"/>
        <v>0</v>
      </c>
      <c r="HK159" s="918">
        <f t="shared" si="160"/>
        <v>0</v>
      </c>
      <c r="HL159" s="918">
        <f t="shared" si="160"/>
        <v>0</v>
      </c>
      <c r="HM159" s="918">
        <f t="shared" si="160"/>
        <v>0</v>
      </c>
      <c r="HN159" s="918">
        <f t="shared" si="160"/>
        <v>0</v>
      </c>
      <c r="HO159" s="918">
        <f t="shared" si="160"/>
        <v>0</v>
      </c>
      <c r="HP159" s="918">
        <f t="shared" si="160"/>
        <v>0</v>
      </c>
      <c r="HQ159" s="918">
        <f t="shared" si="160"/>
        <v>0</v>
      </c>
      <c r="HR159" s="918">
        <f t="shared" si="160"/>
        <v>0</v>
      </c>
      <c r="HS159" s="918">
        <f t="shared" si="160"/>
        <v>0</v>
      </c>
      <c r="HT159" s="918">
        <f t="shared" si="160"/>
        <v>0</v>
      </c>
      <c r="HU159" s="918">
        <f t="shared" si="160"/>
        <v>0</v>
      </c>
      <c r="HV159" s="918">
        <f t="shared" si="160"/>
        <v>0</v>
      </c>
      <c r="HW159" s="918">
        <f t="shared" si="160"/>
        <v>0</v>
      </c>
      <c r="HX159" s="918">
        <f t="shared" si="160"/>
        <v>0</v>
      </c>
      <c r="HY159" s="918">
        <f t="shared" si="160"/>
        <v>0</v>
      </c>
      <c r="HZ159" s="918">
        <f t="shared" si="160"/>
        <v>0</v>
      </c>
      <c r="IA159" s="918">
        <f t="shared" si="160"/>
        <v>0</v>
      </c>
      <c r="IB159" s="918">
        <f t="shared" si="160"/>
        <v>0</v>
      </c>
      <c r="IC159" s="918">
        <f t="shared" si="160"/>
        <v>0</v>
      </c>
      <c r="ID159" s="918">
        <f t="shared" si="160"/>
        <v>0</v>
      </c>
      <c r="IE159" s="918">
        <f t="shared" si="160"/>
        <v>0</v>
      </c>
      <c r="IF159" s="918">
        <f t="shared" si="160"/>
        <v>0</v>
      </c>
      <c r="IG159" s="918">
        <f t="shared" si="160"/>
        <v>0</v>
      </c>
      <c r="IH159" s="918">
        <f t="shared" si="160"/>
        <v>0</v>
      </c>
      <c r="II159" s="918">
        <f t="shared" si="160"/>
        <v>0</v>
      </c>
      <c r="IJ159" s="918">
        <f t="shared" si="160"/>
        <v>0</v>
      </c>
      <c r="IK159" s="918">
        <f t="shared" si="160"/>
        <v>0</v>
      </c>
      <c r="IL159" s="918">
        <f t="shared" si="160"/>
        <v>0</v>
      </c>
      <c r="IM159" s="918">
        <f t="shared" si="160"/>
        <v>0</v>
      </c>
      <c r="IN159" s="918">
        <f t="shared" si="160"/>
        <v>0</v>
      </c>
      <c r="IO159" s="918">
        <f t="shared" si="160"/>
        <v>0</v>
      </c>
      <c r="IP159" s="918">
        <f t="shared" si="160"/>
        <v>0</v>
      </c>
      <c r="IQ159" s="918">
        <f t="shared" si="160"/>
        <v>0</v>
      </c>
      <c r="IR159" s="918">
        <f t="shared" si="160"/>
        <v>0</v>
      </c>
      <c r="IS159" s="918">
        <f t="shared" si="160"/>
        <v>0</v>
      </c>
      <c r="IT159" s="918">
        <f t="shared" si="160"/>
        <v>0</v>
      </c>
      <c r="IU159" s="918">
        <f t="shared" si="160"/>
        <v>0</v>
      </c>
      <c r="IV159" s="918">
        <f t="shared" si="160"/>
        <v>0</v>
      </c>
      <c r="IW159" s="918">
        <f t="shared" si="160"/>
        <v>0</v>
      </c>
      <c r="IX159" s="918">
        <f t="shared" si="160"/>
        <v>0</v>
      </c>
      <c r="IY159" s="918">
        <f t="shared" si="160"/>
        <v>0</v>
      </c>
      <c r="IZ159" s="918">
        <f t="shared" si="160"/>
        <v>0</v>
      </c>
      <c r="JA159" s="918">
        <f t="shared" si="160"/>
        <v>0</v>
      </c>
      <c r="JB159" s="918">
        <f t="shared" si="160"/>
        <v>0</v>
      </c>
      <c r="JC159" s="918">
        <f t="shared" si="160"/>
        <v>0</v>
      </c>
      <c r="JD159" s="918">
        <f t="shared" si="160"/>
        <v>0</v>
      </c>
      <c r="JE159" s="918">
        <f t="shared" si="160"/>
        <v>0</v>
      </c>
      <c r="JF159" s="918">
        <f t="shared" si="160"/>
        <v>0</v>
      </c>
      <c r="JG159" s="918">
        <f t="shared" si="160"/>
        <v>0</v>
      </c>
      <c r="JH159" s="918">
        <f t="shared" ref="JH159:LS161" si="161">JH156</f>
        <v>0</v>
      </c>
      <c r="JI159" s="918">
        <f t="shared" si="161"/>
        <v>0</v>
      </c>
      <c r="JJ159" s="918">
        <f t="shared" si="161"/>
        <v>0</v>
      </c>
      <c r="JK159" s="918">
        <f t="shared" si="161"/>
        <v>0</v>
      </c>
      <c r="JL159" s="918">
        <f t="shared" si="161"/>
        <v>0</v>
      </c>
      <c r="JM159" s="918">
        <f t="shared" si="161"/>
        <v>0</v>
      </c>
      <c r="JN159" s="918">
        <f t="shared" si="161"/>
        <v>0</v>
      </c>
      <c r="JO159" s="918">
        <f t="shared" si="161"/>
        <v>0</v>
      </c>
      <c r="JP159" s="918">
        <f t="shared" si="161"/>
        <v>0</v>
      </c>
      <c r="JQ159" s="918">
        <f t="shared" si="161"/>
        <v>0</v>
      </c>
      <c r="JR159" s="918">
        <f t="shared" si="161"/>
        <v>0</v>
      </c>
      <c r="JS159" s="918">
        <f t="shared" si="161"/>
        <v>0</v>
      </c>
      <c r="JT159" s="918">
        <f t="shared" si="161"/>
        <v>0</v>
      </c>
      <c r="JU159" s="918">
        <f t="shared" si="161"/>
        <v>0</v>
      </c>
      <c r="JV159" s="918">
        <f t="shared" si="161"/>
        <v>0</v>
      </c>
      <c r="JW159" s="918">
        <f t="shared" si="161"/>
        <v>0</v>
      </c>
      <c r="JX159" s="918">
        <f t="shared" si="161"/>
        <v>0</v>
      </c>
      <c r="JY159" s="918">
        <f t="shared" si="161"/>
        <v>0</v>
      </c>
      <c r="JZ159" s="918">
        <f t="shared" si="161"/>
        <v>0</v>
      </c>
      <c r="KA159" s="918">
        <f t="shared" si="161"/>
        <v>0</v>
      </c>
      <c r="KB159" s="918">
        <f t="shared" si="161"/>
        <v>0</v>
      </c>
      <c r="KC159" s="918">
        <f t="shared" si="161"/>
        <v>0</v>
      </c>
      <c r="KD159" s="918">
        <f t="shared" si="161"/>
        <v>0</v>
      </c>
      <c r="KE159" s="918">
        <f t="shared" si="161"/>
        <v>0</v>
      </c>
      <c r="KF159" s="918">
        <f t="shared" si="161"/>
        <v>0</v>
      </c>
      <c r="KG159" s="918">
        <f t="shared" si="161"/>
        <v>0</v>
      </c>
      <c r="KH159" s="918">
        <f t="shared" si="161"/>
        <v>0</v>
      </c>
      <c r="KI159" s="918">
        <f t="shared" si="161"/>
        <v>0</v>
      </c>
      <c r="KJ159" s="918">
        <f t="shared" si="161"/>
        <v>0</v>
      </c>
      <c r="KK159" s="918">
        <f t="shared" si="161"/>
        <v>0</v>
      </c>
      <c r="KL159" s="918">
        <f t="shared" si="161"/>
        <v>0</v>
      </c>
      <c r="KM159" s="918">
        <f t="shared" si="161"/>
        <v>0</v>
      </c>
      <c r="KN159" s="918">
        <f t="shared" si="161"/>
        <v>0</v>
      </c>
      <c r="KO159" s="918">
        <f t="shared" si="161"/>
        <v>0</v>
      </c>
      <c r="KP159" s="918">
        <f t="shared" si="161"/>
        <v>0</v>
      </c>
      <c r="KQ159" s="918">
        <f t="shared" si="161"/>
        <v>0</v>
      </c>
      <c r="KR159" s="918">
        <f t="shared" si="161"/>
        <v>0</v>
      </c>
      <c r="KS159" s="918">
        <f t="shared" si="161"/>
        <v>0</v>
      </c>
      <c r="KT159" s="918">
        <f t="shared" si="161"/>
        <v>0</v>
      </c>
      <c r="KU159" s="918">
        <f t="shared" si="161"/>
        <v>0</v>
      </c>
      <c r="KV159" s="918">
        <f t="shared" si="161"/>
        <v>0</v>
      </c>
      <c r="KW159" s="918">
        <f t="shared" si="161"/>
        <v>0</v>
      </c>
      <c r="KX159" s="918">
        <f t="shared" si="161"/>
        <v>0</v>
      </c>
      <c r="KY159" s="918">
        <f t="shared" si="161"/>
        <v>0</v>
      </c>
      <c r="KZ159" s="918">
        <f t="shared" si="161"/>
        <v>0</v>
      </c>
      <c r="LA159" s="918">
        <f t="shared" si="161"/>
        <v>0</v>
      </c>
      <c r="LB159" s="918">
        <f t="shared" si="161"/>
        <v>0</v>
      </c>
      <c r="LC159" s="918">
        <f t="shared" si="161"/>
        <v>0</v>
      </c>
      <c r="LD159" s="918">
        <f t="shared" si="161"/>
        <v>0</v>
      </c>
      <c r="LE159" s="918">
        <f t="shared" si="161"/>
        <v>0</v>
      </c>
      <c r="LF159" s="918">
        <f t="shared" si="161"/>
        <v>0</v>
      </c>
      <c r="LG159" s="918">
        <f t="shared" si="161"/>
        <v>0</v>
      </c>
      <c r="LH159" s="918">
        <f t="shared" si="161"/>
        <v>0</v>
      </c>
      <c r="LI159" s="918">
        <f t="shared" si="161"/>
        <v>0</v>
      </c>
      <c r="LJ159" s="918">
        <f t="shared" si="161"/>
        <v>0</v>
      </c>
      <c r="LK159" s="918">
        <f t="shared" si="161"/>
        <v>0</v>
      </c>
      <c r="LL159" s="918">
        <f t="shared" si="161"/>
        <v>0</v>
      </c>
      <c r="LM159" s="918">
        <f t="shared" si="161"/>
        <v>0</v>
      </c>
      <c r="LN159" s="918">
        <f t="shared" si="161"/>
        <v>0</v>
      </c>
      <c r="LO159" s="918">
        <f t="shared" si="161"/>
        <v>0</v>
      </c>
      <c r="LP159" s="918">
        <f t="shared" si="161"/>
        <v>0</v>
      </c>
      <c r="LQ159" s="918">
        <f t="shared" si="161"/>
        <v>0</v>
      </c>
      <c r="LR159" s="918">
        <f t="shared" si="161"/>
        <v>0</v>
      </c>
      <c r="LS159" s="918">
        <f t="shared" si="161"/>
        <v>0</v>
      </c>
      <c r="LT159" s="918">
        <f t="shared" ref="LT159:OE161" si="162">LT156</f>
        <v>0</v>
      </c>
      <c r="LU159" s="918">
        <f t="shared" si="162"/>
        <v>0</v>
      </c>
      <c r="LV159" s="918">
        <f t="shared" si="162"/>
        <v>0</v>
      </c>
      <c r="LW159" s="918">
        <f t="shared" si="162"/>
        <v>0</v>
      </c>
      <c r="LX159" s="918">
        <f t="shared" si="162"/>
        <v>0</v>
      </c>
      <c r="LY159" s="918">
        <f t="shared" si="162"/>
        <v>0</v>
      </c>
      <c r="LZ159" s="918">
        <f t="shared" si="162"/>
        <v>0</v>
      </c>
      <c r="MA159" s="918">
        <f t="shared" si="162"/>
        <v>0</v>
      </c>
      <c r="MB159" s="918">
        <f t="shared" si="162"/>
        <v>0</v>
      </c>
      <c r="MC159" s="918">
        <f t="shared" si="162"/>
        <v>0</v>
      </c>
      <c r="MD159" s="918">
        <f t="shared" si="162"/>
        <v>0</v>
      </c>
      <c r="ME159" s="918">
        <f t="shared" si="162"/>
        <v>0</v>
      </c>
      <c r="MF159" s="918">
        <f t="shared" si="162"/>
        <v>0</v>
      </c>
      <c r="MG159" s="918">
        <f t="shared" si="162"/>
        <v>0</v>
      </c>
      <c r="MH159" s="918">
        <f t="shared" si="162"/>
        <v>0</v>
      </c>
      <c r="MI159" s="918">
        <f t="shared" si="162"/>
        <v>0</v>
      </c>
      <c r="MJ159" s="918">
        <f t="shared" si="162"/>
        <v>0</v>
      </c>
      <c r="MK159" s="918">
        <f t="shared" si="162"/>
        <v>0</v>
      </c>
      <c r="ML159" s="918">
        <f t="shared" si="162"/>
        <v>0</v>
      </c>
      <c r="MM159" s="918">
        <f t="shared" si="162"/>
        <v>0</v>
      </c>
      <c r="MN159" s="918">
        <f t="shared" si="162"/>
        <v>0</v>
      </c>
      <c r="MO159" s="918">
        <f t="shared" si="162"/>
        <v>0</v>
      </c>
      <c r="MP159" s="918">
        <f t="shared" si="162"/>
        <v>0</v>
      </c>
      <c r="MQ159" s="918">
        <f t="shared" si="162"/>
        <v>0</v>
      </c>
      <c r="MR159" s="918">
        <f t="shared" si="162"/>
        <v>0</v>
      </c>
      <c r="MS159" s="918">
        <f t="shared" si="162"/>
        <v>0</v>
      </c>
      <c r="MT159" s="918">
        <f t="shared" si="162"/>
        <v>0</v>
      </c>
      <c r="MU159" s="918">
        <f t="shared" si="162"/>
        <v>0</v>
      </c>
      <c r="MV159" s="918">
        <f t="shared" si="162"/>
        <v>0</v>
      </c>
      <c r="MW159" s="918">
        <f t="shared" si="162"/>
        <v>0</v>
      </c>
      <c r="MX159" s="918">
        <f t="shared" si="162"/>
        <v>0</v>
      </c>
      <c r="MY159" s="918">
        <f t="shared" si="162"/>
        <v>0</v>
      </c>
      <c r="MZ159" s="918">
        <f t="shared" si="162"/>
        <v>0</v>
      </c>
      <c r="NA159" s="918">
        <f t="shared" si="162"/>
        <v>0</v>
      </c>
      <c r="NB159" s="918">
        <f t="shared" si="162"/>
        <v>0</v>
      </c>
      <c r="NC159" s="918">
        <f t="shared" si="162"/>
        <v>0</v>
      </c>
      <c r="ND159" s="918">
        <f t="shared" si="162"/>
        <v>0</v>
      </c>
      <c r="NE159" s="918">
        <f t="shared" si="162"/>
        <v>0</v>
      </c>
      <c r="NF159" s="918">
        <f t="shared" si="162"/>
        <v>0</v>
      </c>
      <c r="NG159" s="918">
        <f t="shared" si="162"/>
        <v>0</v>
      </c>
      <c r="NH159" s="918">
        <f t="shared" si="162"/>
        <v>0</v>
      </c>
      <c r="NI159" s="918">
        <f t="shared" si="162"/>
        <v>0</v>
      </c>
      <c r="NJ159" s="918">
        <f t="shared" si="162"/>
        <v>0</v>
      </c>
      <c r="NK159" s="918">
        <f t="shared" si="162"/>
        <v>0</v>
      </c>
      <c r="NL159" s="918">
        <f t="shared" si="162"/>
        <v>0</v>
      </c>
      <c r="NM159" s="918">
        <f t="shared" si="162"/>
        <v>0</v>
      </c>
      <c r="NN159" s="918">
        <f t="shared" si="162"/>
        <v>0</v>
      </c>
      <c r="NO159" s="918">
        <f t="shared" si="162"/>
        <v>0</v>
      </c>
      <c r="NP159" s="918">
        <f t="shared" si="162"/>
        <v>0</v>
      </c>
      <c r="NQ159" s="918">
        <f t="shared" si="162"/>
        <v>0</v>
      </c>
      <c r="NR159" s="918">
        <f t="shared" si="162"/>
        <v>0</v>
      </c>
      <c r="NS159" s="918">
        <f t="shared" si="162"/>
        <v>0</v>
      </c>
      <c r="NT159" s="918">
        <f t="shared" si="162"/>
        <v>0</v>
      </c>
      <c r="NU159" s="918">
        <f t="shared" si="162"/>
        <v>0</v>
      </c>
      <c r="NV159" s="918">
        <f t="shared" si="162"/>
        <v>0</v>
      </c>
      <c r="NW159" s="918">
        <f t="shared" si="162"/>
        <v>0</v>
      </c>
      <c r="NX159" s="918">
        <f t="shared" si="162"/>
        <v>0</v>
      </c>
      <c r="NY159" s="918">
        <f t="shared" si="162"/>
        <v>0</v>
      </c>
      <c r="NZ159" s="918">
        <f t="shared" si="162"/>
        <v>0</v>
      </c>
      <c r="OA159" s="918">
        <f t="shared" si="162"/>
        <v>0</v>
      </c>
      <c r="OB159" s="918">
        <f t="shared" si="162"/>
        <v>0</v>
      </c>
      <c r="OC159" s="918">
        <f t="shared" si="162"/>
        <v>0</v>
      </c>
      <c r="OD159" s="918">
        <f t="shared" si="162"/>
        <v>0</v>
      </c>
      <c r="OE159" s="918">
        <f t="shared" si="162"/>
        <v>0</v>
      </c>
      <c r="OF159" s="918">
        <f t="shared" ref="OF159:QQ161" si="163">OF156</f>
        <v>0</v>
      </c>
      <c r="OG159" s="918">
        <f t="shared" si="163"/>
        <v>0</v>
      </c>
      <c r="OH159" s="918">
        <f t="shared" si="163"/>
        <v>0</v>
      </c>
      <c r="OI159" s="918">
        <f t="shared" si="163"/>
        <v>0</v>
      </c>
      <c r="OJ159" s="918">
        <f t="shared" si="163"/>
        <v>0</v>
      </c>
      <c r="OK159" s="918">
        <f t="shared" si="163"/>
        <v>0</v>
      </c>
      <c r="OL159" s="918">
        <f t="shared" si="163"/>
        <v>0</v>
      </c>
      <c r="OM159" s="918">
        <f t="shared" si="163"/>
        <v>0</v>
      </c>
      <c r="ON159" s="918">
        <f t="shared" si="163"/>
        <v>0</v>
      </c>
      <c r="OO159" s="918">
        <f t="shared" si="163"/>
        <v>0</v>
      </c>
      <c r="OP159" s="918">
        <f t="shared" si="163"/>
        <v>0</v>
      </c>
      <c r="OQ159" s="918">
        <f t="shared" si="163"/>
        <v>0</v>
      </c>
      <c r="OR159" s="918">
        <f t="shared" si="163"/>
        <v>0</v>
      </c>
      <c r="OS159" s="918">
        <f t="shared" si="163"/>
        <v>0</v>
      </c>
      <c r="OT159" s="918">
        <f t="shared" si="163"/>
        <v>0</v>
      </c>
      <c r="OU159" s="918">
        <f t="shared" si="163"/>
        <v>0</v>
      </c>
      <c r="OV159" s="918">
        <f t="shared" si="163"/>
        <v>0</v>
      </c>
      <c r="OW159" s="918">
        <f t="shared" si="163"/>
        <v>0</v>
      </c>
      <c r="OX159" s="918">
        <f t="shared" si="163"/>
        <v>0</v>
      </c>
      <c r="OY159" s="918">
        <f t="shared" si="163"/>
        <v>0</v>
      </c>
      <c r="OZ159" s="918">
        <f t="shared" si="163"/>
        <v>0</v>
      </c>
      <c r="PA159" s="918">
        <f t="shared" si="163"/>
        <v>0</v>
      </c>
      <c r="PB159" s="918">
        <f t="shared" si="163"/>
        <v>0</v>
      </c>
      <c r="PC159" s="918">
        <f t="shared" si="163"/>
        <v>0</v>
      </c>
      <c r="PD159" s="918">
        <f t="shared" si="163"/>
        <v>0</v>
      </c>
      <c r="PE159" s="918">
        <f t="shared" si="163"/>
        <v>0</v>
      </c>
      <c r="PF159" s="918">
        <f t="shared" si="163"/>
        <v>0</v>
      </c>
      <c r="PG159" s="918">
        <f t="shared" si="163"/>
        <v>0</v>
      </c>
      <c r="PH159" s="918">
        <f t="shared" si="163"/>
        <v>0</v>
      </c>
      <c r="PI159" s="918">
        <f t="shared" si="163"/>
        <v>0</v>
      </c>
      <c r="PJ159" s="918">
        <f t="shared" si="163"/>
        <v>0</v>
      </c>
      <c r="PK159" s="918">
        <f t="shared" si="163"/>
        <v>0</v>
      </c>
      <c r="PL159" s="918">
        <f t="shared" si="163"/>
        <v>0</v>
      </c>
      <c r="PM159" s="918">
        <f t="shared" si="163"/>
        <v>0</v>
      </c>
      <c r="PN159" s="918">
        <f t="shared" si="163"/>
        <v>0</v>
      </c>
      <c r="PO159" s="918">
        <f t="shared" si="163"/>
        <v>0</v>
      </c>
      <c r="PP159" s="918">
        <f t="shared" si="163"/>
        <v>0</v>
      </c>
      <c r="PQ159" s="918">
        <f t="shared" si="163"/>
        <v>0</v>
      </c>
      <c r="PR159" s="918">
        <f t="shared" si="163"/>
        <v>0</v>
      </c>
      <c r="PS159" s="918">
        <f t="shared" si="163"/>
        <v>0</v>
      </c>
      <c r="PT159" s="918">
        <f t="shared" si="163"/>
        <v>0</v>
      </c>
      <c r="PU159" s="918">
        <f t="shared" si="163"/>
        <v>0</v>
      </c>
      <c r="PV159" s="918">
        <f t="shared" si="163"/>
        <v>0</v>
      </c>
      <c r="PW159" s="918">
        <f t="shared" si="163"/>
        <v>0</v>
      </c>
      <c r="PX159" s="918">
        <f t="shared" si="163"/>
        <v>0</v>
      </c>
      <c r="PY159" s="918">
        <f t="shared" si="163"/>
        <v>0</v>
      </c>
      <c r="PZ159" s="918">
        <f t="shared" si="163"/>
        <v>0</v>
      </c>
      <c r="QA159" s="918">
        <f t="shared" si="163"/>
        <v>0</v>
      </c>
      <c r="QB159" s="918">
        <f t="shared" si="163"/>
        <v>0</v>
      </c>
      <c r="QC159" s="918">
        <f t="shared" si="163"/>
        <v>0</v>
      </c>
      <c r="QD159" s="918">
        <f t="shared" si="163"/>
        <v>0</v>
      </c>
      <c r="QE159" s="918">
        <f t="shared" si="163"/>
        <v>0</v>
      </c>
      <c r="QF159" s="918">
        <f t="shared" si="163"/>
        <v>0</v>
      </c>
      <c r="QG159" s="918">
        <f t="shared" si="163"/>
        <v>0</v>
      </c>
      <c r="QH159" s="918">
        <f t="shared" si="163"/>
        <v>0</v>
      </c>
      <c r="QI159" s="918">
        <f t="shared" si="163"/>
        <v>0</v>
      </c>
      <c r="QJ159" s="918">
        <f t="shared" si="163"/>
        <v>0</v>
      </c>
      <c r="QK159" s="918">
        <f t="shared" si="163"/>
        <v>0</v>
      </c>
      <c r="QL159" s="918">
        <f t="shared" si="163"/>
        <v>0</v>
      </c>
      <c r="QM159" s="918">
        <f t="shared" si="163"/>
        <v>0</v>
      </c>
      <c r="QN159" s="918">
        <f t="shared" si="163"/>
        <v>0</v>
      </c>
      <c r="QO159" s="918">
        <f t="shared" si="163"/>
        <v>0</v>
      </c>
      <c r="QP159" s="918">
        <f t="shared" si="163"/>
        <v>0</v>
      </c>
      <c r="QQ159" s="918">
        <f t="shared" si="163"/>
        <v>0</v>
      </c>
      <c r="QR159" s="918">
        <f t="shared" ref="QR159:SI161" si="164">QR156</f>
        <v>0</v>
      </c>
      <c r="QS159" s="918">
        <f t="shared" si="164"/>
        <v>0</v>
      </c>
      <c r="QT159" s="918">
        <f t="shared" si="164"/>
        <v>0</v>
      </c>
      <c r="QU159" s="918">
        <f t="shared" si="164"/>
        <v>0</v>
      </c>
      <c r="QV159" s="918">
        <f t="shared" si="164"/>
        <v>0</v>
      </c>
      <c r="QW159" s="918">
        <f t="shared" si="164"/>
        <v>0</v>
      </c>
      <c r="QX159" s="918">
        <f t="shared" si="164"/>
        <v>0</v>
      </c>
      <c r="QY159" s="918">
        <f t="shared" si="164"/>
        <v>0</v>
      </c>
      <c r="QZ159" s="918">
        <f t="shared" si="164"/>
        <v>0</v>
      </c>
      <c r="RA159" s="918">
        <f t="shared" si="164"/>
        <v>0</v>
      </c>
      <c r="RB159" s="918">
        <f t="shared" si="164"/>
        <v>0</v>
      </c>
      <c r="RC159" s="918">
        <f t="shared" si="164"/>
        <v>0</v>
      </c>
      <c r="RD159" s="918">
        <f t="shared" si="164"/>
        <v>0</v>
      </c>
      <c r="RE159" s="918">
        <f t="shared" si="164"/>
        <v>0</v>
      </c>
      <c r="RF159" s="918">
        <f t="shared" si="164"/>
        <v>0</v>
      </c>
      <c r="RG159" s="918">
        <f t="shared" si="164"/>
        <v>0</v>
      </c>
      <c r="RH159" s="918">
        <f t="shared" si="164"/>
        <v>0</v>
      </c>
      <c r="RI159" s="918">
        <f t="shared" si="164"/>
        <v>0</v>
      </c>
      <c r="RJ159" s="918">
        <f t="shared" si="164"/>
        <v>0</v>
      </c>
      <c r="RK159" s="918">
        <f t="shared" si="164"/>
        <v>0</v>
      </c>
      <c r="RL159" s="918">
        <f t="shared" si="164"/>
        <v>0</v>
      </c>
      <c r="RM159" s="918">
        <f t="shared" si="164"/>
        <v>0</v>
      </c>
      <c r="RN159" s="918">
        <f t="shared" si="164"/>
        <v>0</v>
      </c>
      <c r="RO159" s="918">
        <f t="shared" si="164"/>
        <v>0</v>
      </c>
      <c r="RP159" s="918">
        <f t="shared" si="164"/>
        <v>0</v>
      </c>
      <c r="RQ159" s="918">
        <f t="shared" si="164"/>
        <v>0</v>
      </c>
      <c r="RR159" s="918">
        <f t="shared" si="164"/>
        <v>0</v>
      </c>
      <c r="RS159" s="918">
        <f t="shared" si="164"/>
        <v>0</v>
      </c>
      <c r="RT159" s="918">
        <f t="shared" si="164"/>
        <v>0</v>
      </c>
      <c r="RU159" s="918">
        <f t="shared" si="164"/>
        <v>0</v>
      </c>
      <c r="RV159" s="918">
        <f t="shared" si="164"/>
        <v>0</v>
      </c>
      <c r="RW159" s="918">
        <f t="shared" si="164"/>
        <v>0</v>
      </c>
      <c r="RX159" s="918">
        <f t="shared" si="164"/>
        <v>0</v>
      </c>
      <c r="RY159" s="918">
        <f t="shared" si="164"/>
        <v>0</v>
      </c>
      <c r="RZ159" s="918">
        <f t="shared" si="164"/>
        <v>0</v>
      </c>
      <c r="SA159" s="918">
        <f t="shared" si="164"/>
        <v>0</v>
      </c>
      <c r="SB159" s="918">
        <f t="shared" si="164"/>
        <v>0</v>
      </c>
      <c r="SC159" s="918">
        <f t="shared" si="164"/>
        <v>0</v>
      </c>
      <c r="SD159" s="918">
        <f t="shared" si="164"/>
        <v>0</v>
      </c>
      <c r="SE159" s="918">
        <f t="shared" si="164"/>
        <v>0</v>
      </c>
      <c r="SF159" s="918">
        <f t="shared" si="164"/>
        <v>0</v>
      </c>
      <c r="SG159" s="918">
        <f t="shared" si="164"/>
        <v>0</v>
      </c>
      <c r="SH159" s="918">
        <f t="shared" si="164"/>
        <v>0</v>
      </c>
      <c r="SI159" s="918">
        <f t="shared" si="164"/>
        <v>0</v>
      </c>
      <c r="SJ159" s="272">
        <f t="shared" si="156"/>
        <v>0</v>
      </c>
      <c r="SK159" s="259"/>
      <c r="SL159" s="247"/>
      <c r="SM159" s="247"/>
      <c r="SN159" s="247"/>
    </row>
    <row r="160" spans="1:508" outlineLevel="3" x14ac:dyDescent="0.35">
      <c r="A160" s="247"/>
      <c r="B160" s="256"/>
      <c r="C160" s="445">
        <f t="shared" si="155"/>
        <v>4</v>
      </c>
      <c r="D160" s="272"/>
      <c r="E160" s="323">
        <f t="shared" si="154"/>
        <v>8</v>
      </c>
      <c r="F160" s="329"/>
      <c r="G160" s="272"/>
      <c r="H160" s="567"/>
      <c r="I160" s="582" t="s">
        <v>901</v>
      </c>
      <c r="J160" s="568"/>
      <c r="K160" s="918">
        <f t="shared" ref="K160:Z161" si="165">K157</f>
        <v>0</v>
      </c>
      <c r="L160" s="918">
        <f t="shared" si="165"/>
        <v>0</v>
      </c>
      <c r="M160" s="918">
        <f t="shared" si="165"/>
        <v>0</v>
      </c>
      <c r="N160" s="918">
        <f t="shared" si="165"/>
        <v>0</v>
      </c>
      <c r="O160" s="918">
        <f t="shared" si="165"/>
        <v>0</v>
      </c>
      <c r="P160" s="918">
        <f t="shared" si="165"/>
        <v>0</v>
      </c>
      <c r="Q160" s="918">
        <f t="shared" si="165"/>
        <v>0</v>
      </c>
      <c r="R160" s="918">
        <f t="shared" si="165"/>
        <v>0</v>
      </c>
      <c r="S160" s="918">
        <f t="shared" si="165"/>
        <v>0</v>
      </c>
      <c r="T160" s="918">
        <f t="shared" si="165"/>
        <v>0</v>
      </c>
      <c r="U160" s="918">
        <f t="shared" si="165"/>
        <v>0</v>
      </c>
      <c r="V160" s="918">
        <f t="shared" si="165"/>
        <v>0</v>
      </c>
      <c r="W160" s="918">
        <f t="shared" si="165"/>
        <v>0</v>
      </c>
      <c r="X160" s="918">
        <f t="shared" si="165"/>
        <v>0</v>
      </c>
      <c r="Y160" s="918">
        <f t="shared" si="165"/>
        <v>0</v>
      </c>
      <c r="Z160" s="918">
        <f t="shared" si="165"/>
        <v>0</v>
      </c>
      <c r="AA160" s="918">
        <f t="shared" si="157"/>
        <v>0</v>
      </c>
      <c r="AB160" s="918">
        <f t="shared" si="157"/>
        <v>0</v>
      </c>
      <c r="AC160" s="918">
        <f t="shared" si="157"/>
        <v>0</v>
      </c>
      <c r="AD160" s="918">
        <f t="shared" si="157"/>
        <v>0</v>
      </c>
      <c r="AE160" s="918">
        <f t="shared" si="157"/>
        <v>0</v>
      </c>
      <c r="AF160" s="918">
        <f t="shared" si="157"/>
        <v>0</v>
      </c>
      <c r="AG160" s="918">
        <f t="shared" si="157"/>
        <v>0</v>
      </c>
      <c r="AH160" s="918">
        <f t="shared" si="157"/>
        <v>0</v>
      </c>
      <c r="AI160" s="918">
        <f t="shared" si="157"/>
        <v>0</v>
      </c>
      <c r="AJ160" s="918">
        <f t="shared" si="157"/>
        <v>0</v>
      </c>
      <c r="AK160" s="918">
        <f t="shared" si="157"/>
        <v>0</v>
      </c>
      <c r="AL160" s="918">
        <f t="shared" si="157"/>
        <v>0</v>
      </c>
      <c r="AM160" s="918">
        <f t="shared" si="157"/>
        <v>0</v>
      </c>
      <c r="AN160" s="918">
        <f t="shared" si="157"/>
        <v>0</v>
      </c>
      <c r="AO160" s="918">
        <f t="shared" si="157"/>
        <v>0</v>
      </c>
      <c r="AP160" s="918">
        <f t="shared" si="157"/>
        <v>0</v>
      </c>
      <c r="AQ160" s="918">
        <f t="shared" si="157"/>
        <v>0</v>
      </c>
      <c r="AR160" s="918">
        <f t="shared" si="157"/>
        <v>0</v>
      </c>
      <c r="AS160" s="918">
        <f t="shared" si="157"/>
        <v>0</v>
      </c>
      <c r="AT160" s="918">
        <f t="shared" si="157"/>
        <v>0</v>
      </c>
      <c r="AU160" s="918">
        <f t="shared" si="157"/>
        <v>0</v>
      </c>
      <c r="AV160" s="918">
        <f t="shared" si="157"/>
        <v>0</v>
      </c>
      <c r="AW160" s="918">
        <f t="shared" si="157"/>
        <v>0</v>
      </c>
      <c r="AX160" s="918">
        <f t="shared" si="157"/>
        <v>0</v>
      </c>
      <c r="AY160" s="918">
        <f t="shared" si="157"/>
        <v>0</v>
      </c>
      <c r="AZ160" s="918">
        <f t="shared" si="157"/>
        <v>0</v>
      </c>
      <c r="BA160" s="918">
        <f t="shared" si="157"/>
        <v>0</v>
      </c>
      <c r="BB160" s="918">
        <f t="shared" si="157"/>
        <v>0</v>
      </c>
      <c r="BC160" s="918">
        <f t="shared" si="157"/>
        <v>0</v>
      </c>
      <c r="BD160" s="918">
        <f t="shared" si="157"/>
        <v>0</v>
      </c>
      <c r="BE160" s="918">
        <f t="shared" si="157"/>
        <v>0</v>
      </c>
      <c r="BF160" s="918">
        <f t="shared" si="157"/>
        <v>0</v>
      </c>
      <c r="BG160" s="918">
        <f t="shared" si="157"/>
        <v>0</v>
      </c>
      <c r="BH160" s="918">
        <f t="shared" si="157"/>
        <v>0</v>
      </c>
      <c r="BI160" s="918">
        <f t="shared" si="157"/>
        <v>0</v>
      </c>
      <c r="BJ160" s="918">
        <f t="shared" si="157"/>
        <v>0</v>
      </c>
      <c r="BK160" s="918">
        <f t="shared" si="157"/>
        <v>0</v>
      </c>
      <c r="BL160" s="918">
        <f t="shared" si="157"/>
        <v>0</v>
      </c>
      <c r="BM160" s="918">
        <f t="shared" si="157"/>
        <v>0</v>
      </c>
      <c r="BN160" s="918">
        <f t="shared" si="157"/>
        <v>0</v>
      </c>
      <c r="BO160" s="918">
        <f t="shared" si="157"/>
        <v>0</v>
      </c>
      <c r="BP160" s="918">
        <f t="shared" si="157"/>
        <v>0</v>
      </c>
      <c r="BQ160" s="918">
        <f t="shared" si="157"/>
        <v>0</v>
      </c>
      <c r="BR160" s="918">
        <f t="shared" si="157"/>
        <v>0</v>
      </c>
      <c r="BS160" s="918">
        <f t="shared" si="157"/>
        <v>0</v>
      </c>
      <c r="BT160" s="918">
        <f t="shared" si="157"/>
        <v>0</v>
      </c>
      <c r="BU160" s="918">
        <f t="shared" si="157"/>
        <v>0</v>
      </c>
      <c r="BV160" s="918">
        <f t="shared" si="157"/>
        <v>0</v>
      </c>
      <c r="BW160" s="918">
        <f t="shared" si="157"/>
        <v>0</v>
      </c>
      <c r="BX160" s="918">
        <f t="shared" si="158"/>
        <v>0</v>
      </c>
      <c r="BY160" s="918">
        <f t="shared" si="158"/>
        <v>0</v>
      </c>
      <c r="BZ160" s="918">
        <f t="shared" si="158"/>
        <v>0</v>
      </c>
      <c r="CA160" s="918">
        <f t="shared" si="158"/>
        <v>0</v>
      </c>
      <c r="CB160" s="918">
        <f t="shared" si="158"/>
        <v>0</v>
      </c>
      <c r="CC160" s="918">
        <f t="shared" si="158"/>
        <v>0</v>
      </c>
      <c r="CD160" s="918">
        <f t="shared" si="158"/>
        <v>0</v>
      </c>
      <c r="CE160" s="918">
        <f t="shared" si="158"/>
        <v>0</v>
      </c>
      <c r="CF160" s="918">
        <f t="shared" si="158"/>
        <v>0</v>
      </c>
      <c r="CG160" s="918">
        <f t="shared" si="158"/>
        <v>0</v>
      </c>
      <c r="CH160" s="918">
        <f t="shared" si="158"/>
        <v>0</v>
      </c>
      <c r="CI160" s="918">
        <f t="shared" si="158"/>
        <v>0</v>
      </c>
      <c r="CJ160" s="918">
        <f t="shared" si="158"/>
        <v>0</v>
      </c>
      <c r="CK160" s="918">
        <f t="shared" si="158"/>
        <v>0</v>
      </c>
      <c r="CL160" s="918">
        <f t="shared" si="158"/>
        <v>0</v>
      </c>
      <c r="CM160" s="918">
        <f t="shared" si="158"/>
        <v>0</v>
      </c>
      <c r="CN160" s="918">
        <f t="shared" si="158"/>
        <v>0</v>
      </c>
      <c r="CO160" s="918">
        <f t="shared" si="158"/>
        <v>0</v>
      </c>
      <c r="CP160" s="918">
        <f t="shared" si="158"/>
        <v>0</v>
      </c>
      <c r="CQ160" s="918">
        <f t="shared" si="158"/>
        <v>0</v>
      </c>
      <c r="CR160" s="918">
        <f t="shared" si="158"/>
        <v>0</v>
      </c>
      <c r="CS160" s="918">
        <f t="shared" si="158"/>
        <v>0</v>
      </c>
      <c r="CT160" s="918">
        <f t="shared" si="158"/>
        <v>0</v>
      </c>
      <c r="CU160" s="918">
        <f t="shared" si="158"/>
        <v>0</v>
      </c>
      <c r="CV160" s="918">
        <f t="shared" si="158"/>
        <v>0</v>
      </c>
      <c r="CW160" s="918">
        <f t="shared" si="158"/>
        <v>0</v>
      </c>
      <c r="CX160" s="918">
        <f t="shared" si="158"/>
        <v>0</v>
      </c>
      <c r="CY160" s="918">
        <f t="shared" si="158"/>
        <v>0</v>
      </c>
      <c r="CZ160" s="918">
        <f t="shared" si="158"/>
        <v>0</v>
      </c>
      <c r="DA160" s="918">
        <f t="shared" si="158"/>
        <v>0</v>
      </c>
      <c r="DB160" s="918">
        <f t="shared" si="158"/>
        <v>0</v>
      </c>
      <c r="DC160" s="918">
        <f t="shared" si="158"/>
        <v>0</v>
      </c>
      <c r="DD160" s="918">
        <f t="shared" si="158"/>
        <v>0</v>
      </c>
      <c r="DE160" s="918">
        <f t="shared" si="158"/>
        <v>0</v>
      </c>
      <c r="DF160" s="918">
        <f t="shared" si="158"/>
        <v>0</v>
      </c>
      <c r="DG160" s="918">
        <f t="shared" si="158"/>
        <v>0</v>
      </c>
      <c r="DH160" s="918">
        <f t="shared" si="158"/>
        <v>0</v>
      </c>
      <c r="DI160" s="918">
        <f t="shared" si="158"/>
        <v>0</v>
      </c>
      <c r="DJ160" s="918">
        <f t="shared" si="158"/>
        <v>0</v>
      </c>
      <c r="DK160" s="918">
        <f t="shared" si="158"/>
        <v>0</v>
      </c>
      <c r="DL160" s="918">
        <f t="shared" si="158"/>
        <v>0</v>
      </c>
      <c r="DM160" s="918">
        <f t="shared" si="158"/>
        <v>0</v>
      </c>
      <c r="DN160" s="918">
        <f t="shared" si="158"/>
        <v>0</v>
      </c>
      <c r="DO160" s="918">
        <f t="shared" si="158"/>
        <v>0</v>
      </c>
      <c r="DP160" s="918">
        <f t="shared" si="158"/>
        <v>0</v>
      </c>
      <c r="DQ160" s="918">
        <f t="shared" si="158"/>
        <v>0</v>
      </c>
      <c r="DR160" s="918">
        <f t="shared" si="158"/>
        <v>0</v>
      </c>
      <c r="DS160" s="918">
        <f t="shared" si="158"/>
        <v>0</v>
      </c>
      <c r="DT160" s="918">
        <f t="shared" si="158"/>
        <v>0</v>
      </c>
      <c r="DU160" s="918">
        <f t="shared" si="158"/>
        <v>0</v>
      </c>
      <c r="DV160" s="918">
        <f t="shared" si="158"/>
        <v>0</v>
      </c>
      <c r="DW160" s="918">
        <f t="shared" si="158"/>
        <v>0</v>
      </c>
      <c r="DX160" s="918">
        <f t="shared" si="158"/>
        <v>0</v>
      </c>
      <c r="DY160" s="918">
        <f t="shared" si="158"/>
        <v>0</v>
      </c>
      <c r="DZ160" s="918">
        <f t="shared" si="158"/>
        <v>0</v>
      </c>
      <c r="EA160" s="918">
        <f t="shared" si="158"/>
        <v>0</v>
      </c>
      <c r="EB160" s="918">
        <f t="shared" si="158"/>
        <v>0</v>
      </c>
      <c r="EC160" s="918">
        <f t="shared" si="158"/>
        <v>0</v>
      </c>
      <c r="ED160" s="918">
        <f t="shared" si="158"/>
        <v>0</v>
      </c>
      <c r="EE160" s="918">
        <f t="shared" si="158"/>
        <v>0</v>
      </c>
      <c r="EF160" s="918">
        <f t="shared" si="158"/>
        <v>0</v>
      </c>
      <c r="EG160" s="918">
        <f t="shared" si="158"/>
        <v>0</v>
      </c>
      <c r="EH160" s="918">
        <f t="shared" si="158"/>
        <v>0</v>
      </c>
      <c r="EI160" s="918">
        <f t="shared" si="158"/>
        <v>0</v>
      </c>
      <c r="EJ160" s="918">
        <f t="shared" si="159"/>
        <v>0</v>
      </c>
      <c r="EK160" s="918">
        <f t="shared" si="159"/>
        <v>0</v>
      </c>
      <c r="EL160" s="918">
        <f t="shared" si="159"/>
        <v>0</v>
      </c>
      <c r="EM160" s="918">
        <f t="shared" si="159"/>
        <v>0</v>
      </c>
      <c r="EN160" s="918">
        <f t="shared" si="159"/>
        <v>0</v>
      </c>
      <c r="EO160" s="918">
        <f t="shared" si="159"/>
        <v>0</v>
      </c>
      <c r="EP160" s="918">
        <f t="shared" si="159"/>
        <v>0</v>
      </c>
      <c r="EQ160" s="918">
        <f t="shared" si="159"/>
        <v>0</v>
      </c>
      <c r="ER160" s="918">
        <f t="shared" si="159"/>
        <v>0</v>
      </c>
      <c r="ES160" s="918">
        <f t="shared" si="159"/>
        <v>0</v>
      </c>
      <c r="ET160" s="918">
        <f t="shared" si="159"/>
        <v>0</v>
      </c>
      <c r="EU160" s="918">
        <f t="shared" si="159"/>
        <v>0</v>
      </c>
      <c r="EV160" s="918">
        <f t="shared" si="159"/>
        <v>0</v>
      </c>
      <c r="EW160" s="918">
        <f t="shared" si="159"/>
        <v>0</v>
      </c>
      <c r="EX160" s="918">
        <f t="shared" si="159"/>
        <v>0</v>
      </c>
      <c r="EY160" s="918">
        <f t="shared" si="159"/>
        <v>0</v>
      </c>
      <c r="EZ160" s="918">
        <f t="shared" si="159"/>
        <v>0</v>
      </c>
      <c r="FA160" s="918">
        <f t="shared" si="159"/>
        <v>0</v>
      </c>
      <c r="FB160" s="918">
        <f t="shared" si="159"/>
        <v>0</v>
      </c>
      <c r="FC160" s="918">
        <f t="shared" si="159"/>
        <v>0</v>
      </c>
      <c r="FD160" s="918">
        <f t="shared" si="159"/>
        <v>0</v>
      </c>
      <c r="FE160" s="918">
        <f t="shared" si="159"/>
        <v>0</v>
      </c>
      <c r="FF160" s="918">
        <f t="shared" si="159"/>
        <v>0</v>
      </c>
      <c r="FG160" s="918">
        <f t="shared" si="159"/>
        <v>0</v>
      </c>
      <c r="FH160" s="918">
        <f t="shared" si="159"/>
        <v>0</v>
      </c>
      <c r="FI160" s="918">
        <f t="shared" si="159"/>
        <v>0</v>
      </c>
      <c r="FJ160" s="918">
        <f t="shared" si="159"/>
        <v>0</v>
      </c>
      <c r="FK160" s="918">
        <f t="shared" si="159"/>
        <v>0</v>
      </c>
      <c r="FL160" s="918">
        <f t="shared" si="159"/>
        <v>0</v>
      </c>
      <c r="FM160" s="918">
        <f t="shared" si="159"/>
        <v>0</v>
      </c>
      <c r="FN160" s="918">
        <f t="shared" si="159"/>
        <v>0</v>
      </c>
      <c r="FO160" s="918">
        <f t="shared" si="159"/>
        <v>0</v>
      </c>
      <c r="FP160" s="918">
        <f t="shared" si="159"/>
        <v>0</v>
      </c>
      <c r="FQ160" s="918">
        <f t="shared" si="159"/>
        <v>0</v>
      </c>
      <c r="FR160" s="918">
        <f t="shared" si="159"/>
        <v>0</v>
      </c>
      <c r="FS160" s="918">
        <f t="shared" si="159"/>
        <v>0</v>
      </c>
      <c r="FT160" s="918">
        <f t="shared" si="159"/>
        <v>0</v>
      </c>
      <c r="FU160" s="918">
        <f t="shared" si="159"/>
        <v>0</v>
      </c>
      <c r="FV160" s="918">
        <f t="shared" si="159"/>
        <v>0</v>
      </c>
      <c r="FW160" s="918">
        <f t="shared" si="159"/>
        <v>0</v>
      </c>
      <c r="FX160" s="918">
        <f t="shared" si="159"/>
        <v>0</v>
      </c>
      <c r="FY160" s="918">
        <f t="shared" si="159"/>
        <v>0</v>
      </c>
      <c r="FZ160" s="918">
        <f t="shared" si="159"/>
        <v>0</v>
      </c>
      <c r="GA160" s="918">
        <f t="shared" si="159"/>
        <v>0</v>
      </c>
      <c r="GB160" s="918">
        <f t="shared" si="159"/>
        <v>0</v>
      </c>
      <c r="GC160" s="918">
        <f t="shared" si="159"/>
        <v>0</v>
      </c>
      <c r="GD160" s="918">
        <f t="shared" si="159"/>
        <v>0</v>
      </c>
      <c r="GE160" s="918">
        <f t="shared" si="159"/>
        <v>0</v>
      </c>
      <c r="GF160" s="918">
        <f t="shared" si="159"/>
        <v>0</v>
      </c>
      <c r="GG160" s="918">
        <f t="shared" si="159"/>
        <v>0</v>
      </c>
      <c r="GH160" s="918">
        <f t="shared" si="159"/>
        <v>0</v>
      </c>
      <c r="GI160" s="918">
        <f t="shared" si="159"/>
        <v>0</v>
      </c>
      <c r="GJ160" s="918">
        <f t="shared" si="159"/>
        <v>0</v>
      </c>
      <c r="GK160" s="918">
        <f t="shared" si="159"/>
        <v>0</v>
      </c>
      <c r="GL160" s="918">
        <f t="shared" si="159"/>
        <v>0</v>
      </c>
      <c r="GM160" s="918">
        <f t="shared" si="159"/>
        <v>0</v>
      </c>
      <c r="GN160" s="918">
        <f t="shared" si="159"/>
        <v>0</v>
      </c>
      <c r="GO160" s="918">
        <f t="shared" si="159"/>
        <v>0</v>
      </c>
      <c r="GP160" s="918">
        <f t="shared" si="159"/>
        <v>0</v>
      </c>
      <c r="GQ160" s="918">
        <f t="shared" si="159"/>
        <v>0</v>
      </c>
      <c r="GR160" s="918">
        <f t="shared" si="159"/>
        <v>0</v>
      </c>
      <c r="GS160" s="918">
        <f t="shared" si="159"/>
        <v>0</v>
      </c>
      <c r="GT160" s="918">
        <f t="shared" si="159"/>
        <v>0</v>
      </c>
      <c r="GU160" s="918">
        <f t="shared" si="159"/>
        <v>0</v>
      </c>
      <c r="GV160" s="918">
        <f t="shared" si="160"/>
        <v>0</v>
      </c>
      <c r="GW160" s="918">
        <f t="shared" si="160"/>
        <v>0</v>
      </c>
      <c r="GX160" s="918">
        <f t="shared" si="160"/>
        <v>0</v>
      </c>
      <c r="GY160" s="918">
        <f t="shared" si="160"/>
        <v>0</v>
      </c>
      <c r="GZ160" s="918">
        <f t="shared" si="160"/>
        <v>0</v>
      </c>
      <c r="HA160" s="918">
        <f t="shared" si="160"/>
        <v>0</v>
      </c>
      <c r="HB160" s="918">
        <f t="shared" si="160"/>
        <v>0</v>
      </c>
      <c r="HC160" s="918">
        <f t="shared" si="160"/>
        <v>0</v>
      </c>
      <c r="HD160" s="918">
        <f t="shared" si="160"/>
        <v>0</v>
      </c>
      <c r="HE160" s="918">
        <f t="shared" si="160"/>
        <v>0</v>
      </c>
      <c r="HF160" s="918">
        <f t="shared" si="160"/>
        <v>0</v>
      </c>
      <c r="HG160" s="918">
        <f t="shared" si="160"/>
        <v>0</v>
      </c>
      <c r="HH160" s="918">
        <f t="shared" si="160"/>
        <v>0</v>
      </c>
      <c r="HI160" s="918">
        <f t="shared" si="160"/>
        <v>0</v>
      </c>
      <c r="HJ160" s="918">
        <f t="shared" si="160"/>
        <v>0</v>
      </c>
      <c r="HK160" s="918">
        <f t="shared" si="160"/>
        <v>0</v>
      </c>
      <c r="HL160" s="918">
        <f t="shared" si="160"/>
        <v>0</v>
      </c>
      <c r="HM160" s="918">
        <f t="shared" si="160"/>
        <v>0</v>
      </c>
      <c r="HN160" s="918">
        <f t="shared" si="160"/>
        <v>0</v>
      </c>
      <c r="HO160" s="918">
        <f t="shared" si="160"/>
        <v>0</v>
      </c>
      <c r="HP160" s="918">
        <f t="shared" si="160"/>
        <v>0</v>
      </c>
      <c r="HQ160" s="918">
        <f t="shared" si="160"/>
        <v>0</v>
      </c>
      <c r="HR160" s="918">
        <f t="shared" si="160"/>
        <v>0</v>
      </c>
      <c r="HS160" s="918">
        <f t="shared" si="160"/>
        <v>0</v>
      </c>
      <c r="HT160" s="918">
        <f t="shared" si="160"/>
        <v>0</v>
      </c>
      <c r="HU160" s="918">
        <f t="shared" si="160"/>
        <v>0</v>
      </c>
      <c r="HV160" s="918">
        <f t="shared" si="160"/>
        <v>0</v>
      </c>
      <c r="HW160" s="918">
        <f t="shared" si="160"/>
        <v>0</v>
      </c>
      <c r="HX160" s="918">
        <f t="shared" si="160"/>
        <v>0</v>
      </c>
      <c r="HY160" s="918">
        <f t="shared" si="160"/>
        <v>0</v>
      </c>
      <c r="HZ160" s="918">
        <f t="shared" si="160"/>
        <v>0</v>
      </c>
      <c r="IA160" s="918">
        <f t="shared" si="160"/>
        <v>0</v>
      </c>
      <c r="IB160" s="918">
        <f t="shared" si="160"/>
        <v>0</v>
      </c>
      <c r="IC160" s="918">
        <f t="shared" si="160"/>
        <v>0</v>
      </c>
      <c r="ID160" s="918">
        <f t="shared" si="160"/>
        <v>0</v>
      </c>
      <c r="IE160" s="918">
        <f t="shared" si="160"/>
        <v>0</v>
      </c>
      <c r="IF160" s="918">
        <f t="shared" si="160"/>
        <v>0</v>
      </c>
      <c r="IG160" s="918">
        <f t="shared" si="160"/>
        <v>0</v>
      </c>
      <c r="IH160" s="918">
        <f t="shared" si="160"/>
        <v>0</v>
      </c>
      <c r="II160" s="918">
        <f t="shared" si="160"/>
        <v>0</v>
      </c>
      <c r="IJ160" s="918">
        <f t="shared" si="160"/>
        <v>0</v>
      </c>
      <c r="IK160" s="918">
        <f t="shared" si="160"/>
        <v>0</v>
      </c>
      <c r="IL160" s="918">
        <f t="shared" si="160"/>
        <v>0</v>
      </c>
      <c r="IM160" s="918">
        <f t="shared" si="160"/>
        <v>0</v>
      </c>
      <c r="IN160" s="918">
        <f t="shared" si="160"/>
        <v>0</v>
      </c>
      <c r="IO160" s="918">
        <f t="shared" si="160"/>
        <v>0</v>
      </c>
      <c r="IP160" s="918">
        <f t="shared" si="160"/>
        <v>0</v>
      </c>
      <c r="IQ160" s="918">
        <f t="shared" si="160"/>
        <v>0</v>
      </c>
      <c r="IR160" s="918">
        <f t="shared" si="160"/>
        <v>0</v>
      </c>
      <c r="IS160" s="918">
        <f t="shared" si="160"/>
        <v>0</v>
      </c>
      <c r="IT160" s="918">
        <f t="shared" si="160"/>
        <v>0</v>
      </c>
      <c r="IU160" s="918">
        <f t="shared" si="160"/>
        <v>0</v>
      </c>
      <c r="IV160" s="918">
        <f t="shared" si="160"/>
        <v>0</v>
      </c>
      <c r="IW160" s="918">
        <f t="shared" si="160"/>
        <v>0</v>
      </c>
      <c r="IX160" s="918">
        <f t="shared" si="160"/>
        <v>0</v>
      </c>
      <c r="IY160" s="918">
        <f t="shared" si="160"/>
        <v>0</v>
      </c>
      <c r="IZ160" s="918">
        <f t="shared" si="160"/>
        <v>0</v>
      </c>
      <c r="JA160" s="918">
        <f t="shared" si="160"/>
        <v>0</v>
      </c>
      <c r="JB160" s="918">
        <f t="shared" si="160"/>
        <v>0</v>
      </c>
      <c r="JC160" s="918">
        <f t="shared" si="160"/>
        <v>0</v>
      </c>
      <c r="JD160" s="918">
        <f t="shared" si="160"/>
        <v>0</v>
      </c>
      <c r="JE160" s="918">
        <f t="shared" si="160"/>
        <v>0</v>
      </c>
      <c r="JF160" s="918">
        <f t="shared" si="160"/>
        <v>0</v>
      </c>
      <c r="JG160" s="918">
        <f t="shared" si="160"/>
        <v>0</v>
      </c>
      <c r="JH160" s="918">
        <f t="shared" si="161"/>
        <v>0</v>
      </c>
      <c r="JI160" s="918">
        <f t="shared" si="161"/>
        <v>0</v>
      </c>
      <c r="JJ160" s="918">
        <f t="shared" si="161"/>
        <v>0</v>
      </c>
      <c r="JK160" s="918">
        <f t="shared" si="161"/>
        <v>0</v>
      </c>
      <c r="JL160" s="918">
        <f t="shared" si="161"/>
        <v>0</v>
      </c>
      <c r="JM160" s="918">
        <f t="shared" si="161"/>
        <v>0</v>
      </c>
      <c r="JN160" s="918">
        <f t="shared" si="161"/>
        <v>0</v>
      </c>
      <c r="JO160" s="918">
        <f t="shared" si="161"/>
        <v>0</v>
      </c>
      <c r="JP160" s="918">
        <f t="shared" si="161"/>
        <v>0</v>
      </c>
      <c r="JQ160" s="918">
        <f t="shared" si="161"/>
        <v>0</v>
      </c>
      <c r="JR160" s="918">
        <f t="shared" si="161"/>
        <v>0</v>
      </c>
      <c r="JS160" s="918">
        <f t="shared" si="161"/>
        <v>0</v>
      </c>
      <c r="JT160" s="918">
        <f t="shared" si="161"/>
        <v>0</v>
      </c>
      <c r="JU160" s="918">
        <f t="shared" si="161"/>
        <v>0</v>
      </c>
      <c r="JV160" s="918">
        <f t="shared" si="161"/>
        <v>0</v>
      </c>
      <c r="JW160" s="918">
        <f t="shared" si="161"/>
        <v>0</v>
      </c>
      <c r="JX160" s="918">
        <f t="shared" si="161"/>
        <v>0</v>
      </c>
      <c r="JY160" s="918">
        <f t="shared" si="161"/>
        <v>0</v>
      </c>
      <c r="JZ160" s="918">
        <f t="shared" si="161"/>
        <v>0</v>
      </c>
      <c r="KA160" s="918">
        <f t="shared" si="161"/>
        <v>0</v>
      </c>
      <c r="KB160" s="918">
        <f t="shared" si="161"/>
        <v>0</v>
      </c>
      <c r="KC160" s="918">
        <f t="shared" si="161"/>
        <v>0</v>
      </c>
      <c r="KD160" s="918">
        <f t="shared" si="161"/>
        <v>0</v>
      </c>
      <c r="KE160" s="918">
        <f t="shared" si="161"/>
        <v>0</v>
      </c>
      <c r="KF160" s="918">
        <f t="shared" si="161"/>
        <v>0</v>
      </c>
      <c r="KG160" s="918">
        <f t="shared" si="161"/>
        <v>0</v>
      </c>
      <c r="KH160" s="918">
        <f t="shared" si="161"/>
        <v>0</v>
      </c>
      <c r="KI160" s="918">
        <f t="shared" si="161"/>
        <v>0</v>
      </c>
      <c r="KJ160" s="918">
        <f t="shared" si="161"/>
        <v>0</v>
      </c>
      <c r="KK160" s="918">
        <f t="shared" si="161"/>
        <v>0</v>
      </c>
      <c r="KL160" s="918">
        <f t="shared" si="161"/>
        <v>0</v>
      </c>
      <c r="KM160" s="918">
        <f t="shared" si="161"/>
        <v>0</v>
      </c>
      <c r="KN160" s="918">
        <f t="shared" si="161"/>
        <v>0</v>
      </c>
      <c r="KO160" s="918">
        <f t="shared" si="161"/>
        <v>0</v>
      </c>
      <c r="KP160" s="918">
        <f t="shared" si="161"/>
        <v>0</v>
      </c>
      <c r="KQ160" s="918">
        <f t="shared" si="161"/>
        <v>0</v>
      </c>
      <c r="KR160" s="918">
        <f t="shared" si="161"/>
        <v>0</v>
      </c>
      <c r="KS160" s="918">
        <f t="shared" si="161"/>
        <v>0</v>
      </c>
      <c r="KT160" s="918">
        <f t="shared" si="161"/>
        <v>0</v>
      </c>
      <c r="KU160" s="918">
        <f t="shared" si="161"/>
        <v>0</v>
      </c>
      <c r="KV160" s="918">
        <f t="shared" si="161"/>
        <v>0</v>
      </c>
      <c r="KW160" s="918">
        <f t="shared" si="161"/>
        <v>0</v>
      </c>
      <c r="KX160" s="918">
        <f t="shared" si="161"/>
        <v>0</v>
      </c>
      <c r="KY160" s="918">
        <f t="shared" si="161"/>
        <v>0</v>
      </c>
      <c r="KZ160" s="918">
        <f t="shared" si="161"/>
        <v>0</v>
      </c>
      <c r="LA160" s="918">
        <f t="shared" si="161"/>
        <v>0</v>
      </c>
      <c r="LB160" s="918">
        <f t="shared" si="161"/>
        <v>0</v>
      </c>
      <c r="LC160" s="918">
        <f t="shared" si="161"/>
        <v>0</v>
      </c>
      <c r="LD160" s="918">
        <f t="shared" si="161"/>
        <v>0</v>
      </c>
      <c r="LE160" s="918">
        <f t="shared" si="161"/>
        <v>0</v>
      </c>
      <c r="LF160" s="918">
        <f t="shared" si="161"/>
        <v>0</v>
      </c>
      <c r="LG160" s="918">
        <f t="shared" si="161"/>
        <v>0</v>
      </c>
      <c r="LH160" s="918">
        <f t="shared" si="161"/>
        <v>0</v>
      </c>
      <c r="LI160" s="918">
        <f t="shared" si="161"/>
        <v>0</v>
      </c>
      <c r="LJ160" s="918">
        <f t="shared" si="161"/>
        <v>0</v>
      </c>
      <c r="LK160" s="918">
        <f t="shared" si="161"/>
        <v>0</v>
      </c>
      <c r="LL160" s="918">
        <f t="shared" si="161"/>
        <v>0</v>
      </c>
      <c r="LM160" s="918">
        <f t="shared" si="161"/>
        <v>0</v>
      </c>
      <c r="LN160" s="918">
        <f t="shared" si="161"/>
        <v>0</v>
      </c>
      <c r="LO160" s="918">
        <f t="shared" si="161"/>
        <v>0</v>
      </c>
      <c r="LP160" s="918">
        <f t="shared" si="161"/>
        <v>0</v>
      </c>
      <c r="LQ160" s="918">
        <f t="shared" si="161"/>
        <v>0</v>
      </c>
      <c r="LR160" s="918">
        <f t="shared" si="161"/>
        <v>0</v>
      </c>
      <c r="LS160" s="918">
        <f t="shared" si="161"/>
        <v>0</v>
      </c>
      <c r="LT160" s="918">
        <f t="shared" si="162"/>
        <v>0</v>
      </c>
      <c r="LU160" s="918">
        <f t="shared" si="162"/>
        <v>0</v>
      </c>
      <c r="LV160" s="918">
        <f t="shared" si="162"/>
        <v>0</v>
      </c>
      <c r="LW160" s="918">
        <f t="shared" si="162"/>
        <v>0</v>
      </c>
      <c r="LX160" s="918">
        <f t="shared" si="162"/>
        <v>0</v>
      </c>
      <c r="LY160" s="918">
        <f t="shared" si="162"/>
        <v>0</v>
      </c>
      <c r="LZ160" s="918">
        <f t="shared" si="162"/>
        <v>0</v>
      </c>
      <c r="MA160" s="918">
        <f t="shared" si="162"/>
        <v>0</v>
      </c>
      <c r="MB160" s="918">
        <f t="shared" si="162"/>
        <v>0</v>
      </c>
      <c r="MC160" s="918">
        <f t="shared" si="162"/>
        <v>0</v>
      </c>
      <c r="MD160" s="918">
        <f t="shared" si="162"/>
        <v>0</v>
      </c>
      <c r="ME160" s="918">
        <f t="shared" si="162"/>
        <v>0</v>
      </c>
      <c r="MF160" s="918">
        <f t="shared" si="162"/>
        <v>0</v>
      </c>
      <c r="MG160" s="918">
        <f t="shared" si="162"/>
        <v>0</v>
      </c>
      <c r="MH160" s="918">
        <f t="shared" si="162"/>
        <v>0</v>
      </c>
      <c r="MI160" s="918">
        <f t="shared" si="162"/>
        <v>0</v>
      </c>
      <c r="MJ160" s="918">
        <f t="shared" si="162"/>
        <v>0</v>
      </c>
      <c r="MK160" s="918">
        <f t="shared" si="162"/>
        <v>0</v>
      </c>
      <c r="ML160" s="918">
        <f t="shared" si="162"/>
        <v>0</v>
      </c>
      <c r="MM160" s="918">
        <f t="shared" si="162"/>
        <v>0</v>
      </c>
      <c r="MN160" s="918">
        <f t="shared" si="162"/>
        <v>0</v>
      </c>
      <c r="MO160" s="918">
        <f t="shared" si="162"/>
        <v>0</v>
      </c>
      <c r="MP160" s="918">
        <f t="shared" si="162"/>
        <v>0</v>
      </c>
      <c r="MQ160" s="918">
        <f t="shared" si="162"/>
        <v>0</v>
      </c>
      <c r="MR160" s="918">
        <f t="shared" si="162"/>
        <v>0</v>
      </c>
      <c r="MS160" s="918">
        <f t="shared" si="162"/>
        <v>0</v>
      </c>
      <c r="MT160" s="918">
        <f t="shared" si="162"/>
        <v>0</v>
      </c>
      <c r="MU160" s="918">
        <f t="shared" si="162"/>
        <v>0</v>
      </c>
      <c r="MV160" s="918">
        <f t="shared" si="162"/>
        <v>0</v>
      </c>
      <c r="MW160" s="918">
        <f t="shared" si="162"/>
        <v>0</v>
      </c>
      <c r="MX160" s="918">
        <f t="shared" si="162"/>
        <v>0</v>
      </c>
      <c r="MY160" s="918">
        <f t="shared" si="162"/>
        <v>0</v>
      </c>
      <c r="MZ160" s="918">
        <f t="shared" si="162"/>
        <v>0</v>
      </c>
      <c r="NA160" s="918">
        <f t="shared" si="162"/>
        <v>0</v>
      </c>
      <c r="NB160" s="918">
        <f t="shared" si="162"/>
        <v>0</v>
      </c>
      <c r="NC160" s="918">
        <f t="shared" si="162"/>
        <v>0</v>
      </c>
      <c r="ND160" s="918">
        <f t="shared" si="162"/>
        <v>0</v>
      </c>
      <c r="NE160" s="918">
        <f t="shared" si="162"/>
        <v>0</v>
      </c>
      <c r="NF160" s="918">
        <f t="shared" si="162"/>
        <v>0</v>
      </c>
      <c r="NG160" s="918">
        <f t="shared" si="162"/>
        <v>0</v>
      </c>
      <c r="NH160" s="918">
        <f t="shared" si="162"/>
        <v>0</v>
      </c>
      <c r="NI160" s="918">
        <f t="shared" si="162"/>
        <v>0</v>
      </c>
      <c r="NJ160" s="918">
        <f t="shared" si="162"/>
        <v>0</v>
      </c>
      <c r="NK160" s="918">
        <f t="shared" si="162"/>
        <v>0</v>
      </c>
      <c r="NL160" s="918">
        <f t="shared" si="162"/>
        <v>0</v>
      </c>
      <c r="NM160" s="918">
        <f t="shared" si="162"/>
        <v>0</v>
      </c>
      <c r="NN160" s="918">
        <f t="shared" si="162"/>
        <v>0</v>
      </c>
      <c r="NO160" s="918">
        <f t="shared" si="162"/>
        <v>0</v>
      </c>
      <c r="NP160" s="918">
        <f t="shared" si="162"/>
        <v>0</v>
      </c>
      <c r="NQ160" s="918">
        <f t="shared" si="162"/>
        <v>0</v>
      </c>
      <c r="NR160" s="918">
        <f t="shared" si="162"/>
        <v>0</v>
      </c>
      <c r="NS160" s="918">
        <f t="shared" si="162"/>
        <v>0</v>
      </c>
      <c r="NT160" s="918">
        <f t="shared" si="162"/>
        <v>0</v>
      </c>
      <c r="NU160" s="918">
        <f t="shared" si="162"/>
        <v>0</v>
      </c>
      <c r="NV160" s="918">
        <f t="shared" si="162"/>
        <v>0</v>
      </c>
      <c r="NW160" s="918">
        <f t="shared" si="162"/>
        <v>0</v>
      </c>
      <c r="NX160" s="918">
        <f t="shared" si="162"/>
        <v>0</v>
      </c>
      <c r="NY160" s="918">
        <f t="shared" si="162"/>
        <v>0</v>
      </c>
      <c r="NZ160" s="918">
        <f t="shared" si="162"/>
        <v>0</v>
      </c>
      <c r="OA160" s="918">
        <f t="shared" si="162"/>
        <v>0</v>
      </c>
      <c r="OB160" s="918">
        <f t="shared" si="162"/>
        <v>0</v>
      </c>
      <c r="OC160" s="918">
        <f t="shared" si="162"/>
        <v>0</v>
      </c>
      <c r="OD160" s="918">
        <f t="shared" si="162"/>
        <v>0</v>
      </c>
      <c r="OE160" s="918">
        <f t="shared" si="162"/>
        <v>0</v>
      </c>
      <c r="OF160" s="918">
        <f t="shared" si="163"/>
        <v>0</v>
      </c>
      <c r="OG160" s="918">
        <f t="shared" si="163"/>
        <v>0</v>
      </c>
      <c r="OH160" s="918">
        <f t="shared" si="163"/>
        <v>0</v>
      </c>
      <c r="OI160" s="918">
        <f t="shared" si="163"/>
        <v>0</v>
      </c>
      <c r="OJ160" s="918">
        <f t="shared" si="163"/>
        <v>0</v>
      </c>
      <c r="OK160" s="918">
        <f t="shared" si="163"/>
        <v>0</v>
      </c>
      <c r="OL160" s="918">
        <f t="shared" si="163"/>
        <v>0</v>
      </c>
      <c r="OM160" s="918">
        <f t="shared" si="163"/>
        <v>0</v>
      </c>
      <c r="ON160" s="918">
        <f t="shared" si="163"/>
        <v>0</v>
      </c>
      <c r="OO160" s="918">
        <f t="shared" si="163"/>
        <v>0</v>
      </c>
      <c r="OP160" s="918">
        <f t="shared" si="163"/>
        <v>0</v>
      </c>
      <c r="OQ160" s="918">
        <f t="shared" si="163"/>
        <v>0</v>
      </c>
      <c r="OR160" s="918">
        <f t="shared" si="163"/>
        <v>0</v>
      </c>
      <c r="OS160" s="918">
        <f t="shared" si="163"/>
        <v>0</v>
      </c>
      <c r="OT160" s="918">
        <f t="shared" si="163"/>
        <v>0</v>
      </c>
      <c r="OU160" s="918">
        <f t="shared" si="163"/>
        <v>0</v>
      </c>
      <c r="OV160" s="918">
        <f t="shared" si="163"/>
        <v>0</v>
      </c>
      <c r="OW160" s="918">
        <f t="shared" si="163"/>
        <v>0</v>
      </c>
      <c r="OX160" s="918">
        <f t="shared" si="163"/>
        <v>0</v>
      </c>
      <c r="OY160" s="918">
        <f t="shared" si="163"/>
        <v>0</v>
      </c>
      <c r="OZ160" s="918">
        <f t="shared" si="163"/>
        <v>0</v>
      </c>
      <c r="PA160" s="918">
        <f t="shared" si="163"/>
        <v>0</v>
      </c>
      <c r="PB160" s="918">
        <f t="shared" si="163"/>
        <v>0</v>
      </c>
      <c r="PC160" s="918">
        <f t="shared" si="163"/>
        <v>0</v>
      </c>
      <c r="PD160" s="918">
        <f t="shared" si="163"/>
        <v>0</v>
      </c>
      <c r="PE160" s="918">
        <f t="shared" si="163"/>
        <v>0</v>
      </c>
      <c r="PF160" s="918">
        <f t="shared" si="163"/>
        <v>0</v>
      </c>
      <c r="PG160" s="918">
        <f t="shared" si="163"/>
        <v>0</v>
      </c>
      <c r="PH160" s="918">
        <f t="shared" si="163"/>
        <v>0</v>
      </c>
      <c r="PI160" s="918">
        <f t="shared" si="163"/>
        <v>0</v>
      </c>
      <c r="PJ160" s="918">
        <f t="shared" si="163"/>
        <v>0</v>
      </c>
      <c r="PK160" s="918">
        <f t="shared" si="163"/>
        <v>0</v>
      </c>
      <c r="PL160" s="918">
        <f t="shared" si="163"/>
        <v>0</v>
      </c>
      <c r="PM160" s="918">
        <f t="shared" si="163"/>
        <v>0</v>
      </c>
      <c r="PN160" s="918">
        <f t="shared" si="163"/>
        <v>0</v>
      </c>
      <c r="PO160" s="918">
        <f t="shared" si="163"/>
        <v>0</v>
      </c>
      <c r="PP160" s="918">
        <f t="shared" si="163"/>
        <v>0</v>
      </c>
      <c r="PQ160" s="918">
        <f t="shared" si="163"/>
        <v>0</v>
      </c>
      <c r="PR160" s="918">
        <f t="shared" si="163"/>
        <v>0</v>
      </c>
      <c r="PS160" s="918">
        <f t="shared" si="163"/>
        <v>0</v>
      </c>
      <c r="PT160" s="918">
        <f t="shared" si="163"/>
        <v>0</v>
      </c>
      <c r="PU160" s="918">
        <f t="shared" si="163"/>
        <v>0</v>
      </c>
      <c r="PV160" s="918">
        <f t="shared" si="163"/>
        <v>0</v>
      </c>
      <c r="PW160" s="918">
        <f t="shared" si="163"/>
        <v>0</v>
      </c>
      <c r="PX160" s="918">
        <f t="shared" si="163"/>
        <v>0</v>
      </c>
      <c r="PY160" s="918">
        <f t="shared" si="163"/>
        <v>0</v>
      </c>
      <c r="PZ160" s="918">
        <f t="shared" si="163"/>
        <v>0</v>
      </c>
      <c r="QA160" s="918">
        <f t="shared" si="163"/>
        <v>0</v>
      </c>
      <c r="QB160" s="918">
        <f t="shared" si="163"/>
        <v>0</v>
      </c>
      <c r="QC160" s="918">
        <f t="shared" si="163"/>
        <v>0</v>
      </c>
      <c r="QD160" s="918">
        <f t="shared" si="163"/>
        <v>0</v>
      </c>
      <c r="QE160" s="918">
        <f t="shared" si="163"/>
        <v>0</v>
      </c>
      <c r="QF160" s="918">
        <f t="shared" si="163"/>
        <v>0</v>
      </c>
      <c r="QG160" s="918">
        <f t="shared" si="163"/>
        <v>0</v>
      </c>
      <c r="QH160" s="918">
        <f t="shared" si="163"/>
        <v>0</v>
      </c>
      <c r="QI160" s="918">
        <f t="shared" si="163"/>
        <v>0</v>
      </c>
      <c r="QJ160" s="918">
        <f t="shared" si="163"/>
        <v>0</v>
      </c>
      <c r="QK160" s="918">
        <f t="shared" si="163"/>
        <v>0</v>
      </c>
      <c r="QL160" s="918">
        <f t="shared" si="163"/>
        <v>0</v>
      </c>
      <c r="QM160" s="918">
        <f t="shared" si="163"/>
        <v>0</v>
      </c>
      <c r="QN160" s="918">
        <f t="shared" si="163"/>
        <v>0</v>
      </c>
      <c r="QO160" s="918">
        <f t="shared" si="163"/>
        <v>0</v>
      </c>
      <c r="QP160" s="918">
        <f t="shared" si="163"/>
        <v>0</v>
      </c>
      <c r="QQ160" s="918">
        <f t="shared" si="163"/>
        <v>0</v>
      </c>
      <c r="QR160" s="918">
        <f t="shared" si="164"/>
        <v>0</v>
      </c>
      <c r="QS160" s="918">
        <f t="shared" si="164"/>
        <v>0</v>
      </c>
      <c r="QT160" s="918">
        <f t="shared" si="164"/>
        <v>0</v>
      </c>
      <c r="QU160" s="918">
        <f t="shared" si="164"/>
        <v>0</v>
      </c>
      <c r="QV160" s="918">
        <f t="shared" si="164"/>
        <v>0</v>
      </c>
      <c r="QW160" s="918">
        <f t="shared" si="164"/>
        <v>0</v>
      </c>
      <c r="QX160" s="918">
        <f t="shared" si="164"/>
        <v>0</v>
      </c>
      <c r="QY160" s="918">
        <f t="shared" si="164"/>
        <v>0</v>
      </c>
      <c r="QZ160" s="918">
        <f t="shared" si="164"/>
        <v>0</v>
      </c>
      <c r="RA160" s="918">
        <f t="shared" si="164"/>
        <v>0</v>
      </c>
      <c r="RB160" s="918">
        <f t="shared" si="164"/>
        <v>0</v>
      </c>
      <c r="RC160" s="918">
        <f t="shared" si="164"/>
        <v>0</v>
      </c>
      <c r="RD160" s="918">
        <f t="shared" si="164"/>
        <v>0</v>
      </c>
      <c r="RE160" s="918">
        <f t="shared" si="164"/>
        <v>0</v>
      </c>
      <c r="RF160" s="918">
        <f t="shared" si="164"/>
        <v>0</v>
      </c>
      <c r="RG160" s="918">
        <f t="shared" si="164"/>
        <v>0</v>
      </c>
      <c r="RH160" s="918">
        <f t="shared" si="164"/>
        <v>0</v>
      </c>
      <c r="RI160" s="918">
        <f t="shared" si="164"/>
        <v>0</v>
      </c>
      <c r="RJ160" s="918">
        <f t="shared" si="164"/>
        <v>0</v>
      </c>
      <c r="RK160" s="918">
        <f t="shared" si="164"/>
        <v>0</v>
      </c>
      <c r="RL160" s="918">
        <f t="shared" si="164"/>
        <v>0</v>
      </c>
      <c r="RM160" s="918">
        <f t="shared" si="164"/>
        <v>0</v>
      </c>
      <c r="RN160" s="918">
        <f t="shared" si="164"/>
        <v>0</v>
      </c>
      <c r="RO160" s="918">
        <f t="shared" si="164"/>
        <v>0</v>
      </c>
      <c r="RP160" s="918">
        <f t="shared" si="164"/>
        <v>0</v>
      </c>
      <c r="RQ160" s="918">
        <f t="shared" si="164"/>
        <v>0</v>
      </c>
      <c r="RR160" s="918">
        <f t="shared" si="164"/>
        <v>0</v>
      </c>
      <c r="RS160" s="918">
        <f t="shared" si="164"/>
        <v>0</v>
      </c>
      <c r="RT160" s="918">
        <f t="shared" si="164"/>
        <v>0</v>
      </c>
      <c r="RU160" s="918">
        <f t="shared" si="164"/>
        <v>0</v>
      </c>
      <c r="RV160" s="918">
        <f t="shared" si="164"/>
        <v>0</v>
      </c>
      <c r="RW160" s="918">
        <f t="shared" si="164"/>
        <v>0</v>
      </c>
      <c r="RX160" s="918">
        <f t="shared" si="164"/>
        <v>0</v>
      </c>
      <c r="RY160" s="918">
        <f t="shared" si="164"/>
        <v>0</v>
      </c>
      <c r="RZ160" s="918">
        <f t="shared" si="164"/>
        <v>0</v>
      </c>
      <c r="SA160" s="918">
        <f t="shared" si="164"/>
        <v>0</v>
      </c>
      <c r="SB160" s="918">
        <f t="shared" si="164"/>
        <v>0</v>
      </c>
      <c r="SC160" s="918">
        <f t="shared" si="164"/>
        <v>0</v>
      </c>
      <c r="SD160" s="918">
        <f t="shared" si="164"/>
        <v>0</v>
      </c>
      <c r="SE160" s="918">
        <f t="shared" si="164"/>
        <v>0</v>
      </c>
      <c r="SF160" s="918">
        <f t="shared" si="164"/>
        <v>0</v>
      </c>
      <c r="SG160" s="918">
        <f t="shared" si="164"/>
        <v>0</v>
      </c>
      <c r="SH160" s="918">
        <f t="shared" si="164"/>
        <v>0</v>
      </c>
      <c r="SI160" s="918">
        <f t="shared" si="164"/>
        <v>0</v>
      </c>
      <c r="SJ160" s="272">
        <f t="shared" si="156"/>
        <v>0</v>
      </c>
      <c r="SK160" s="259"/>
      <c r="SL160" s="247"/>
      <c r="SM160" s="247"/>
      <c r="SN160" s="247"/>
    </row>
    <row r="161" spans="1:508" outlineLevel="3" x14ac:dyDescent="0.35">
      <c r="A161" s="247"/>
      <c r="B161" s="256"/>
      <c r="C161" s="445">
        <f>INT($C$40)+3</f>
        <v>4</v>
      </c>
      <c r="D161" s="272"/>
      <c r="E161" s="323">
        <f t="shared" si="154"/>
        <v>9</v>
      </c>
      <c r="F161" s="329"/>
      <c r="G161" s="272"/>
      <c r="H161" s="567"/>
      <c r="I161" s="582" t="s">
        <v>902</v>
      </c>
      <c r="J161" s="568"/>
      <c r="K161" s="918">
        <f t="shared" si="165"/>
        <v>0</v>
      </c>
      <c r="L161" s="918">
        <f t="shared" si="165"/>
        <v>0</v>
      </c>
      <c r="M161" s="918">
        <f t="shared" si="165"/>
        <v>0</v>
      </c>
      <c r="N161" s="918">
        <f t="shared" si="165"/>
        <v>0</v>
      </c>
      <c r="O161" s="918">
        <f t="shared" si="165"/>
        <v>0</v>
      </c>
      <c r="P161" s="918">
        <f t="shared" si="165"/>
        <v>0</v>
      </c>
      <c r="Q161" s="918">
        <f t="shared" si="165"/>
        <v>0</v>
      </c>
      <c r="R161" s="918">
        <f t="shared" si="165"/>
        <v>0</v>
      </c>
      <c r="S161" s="918">
        <f t="shared" si="165"/>
        <v>0</v>
      </c>
      <c r="T161" s="918">
        <f t="shared" si="165"/>
        <v>0</v>
      </c>
      <c r="U161" s="918">
        <f t="shared" si="165"/>
        <v>0</v>
      </c>
      <c r="V161" s="918">
        <f t="shared" si="165"/>
        <v>0</v>
      </c>
      <c r="W161" s="918">
        <f t="shared" si="165"/>
        <v>0</v>
      </c>
      <c r="X161" s="918">
        <f t="shared" si="165"/>
        <v>0</v>
      </c>
      <c r="Y161" s="918">
        <f t="shared" si="165"/>
        <v>0</v>
      </c>
      <c r="Z161" s="918">
        <f t="shared" si="165"/>
        <v>0</v>
      </c>
      <c r="AA161" s="918">
        <f t="shared" si="157"/>
        <v>0</v>
      </c>
      <c r="AB161" s="918">
        <f t="shared" si="157"/>
        <v>0</v>
      </c>
      <c r="AC161" s="918">
        <f t="shared" si="157"/>
        <v>0</v>
      </c>
      <c r="AD161" s="918">
        <f t="shared" si="157"/>
        <v>0</v>
      </c>
      <c r="AE161" s="918">
        <f t="shared" si="157"/>
        <v>0</v>
      </c>
      <c r="AF161" s="918">
        <f t="shared" si="157"/>
        <v>0</v>
      </c>
      <c r="AG161" s="918">
        <f t="shared" si="157"/>
        <v>0</v>
      </c>
      <c r="AH161" s="918">
        <f t="shared" si="157"/>
        <v>0</v>
      </c>
      <c r="AI161" s="918">
        <f t="shared" si="157"/>
        <v>0</v>
      </c>
      <c r="AJ161" s="918">
        <f t="shared" si="157"/>
        <v>0</v>
      </c>
      <c r="AK161" s="918">
        <f t="shared" si="157"/>
        <v>0</v>
      </c>
      <c r="AL161" s="918">
        <f t="shared" si="157"/>
        <v>0</v>
      </c>
      <c r="AM161" s="918">
        <f t="shared" si="157"/>
        <v>0</v>
      </c>
      <c r="AN161" s="918">
        <f t="shared" si="157"/>
        <v>0</v>
      </c>
      <c r="AO161" s="918">
        <f t="shared" si="157"/>
        <v>0</v>
      </c>
      <c r="AP161" s="918">
        <f t="shared" si="157"/>
        <v>0</v>
      </c>
      <c r="AQ161" s="918">
        <f t="shared" si="157"/>
        <v>0</v>
      </c>
      <c r="AR161" s="918">
        <f t="shared" si="157"/>
        <v>0</v>
      </c>
      <c r="AS161" s="918">
        <f t="shared" si="157"/>
        <v>0</v>
      </c>
      <c r="AT161" s="918">
        <f t="shared" si="157"/>
        <v>0</v>
      </c>
      <c r="AU161" s="918">
        <f t="shared" si="157"/>
        <v>0</v>
      </c>
      <c r="AV161" s="918">
        <f t="shared" si="157"/>
        <v>0</v>
      </c>
      <c r="AW161" s="918">
        <f t="shared" si="157"/>
        <v>0</v>
      </c>
      <c r="AX161" s="918">
        <f t="shared" si="157"/>
        <v>0</v>
      </c>
      <c r="AY161" s="918">
        <f t="shared" si="157"/>
        <v>0</v>
      </c>
      <c r="AZ161" s="918">
        <f t="shared" si="157"/>
        <v>0</v>
      </c>
      <c r="BA161" s="918">
        <f t="shared" si="157"/>
        <v>0</v>
      </c>
      <c r="BB161" s="918">
        <f t="shared" si="157"/>
        <v>0</v>
      </c>
      <c r="BC161" s="918">
        <f t="shared" si="157"/>
        <v>0</v>
      </c>
      <c r="BD161" s="918">
        <f t="shared" si="157"/>
        <v>0</v>
      </c>
      <c r="BE161" s="918">
        <f t="shared" si="157"/>
        <v>0</v>
      </c>
      <c r="BF161" s="918">
        <f t="shared" si="157"/>
        <v>0</v>
      </c>
      <c r="BG161" s="918">
        <f t="shared" si="157"/>
        <v>0</v>
      </c>
      <c r="BH161" s="918">
        <f t="shared" si="157"/>
        <v>0</v>
      </c>
      <c r="BI161" s="918">
        <f t="shared" si="157"/>
        <v>0</v>
      </c>
      <c r="BJ161" s="918">
        <f t="shared" si="157"/>
        <v>0</v>
      </c>
      <c r="BK161" s="918">
        <f t="shared" si="157"/>
        <v>0</v>
      </c>
      <c r="BL161" s="918">
        <f t="shared" si="157"/>
        <v>0</v>
      </c>
      <c r="BM161" s="918">
        <f t="shared" si="157"/>
        <v>0</v>
      </c>
      <c r="BN161" s="918">
        <f t="shared" si="157"/>
        <v>0</v>
      </c>
      <c r="BO161" s="918">
        <f t="shared" si="157"/>
        <v>0</v>
      </c>
      <c r="BP161" s="918">
        <f t="shared" si="157"/>
        <v>0</v>
      </c>
      <c r="BQ161" s="918">
        <f t="shared" si="157"/>
        <v>0</v>
      </c>
      <c r="BR161" s="918">
        <f t="shared" si="157"/>
        <v>0</v>
      </c>
      <c r="BS161" s="918">
        <f t="shared" si="157"/>
        <v>0</v>
      </c>
      <c r="BT161" s="918">
        <f t="shared" si="157"/>
        <v>0</v>
      </c>
      <c r="BU161" s="918">
        <f t="shared" si="157"/>
        <v>0</v>
      </c>
      <c r="BV161" s="918">
        <f t="shared" si="157"/>
        <v>0</v>
      </c>
      <c r="BW161" s="918">
        <f t="shared" si="157"/>
        <v>0</v>
      </c>
      <c r="BX161" s="918">
        <f t="shared" si="158"/>
        <v>0</v>
      </c>
      <c r="BY161" s="918">
        <f t="shared" si="158"/>
        <v>0</v>
      </c>
      <c r="BZ161" s="918">
        <f t="shared" si="158"/>
        <v>0</v>
      </c>
      <c r="CA161" s="918">
        <f t="shared" si="158"/>
        <v>0</v>
      </c>
      <c r="CB161" s="918">
        <f t="shared" si="158"/>
        <v>0</v>
      </c>
      <c r="CC161" s="918">
        <f t="shared" si="158"/>
        <v>0</v>
      </c>
      <c r="CD161" s="918">
        <f t="shared" si="158"/>
        <v>0</v>
      </c>
      <c r="CE161" s="918">
        <f t="shared" si="158"/>
        <v>0</v>
      </c>
      <c r="CF161" s="918">
        <f t="shared" si="158"/>
        <v>0</v>
      </c>
      <c r="CG161" s="918">
        <f t="shared" si="158"/>
        <v>0</v>
      </c>
      <c r="CH161" s="918">
        <f t="shared" si="158"/>
        <v>0</v>
      </c>
      <c r="CI161" s="918">
        <f t="shared" si="158"/>
        <v>0</v>
      </c>
      <c r="CJ161" s="918">
        <f t="shared" si="158"/>
        <v>0</v>
      </c>
      <c r="CK161" s="918">
        <f t="shared" si="158"/>
        <v>0</v>
      </c>
      <c r="CL161" s="918">
        <f t="shared" si="158"/>
        <v>0</v>
      </c>
      <c r="CM161" s="918">
        <f t="shared" si="158"/>
        <v>0</v>
      </c>
      <c r="CN161" s="918">
        <f t="shared" si="158"/>
        <v>0</v>
      </c>
      <c r="CO161" s="918">
        <f t="shared" si="158"/>
        <v>0</v>
      </c>
      <c r="CP161" s="918">
        <f t="shared" si="158"/>
        <v>0</v>
      </c>
      <c r="CQ161" s="918">
        <f t="shared" si="158"/>
        <v>0</v>
      </c>
      <c r="CR161" s="918">
        <f t="shared" si="158"/>
        <v>0</v>
      </c>
      <c r="CS161" s="918">
        <f t="shared" si="158"/>
        <v>0</v>
      </c>
      <c r="CT161" s="918">
        <f t="shared" si="158"/>
        <v>0</v>
      </c>
      <c r="CU161" s="918">
        <f t="shared" si="158"/>
        <v>0</v>
      </c>
      <c r="CV161" s="918">
        <f t="shared" si="158"/>
        <v>0</v>
      </c>
      <c r="CW161" s="918">
        <f t="shared" si="158"/>
        <v>0</v>
      </c>
      <c r="CX161" s="918">
        <f t="shared" si="158"/>
        <v>0</v>
      </c>
      <c r="CY161" s="918">
        <f t="shared" si="158"/>
        <v>0</v>
      </c>
      <c r="CZ161" s="918">
        <f t="shared" si="158"/>
        <v>0</v>
      </c>
      <c r="DA161" s="918">
        <f t="shared" si="158"/>
        <v>0</v>
      </c>
      <c r="DB161" s="918">
        <f t="shared" si="158"/>
        <v>0</v>
      </c>
      <c r="DC161" s="918">
        <f t="shared" si="158"/>
        <v>0</v>
      </c>
      <c r="DD161" s="918">
        <f t="shared" si="158"/>
        <v>0</v>
      </c>
      <c r="DE161" s="918">
        <f t="shared" si="158"/>
        <v>0</v>
      </c>
      <c r="DF161" s="918">
        <f t="shared" si="158"/>
        <v>0</v>
      </c>
      <c r="DG161" s="918">
        <f t="shared" si="158"/>
        <v>0</v>
      </c>
      <c r="DH161" s="918">
        <f t="shared" si="158"/>
        <v>0</v>
      </c>
      <c r="DI161" s="918">
        <f t="shared" si="158"/>
        <v>0</v>
      </c>
      <c r="DJ161" s="918">
        <f t="shared" si="158"/>
        <v>0</v>
      </c>
      <c r="DK161" s="918">
        <f t="shared" si="158"/>
        <v>0</v>
      </c>
      <c r="DL161" s="918">
        <f t="shared" si="158"/>
        <v>0</v>
      </c>
      <c r="DM161" s="918">
        <f t="shared" si="158"/>
        <v>0</v>
      </c>
      <c r="DN161" s="918">
        <f t="shared" si="158"/>
        <v>0</v>
      </c>
      <c r="DO161" s="918">
        <f t="shared" si="158"/>
        <v>0</v>
      </c>
      <c r="DP161" s="918">
        <f t="shared" si="158"/>
        <v>0</v>
      </c>
      <c r="DQ161" s="918">
        <f t="shared" si="158"/>
        <v>0</v>
      </c>
      <c r="DR161" s="918">
        <f t="shared" si="158"/>
        <v>0</v>
      </c>
      <c r="DS161" s="918">
        <f t="shared" si="158"/>
        <v>0</v>
      </c>
      <c r="DT161" s="918">
        <f t="shared" si="158"/>
        <v>0</v>
      </c>
      <c r="DU161" s="918">
        <f t="shared" si="158"/>
        <v>0</v>
      </c>
      <c r="DV161" s="918">
        <f t="shared" si="158"/>
        <v>0</v>
      </c>
      <c r="DW161" s="918">
        <f t="shared" si="158"/>
        <v>0</v>
      </c>
      <c r="DX161" s="918">
        <f t="shared" si="158"/>
        <v>0</v>
      </c>
      <c r="DY161" s="918">
        <f t="shared" si="158"/>
        <v>0</v>
      </c>
      <c r="DZ161" s="918">
        <f t="shared" si="158"/>
        <v>0</v>
      </c>
      <c r="EA161" s="918">
        <f t="shared" si="158"/>
        <v>0</v>
      </c>
      <c r="EB161" s="918">
        <f t="shared" si="158"/>
        <v>0</v>
      </c>
      <c r="EC161" s="918">
        <f t="shared" si="158"/>
        <v>0</v>
      </c>
      <c r="ED161" s="918">
        <f t="shared" si="158"/>
        <v>0</v>
      </c>
      <c r="EE161" s="918">
        <f t="shared" si="158"/>
        <v>0</v>
      </c>
      <c r="EF161" s="918">
        <f t="shared" si="158"/>
        <v>0</v>
      </c>
      <c r="EG161" s="918">
        <f t="shared" si="158"/>
        <v>0</v>
      </c>
      <c r="EH161" s="918">
        <f t="shared" si="158"/>
        <v>0</v>
      </c>
      <c r="EI161" s="918">
        <f t="shared" si="158"/>
        <v>0</v>
      </c>
      <c r="EJ161" s="918">
        <f t="shared" si="159"/>
        <v>0</v>
      </c>
      <c r="EK161" s="918">
        <f t="shared" si="159"/>
        <v>0</v>
      </c>
      <c r="EL161" s="918">
        <f t="shared" si="159"/>
        <v>0</v>
      </c>
      <c r="EM161" s="918">
        <f t="shared" si="159"/>
        <v>0</v>
      </c>
      <c r="EN161" s="918">
        <f t="shared" si="159"/>
        <v>0</v>
      </c>
      <c r="EO161" s="918">
        <f t="shared" si="159"/>
        <v>0</v>
      </c>
      <c r="EP161" s="918">
        <f t="shared" si="159"/>
        <v>0</v>
      </c>
      <c r="EQ161" s="918">
        <f t="shared" si="159"/>
        <v>0</v>
      </c>
      <c r="ER161" s="918">
        <f t="shared" si="159"/>
        <v>0</v>
      </c>
      <c r="ES161" s="918">
        <f t="shared" si="159"/>
        <v>0</v>
      </c>
      <c r="ET161" s="918">
        <f t="shared" si="159"/>
        <v>0</v>
      </c>
      <c r="EU161" s="918">
        <f t="shared" si="159"/>
        <v>0</v>
      </c>
      <c r="EV161" s="918">
        <f t="shared" si="159"/>
        <v>0</v>
      </c>
      <c r="EW161" s="918">
        <f t="shared" si="159"/>
        <v>0</v>
      </c>
      <c r="EX161" s="918">
        <f t="shared" si="159"/>
        <v>0</v>
      </c>
      <c r="EY161" s="918">
        <f t="shared" si="159"/>
        <v>0</v>
      </c>
      <c r="EZ161" s="918">
        <f t="shared" si="159"/>
        <v>0</v>
      </c>
      <c r="FA161" s="918">
        <f t="shared" si="159"/>
        <v>0</v>
      </c>
      <c r="FB161" s="918">
        <f t="shared" si="159"/>
        <v>0</v>
      </c>
      <c r="FC161" s="918">
        <f t="shared" si="159"/>
        <v>0</v>
      </c>
      <c r="FD161" s="918">
        <f t="shared" si="159"/>
        <v>0</v>
      </c>
      <c r="FE161" s="918">
        <f t="shared" si="159"/>
        <v>0</v>
      </c>
      <c r="FF161" s="918">
        <f t="shared" si="159"/>
        <v>0</v>
      </c>
      <c r="FG161" s="918">
        <f t="shared" si="159"/>
        <v>0</v>
      </c>
      <c r="FH161" s="918">
        <f t="shared" si="159"/>
        <v>0</v>
      </c>
      <c r="FI161" s="918">
        <f t="shared" si="159"/>
        <v>0</v>
      </c>
      <c r="FJ161" s="918">
        <f t="shared" si="159"/>
        <v>0</v>
      </c>
      <c r="FK161" s="918">
        <f t="shared" si="159"/>
        <v>0</v>
      </c>
      <c r="FL161" s="918">
        <f t="shared" si="159"/>
        <v>0</v>
      </c>
      <c r="FM161" s="918">
        <f t="shared" si="159"/>
        <v>0</v>
      </c>
      <c r="FN161" s="918">
        <f t="shared" si="159"/>
        <v>0</v>
      </c>
      <c r="FO161" s="918">
        <f t="shared" si="159"/>
        <v>0</v>
      </c>
      <c r="FP161" s="918">
        <f t="shared" si="159"/>
        <v>0</v>
      </c>
      <c r="FQ161" s="918">
        <f t="shared" si="159"/>
        <v>0</v>
      </c>
      <c r="FR161" s="918">
        <f t="shared" si="159"/>
        <v>0</v>
      </c>
      <c r="FS161" s="918">
        <f t="shared" si="159"/>
        <v>0</v>
      </c>
      <c r="FT161" s="918">
        <f t="shared" si="159"/>
        <v>0</v>
      </c>
      <c r="FU161" s="918">
        <f t="shared" si="159"/>
        <v>0</v>
      </c>
      <c r="FV161" s="918">
        <f t="shared" si="159"/>
        <v>0</v>
      </c>
      <c r="FW161" s="918">
        <f t="shared" si="159"/>
        <v>0</v>
      </c>
      <c r="FX161" s="918">
        <f t="shared" si="159"/>
        <v>0</v>
      </c>
      <c r="FY161" s="918">
        <f t="shared" si="159"/>
        <v>0</v>
      </c>
      <c r="FZ161" s="918">
        <f t="shared" si="159"/>
        <v>0</v>
      </c>
      <c r="GA161" s="918">
        <f t="shared" si="159"/>
        <v>0</v>
      </c>
      <c r="GB161" s="918">
        <f t="shared" si="159"/>
        <v>0</v>
      </c>
      <c r="GC161" s="918">
        <f t="shared" si="159"/>
        <v>0</v>
      </c>
      <c r="GD161" s="918">
        <f t="shared" si="159"/>
        <v>0</v>
      </c>
      <c r="GE161" s="918">
        <f t="shared" si="159"/>
        <v>0</v>
      </c>
      <c r="GF161" s="918">
        <f t="shared" si="159"/>
        <v>0</v>
      </c>
      <c r="GG161" s="918">
        <f t="shared" si="159"/>
        <v>0</v>
      </c>
      <c r="GH161" s="918">
        <f t="shared" si="159"/>
        <v>0</v>
      </c>
      <c r="GI161" s="918">
        <f t="shared" si="159"/>
        <v>0</v>
      </c>
      <c r="GJ161" s="918">
        <f t="shared" si="159"/>
        <v>0</v>
      </c>
      <c r="GK161" s="918">
        <f t="shared" si="159"/>
        <v>0</v>
      </c>
      <c r="GL161" s="918">
        <f t="shared" si="159"/>
        <v>0</v>
      </c>
      <c r="GM161" s="918">
        <f t="shared" si="159"/>
        <v>0</v>
      </c>
      <c r="GN161" s="918">
        <f t="shared" si="159"/>
        <v>0</v>
      </c>
      <c r="GO161" s="918">
        <f t="shared" si="159"/>
        <v>0</v>
      </c>
      <c r="GP161" s="918">
        <f t="shared" si="159"/>
        <v>0</v>
      </c>
      <c r="GQ161" s="918">
        <f t="shared" si="159"/>
        <v>0</v>
      </c>
      <c r="GR161" s="918">
        <f t="shared" si="159"/>
        <v>0</v>
      </c>
      <c r="GS161" s="918">
        <f t="shared" si="159"/>
        <v>0</v>
      </c>
      <c r="GT161" s="918">
        <f t="shared" si="159"/>
        <v>0</v>
      </c>
      <c r="GU161" s="918">
        <f t="shared" si="159"/>
        <v>0</v>
      </c>
      <c r="GV161" s="918">
        <f t="shared" si="160"/>
        <v>0</v>
      </c>
      <c r="GW161" s="918">
        <f t="shared" si="160"/>
        <v>0</v>
      </c>
      <c r="GX161" s="918">
        <f t="shared" si="160"/>
        <v>0</v>
      </c>
      <c r="GY161" s="918">
        <f t="shared" si="160"/>
        <v>0</v>
      </c>
      <c r="GZ161" s="918">
        <f t="shared" si="160"/>
        <v>0</v>
      </c>
      <c r="HA161" s="918">
        <f t="shared" si="160"/>
        <v>0</v>
      </c>
      <c r="HB161" s="918">
        <f t="shared" si="160"/>
        <v>0</v>
      </c>
      <c r="HC161" s="918">
        <f t="shared" si="160"/>
        <v>0</v>
      </c>
      <c r="HD161" s="918">
        <f t="shared" si="160"/>
        <v>0</v>
      </c>
      <c r="HE161" s="918">
        <f t="shared" si="160"/>
        <v>0</v>
      </c>
      <c r="HF161" s="918">
        <f t="shared" si="160"/>
        <v>0</v>
      </c>
      <c r="HG161" s="918">
        <f t="shared" si="160"/>
        <v>0</v>
      </c>
      <c r="HH161" s="918">
        <f t="shared" si="160"/>
        <v>0</v>
      </c>
      <c r="HI161" s="918">
        <f t="shared" si="160"/>
        <v>0</v>
      </c>
      <c r="HJ161" s="918">
        <f t="shared" si="160"/>
        <v>0</v>
      </c>
      <c r="HK161" s="918">
        <f t="shared" si="160"/>
        <v>0</v>
      </c>
      <c r="HL161" s="918">
        <f t="shared" si="160"/>
        <v>0</v>
      </c>
      <c r="HM161" s="918">
        <f t="shared" si="160"/>
        <v>0</v>
      </c>
      <c r="HN161" s="918">
        <f t="shared" si="160"/>
        <v>0</v>
      </c>
      <c r="HO161" s="918">
        <f t="shared" si="160"/>
        <v>0</v>
      </c>
      <c r="HP161" s="918">
        <f t="shared" si="160"/>
        <v>0</v>
      </c>
      <c r="HQ161" s="918">
        <f t="shared" si="160"/>
        <v>0</v>
      </c>
      <c r="HR161" s="918">
        <f t="shared" si="160"/>
        <v>0</v>
      </c>
      <c r="HS161" s="918">
        <f t="shared" si="160"/>
        <v>0</v>
      </c>
      <c r="HT161" s="918">
        <f t="shared" si="160"/>
        <v>0</v>
      </c>
      <c r="HU161" s="918">
        <f t="shared" si="160"/>
        <v>0</v>
      </c>
      <c r="HV161" s="918">
        <f t="shared" si="160"/>
        <v>0</v>
      </c>
      <c r="HW161" s="918">
        <f t="shared" si="160"/>
        <v>0</v>
      </c>
      <c r="HX161" s="918">
        <f t="shared" si="160"/>
        <v>0</v>
      </c>
      <c r="HY161" s="918">
        <f t="shared" si="160"/>
        <v>0</v>
      </c>
      <c r="HZ161" s="918">
        <f t="shared" si="160"/>
        <v>0</v>
      </c>
      <c r="IA161" s="918">
        <f t="shared" si="160"/>
        <v>0</v>
      </c>
      <c r="IB161" s="918">
        <f t="shared" si="160"/>
        <v>0</v>
      </c>
      <c r="IC161" s="918">
        <f t="shared" si="160"/>
        <v>0</v>
      </c>
      <c r="ID161" s="918">
        <f t="shared" si="160"/>
        <v>0</v>
      </c>
      <c r="IE161" s="918">
        <f t="shared" si="160"/>
        <v>0</v>
      </c>
      <c r="IF161" s="918">
        <f t="shared" si="160"/>
        <v>0</v>
      </c>
      <c r="IG161" s="918">
        <f t="shared" si="160"/>
        <v>0</v>
      </c>
      <c r="IH161" s="918">
        <f t="shared" si="160"/>
        <v>0</v>
      </c>
      <c r="II161" s="918">
        <f t="shared" si="160"/>
        <v>0</v>
      </c>
      <c r="IJ161" s="918">
        <f t="shared" si="160"/>
        <v>0</v>
      </c>
      <c r="IK161" s="918">
        <f t="shared" si="160"/>
        <v>0</v>
      </c>
      <c r="IL161" s="918">
        <f t="shared" si="160"/>
        <v>0</v>
      </c>
      <c r="IM161" s="918">
        <f t="shared" si="160"/>
        <v>0</v>
      </c>
      <c r="IN161" s="918">
        <f t="shared" si="160"/>
        <v>0</v>
      </c>
      <c r="IO161" s="918">
        <f t="shared" si="160"/>
        <v>0</v>
      </c>
      <c r="IP161" s="918">
        <f t="shared" si="160"/>
        <v>0</v>
      </c>
      <c r="IQ161" s="918">
        <f t="shared" si="160"/>
        <v>0</v>
      </c>
      <c r="IR161" s="918">
        <f t="shared" si="160"/>
        <v>0</v>
      </c>
      <c r="IS161" s="918">
        <f t="shared" si="160"/>
        <v>0</v>
      </c>
      <c r="IT161" s="918">
        <f t="shared" si="160"/>
        <v>0</v>
      </c>
      <c r="IU161" s="918">
        <f t="shared" si="160"/>
        <v>0</v>
      </c>
      <c r="IV161" s="918">
        <f t="shared" si="160"/>
        <v>0</v>
      </c>
      <c r="IW161" s="918">
        <f t="shared" si="160"/>
        <v>0</v>
      </c>
      <c r="IX161" s="918">
        <f t="shared" si="160"/>
        <v>0</v>
      </c>
      <c r="IY161" s="918">
        <f t="shared" si="160"/>
        <v>0</v>
      </c>
      <c r="IZ161" s="918">
        <f t="shared" si="160"/>
        <v>0</v>
      </c>
      <c r="JA161" s="918">
        <f t="shared" si="160"/>
        <v>0</v>
      </c>
      <c r="JB161" s="918">
        <f t="shared" si="160"/>
        <v>0</v>
      </c>
      <c r="JC161" s="918">
        <f t="shared" si="160"/>
        <v>0</v>
      </c>
      <c r="JD161" s="918">
        <f t="shared" si="160"/>
        <v>0</v>
      </c>
      <c r="JE161" s="918">
        <f t="shared" si="160"/>
        <v>0</v>
      </c>
      <c r="JF161" s="918">
        <f t="shared" si="160"/>
        <v>0</v>
      </c>
      <c r="JG161" s="918">
        <f t="shared" si="160"/>
        <v>0</v>
      </c>
      <c r="JH161" s="918">
        <f t="shared" si="161"/>
        <v>0</v>
      </c>
      <c r="JI161" s="918">
        <f t="shared" si="161"/>
        <v>0</v>
      </c>
      <c r="JJ161" s="918">
        <f t="shared" si="161"/>
        <v>0</v>
      </c>
      <c r="JK161" s="918">
        <f t="shared" si="161"/>
        <v>0</v>
      </c>
      <c r="JL161" s="918">
        <f t="shared" si="161"/>
        <v>0</v>
      </c>
      <c r="JM161" s="918">
        <f t="shared" si="161"/>
        <v>0</v>
      </c>
      <c r="JN161" s="918">
        <f t="shared" si="161"/>
        <v>0</v>
      </c>
      <c r="JO161" s="918">
        <f t="shared" si="161"/>
        <v>0</v>
      </c>
      <c r="JP161" s="918">
        <f t="shared" si="161"/>
        <v>0</v>
      </c>
      <c r="JQ161" s="918">
        <f t="shared" si="161"/>
        <v>0</v>
      </c>
      <c r="JR161" s="918">
        <f t="shared" si="161"/>
        <v>0</v>
      </c>
      <c r="JS161" s="918">
        <f t="shared" si="161"/>
        <v>0</v>
      </c>
      <c r="JT161" s="918">
        <f t="shared" si="161"/>
        <v>0</v>
      </c>
      <c r="JU161" s="918">
        <f t="shared" si="161"/>
        <v>0</v>
      </c>
      <c r="JV161" s="918">
        <f t="shared" si="161"/>
        <v>0</v>
      </c>
      <c r="JW161" s="918">
        <f t="shared" si="161"/>
        <v>0</v>
      </c>
      <c r="JX161" s="918">
        <f t="shared" si="161"/>
        <v>0</v>
      </c>
      <c r="JY161" s="918">
        <f t="shared" si="161"/>
        <v>0</v>
      </c>
      <c r="JZ161" s="918">
        <f t="shared" si="161"/>
        <v>0</v>
      </c>
      <c r="KA161" s="918">
        <f t="shared" si="161"/>
        <v>0</v>
      </c>
      <c r="KB161" s="918">
        <f t="shared" si="161"/>
        <v>0</v>
      </c>
      <c r="KC161" s="918">
        <f t="shared" si="161"/>
        <v>0</v>
      </c>
      <c r="KD161" s="918">
        <f t="shared" si="161"/>
        <v>0</v>
      </c>
      <c r="KE161" s="918">
        <f t="shared" si="161"/>
        <v>0</v>
      </c>
      <c r="KF161" s="918">
        <f t="shared" si="161"/>
        <v>0</v>
      </c>
      <c r="KG161" s="918">
        <f t="shared" si="161"/>
        <v>0</v>
      </c>
      <c r="KH161" s="918">
        <f t="shared" si="161"/>
        <v>0</v>
      </c>
      <c r="KI161" s="918">
        <f t="shared" si="161"/>
        <v>0</v>
      </c>
      <c r="KJ161" s="918">
        <f t="shared" si="161"/>
        <v>0</v>
      </c>
      <c r="KK161" s="918">
        <f t="shared" si="161"/>
        <v>0</v>
      </c>
      <c r="KL161" s="918">
        <f t="shared" si="161"/>
        <v>0</v>
      </c>
      <c r="KM161" s="918">
        <f t="shared" si="161"/>
        <v>0</v>
      </c>
      <c r="KN161" s="918">
        <f t="shared" si="161"/>
        <v>0</v>
      </c>
      <c r="KO161" s="918">
        <f t="shared" si="161"/>
        <v>0</v>
      </c>
      <c r="KP161" s="918">
        <f t="shared" si="161"/>
        <v>0</v>
      </c>
      <c r="KQ161" s="918">
        <f t="shared" si="161"/>
        <v>0</v>
      </c>
      <c r="KR161" s="918">
        <f t="shared" si="161"/>
        <v>0</v>
      </c>
      <c r="KS161" s="918">
        <f t="shared" si="161"/>
        <v>0</v>
      </c>
      <c r="KT161" s="918">
        <f t="shared" si="161"/>
        <v>0</v>
      </c>
      <c r="KU161" s="918">
        <f t="shared" si="161"/>
        <v>0</v>
      </c>
      <c r="KV161" s="918">
        <f t="shared" si="161"/>
        <v>0</v>
      </c>
      <c r="KW161" s="918">
        <f t="shared" si="161"/>
        <v>0</v>
      </c>
      <c r="KX161" s="918">
        <f t="shared" si="161"/>
        <v>0</v>
      </c>
      <c r="KY161" s="918">
        <f t="shared" si="161"/>
        <v>0</v>
      </c>
      <c r="KZ161" s="918">
        <f t="shared" si="161"/>
        <v>0</v>
      </c>
      <c r="LA161" s="918">
        <f t="shared" si="161"/>
        <v>0</v>
      </c>
      <c r="LB161" s="918">
        <f t="shared" si="161"/>
        <v>0</v>
      </c>
      <c r="LC161" s="918">
        <f t="shared" si="161"/>
        <v>0</v>
      </c>
      <c r="LD161" s="918">
        <f t="shared" si="161"/>
        <v>0</v>
      </c>
      <c r="LE161" s="918">
        <f t="shared" si="161"/>
        <v>0</v>
      </c>
      <c r="LF161" s="918">
        <f t="shared" si="161"/>
        <v>0</v>
      </c>
      <c r="LG161" s="918">
        <f t="shared" si="161"/>
        <v>0</v>
      </c>
      <c r="LH161" s="918">
        <f t="shared" si="161"/>
        <v>0</v>
      </c>
      <c r="LI161" s="918">
        <f t="shared" si="161"/>
        <v>0</v>
      </c>
      <c r="LJ161" s="918">
        <f t="shared" si="161"/>
        <v>0</v>
      </c>
      <c r="LK161" s="918">
        <f t="shared" si="161"/>
        <v>0</v>
      </c>
      <c r="LL161" s="918">
        <f t="shared" si="161"/>
        <v>0</v>
      </c>
      <c r="LM161" s="918">
        <f t="shared" si="161"/>
        <v>0</v>
      </c>
      <c r="LN161" s="918">
        <f t="shared" si="161"/>
        <v>0</v>
      </c>
      <c r="LO161" s="918">
        <f t="shared" si="161"/>
        <v>0</v>
      </c>
      <c r="LP161" s="918">
        <f t="shared" si="161"/>
        <v>0</v>
      </c>
      <c r="LQ161" s="918">
        <f t="shared" si="161"/>
        <v>0</v>
      </c>
      <c r="LR161" s="918">
        <f t="shared" si="161"/>
        <v>0</v>
      </c>
      <c r="LS161" s="918">
        <f t="shared" si="161"/>
        <v>0</v>
      </c>
      <c r="LT161" s="918">
        <f t="shared" si="162"/>
        <v>0</v>
      </c>
      <c r="LU161" s="918">
        <f t="shared" si="162"/>
        <v>0</v>
      </c>
      <c r="LV161" s="918">
        <f t="shared" si="162"/>
        <v>0</v>
      </c>
      <c r="LW161" s="918">
        <f t="shared" si="162"/>
        <v>0</v>
      </c>
      <c r="LX161" s="918">
        <f t="shared" si="162"/>
        <v>0</v>
      </c>
      <c r="LY161" s="918">
        <f t="shared" si="162"/>
        <v>0</v>
      </c>
      <c r="LZ161" s="918">
        <f t="shared" si="162"/>
        <v>0</v>
      </c>
      <c r="MA161" s="918">
        <f t="shared" si="162"/>
        <v>0</v>
      </c>
      <c r="MB161" s="918">
        <f t="shared" si="162"/>
        <v>0</v>
      </c>
      <c r="MC161" s="918">
        <f t="shared" si="162"/>
        <v>0</v>
      </c>
      <c r="MD161" s="918">
        <f t="shared" si="162"/>
        <v>0</v>
      </c>
      <c r="ME161" s="918">
        <f t="shared" si="162"/>
        <v>0</v>
      </c>
      <c r="MF161" s="918">
        <f t="shared" si="162"/>
        <v>0</v>
      </c>
      <c r="MG161" s="918">
        <f t="shared" si="162"/>
        <v>0</v>
      </c>
      <c r="MH161" s="918">
        <f t="shared" si="162"/>
        <v>0</v>
      </c>
      <c r="MI161" s="918">
        <f t="shared" si="162"/>
        <v>0</v>
      </c>
      <c r="MJ161" s="918">
        <f t="shared" si="162"/>
        <v>0</v>
      </c>
      <c r="MK161" s="918">
        <f t="shared" si="162"/>
        <v>0</v>
      </c>
      <c r="ML161" s="918">
        <f t="shared" si="162"/>
        <v>0</v>
      </c>
      <c r="MM161" s="918">
        <f t="shared" si="162"/>
        <v>0</v>
      </c>
      <c r="MN161" s="918">
        <f t="shared" si="162"/>
        <v>0</v>
      </c>
      <c r="MO161" s="918">
        <f t="shared" si="162"/>
        <v>0</v>
      </c>
      <c r="MP161" s="918">
        <f t="shared" si="162"/>
        <v>0</v>
      </c>
      <c r="MQ161" s="918">
        <f t="shared" si="162"/>
        <v>0</v>
      </c>
      <c r="MR161" s="918">
        <f t="shared" si="162"/>
        <v>0</v>
      </c>
      <c r="MS161" s="918">
        <f t="shared" si="162"/>
        <v>0</v>
      </c>
      <c r="MT161" s="918">
        <f t="shared" si="162"/>
        <v>0</v>
      </c>
      <c r="MU161" s="918">
        <f t="shared" si="162"/>
        <v>0</v>
      </c>
      <c r="MV161" s="918">
        <f t="shared" si="162"/>
        <v>0</v>
      </c>
      <c r="MW161" s="918">
        <f t="shared" si="162"/>
        <v>0</v>
      </c>
      <c r="MX161" s="918">
        <f t="shared" si="162"/>
        <v>0</v>
      </c>
      <c r="MY161" s="918">
        <f t="shared" si="162"/>
        <v>0</v>
      </c>
      <c r="MZ161" s="918">
        <f t="shared" si="162"/>
        <v>0</v>
      </c>
      <c r="NA161" s="918">
        <f t="shared" si="162"/>
        <v>0</v>
      </c>
      <c r="NB161" s="918">
        <f t="shared" si="162"/>
        <v>0</v>
      </c>
      <c r="NC161" s="918">
        <f t="shared" si="162"/>
        <v>0</v>
      </c>
      <c r="ND161" s="918">
        <f t="shared" si="162"/>
        <v>0</v>
      </c>
      <c r="NE161" s="918">
        <f t="shared" si="162"/>
        <v>0</v>
      </c>
      <c r="NF161" s="918">
        <f t="shared" si="162"/>
        <v>0</v>
      </c>
      <c r="NG161" s="918">
        <f t="shared" si="162"/>
        <v>0</v>
      </c>
      <c r="NH161" s="918">
        <f t="shared" si="162"/>
        <v>0</v>
      </c>
      <c r="NI161" s="918">
        <f t="shared" si="162"/>
        <v>0</v>
      </c>
      <c r="NJ161" s="918">
        <f t="shared" si="162"/>
        <v>0</v>
      </c>
      <c r="NK161" s="918">
        <f t="shared" si="162"/>
        <v>0</v>
      </c>
      <c r="NL161" s="918">
        <f t="shared" si="162"/>
        <v>0</v>
      </c>
      <c r="NM161" s="918">
        <f t="shared" si="162"/>
        <v>0</v>
      </c>
      <c r="NN161" s="918">
        <f t="shared" si="162"/>
        <v>0</v>
      </c>
      <c r="NO161" s="918">
        <f t="shared" si="162"/>
        <v>0</v>
      </c>
      <c r="NP161" s="918">
        <f t="shared" si="162"/>
        <v>0</v>
      </c>
      <c r="NQ161" s="918">
        <f t="shared" si="162"/>
        <v>0</v>
      </c>
      <c r="NR161" s="918">
        <f t="shared" si="162"/>
        <v>0</v>
      </c>
      <c r="NS161" s="918">
        <f t="shared" si="162"/>
        <v>0</v>
      </c>
      <c r="NT161" s="918">
        <f t="shared" si="162"/>
        <v>0</v>
      </c>
      <c r="NU161" s="918">
        <f t="shared" si="162"/>
        <v>0</v>
      </c>
      <c r="NV161" s="918">
        <f t="shared" si="162"/>
        <v>0</v>
      </c>
      <c r="NW161" s="918">
        <f t="shared" si="162"/>
        <v>0</v>
      </c>
      <c r="NX161" s="918">
        <f t="shared" si="162"/>
        <v>0</v>
      </c>
      <c r="NY161" s="918">
        <f t="shared" si="162"/>
        <v>0</v>
      </c>
      <c r="NZ161" s="918">
        <f t="shared" si="162"/>
        <v>0</v>
      </c>
      <c r="OA161" s="918">
        <f t="shared" si="162"/>
        <v>0</v>
      </c>
      <c r="OB161" s="918">
        <f t="shared" si="162"/>
        <v>0</v>
      </c>
      <c r="OC161" s="918">
        <f t="shared" si="162"/>
        <v>0</v>
      </c>
      <c r="OD161" s="918">
        <f t="shared" si="162"/>
        <v>0</v>
      </c>
      <c r="OE161" s="918">
        <f t="shared" si="162"/>
        <v>0</v>
      </c>
      <c r="OF161" s="918">
        <f t="shared" si="163"/>
        <v>0</v>
      </c>
      <c r="OG161" s="918">
        <f t="shared" si="163"/>
        <v>0</v>
      </c>
      <c r="OH161" s="918">
        <f t="shared" si="163"/>
        <v>0</v>
      </c>
      <c r="OI161" s="918">
        <f t="shared" si="163"/>
        <v>0</v>
      </c>
      <c r="OJ161" s="918">
        <f t="shared" si="163"/>
        <v>0</v>
      </c>
      <c r="OK161" s="918">
        <f t="shared" si="163"/>
        <v>0</v>
      </c>
      <c r="OL161" s="918">
        <f t="shared" si="163"/>
        <v>0</v>
      </c>
      <c r="OM161" s="918">
        <f t="shared" si="163"/>
        <v>0</v>
      </c>
      <c r="ON161" s="918">
        <f t="shared" si="163"/>
        <v>0</v>
      </c>
      <c r="OO161" s="918">
        <f t="shared" si="163"/>
        <v>0</v>
      </c>
      <c r="OP161" s="918">
        <f t="shared" si="163"/>
        <v>0</v>
      </c>
      <c r="OQ161" s="918">
        <f t="shared" si="163"/>
        <v>0</v>
      </c>
      <c r="OR161" s="918">
        <f t="shared" si="163"/>
        <v>0</v>
      </c>
      <c r="OS161" s="918">
        <f t="shared" si="163"/>
        <v>0</v>
      </c>
      <c r="OT161" s="918">
        <f t="shared" si="163"/>
        <v>0</v>
      </c>
      <c r="OU161" s="918">
        <f t="shared" si="163"/>
        <v>0</v>
      </c>
      <c r="OV161" s="918">
        <f t="shared" si="163"/>
        <v>0</v>
      </c>
      <c r="OW161" s="918">
        <f t="shared" si="163"/>
        <v>0</v>
      </c>
      <c r="OX161" s="918">
        <f t="shared" si="163"/>
        <v>0</v>
      </c>
      <c r="OY161" s="918">
        <f t="shared" si="163"/>
        <v>0</v>
      </c>
      <c r="OZ161" s="918">
        <f t="shared" si="163"/>
        <v>0</v>
      </c>
      <c r="PA161" s="918">
        <f t="shared" si="163"/>
        <v>0</v>
      </c>
      <c r="PB161" s="918">
        <f t="shared" si="163"/>
        <v>0</v>
      </c>
      <c r="PC161" s="918">
        <f t="shared" si="163"/>
        <v>0</v>
      </c>
      <c r="PD161" s="918">
        <f t="shared" si="163"/>
        <v>0</v>
      </c>
      <c r="PE161" s="918">
        <f t="shared" si="163"/>
        <v>0</v>
      </c>
      <c r="PF161" s="918">
        <f t="shared" si="163"/>
        <v>0</v>
      </c>
      <c r="PG161" s="918">
        <f t="shared" si="163"/>
        <v>0</v>
      </c>
      <c r="PH161" s="918">
        <f t="shared" si="163"/>
        <v>0</v>
      </c>
      <c r="PI161" s="918">
        <f t="shared" si="163"/>
        <v>0</v>
      </c>
      <c r="PJ161" s="918">
        <f t="shared" si="163"/>
        <v>0</v>
      </c>
      <c r="PK161" s="918">
        <f t="shared" si="163"/>
        <v>0</v>
      </c>
      <c r="PL161" s="918">
        <f t="shared" si="163"/>
        <v>0</v>
      </c>
      <c r="PM161" s="918">
        <f t="shared" si="163"/>
        <v>0</v>
      </c>
      <c r="PN161" s="918">
        <f t="shared" si="163"/>
        <v>0</v>
      </c>
      <c r="PO161" s="918">
        <f t="shared" si="163"/>
        <v>0</v>
      </c>
      <c r="PP161" s="918">
        <f t="shared" si="163"/>
        <v>0</v>
      </c>
      <c r="PQ161" s="918">
        <f t="shared" si="163"/>
        <v>0</v>
      </c>
      <c r="PR161" s="918">
        <f t="shared" si="163"/>
        <v>0</v>
      </c>
      <c r="PS161" s="918">
        <f t="shared" si="163"/>
        <v>0</v>
      </c>
      <c r="PT161" s="918">
        <f t="shared" si="163"/>
        <v>0</v>
      </c>
      <c r="PU161" s="918">
        <f t="shared" si="163"/>
        <v>0</v>
      </c>
      <c r="PV161" s="918">
        <f t="shared" si="163"/>
        <v>0</v>
      </c>
      <c r="PW161" s="918">
        <f t="shared" si="163"/>
        <v>0</v>
      </c>
      <c r="PX161" s="918">
        <f t="shared" si="163"/>
        <v>0</v>
      </c>
      <c r="PY161" s="918">
        <f t="shared" si="163"/>
        <v>0</v>
      </c>
      <c r="PZ161" s="918">
        <f t="shared" si="163"/>
        <v>0</v>
      </c>
      <c r="QA161" s="918">
        <f t="shared" si="163"/>
        <v>0</v>
      </c>
      <c r="QB161" s="918">
        <f t="shared" si="163"/>
        <v>0</v>
      </c>
      <c r="QC161" s="918">
        <f t="shared" si="163"/>
        <v>0</v>
      </c>
      <c r="QD161" s="918">
        <f t="shared" si="163"/>
        <v>0</v>
      </c>
      <c r="QE161" s="918">
        <f t="shared" si="163"/>
        <v>0</v>
      </c>
      <c r="QF161" s="918">
        <f t="shared" si="163"/>
        <v>0</v>
      </c>
      <c r="QG161" s="918">
        <f t="shared" si="163"/>
        <v>0</v>
      </c>
      <c r="QH161" s="918">
        <f t="shared" si="163"/>
        <v>0</v>
      </c>
      <c r="QI161" s="918">
        <f t="shared" si="163"/>
        <v>0</v>
      </c>
      <c r="QJ161" s="918">
        <f t="shared" si="163"/>
        <v>0</v>
      </c>
      <c r="QK161" s="918">
        <f t="shared" si="163"/>
        <v>0</v>
      </c>
      <c r="QL161" s="918">
        <f t="shared" si="163"/>
        <v>0</v>
      </c>
      <c r="QM161" s="918">
        <f t="shared" si="163"/>
        <v>0</v>
      </c>
      <c r="QN161" s="918">
        <f t="shared" si="163"/>
        <v>0</v>
      </c>
      <c r="QO161" s="918">
        <f t="shared" si="163"/>
        <v>0</v>
      </c>
      <c r="QP161" s="918">
        <f t="shared" si="163"/>
        <v>0</v>
      </c>
      <c r="QQ161" s="918">
        <f t="shared" si="163"/>
        <v>0</v>
      </c>
      <c r="QR161" s="918">
        <f t="shared" si="164"/>
        <v>0</v>
      </c>
      <c r="QS161" s="918">
        <f t="shared" si="164"/>
        <v>0</v>
      </c>
      <c r="QT161" s="918">
        <f t="shared" si="164"/>
        <v>0</v>
      </c>
      <c r="QU161" s="918">
        <f t="shared" si="164"/>
        <v>0</v>
      </c>
      <c r="QV161" s="918">
        <f t="shared" si="164"/>
        <v>0</v>
      </c>
      <c r="QW161" s="918">
        <f t="shared" si="164"/>
        <v>0</v>
      </c>
      <c r="QX161" s="918">
        <f t="shared" si="164"/>
        <v>0</v>
      </c>
      <c r="QY161" s="918">
        <f t="shared" si="164"/>
        <v>0</v>
      </c>
      <c r="QZ161" s="918">
        <f t="shared" si="164"/>
        <v>0</v>
      </c>
      <c r="RA161" s="918">
        <f t="shared" si="164"/>
        <v>0</v>
      </c>
      <c r="RB161" s="918">
        <f t="shared" si="164"/>
        <v>0</v>
      </c>
      <c r="RC161" s="918">
        <f t="shared" si="164"/>
        <v>0</v>
      </c>
      <c r="RD161" s="918">
        <f t="shared" si="164"/>
        <v>0</v>
      </c>
      <c r="RE161" s="918">
        <f t="shared" si="164"/>
        <v>0</v>
      </c>
      <c r="RF161" s="918">
        <f t="shared" si="164"/>
        <v>0</v>
      </c>
      <c r="RG161" s="918">
        <f t="shared" si="164"/>
        <v>0</v>
      </c>
      <c r="RH161" s="918">
        <f t="shared" si="164"/>
        <v>0</v>
      </c>
      <c r="RI161" s="918">
        <f t="shared" si="164"/>
        <v>0</v>
      </c>
      <c r="RJ161" s="918">
        <f t="shared" si="164"/>
        <v>0</v>
      </c>
      <c r="RK161" s="918">
        <f t="shared" si="164"/>
        <v>0</v>
      </c>
      <c r="RL161" s="918">
        <f t="shared" si="164"/>
        <v>0</v>
      </c>
      <c r="RM161" s="918">
        <f t="shared" si="164"/>
        <v>0</v>
      </c>
      <c r="RN161" s="918">
        <f t="shared" si="164"/>
        <v>0</v>
      </c>
      <c r="RO161" s="918">
        <f t="shared" si="164"/>
        <v>0</v>
      </c>
      <c r="RP161" s="918">
        <f t="shared" si="164"/>
        <v>0</v>
      </c>
      <c r="RQ161" s="918">
        <f t="shared" si="164"/>
        <v>0</v>
      </c>
      <c r="RR161" s="918">
        <f t="shared" si="164"/>
        <v>0</v>
      </c>
      <c r="RS161" s="918">
        <f t="shared" si="164"/>
        <v>0</v>
      </c>
      <c r="RT161" s="918">
        <f t="shared" si="164"/>
        <v>0</v>
      </c>
      <c r="RU161" s="918">
        <f t="shared" si="164"/>
        <v>0</v>
      </c>
      <c r="RV161" s="918">
        <f t="shared" si="164"/>
        <v>0</v>
      </c>
      <c r="RW161" s="918">
        <f t="shared" si="164"/>
        <v>0</v>
      </c>
      <c r="RX161" s="918">
        <f t="shared" si="164"/>
        <v>0</v>
      </c>
      <c r="RY161" s="918">
        <f t="shared" si="164"/>
        <v>0</v>
      </c>
      <c r="RZ161" s="918">
        <f t="shared" si="164"/>
        <v>0</v>
      </c>
      <c r="SA161" s="918">
        <f t="shared" si="164"/>
        <v>0</v>
      </c>
      <c r="SB161" s="918">
        <f t="shared" si="164"/>
        <v>0</v>
      </c>
      <c r="SC161" s="918">
        <f t="shared" si="164"/>
        <v>0</v>
      </c>
      <c r="SD161" s="918">
        <f t="shared" si="164"/>
        <v>0</v>
      </c>
      <c r="SE161" s="918">
        <f t="shared" si="164"/>
        <v>0</v>
      </c>
      <c r="SF161" s="918">
        <f t="shared" si="164"/>
        <v>0</v>
      </c>
      <c r="SG161" s="918">
        <f t="shared" si="164"/>
        <v>0</v>
      </c>
      <c r="SH161" s="918">
        <f t="shared" si="164"/>
        <v>0</v>
      </c>
      <c r="SI161" s="918">
        <f t="shared" si="164"/>
        <v>0</v>
      </c>
      <c r="SJ161" s="272">
        <f t="shared" si="153"/>
        <v>0</v>
      </c>
      <c r="SK161" s="259"/>
      <c r="SL161" s="247"/>
      <c r="SM161" s="247"/>
      <c r="SN161" s="247"/>
    </row>
    <row r="162" spans="1:508" outlineLevel="3" x14ac:dyDescent="0.35">
      <c r="A162" s="247"/>
      <c r="B162" s="256"/>
      <c r="C162" s="445">
        <f>INT($C$40)+3</f>
        <v>4</v>
      </c>
      <c r="D162" s="272"/>
      <c r="E162" s="323">
        <f t="shared" si="154"/>
        <v>10</v>
      </c>
      <c r="F162" s="329"/>
      <c r="G162" s="272"/>
      <c r="H162" s="567"/>
      <c r="I162" s="582" t="s">
        <v>903</v>
      </c>
      <c r="J162" s="568"/>
      <c r="K162" s="919">
        <f>K161</f>
        <v>0</v>
      </c>
      <c r="L162" s="919">
        <f t="shared" ref="L162:BW162" si="166">L161</f>
        <v>0</v>
      </c>
      <c r="M162" s="919">
        <f t="shared" si="166"/>
        <v>0</v>
      </c>
      <c r="N162" s="919">
        <f t="shared" si="166"/>
        <v>0</v>
      </c>
      <c r="O162" s="919">
        <f t="shared" si="166"/>
        <v>0</v>
      </c>
      <c r="P162" s="919">
        <f t="shared" si="166"/>
        <v>0</v>
      </c>
      <c r="Q162" s="919">
        <f t="shared" si="166"/>
        <v>0</v>
      </c>
      <c r="R162" s="919">
        <f t="shared" si="166"/>
        <v>0</v>
      </c>
      <c r="S162" s="919">
        <f t="shared" si="166"/>
        <v>0</v>
      </c>
      <c r="T162" s="919">
        <f t="shared" si="166"/>
        <v>0</v>
      </c>
      <c r="U162" s="919">
        <f t="shared" si="166"/>
        <v>0</v>
      </c>
      <c r="V162" s="919">
        <f t="shared" si="166"/>
        <v>0</v>
      </c>
      <c r="W162" s="919">
        <f t="shared" si="166"/>
        <v>0</v>
      </c>
      <c r="X162" s="919">
        <f t="shared" si="166"/>
        <v>0</v>
      </c>
      <c r="Y162" s="919">
        <f t="shared" si="166"/>
        <v>0</v>
      </c>
      <c r="Z162" s="919">
        <f t="shared" si="166"/>
        <v>0</v>
      </c>
      <c r="AA162" s="919">
        <f t="shared" si="166"/>
        <v>0</v>
      </c>
      <c r="AB162" s="919">
        <f t="shared" si="166"/>
        <v>0</v>
      </c>
      <c r="AC162" s="919">
        <f t="shared" si="166"/>
        <v>0</v>
      </c>
      <c r="AD162" s="919">
        <f t="shared" si="166"/>
        <v>0</v>
      </c>
      <c r="AE162" s="919">
        <f t="shared" si="166"/>
        <v>0</v>
      </c>
      <c r="AF162" s="919">
        <f t="shared" si="166"/>
        <v>0</v>
      </c>
      <c r="AG162" s="919">
        <f t="shared" si="166"/>
        <v>0</v>
      </c>
      <c r="AH162" s="919">
        <f t="shared" si="166"/>
        <v>0</v>
      </c>
      <c r="AI162" s="919">
        <f t="shared" si="166"/>
        <v>0</v>
      </c>
      <c r="AJ162" s="919">
        <f t="shared" si="166"/>
        <v>0</v>
      </c>
      <c r="AK162" s="919">
        <f t="shared" si="166"/>
        <v>0</v>
      </c>
      <c r="AL162" s="919">
        <f t="shared" si="166"/>
        <v>0</v>
      </c>
      <c r="AM162" s="919">
        <f t="shared" si="166"/>
        <v>0</v>
      </c>
      <c r="AN162" s="919">
        <f t="shared" si="166"/>
        <v>0</v>
      </c>
      <c r="AO162" s="919">
        <f t="shared" si="166"/>
        <v>0</v>
      </c>
      <c r="AP162" s="919">
        <f t="shared" si="166"/>
        <v>0</v>
      </c>
      <c r="AQ162" s="919">
        <f t="shared" si="166"/>
        <v>0</v>
      </c>
      <c r="AR162" s="919">
        <f t="shared" si="166"/>
        <v>0</v>
      </c>
      <c r="AS162" s="919">
        <f t="shared" si="166"/>
        <v>0</v>
      </c>
      <c r="AT162" s="919">
        <f t="shared" si="166"/>
        <v>0</v>
      </c>
      <c r="AU162" s="919">
        <f t="shared" si="166"/>
        <v>0</v>
      </c>
      <c r="AV162" s="919">
        <f t="shared" si="166"/>
        <v>0</v>
      </c>
      <c r="AW162" s="919">
        <f t="shared" si="166"/>
        <v>0</v>
      </c>
      <c r="AX162" s="919">
        <f t="shared" si="166"/>
        <v>0</v>
      </c>
      <c r="AY162" s="919">
        <f t="shared" si="166"/>
        <v>0</v>
      </c>
      <c r="AZ162" s="919">
        <f t="shared" si="166"/>
        <v>0</v>
      </c>
      <c r="BA162" s="919">
        <f t="shared" si="166"/>
        <v>0</v>
      </c>
      <c r="BB162" s="919">
        <f t="shared" si="166"/>
        <v>0</v>
      </c>
      <c r="BC162" s="919">
        <f t="shared" si="166"/>
        <v>0</v>
      </c>
      <c r="BD162" s="919">
        <f t="shared" si="166"/>
        <v>0</v>
      </c>
      <c r="BE162" s="919">
        <f t="shared" si="166"/>
        <v>0</v>
      </c>
      <c r="BF162" s="919">
        <f t="shared" si="166"/>
        <v>0</v>
      </c>
      <c r="BG162" s="919">
        <f t="shared" si="166"/>
        <v>0</v>
      </c>
      <c r="BH162" s="919">
        <f t="shared" si="166"/>
        <v>0</v>
      </c>
      <c r="BI162" s="919">
        <f t="shared" si="166"/>
        <v>0</v>
      </c>
      <c r="BJ162" s="919">
        <f t="shared" si="166"/>
        <v>0</v>
      </c>
      <c r="BK162" s="919">
        <f t="shared" si="166"/>
        <v>0</v>
      </c>
      <c r="BL162" s="919">
        <f t="shared" si="166"/>
        <v>0</v>
      </c>
      <c r="BM162" s="919">
        <f t="shared" si="166"/>
        <v>0</v>
      </c>
      <c r="BN162" s="919">
        <f t="shared" si="166"/>
        <v>0</v>
      </c>
      <c r="BO162" s="919">
        <f t="shared" si="166"/>
        <v>0</v>
      </c>
      <c r="BP162" s="919">
        <f t="shared" si="166"/>
        <v>0</v>
      </c>
      <c r="BQ162" s="919">
        <f t="shared" si="166"/>
        <v>0</v>
      </c>
      <c r="BR162" s="919">
        <f t="shared" si="166"/>
        <v>0</v>
      </c>
      <c r="BS162" s="919">
        <f t="shared" si="166"/>
        <v>0</v>
      </c>
      <c r="BT162" s="919">
        <f t="shared" si="166"/>
        <v>0</v>
      </c>
      <c r="BU162" s="919">
        <f t="shared" si="166"/>
        <v>0</v>
      </c>
      <c r="BV162" s="919">
        <f t="shared" si="166"/>
        <v>0</v>
      </c>
      <c r="BW162" s="919">
        <f t="shared" si="166"/>
        <v>0</v>
      </c>
      <c r="BX162" s="919">
        <f t="shared" ref="BX162:EI162" si="167">BX161</f>
        <v>0</v>
      </c>
      <c r="BY162" s="919">
        <f t="shared" si="167"/>
        <v>0</v>
      </c>
      <c r="BZ162" s="919">
        <f t="shared" si="167"/>
        <v>0</v>
      </c>
      <c r="CA162" s="919">
        <f t="shared" si="167"/>
        <v>0</v>
      </c>
      <c r="CB162" s="919">
        <f t="shared" si="167"/>
        <v>0</v>
      </c>
      <c r="CC162" s="919">
        <f t="shared" si="167"/>
        <v>0</v>
      </c>
      <c r="CD162" s="919">
        <f t="shared" si="167"/>
        <v>0</v>
      </c>
      <c r="CE162" s="919">
        <f t="shared" si="167"/>
        <v>0</v>
      </c>
      <c r="CF162" s="919">
        <f t="shared" si="167"/>
        <v>0</v>
      </c>
      <c r="CG162" s="919">
        <f t="shared" si="167"/>
        <v>0</v>
      </c>
      <c r="CH162" s="919">
        <f t="shared" si="167"/>
        <v>0</v>
      </c>
      <c r="CI162" s="919">
        <f t="shared" si="167"/>
        <v>0</v>
      </c>
      <c r="CJ162" s="919">
        <f t="shared" si="167"/>
        <v>0</v>
      </c>
      <c r="CK162" s="919">
        <f t="shared" si="167"/>
        <v>0</v>
      </c>
      <c r="CL162" s="919">
        <f t="shared" si="167"/>
        <v>0</v>
      </c>
      <c r="CM162" s="919">
        <f t="shared" si="167"/>
        <v>0</v>
      </c>
      <c r="CN162" s="919">
        <f t="shared" si="167"/>
        <v>0</v>
      </c>
      <c r="CO162" s="919">
        <f t="shared" si="167"/>
        <v>0</v>
      </c>
      <c r="CP162" s="919">
        <f t="shared" si="167"/>
        <v>0</v>
      </c>
      <c r="CQ162" s="919">
        <f t="shared" si="167"/>
        <v>0</v>
      </c>
      <c r="CR162" s="919">
        <f t="shared" si="167"/>
        <v>0</v>
      </c>
      <c r="CS162" s="919">
        <f t="shared" si="167"/>
        <v>0</v>
      </c>
      <c r="CT162" s="919">
        <f t="shared" si="167"/>
        <v>0</v>
      </c>
      <c r="CU162" s="919">
        <f t="shared" si="167"/>
        <v>0</v>
      </c>
      <c r="CV162" s="919">
        <f t="shared" si="167"/>
        <v>0</v>
      </c>
      <c r="CW162" s="919">
        <f t="shared" si="167"/>
        <v>0</v>
      </c>
      <c r="CX162" s="919">
        <f t="shared" si="167"/>
        <v>0</v>
      </c>
      <c r="CY162" s="919">
        <f t="shared" si="167"/>
        <v>0</v>
      </c>
      <c r="CZ162" s="919">
        <f t="shared" si="167"/>
        <v>0</v>
      </c>
      <c r="DA162" s="919">
        <f t="shared" si="167"/>
        <v>0</v>
      </c>
      <c r="DB162" s="919">
        <f t="shared" si="167"/>
        <v>0</v>
      </c>
      <c r="DC162" s="919">
        <f t="shared" si="167"/>
        <v>0</v>
      </c>
      <c r="DD162" s="919">
        <f t="shared" si="167"/>
        <v>0</v>
      </c>
      <c r="DE162" s="919">
        <f t="shared" si="167"/>
        <v>0</v>
      </c>
      <c r="DF162" s="919">
        <f t="shared" si="167"/>
        <v>0</v>
      </c>
      <c r="DG162" s="919">
        <f t="shared" si="167"/>
        <v>0</v>
      </c>
      <c r="DH162" s="919">
        <f t="shared" si="167"/>
        <v>0</v>
      </c>
      <c r="DI162" s="919">
        <f t="shared" si="167"/>
        <v>0</v>
      </c>
      <c r="DJ162" s="919">
        <f t="shared" si="167"/>
        <v>0</v>
      </c>
      <c r="DK162" s="919">
        <f t="shared" si="167"/>
        <v>0</v>
      </c>
      <c r="DL162" s="919">
        <f t="shared" si="167"/>
        <v>0</v>
      </c>
      <c r="DM162" s="919">
        <f t="shared" si="167"/>
        <v>0</v>
      </c>
      <c r="DN162" s="919">
        <f t="shared" si="167"/>
        <v>0</v>
      </c>
      <c r="DO162" s="919">
        <f t="shared" si="167"/>
        <v>0</v>
      </c>
      <c r="DP162" s="919">
        <f t="shared" si="167"/>
        <v>0</v>
      </c>
      <c r="DQ162" s="919">
        <f t="shared" si="167"/>
        <v>0</v>
      </c>
      <c r="DR162" s="919">
        <f t="shared" si="167"/>
        <v>0</v>
      </c>
      <c r="DS162" s="919">
        <f t="shared" si="167"/>
        <v>0</v>
      </c>
      <c r="DT162" s="919">
        <f t="shared" si="167"/>
        <v>0</v>
      </c>
      <c r="DU162" s="919">
        <f t="shared" si="167"/>
        <v>0</v>
      </c>
      <c r="DV162" s="919">
        <f t="shared" si="167"/>
        <v>0</v>
      </c>
      <c r="DW162" s="919">
        <f t="shared" si="167"/>
        <v>0</v>
      </c>
      <c r="DX162" s="919">
        <f t="shared" si="167"/>
        <v>0</v>
      </c>
      <c r="DY162" s="919">
        <f t="shared" si="167"/>
        <v>0</v>
      </c>
      <c r="DZ162" s="919">
        <f t="shared" si="167"/>
        <v>0</v>
      </c>
      <c r="EA162" s="919">
        <f t="shared" si="167"/>
        <v>0</v>
      </c>
      <c r="EB162" s="919">
        <f t="shared" si="167"/>
        <v>0</v>
      </c>
      <c r="EC162" s="919">
        <f t="shared" si="167"/>
        <v>0</v>
      </c>
      <c r="ED162" s="919">
        <f t="shared" si="167"/>
        <v>0</v>
      </c>
      <c r="EE162" s="919">
        <f t="shared" si="167"/>
        <v>0</v>
      </c>
      <c r="EF162" s="919">
        <f t="shared" si="167"/>
        <v>0</v>
      </c>
      <c r="EG162" s="919">
        <f t="shared" si="167"/>
        <v>0</v>
      </c>
      <c r="EH162" s="919">
        <f t="shared" si="167"/>
        <v>0</v>
      </c>
      <c r="EI162" s="919">
        <f t="shared" si="167"/>
        <v>0</v>
      </c>
      <c r="EJ162" s="919">
        <f t="shared" ref="EJ162:GU162" si="168">EJ161</f>
        <v>0</v>
      </c>
      <c r="EK162" s="919">
        <f t="shared" si="168"/>
        <v>0</v>
      </c>
      <c r="EL162" s="919">
        <f t="shared" si="168"/>
        <v>0</v>
      </c>
      <c r="EM162" s="919">
        <f t="shared" si="168"/>
        <v>0</v>
      </c>
      <c r="EN162" s="919">
        <f t="shared" si="168"/>
        <v>0</v>
      </c>
      <c r="EO162" s="919">
        <f t="shared" si="168"/>
        <v>0</v>
      </c>
      <c r="EP162" s="919">
        <f t="shared" si="168"/>
        <v>0</v>
      </c>
      <c r="EQ162" s="919">
        <f t="shared" si="168"/>
        <v>0</v>
      </c>
      <c r="ER162" s="919">
        <f t="shared" si="168"/>
        <v>0</v>
      </c>
      <c r="ES162" s="919">
        <f t="shared" si="168"/>
        <v>0</v>
      </c>
      <c r="ET162" s="919">
        <f t="shared" si="168"/>
        <v>0</v>
      </c>
      <c r="EU162" s="919">
        <f t="shared" si="168"/>
        <v>0</v>
      </c>
      <c r="EV162" s="919">
        <f t="shared" si="168"/>
        <v>0</v>
      </c>
      <c r="EW162" s="919">
        <f t="shared" si="168"/>
        <v>0</v>
      </c>
      <c r="EX162" s="919">
        <f t="shared" si="168"/>
        <v>0</v>
      </c>
      <c r="EY162" s="919">
        <f t="shared" si="168"/>
        <v>0</v>
      </c>
      <c r="EZ162" s="919">
        <f t="shared" si="168"/>
        <v>0</v>
      </c>
      <c r="FA162" s="919">
        <f t="shared" si="168"/>
        <v>0</v>
      </c>
      <c r="FB162" s="919">
        <f t="shared" si="168"/>
        <v>0</v>
      </c>
      <c r="FC162" s="919">
        <f t="shared" si="168"/>
        <v>0</v>
      </c>
      <c r="FD162" s="919">
        <f t="shared" si="168"/>
        <v>0</v>
      </c>
      <c r="FE162" s="919">
        <f t="shared" si="168"/>
        <v>0</v>
      </c>
      <c r="FF162" s="919">
        <f t="shared" si="168"/>
        <v>0</v>
      </c>
      <c r="FG162" s="919">
        <f t="shared" si="168"/>
        <v>0</v>
      </c>
      <c r="FH162" s="919">
        <f t="shared" si="168"/>
        <v>0</v>
      </c>
      <c r="FI162" s="919">
        <f t="shared" si="168"/>
        <v>0</v>
      </c>
      <c r="FJ162" s="919">
        <f t="shared" si="168"/>
        <v>0</v>
      </c>
      <c r="FK162" s="919">
        <f t="shared" si="168"/>
        <v>0</v>
      </c>
      <c r="FL162" s="919">
        <f t="shared" si="168"/>
        <v>0</v>
      </c>
      <c r="FM162" s="919">
        <f t="shared" si="168"/>
        <v>0</v>
      </c>
      <c r="FN162" s="919">
        <f t="shared" si="168"/>
        <v>0</v>
      </c>
      <c r="FO162" s="919">
        <f t="shared" si="168"/>
        <v>0</v>
      </c>
      <c r="FP162" s="919">
        <f t="shared" si="168"/>
        <v>0</v>
      </c>
      <c r="FQ162" s="919">
        <f t="shared" si="168"/>
        <v>0</v>
      </c>
      <c r="FR162" s="919">
        <f t="shared" si="168"/>
        <v>0</v>
      </c>
      <c r="FS162" s="919">
        <f t="shared" si="168"/>
        <v>0</v>
      </c>
      <c r="FT162" s="919">
        <f t="shared" si="168"/>
        <v>0</v>
      </c>
      <c r="FU162" s="919">
        <f t="shared" si="168"/>
        <v>0</v>
      </c>
      <c r="FV162" s="919">
        <f t="shared" si="168"/>
        <v>0</v>
      </c>
      <c r="FW162" s="919">
        <f t="shared" si="168"/>
        <v>0</v>
      </c>
      <c r="FX162" s="919">
        <f t="shared" si="168"/>
        <v>0</v>
      </c>
      <c r="FY162" s="919">
        <f t="shared" si="168"/>
        <v>0</v>
      </c>
      <c r="FZ162" s="919">
        <f t="shared" si="168"/>
        <v>0</v>
      </c>
      <c r="GA162" s="919">
        <f t="shared" si="168"/>
        <v>0</v>
      </c>
      <c r="GB162" s="919">
        <f t="shared" si="168"/>
        <v>0</v>
      </c>
      <c r="GC162" s="919">
        <f t="shared" si="168"/>
        <v>0</v>
      </c>
      <c r="GD162" s="919">
        <f t="shared" si="168"/>
        <v>0</v>
      </c>
      <c r="GE162" s="919">
        <f t="shared" si="168"/>
        <v>0</v>
      </c>
      <c r="GF162" s="919">
        <f t="shared" si="168"/>
        <v>0</v>
      </c>
      <c r="GG162" s="919">
        <f t="shared" si="168"/>
        <v>0</v>
      </c>
      <c r="GH162" s="919">
        <f t="shared" si="168"/>
        <v>0</v>
      </c>
      <c r="GI162" s="919">
        <f t="shared" si="168"/>
        <v>0</v>
      </c>
      <c r="GJ162" s="919">
        <f t="shared" si="168"/>
        <v>0</v>
      </c>
      <c r="GK162" s="919">
        <f t="shared" si="168"/>
        <v>0</v>
      </c>
      <c r="GL162" s="919">
        <f t="shared" si="168"/>
        <v>0</v>
      </c>
      <c r="GM162" s="919">
        <f t="shared" si="168"/>
        <v>0</v>
      </c>
      <c r="GN162" s="919">
        <f t="shared" si="168"/>
        <v>0</v>
      </c>
      <c r="GO162" s="919">
        <f t="shared" si="168"/>
        <v>0</v>
      </c>
      <c r="GP162" s="919">
        <f t="shared" si="168"/>
        <v>0</v>
      </c>
      <c r="GQ162" s="919">
        <f t="shared" si="168"/>
        <v>0</v>
      </c>
      <c r="GR162" s="919">
        <f t="shared" si="168"/>
        <v>0</v>
      </c>
      <c r="GS162" s="919">
        <f t="shared" si="168"/>
        <v>0</v>
      </c>
      <c r="GT162" s="919">
        <f t="shared" si="168"/>
        <v>0</v>
      </c>
      <c r="GU162" s="919">
        <f t="shared" si="168"/>
        <v>0</v>
      </c>
      <c r="GV162" s="919">
        <f t="shared" ref="GV162:JG162" si="169">GV161</f>
        <v>0</v>
      </c>
      <c r="GW162" s="919">
        <f t="shared" si="169"/>
        <v>0</v>
      </c>
      <c r="GX162" s="919">
        <f t="shared" si="169"/>
        <v>0</v>
      </c>
      <c r="GY162" s="919">
        <f t="shared" si="169"/>
        <v>0</v>
      </c>
      <c r="GZ162" s="919">
        <f t="shared" si="169"/>
        <v>0</v>
      </c>
      <c r="HA162" s="919">
        <f t="shared" si="169"/>
        <v>0</v>
      </c>
      <c r="HB162" s="919">
        <f t="shared" si="169"/>
        <v>0</v>
      </c>
      <c r="HC162" s="919">
        <f t="shared" si="169"/>
        <v>0</v>
      </c>
      <c r="HD162" s="919">
        <f t="shared" si="169"/>
        <v>0</v>
      </c>
      <c r="HE162" s="919">
        <f t="shared" si="169"/>
        <v>0</v>
      </c>
      <c r="HF162" s="919">
        <f t="shared" si="169"/>
        <v>0</v>
      </c>
      <c r="HG162" s="919">
        <f t="shared" si="169"/>
        <v>0</v>
      </c>
      <c r="HH162" s="919">
        <f t="shared" si="169"/>
        <v>0</v>
      </c>
      <c r="HI162" s="919">
        <f t="shared" si="169"/>
        <v>0</v>
      </c>
      <c r="HJ162" s="919">
        <f t="shared" si="169"/>
        <v>0</v>
      </c>
      <c r="HK162" s="919">
        <f t="shared" si="169"/>
        <v>0</v>
      </c>
      <c r="HL162" s="919">
        <f t="shared" si="169"/>
        <v>0</v>
      </c>
      <c r="HM162" s="919">
        <f t="shared" si="169"/>
        <v>0</v>
      </c>
      <c r="HN162" s="919">
        <f t="shared" si="169"/>
        <v>0</v>
      </c>
      <c r="HO162" s="919">
        <f t="shared" si="169"/>
        <v>0</v>
      </c>
      <c r="HP162" s="919">
        <f t="shared" si="169"/>
        <v>0</v>
      </c>
      <c r="HQ162" s="919">
        <f t="shared" si="169"/>
        <v>0</v>
      </c>
      <c r="HR162" s="919">
        <f t="shared" si="169"/>
        <v>0</v>
      </c>
      <c r="HS162" s="919">
        <f t="shared" si="169"/>
        <v>0</v>
      </c>
      <c r="HT162" s="919">
        <f t="shared" si="169"/>
        <v>0</v>
      </c>
      <c r="HU162" s="919">
        <f t="shared" si="169"/>
        <v>0</v>
      </c>
      <c r="HV162" s="919">
        <f t="shared" si="169"/>
        <v>0</v>
      </c>
      <c r="HW162" s="919">
        <f t="shared" si="169"/>
        <v>0</v>
      </c>
      <c r="HX162" s="919">
        <f t="shared" si="169"/>
        <v>0</v>
      </c>
      <c r="HY162" s="919">
        <f t="shared" si="169"/>
        <v>0</v>
      </c>
      <c r="HZ162" s="919">
        <f t="shared" si="169"/>
        <v>0</v>
      </c>
      <c r="IA162" s="919">
        <f t="shared" si="169"/>
        <v>0</v>
      </c>
      <c r="IB162" s="919">
        <f t="shared" si="169"/>
        <v>0</v>
      </c>
      <c r="IC162" s="919">
        <f t="shared" si="169"/>
        <v>0</v>
      </c>
      <c r="ID162" s="919">
        <f t="shared" si="169"/>
        <v>0</v>
      </c>
      <c r="IE162" s="919">
        <f t="shared" si="169"/>
        <v>0</v>
      </c>
      <c r="IF162" s="919">
        <f t="shared" si="169"/>
        <v>0</v>
      </c>
      <c r="IG162" s="919">
        <f t="shared" si="169"/>
        <v>0</v>
      </c>
      <c r="IH162" s="919">
        <f t="shared" si="169"/>
        <v>0</v>
      </c>
      <c r="II162" s="919">
        <f t="shared" si="169"/>
        <v>0</v>
      </c>
      <c r="IJ162" s="919">
        <f t="shared" si="169"/>
        <v>0</v>
      </c>
      <c r="IK162" s="919">
        <f t="shared" si="169"/>
        <v>0</v>
      </c>
      <c r="IL162" s="919">
        <f t="shared" si="169"/>
        <v>0</v>
      </c>
      <c r="IM162" s="919">
        <f t="shared" si="169"/>
        <v>0</v>
      </c>
      <c r="IN162" s="919">
        <f t="shared" si="169"/>
        <v>0</v>
      </c>
      <c r="IO162" s="919">
        <f t="shared" si="169"/>
        <v>0</v>
      </c>
      <c r="IP162" s="919">
        <f t="shared" si="169"/>
        <v>0</v>
      </c>
      <c r="IQ162" s="919">
        <f t="shared" si="169"/>
        <v>0</v>
      </c>
      <c r="IR162" s="919">
        <f t="shared" si="169"/>
        <v>0</v>
      </c>
      <c r="IS162" s="919">
        <f t="shared" si="169"/>
        <v>0</v>
      </c>
      <c r="IT162" s="919">
        <f t="shared" si="169"/>
        <v>0</v>
      </c>
      <c r="IU162" s="919">
        <f t="shared" si="169"/>
        <v>0</v>
      </c>
      <c r="IV162" s="919">
        <f t="shared" si="169"/>
        <v>0</v>
      </c>
      <c r="IW162" s="919">
        <f t="shared" si="169"/>
        <v>0</v>
      </c>
      <c r="IX162" s="919">
        <f t="shared" si="169"/>
        <v>0</v>
      </c>
      <c r="IY162" s="919">
        <f t="shared" si="169"/>
        <v>0</v>
      </c>
      <c r="IZ162" s="919">
        <f t="shared" si="169"/>
        <v>0</v>
      </c>
      <c r="JA162" s="919">
        <f t="shared" si="169"/>
        <v>0</v>
      </c>
      <c r="JB162" s="919">
        <f t="shared" si="169"/>
        <v>0</v>
      </c>
      <c r="JC162" s="919">
        <f t="shared" si="169"/>
        <v>0</v>
      </c>
      <c r="JD162" s="919">
        <f t="shared" si="169"/>
        <v>0</v>
      </c>
      <c r="JE162" s="919">
        <f t="shared" si="169"/>
        <v>0</v>
      </c>
      <c r="JF162" s="919">
        <f t="shared" si="169"/>
        <v>0</v>
      </c>
      <c r="JG162" s="919">
        <f t="shared" si="169"/>
        <v>0</v>
      </c>
      <c r="JH162" s="919">
        <f t="shared" ref="JH162:LS162" si="170">JH161</f>
        <v>0</v>
      </c>
      <c r="JI162" s="919">
        <f t="shared" si="170"/>
        <v>0</v>
      </c>
      <c r="JJ162" s="919">
        <f t="shared" si="170"/>
        <v>0</v>
      </c>
      <c r="JK162" s="919">
        <f t="shared" si="170"/>
        <v>0</v>
      </c>
      <c r="JL162" s="919">
        <f t="shared" si="170"/>
        <v>0</v>
      </c>
      <c r="JM162" s="919">
        <f t="shared" si="170"/>
        <v>0</v>
      </c>
      <c r="JN162" s="919">
        <f t="shared" si="170"/>
        <v>0</v>
      </c>
      <c r="JO162" s="919">
        <f t="shared" si="170"/>
        <v>0</v>
      </c>
      <c r="JP162" s="919">
        <f t="shared" si="170"/>
        <v>0</v>
      </c>
      <c r="JQ162" s="919">
        <f t="shared" si="170"/>
        <v>0</v>
      </c>
      <c r="JR162" s="919">
        <f t="shared" si="170"/>
        <v>0</v>
      </c>
      <c r="JS162" s="919">
        <f t="shared" si="170"/>
        <v>0</v>
      </c>
      <c r="JT162" s="919">
        <f t="shared" si="170"/>
        <v>0</v>
      </c>
      <c r="JU162" s="919">
        <f t="shared" si="170"/>
        <v>0</v>
      </c>
      <c r="JV162" s="919">
        <f t="shared" si="170"/>
        <v>0</v>
      </c>
      <c r="JW162" s="919">
        <f t="shared" si="170"/>
        <v>0</v>
      </c>
      <c r="JX162" s="919">
        <f t="shared" si="170"/>
        <v>0</v>
      </c>
      <c r="JY162" s="919">
        <f t="shared" si="170"/>
        <v>0</v>
      </c>
      <c r="JZ162" s="919">
        <f t="shared" si="170"/>
        <v>0</v>
      </c>
      <c r="KA162" s="919">
        <f t="shared" si="170"/>
        <v>0</v>
      </c>
      <c r="KB162" s="919">
        <f t="shared" si="170"/>
        <v>0</v>
      </c>
      <c r="KC162" s="919">
        <f t="shared" si="170"/>
        <v>0</v>
      </c>
      <c r="KD162" s="919">
        <f t="shared" si="170"/>
        <v>0</v>
      </c>
      <c r="KE162" s="919">
        <f t="shared" si="170"/>
        <v>0</v>
      </c>
      <c r="KF162" s="919">
        <f t="shared" si="170"/>
        <v>0</v>
      </c>
      <c r="KG162" s="919">
        <f t="shared" si="170"/>
        <v>0</v>
      </c>
      <c r="KH162" s="919">
        <f t="shared" si="170"/>
        <v>0</v>
      </c>
      <c r="KI162" s="919">
        <f t="shared" si="170"/>
        <v>0</v>
      </c>
      <c r="KJ162" s="919">
        <f t="shared" si="170"/>
        <v>0</v>
      </c>
      <c r="KK162" s="919">
        <f t="shared" si="170"/>
        <v>0</v>
      </c>
      <c r="KL162" s="919">
        <f t="shared" si="170"/>
        <v>0</v>
      </c>
      <c r="KM162" s="919">
        <f t="shared" si="170"/>
        <v>0</v>
      </c>
      <c r="KN162" s="919">
        <f t="shared" si="170"/>
        <v>0</v>
      </c>
      <c r="KO162" s="919">
        <f t="shared" si="170"/>
        <v>0</v>
      </c>
      <c r="KP162" s="919">
        <f t="shared" si="170"/>
        <v>0</v>
      </c>
      <c r="KQ162" s="919">
        <f t="shared" si="170"/>
        <v>0</v>
      </c>
      <c r="KR162" s="919">
        <f t="shared" si="170"/>
        <v>0</v>
      </c>
      <c r="KS162" s="919">
        <f t="shared" si="170"/>
        <v>0</v>
      </c>
      <c r="KT162" s="919">
        <f t="shared" si="170"/>
        <v>0</v>
      </c>
      <c r="KU162" s="919">
        <f t="shared" si="170"/>
        <v>0</v>
      </c>
      <c r="KV162" s="919">
        <f t="shared" si="170"/>
        <v>0</v>
      </c>
      <c r="KW162" s="919">
        <f t="shared" si="170"/>
        <v>0</v>
      </c>
      <c r="KX162" s="919">
        <f t="shared" si="170"/>
        <v>0</v>
      </c>
      <c r="KY162" s="919">
        <f t="shared" si="170"/>
        <v>0</v>
      </c>
      <c r="KZ162" s="919">
        <f t="shared" si="170"/>
        <v>0</v>
      </c>
      <c r="LA162" s="919">
        <f t="shared" si="170"/>
        <v>0</v>
      </c>
      <c r="LB162" s="919">
        <f t="shared" si="170"/>
        <v>0</v>
      </c>
      <c r="LC162" s="919">
        <f t="shared" si="170"/>
        <v>0</v>
      </c>
      <c r="LD162" s="919">
        <f t="shared" si="170"/>
        <v>0</v>
      </c>
      <c r="LE162" s="919">
        <f t="shared" si="170"/>
        <v>0</v>
      </c>
      <c r="LF162" s="919">
        <f t="shared" si="170"/>
        <v>0</v>
      </c>
      <c r="LG162" s="919">
        <f t="shared" si="170"/>
        <v>0</v>
      </c>
      <c r="LH162" s="919">
        <f t="shared" si="170"/>
        <v>0</v>
      </c>
      <c r="LI162" s="919">
        <f t="shared" si="170"/>
        <v>0</v>
      </c>
      <c r="LJ162" s="919">
        <f t="shared" si="170"/>
        <v>0</v>
      </c>
      <c r="LK162" s="919">
        <f t="shared" si="170"/>
        <v>0</v>
      </c>
      <c r="LL162" s="919">
        <f t="shared" si="170"/>
        <v>0</v>
      </c>
      <c r="LM162" s="919">
        <f t="shared" si="170"/>
        <v>0</v>
      </c>
      <c r="LN162" s="919">
        <f t="shared" si="170"/>
        <v>0</v>
      </c>
      <c r="LO162" s="919">
        <f t="shared" si="170"/>
        <v>0</v>
      </c>
      <c r="LP162" s="919">
        <f t="shared" si="170"/>
        <v>0</v>
      </c>
      <c r="LQ162" s="919">
        <f t="shared" si="170"/>
        <v>0</v>
      </c>
      <c r="LR162" s="919">
        <f t="shared" si="170"/>
        <v>0</v>
      </c>
      <c r="LS162" s="919">
        <f t="shared" si="170"/>
        <v>0</v>
      </c>
      <c r="LT162" s="919">
        <f t="shared" ref="LT162:OE162" si="171">LT161</f>
        <v>0</v>
      </c>
      <c r="LU162" s="919">
        <f t="shared" si="171"/>
        <v>0</v>
      </c>
      <c r="LV162" s="919">
        <f t="shared" si="171"/>
        <v>0</v>
      </c>
      <c r="LW162" s="919">
        <f t="shared" si="171"/>
        <v>0</v>
      </c>
      <c r="LX162" s="919">
        <f t="shared" si="171"/>
        <v>0</v>
      </c>
      <c r="LY162" s="919">
        <f t="shared" si="171"/>
        <v>0</v>
      </c>
      <c r="LZ162" s="919">
        <f t="shared" si="171"/>
        <v>0</v>
      </c>
      <c r="MA162" s="919">
        <f t="shared" si="171"/>
        <v>0</v>
      </c>
      <c r="MB162" s="919">
        <f t="shared" si="171"/>
        <v>0</v>
      </c>
      <c r="MC162" s="919">
        <f t="shared" si="171"/>
        <v>0</v>
      </c>
      <c r="MD162" s="919">
        <f t="shared" si="171"/>
        <v>0</v>
      </c>
      <c r="ME162" s="919">
        <f t="shared" si="171"/>
        <v>0</v>
      </c>
      <c r="MF162" s="919">
        <f t="shared" si="171"/>
        <v>0</v>
      </c>
      <c r="MG162" s="919">
        <f t="shared" si="171"/>
        <v>0</v>
      </c>
      <c r="MH162" s="919">
        <f t="shared" si="171"/>
        <v>0</v>
      </c>
      <c r="MI162" s="919">
        <f t="shared" si="171"/>
        <v>0</v>
      </c>
      <c r="MJ162" s="919">
        <f t="shared" si="171"/>
        <v>0</v>
      </c>
      <c r="MK162" s="919">
        <f t="shared" si="171"/>
        <v>0</v>
      </c>
      <c r="ML162" s="919">
        <f t="shared" si="171"/>
        <v>0</v>
      </c>
      <c r="MM162" s="919">
        <f t="shared" si="171"/>
        <v>0</v>
      </c>
      <c r="MN162" s="919">
        <f t="shared" si="171"/>
        <v>0</v>
      </c>
      <c r="MO162" s="919">
        <f t="shared" si="171"/>
        <v>0</v>
      </c>
      <c r="MP162" s="919">
        <f t="shared" si="171"/>
        <v>0</v>
      </c>
      <c r="MQ162" s="919">
        <f t="shared" si="171"/>
        <v>0</v>
      </c>
      <c r="MR162" s="919">
        <f t="shared" si="171"/>
        <v>0</v>
      </c>
      <c r="MS162" s="919">
        <f t="shared" si="171"/>
        <v>0</v>
      </c>
      <c r="MT162" s="919">
        <f t="shared" si="171"/>
        <v>0</v>
      </c>
      <c r="MU162" s="919">
        <f t="shared" si="171"/>
        <v>0</v>
      </c>
      <c r="MV162" s="919">
        <f t="shared" si="171"/>
        <v>0</v>
      </c>
      <c r="MW162" s="919">
        <f t="shared" si="171"/>
        <v>0</v>
      </c>
      <c r="MX162" s="919">
        <f t="shared" si="171"/>
        <v>0</v>
      </c>
      <c r="MY162" s="919">
        <f t="shared" si="171"/>
        <v>0</v>
      </c>
      <c r="MZ162" s="919">
        <f t="shared" si="171"/>
        <v>0</v>
      </c>
      <c r="NA162" s="919">
        <f t="shared" si="171"/>
        <v>0</v>
      </c>
      <c r="NB162" s="919">
        <f t="shared" si="171"/>
        <v>0</v>
      </c>
      <c r="NC162" s="919">
        <f t="shared" si="171"/>
        <v>0</v>
      </c>
      <c r="ND162" s="919">
        <f t="shared" si="171"/>
        <v>0</v>
      </c>
      <c r="NE162" s="919">
        <f t="shared" si="171"/>
        <v>0</v>
      </c>
      <c r="NF162" s="919">
        <f t="shared" si="171"/>
        <v>0</v>
      </c>
      <c r="NG162" s="919">
        <f t="shared" si="171"/>
        <v>0</v>
      </c>
      <c r="NH162" s="919">
        <f t="shared" si="171"/>
        <v>0</v>
      </c>
      <c r="NI162" s="919">
        <f t="shared" si="171"/>
        <v>0</v>
      </c>
      <c r="NJ162" s="919">
        <f t="shared" si="171"/>
        <v>0</v>
      </c>
      <c r="NK162" s="919">
        <f t="shared" si="171"/>
        <v>0</v>
      </c>
      <c r="NL162" s="919">
        <f t="shared" si="171"/>
        <v>0</v>
      </c>
      <c r="NM162" s="919">
        <f t="shared" si="171"/>
        <v>0</v>
      </c>
      <c r="NN162" s="919">
        <f t="shared" si="171"/>
        <v>0</v>
      </c>
      <c r="NO162" s="919">
        <f t="shared" si="171"/>
        <v>0</v>
      </c>
      <c r="NP162" s="919">
        <f t="shared" si="171"/>
        <v>0</v>
      </c>
      <c r="NQ162" s="919">
        <f t="shared" si="171"/>
        <v>0</v>
      </c>
      <c r="NR162" s="919">
        <f t="shared" si="171"/>
        <v>0</v>
      </c>
      <c r="NS162" s="919">
        <f t="shared" si="171"/>
        <v>0</v>
      </c>
      <c r="NT162" s="919">
        <f t="shared" si="171"/>
        <v>0</v>
      </c>
      <c r="NU162" s="919">
        <f t="shared" si="171"/>
        <v>0</v>
      </c>
      <c r="NV162" s="919">
        <f t="shared" si="171"/>
        <v>0</v>
      </c>
      <c r="NW162" s="919">
        <f t="shared" si="171"/>
        <v>0</v>
      </c>
      <c r="NX162" s="919">
        <f t="shared" si="171"/>
        <v>0</v>
      </c>
      <c r="NY162" s="919">
        <f t="shared" si="171"/>
        <v>0</v>
      </c>
      <c r="NZ162" s="919">
        <f t="shared" si="171"/>
        <v>0</v>
      </c>
      <c r="OA162" s="919">
        <f t="shared" si="171"/>
        <v>0</v>
      </c>
      <c r="OB162" s="919">
        <f t="shared" si="171"/>
        <v>0</v>
      </c>
      <c r="OC162" s="919">
        <f t="shared" si="171"/>
        <v>0</v>
      </c>
      <c r="OD162" s="919">
        <f t="shared" si="171"/>
        <v>0</v>
      </c>
      <c r="OE162" s="919">
        <f t="shared" si="171"/>
        <v>0</v>
      </c>
      <c r="OF162" s="919">
        <f t="shared" ref="OF162:QQ162" si="172">OF161</f>
        <v>0</v>
      </c>
      <c r="OG162" s="919">
        <f t="shared" si="172"/>
        <v>0</v>
      </c>
      <c r="OH162" s="919">
        <f t="shared" si="172"/>
        <v>0</v>
      </c>
      <c r="OI162" s="919">
        <f t="shared" si="172"/>
        <v>0</v>
      </c>
      <c r="OJ162" s="919">
        <f t="shared" si="172"/>
        <v>0</v>
      </c>
      <c r="OK162" s="919">
        <f t="shared" si="172"/>
        <v>0</v>
      </c>
      <c r="OL162" s="919">
        <f t="shared" si="172"/>
        <v>0</v>
      </c>
      <c r="OM162" s="919">
        <f t="shared" si="172"/>
        <v>0</v>
      </c>
      <c r="ON162" s="919">
        <f t="shared" si="172"/>
        <v>0</v>
      </c>
      <c r="OO162" s="919">
        <f t="shared" si="172"/>
        <v>0</v>
      </c>
      <c r="OP162" s="919">
        <f t="shared" si="172"/>
        <v>0</v>
      </c>
      <c r="OQ162" s="919">
        <f t="shared" si="172"/>
        <v>0</v>
      </c>
      <c r="OR162" s="919">
        <f t="shared" si="172"/>
        <v>0</v>
      </c>
      <c r="OS162" s="919">
        <f t="shared" si="172"/>
        <v>0</v>
      </c>
      <c r="OT162" s="919">
        <f t="shared" si="172"/>
        <v>0</v>
      </c>
      <c r="OU162" s="919">
        <f t="shared" si="172"/>
        <v>0</v>
      </c>
      <c r="OV162" s="919">
        <f t="shared" si="172"/>
        <v>0</v>
      </c>
      <c r="OW162" s="919">
        <f t="shared" si="172"/>
        <v>0</v>
      </c>
      <c r="OX162" s="919">
        <f t="shared" si="172"/>
        <v>0</v>
      </c>
      <c r="OY162" s="919">
        <f t="shared" si="172"/>
        <v>0</v>
      </c>
      <c r="OZ162" s="919">
        <f t="shared" si="172"/>
        <v>0</v>
      </c>
      <c r="PA162" s="919">
        <f t="shared" si="172"/>
        <v>0</v>
      </c>
      <c r="PB162" s="919">
        <f t="shared" si="172"/>
        <v>0</v>
      </c>
      <c r="PC162" s="919">
        <f t="shared" si="172"/>
        <v>0</v>
      </c>
      <c r="PD162" s="919">
        <f t="shared" si="172"/>
        <v>0</v>
      </c>
      <c r="PE162" s="919">
        <f t="shared" si="172"/>
        <v>0</v>
      </c>
      <c r="PF162" s="919">
        <f t="shared" si="172"/>
        <v>0</v>
      </c>
      <c r="PG162" s="919">
        <f t="shared" si="172"/>
        <v>0</v>
      </c>
      <c r="PH162" s="919">
        <f t="shared" si="172"/>
        <v>0</v>
      </c>
      <c r="PI162" s="919">
        <f t="shared" si="172"/>
        <v>0</v>
      </c>
      <c r="PJ162" s="919">
        <f t="shared" si="172"/>
        <v>0</v>
      </c>
      <c r="PK162" s="919">
        <f t="shared" si="172"/>
        <v>0</v>
      </c>
      <c r="PL162" s="919">
        <f t="shared" si="172"/>
        <v>0</v>
      </c>
      <c r="PM162" s="919">
        <f t="shared" si="172"/>
        <v>0</v>
      </c>
      <c r="PN162" s="919">
        <f t="shared" si="172"/>
        <v>0</v>
      </c>
      <c r="PO162" s="919">
        <f t="shared" si="172"/>
        <v>0</v>
      </c>
      <c r="PP162" s="919">
        <f t="shared" si="172"/>
        <v>0</v>
      </c>
      <c r="PQ162" s="919">
        <f t="shared" si="172"/>
        <v>0</v>
      </c>
      <c r="PR162" s="919">
        <f t="shared" si="172"/>
        <v>0</v>
      </c>
      <c r="PS162" s="919">
        <f t="shared" si="172"/>
        <v>0</v>
      </c>
      <c r="PT162" s="919">
        <f t="shared" si="172"/>
        <v>0</v>
      </c>
      <c r="PU162" s="919">
        <f t="shared" si="172"/>
        <v>0</v>
      </c>
      <c r="PV162" s="919">
        <f t="shared" si="172"/>
        <v>0</v>
      </c>
      <c r="PW162" s="919">
        <f t="shared" si="172"/>
        <v>0</v>
      </c>
      <c r="PX162" s="919">
        <f t="shared" si="172"/>
        <v>0</v>
      </c>
      <c r="PY162" s="919">
        <f t="shared" si="172"/>
        <v>0</v>
      </c>
      <c r="PZ162" s="919">
        <f t="shared" si="172"/>
        <v>0</v>
      </c>
      <c r="QA162" s="919">
        <f t="shared" si="172"/>
        <v>0</v>
      </c>
      <c r="QB162" s="919">
        <f t="shared" si="172"/>
        <v>0</v>
      </c>
      <c r="QC162" s="919">
        <f t="shared" si="172"/>
        <v>0</v>
      </c>
      <c r="QD162" s="919">
        <f t="shared" si="172"/>
        <v>0</v>
      </c>
      <c r="QE162" s="919">
        <f t="shared" si="172"/>
        <v>0</v>
      </c>
      <c r="QF162" s="919">
        <f t="shared" si="172"/>
        <v>0</v>
      </c>
      <c r="QG162" s="919">
        <f t="shared" si="172"/>
        <v>0</v>
      </c>
      <c r="QH162" s="919">
        <f t="shared" si="172"/>
        <v>0</v>
      </c>
      <c r="QI162" s="919">
        <f t="shared" si="172"/>
        <v>0</v>
      </c>
      <c r="QJ162" s="919">
        <f t="shared" si="172"/>
        <v>0</v>
      </c>
      <c r="QK162" s="919">
        <f t="shared" si="172"/>
        <v>0</v>
      </c>
      <c r="QL162" s="919">
        <f t="shared" si="172"/>
        <v>0</v>
      </c>
      <c r="QM162" s="919">
        <f t="shared" si="172"/>
        <v>0</v>
      </c>
      <c r="QN162" s="919">
        <f t="shared" si="172"/>
        <v>0</v>
      </c>
      <c r="QO162" s="919">
        <f t="shared" si="172"/>
        <v>0</v>
      </c>
      <c r="QP162" s="919">
        <f t="shared" si="172"/>
        <v>0</v>
      </c>
      <c r="QQ162" s="919">
        <f t="shared" si="172"/>
        <v>0</v>
      </c>
      <c r="QR162" s="919">
        <f t="shared" ref="QR162:SI162" si="173">QR161</f>
        <v>0</v>
      </c>
      <c r="QS162" s="919">
        <f t="shared" si="173"/>
        <v>0</v>
      </c>
      <c r="QT162" s="919">
        <f t="shared" si="173"/>
        <v>0</v>
      </c>
      <c r="QU162" s="919">
        <f t="shared" si="173"/>
        <v>0</v>
      </c>
      <c r="QV162" s="919">
        <f t="shared" si="173"/>
        <v>0</v>
      </c>
      <c r="QW162" s="919">
        <f t="shared" si="173"/>
        <v>0</v>
      </c>
      <c r="QX162" s="919">
        <f t="shared" si="173"/>
        <v>0</v>
      </c>
      <c r="QY162" s="919">
        <f t="shared" si="173"/>
        <v>0</v>
      </c>
      <c r="QZ162" s="919">
        <f t="shared" si="173"/>
        <v>0</v>
      </c>
      <c r="RA162" s="919">
        <f t="shared" si="173"/>
        <v>0</v>
      </c>
      <c r="RB162" s="919">
        <f t="shared" si="173"/>
        <v>0</v>
      </c>
      <c r="RC162" s="919">
        <f t="shared" si="173"/>
        <v>0</v>
      </c>
      <c r="RD162" s="919">
        <f t="shared" si="173"/>
        <v>0</v>
      </c>
      <c r="RE162" s="919">
        <f t="shared" si="173"/>
        <v>0</v>
      </c>
      <c r="RF162" s="919">
        <f t="shared" si="173"/>
        <v>0</v>
      </c>
      <c r="RG162" s="919">
        <f t="shared" si="173"/>
        <v>0</v>
      </c>
      <c r="RH162" s="919">
        <f t="shared" si="173"/>
        <v>0</v>
      </c>
      <c r="RI162" s="919">
        <f t="shared" si="173"/>
        <v>0</v>
      </c>
      <c r="RJ162" s="919">
        <f t="shared" si="173"/>
        <v>0</v>
      </c>
      <c r="RK162" s="919">
        <f t="shared" si="173"/>
        <v>0</v>
      </c>
      <c r="RL162" s="919">
        <f t="shared" si="173"/>
        <v>0</v>
      </c>
      <c r="RM162" s="919">
        <f t="shared" si="173"/>
        <v>0</v>
      </c>
      <c r="RN162" s="919">
        <f t="shared" si="173"/>
        <v>0</v>
      </c>
      <c r="RO162" s="919">
        <f t="shared" si="173"/>
        <v>0</v>
      </c>
      <c r="RP162" s="919">
        <f t="shared" si="173"/>
        <v>0</v>
      </c>
      <c r="RQ162" s="919">
        <f t="shared" si="173"/>
        <v>0</v>
      </c>
      <c r="RR162" s="919">
        <f t="shared" si="173"/>
        <v>0</v>
      </c>
      <c r="RS162" s="919">
        <f t="shared" si="173"/>
        <v>0</v>
      </c>
      <c r="RT162" s="919">
        <f t="shared" si="173"/>
        <v>0</v>
      </c>
      <c r="RU162" s="919">
        <f t="shared" si="173"/>
        <v>0</v>
      </c>
      <c r="RV162" s="919">
        <f t="shared" si="173"/>
        <v>0</v>
      </c>
      <c r="RW162" s="919">
        <f t="shared" si="173"/>
        <v>0</v>
      </c>
      <c r="RX162" s="919">
        <f t="shared" si="173"/>
        <v>0</v>
      </c>
      <c r="RY162" s="919">
        <f t="shared" si="173"/>
        <v>0</v>
      </c>
      <c r="RZ162" s="919">
        <f t="shared" si="173"/>
        <v>0</v>
      </c>
      <c r="SA162" s="919">
        <f t="shared" si="173"/>
        <v>0</v>
      </c>
      <c r="SB162" s="919">
        <f t="shared" si="173"/>
        <v>0</v>
      </c>
      <c r="SC162" s="919">
        <f t="shared" si="173"/>
        <v>0</v>
      </c>
      <c r="SD162" s="919">
        <f t="shared" si="173"/>
        <v>0</v>
      </c>
      <c r="SE162" s="919">
        <f t="shared" si="173"/>
        <v>0</v>
      </c>
      <c r="SF162" s="919">
        <f t="shared" si="173"/>
        <v>0</v>
      </c>
      <c r="SG162" s="919">
        <f t="shared" si="173"/>
        <v>0</v>
      </c>
      <c r="SH162" s="919">
        <f t="shared" si="173"/>
        <v>0</v>
      </c>
      <c r="SI162" s="919">
        <f t="shared" si="173"/>
        <v>0</v>
      </c>
      <c r="SJ162" s="272">
        <f t="shared" si="153"/>
        <v>0</v>
      </c>
      <c r="SK162" s="259"/>
      <c r="SL162" s="247"/>
      <c r="SM162" s="247"/>
      <c r="SN162" s="247"/>
    </row>
    <row r="163" spans="1:508" outlineLevel="3" x14ac:dyDescent="0.35">
      <c r="A163" s="247"/>
      <c r="B163" s="256"/>
      <c r="C163" s="445">
        <f t="shared" ref="C163" si="174">INT($C$40)+3</f>
        <v>4</v>
      </c>
      <c r="D163" s="272"/>
      <c r="E163" s="323">
        <f t="shared" si="154"/>
        <v>11</v>
      </c>
      <c r="F163" s="329"/>
      <c r="G163" s="272"/>
      <c r="H163" s="567"/>
      <c r="I163" s="585" t="s">
        <v>909</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153"/>
        <v>0</v>
      </c>
      <c r="SK163" s="259"/>
      <c r="SL163" s="247"/>
      <c r="SM163" s="247"/>
      <c r="SN163" s="247"/>
    </row>
    <row r="164" spans="1:508" outlineLevel="3" x14ac:dyDescent="0.35">
      <c r="A164" s="247"/>
      <c r="B164" s="256"/>
      <c r="C164" s="445">
        <f>INT($C$40)+3</f>
        <v>4</v>
      </c>
      <c r="D164" s="272"/>
      <c r="E164" s="323">
        <f t="shared" si="154"/>
        <v>12</v>
      </c>
      <c r="F164" s="329"/>
      <c r="G164" s="272"/>
      <c r="H164" s="567"/>
      <c r="I164" s="582" t="s">
        <v>901</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153"/>
        <v>0</v>
      </c>
      <c r="SK164" s="259"/>
      <c r="SL164" s="247"/>
      <c r="SM164" s="247"/>
      <c r="SN164" s="247"/>
    </row>
    <row r="165" spans="1:508" outlineLevel="3" x14ac:dyDescent="0.35">
      <c r="A165" s="247"/>
      <c r="B165" s="256"/>
      <c r="C165" s="445">
        <f>INT($C$40)+3</f>
        <v>4</v>
      </c>
      <c r="D165" s="272"/>
      <c r="E165" s="323">
        <f t="shared" si="154"/>
        <v>13</v>
      </c>
      <c r="F165" s="329"/>
      <c r="G165" s="272"/>
      <c r="H165" s="567"/>
      <c r="I165" s="582" t="s">
        <v>902</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153"/>
        <v>0</v>
      </c>
      <c r="SK165" s="259"/>
      <c r="SL165" s="247"/>
      <c r="SM165" s="247"/>
      <c r="SN165" s="247"/>
    </row>
    <row r="166" spans="1:508" outlineLevel="3" x14ac:dyDescent="0.35">
      <c r="A166" s="247"/>
      <c r="B166" s="256"/>
      <c r="C166" s="445">
        <f>INT($C$40)+3</f>
        <v>4</v>
      </c>
      <c r="D166" s="272"/>
      <c r="E166" s="323">
        <f t="shared" si="154"/>
        <v>14</v>
      </c>
      <c r="F166" s="329"/>
      <c r="G166" s="272"/>
      <c r="H166" s="569"/>
      <c r="I166" s="583" t="s">
        <v>903</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153"/>
        <v>0</v>
      </c>
      <c r="SK166" s="259"/>
      <c r="SL166" s="247"/>
      <c r="SM166" s="247"/>
      <c r="SN166" s="247"/>
    </row>
    <row r="167" spans="1:508" outlineLevel="2" x14ac:dyDescent="0.35">
      <c r="A167" s="247"/>
      <c r="B167" s="256"/>
      <c r="C167" s="445">
        <f>INT($C$40)+2</f>
        <v>3</v>
      </c>
      <c r="D167" s="272"/>
      <c r="E167" s="323">
        <f t="shared" si="154"/>
        <v>15</v>
      </c>
      <c r="F167" s="329"/>
      <c r="G167" s="272"/>
      <c r="H167" s="565"/>
      <c r="I167" s="565" t="s">
        <v>597</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153"/>
        <v>0</v>
      </c>
      <c r="SK167" s="259"/>
      <c r="SL167" s="247"/>
      <c r="SM167" s="247"/>
      <c r="SN167" s="247"/>
    </row>
    <row r="168" spans="1:508" outlineLevel="3" x14ac:dyDescent="0.35">
      <c r="A168" s="247"/>
      <c r="B168" s="256"/>
      <c r="C168" s="445">
        <f>INT($C$40)+3</f>
        <v>4</v>
      </c>
      <c r="D168" s="272"/>
      <c r="E168" s="323">
        <f t="shared" si="154"/>
        <v>16</v>
      </c>
      <c r="F168" s="329"/>
      <c r="G168" s="272"/>
      <c r="H168" s="567"/>
      <c r="I168" s="567" t="s">
        <v>598</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153"/>
        <v>0</v>
      </c>
      <c r="SK168" s="259"/>
      <c r="SL168" s="247"/>
      <c r="SM168" s="247"/>
      <c r="SN168" s="247"/>
    </row>
    <row r="169" spans="1:508" outlineLevel="3" x14ac:dyDescent="0.35">
      <c r="A169" s="247"/>
      <c r="B169" s="256"/>
      <c r="C169" s="445">
        <f>INT($C$40)+3</f>
        <v>4</v>
      </c>
      <c r="D169" s="272"/>
      <c r="E169" s="323">
        <f t="shared" si="154"/>
        <v>17</v>
      </c>
      <c r="F169" s="329"/>
      <c r="G169" s="272"/>
      <c r="H169" s="567"/>
      <c r="I169" s="567" t="s">
        <v>599</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153"/>
        <v>0</v>
      </c>
      <c r="SK169" s="259"/>
      <c r="SL169" s="247"/>
      <c r="SM169" s="247"/>
      <c r="SN169" s="247"/>
    </row>
    <row r="170" spans="1:508" outlineLevel="3" x14ac:dyDescent="0.35">
      <c r="A170" s="247"/>
      <c r="B170" s="256"/>
      <c r="C170" s="445">
        <f>INT($C$40)+3</f>
        <v>4</v>
      </c>
      <c r="D170" s="272"/>
      <c r="E170" s="323">
        <f t="shared" si="154"/>
        <v>18</v>
      </c>
      <c r="F170" s="329"/>
      <c r="G170" s="272"/>
      <c r="H170" s="571"/>
      <c r="I170" s="571" t="s">
        <v>730</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153"/>
        <v>0</v>
      </c>
      <c r="SK170" s="259"/>
      <c r="SL170" s="247"/>
      <c r="SM170" s="247"/>
      <c r="SN170" s="247"/>
    </row>
    <row r="171" spans="1:508" outlineLevel="2" x14ac:dyDescent="0.35">
      <c r="A171" s="247"/>
      <c r="B171" s="256"/>
      <c r="C171" s="445">
        <f>INT($C$40)+2</f>
        <v>3</v>
      </c>
      <c r="D171" s="272"/>
      <c r="E171" s="323">
        <f t="shared" si="154"/>
        <v>19</v>
      </c>
      <c r="F171" s="329"/>
      <c r="G171" s="272"/>
      <c r="H171" s="573"/>
      <c r="I171" s="573" t="s">
        <v>731</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153"/>
        <v>0</v>
      </c>
      <c r="SK171" s="259"/>
      <c r="SL171" s="247"/>
      <c r="SM171" s="247"/>
      <c r="SN171" s="247"/>
    </row>
    <row r="172" spans="1:508" outlineLevel="2" x14ac:dyDescent="0.35">
      <c r="A172" s="247"/>
      <c r="B172" s="256"/>
      <c r="C172" s="445">
        <f>INT($C$40)+2</f>
        <v>3</v>
      </c>
      <c r="D172" s="272"/>
      <c r="E172" s="323">
        <f t="shared" si="154"/>
        <v>20</v>
      </c>
      <c r="F172" s="329"/>
      <c r="G172" s="272"/>
      <c r="H172" s="463"/>
      <c r="I172" s="463" t="s">
        <v>732</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153"/>
        <v>0</v>
      </c>
      <c r="SK172" s="259"/>
      <c r="SL172" s="247"/>
      <c r="SM172" s="247"/>
      <c r="SN172" s="247"/>
    </row>
    <row r="173" spans="1:508" outlineLevel="3" x14ac:dyDescent="0.35">
      <c r="A173" s="247"/>
      <c r="B173" s="256"/>
      <c r="C173" s="445">
        <f t="shared" ref="C173:C221" si="175">INT($C$40)+3</f>
        <v>4</v>
      </c>
      <c r="D173" s="272"/>
      <c r="E173" s="323">
        <f t="shared" si="154"/>
        <v>21</v>
      </c>
      <c r="F173" s="329"/>
      <c r="G173" s="272"/>
      <c r="H173" s="512"/>
      <c r="I173" s="512" t="s">
        <v>733</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153"/>
        <v>0</v>
      </c>
      <c r="SK173" s="259"/>
      <c r="SL173" s="247"/>
      <c r="SM173" s="247"/>
      <c r="SN173" s="247"/>
    </row>
    <row r="174" spans="1:508" outlineLevel="2" x14ac:dyDescent="0.35">
      <c r="A174" s="247"/>
      <c r="B174" s="256"/>
      <c r="C174" s="445">
        <f>INT($C$40)+2</f>
        <v>3</v>
      </c>
      <c r="D174" s="272"/>
      <c r="E174" s="323">
        <f t="shared" si="154"/>
        <v>22</v>
      </c>
      <c r="F174" s="329"/>
      <c r="G174" s="272"/>
      <c r="H174" s="513"/>
      <c r="I174" s="513" t="s">
        <v>734</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153"/>
        <v>0</v>
      </c>
      <c r="SK174" s="259"/>
      <c r="SL174" s="247"/>
      <c r="SM174" s="247"/>
      <c r="SN174" s="247"/>
    </row>
    <row r="175" spans="1:508" outlineLevel="3" x14ac:dyDescent="0.35">
      <c r="A175" s="247"/>
      <c r="B175" s="256"/>
      <c r="C175" s="445">
        <f>INT($C$40)+3</f>
        <v>4</v>
      </c>
      <c r="D175" s="272"/>
      <c r="E175" s="323">
        <f t="shared" si="154"/>
        <v>23</v>
      </c>
      <c r="F175" s="329"/>
      <c r="G175" s="272"/>
      <c r="H175" s="345"/>
      <c r="I175" s="345" t="s">
        <v>735</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153"/>
        <v>0</v>
      </c>
      <c r="SK175" s="259"/>
      <c r="SL175" s="247"/>
      <c r="SM175" s="247"/>
      <c r="SN175" s="247"/>
    </row>
    <row r="176" spans="1:508" outlineLevel="2" x14ac:dyDescent="0.35">
      <c r="A176" s="247"/>
      <c r="B176" s="256"/>
      <c r="C176" s="445">
        <f>INT($C$40)+2</f>
        <v>3</v>
      </c>
      <c r="D176" s="272"/>
      <c r="E176" s="323">
        <f t="shared" si="154"/>
        <v>24</v>
      </c>
      <c r="F176" s="329"/>
      <c r="G176" s="272"/>
      <c r="H176" s="573"/>
      <c r="I176" s="573" t="s">
        <v>736</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153"/>
        <v>0</v>
      </c>
      <c r="SK176" s="259"/>
      <c r="SL176" s="247"/>
      <c r="SM176" s="247"/>
      <c r="SN176" s="247"/>
    </row>
    <row r="177" spans="1:508" outlineLevel="2" x14ac:dyDescent="0.35">
      <c r="A177" s="247"/>
      <c r="B177" s="256"/>
      <c r="C177" s="445">
        <f>INT($C$40)+2</f>
        <v>3</v>
      </c>
      <c r="D177" s="272"/>
      <c r="E177" s="323">
        <f t="shared" si="154"/>
        <v>25</v>
      </c>
      <c r="F177" s="329"/>
      <c r="G177" s="272"/>
      <c r="H177" s="565" t="str">
        <f>Sheep!$H$252&amp;" Merino BBB"</f>
        <v>Win Merino BBB</v>
      </c>
      <c r="I177" s="565" t="s">
        <v>897</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176">SI177</f>
        <v>0</v>
      </c>
      <c r="SK177" s="259"/>
      <c r="SL177" s="247"/>
      <c r="SM177" s="247"/>
      <c r="SN177" s="247"/>
    </row>
    <row r="178" spans="1:508" outlineLevel="3" x14ac:dyDescent="0.35">
      <c r="A178" s="247"/>
      <c r="B178" s="256"/>
      <c r="C178" s="445">
        <f>INT($C$40)+3</f>
        <v>4</v>
      </c>
      <c r="D178" s="272"/>
      <c r="E178" s="323">
        <f t="shared" si="154"/>
        <v>26</v>
      </c>
      <c r="F178" s="329"/>
      <c r="G178" s="272"/>
      <c r="H178" s="567"/>
      <c r="I178" s="585" t="s">
        <v>898</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176"/>
        <v>0</v>
      </c>
      <c r="SK178" s="259"/>
      <c r="SL178" s="247"/>
      <c r="SM178" s="247"/>
      <c r="SN178" s="247"/>
    </row>
    <row r="179" spans="1:508" outlineLevel="3" x14ac:dyDescent="0.35">
      <c r="A179" s="247"/>
      <c r="B179" s="256"/>
      <c r="C179" s="445">
        <f>INT($C$40)+3</f>
        <v>4</v>
      </c>
      <c r="D179" s="272"/>
      <c r="E179" s="323">
        <f t="shared" si="154"/>
        <v>27</v>
      </c>
      <c r="F179" s="329"/>
      <c r="G179" s="272"/>
      <c r="H179" s="567"/>
      <c r="I179" s="582" t="s">
        <v>900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176"/>
        <v>0</v>
      </c>
      <c r="SK179" s="259"/>
      <c r="SL179" s="247"/>
      <c r="SM179" s="247"/>
      <c r="SN179" s="247"/>
    </row>
    <row r="180" spans="1:508" outlineLevel="3" x14ac:dyDescent="0.35">
      <c r="A180" s="247"/>
      <c r="B180" s="256"/>
      <c r="C180" s="445">
        <f t="shared" ref="C180:C183" si="177">INT($C$40)+3</f>
        <v>4</v>
      </c>
      <c r="D180" s="272"/>
      <c r="E180" s="323">
        <f t="shared" si="154"/>
        <v>28</v>
      </c>
      <c r="F180" s="329"/>
      <c r="G180" s="272"/>
      <c r="H180" s="567"/>
      <c r="I180" s="585" t="s">
        <v>899</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 t="shared" ref="SJ180:SJ183" si="178">SI180</f>
        <v>0</v>
      </c>
      <c r="SK180" s="259"/>
      <c r="SL180" s="247"/>
      <c r="SM180" s="247"/>
      <c r="SN180" s="247"/>
    </row>
    <row r="181" spans="1:508" outlineLevel="3" x14ac:dyDescent="0.35">
      <c r="A181" s="247"/>
      <c r="B181" s="256"/>
      <c r="C181" s="445">
        <f t="shared" si="177"/>
        <v>4</v>
      </c>
      <c r="D181" s="272"/>
      <c r="E181" s="323">
        <f t="shared" si="154"/>
        <v>29</v>
      </c>
      <c r="F181" s="329"/>
      <c r="G181" s="272"/>
      <c r="H181" s="567"/>
      <c r="I181" s="582" t="s">
        <v>901</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 t="shared" si="178"/>
        <v>0</v>
      </c>
      <c r="SK181" s="259"/>
      <c r="SL181" s="247"/>
      <c r="SM181" s="247"/>
      <c r="SN181" s="247"/>
    </row>
    <row r="182" spans="1:508" outlineLevel="3" x14ac:dyDescent="0.35">
      <c r="A182" s="247"/>
      <c r="B182" s="256"/>
      <c r="C182" s="445">
        <f t="shared" si="177"/>
        <v>4</v>
      </c>
      <c r="D182" s="272"/>
      <c r="E182" s="323">
        <f t="shared" si="154"/>
        <v>30</v>
      </c>
      <c r="F182" s="329"/>
      <c r="G182" s="272"/>
      <c r="H182" s="567"/>
      <c r="I182" s="582" t="s">
        <v>904</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 t="shared" si="178"/>
        <v>0</v>
      </c>
      <c r="SK182" s="259"/>
      <c r="SL182" s="247"/>
      <c r="SM182" s="247"/>
      <c r="SN182" s="247"/>
    </row>
    <row r="183" spans="1:508" outlineLevel="3" x14ac:dyDescent="0.35">
      <c r="A183" s="247"/>
      <c r="B183" s="256"/>
      <c r="C183" s="445">
        <f t="shared" si="177"/>
        <v>4</v>
      </c>
      <c r="D183" s="272"/>
      <c r="E183" s="323">
        <f t="shared" si="154"/>
        <v>31</v>
      </c>
      <c r="F183" s="329"/>
      <c r="G183" s="272"/>
      <c r="H183" s="567"/>
      <c r="I183" s="585" t="s">
        <v>905</v>
      </c>
      <c r="J183" s="568"/>
      <c r="K183" s="918">
        <f>K180</f>
        <v>0</v>
      </c>
      <c r="L183" s="918">
        <f t="shared" ref="L183:BW185" si="179">L180</f>
        <v>0</v>
      </c>
      <c r="M183" s="918">
        <f t="shared" si="179"/>
        <v>0</v>
      </c>
      <c r="N183" s="918">
        <f t="shared" si="179"/>
        <v>0</v>
      </c>
      <c r="O183" s="918">
        <f t="shared" si="179"/>
        <v>0</v>
      </c>
      <c r="P183" s="918">
        <f t="shared" si="179"/>
        <v>0</v>
      </c>
      <c r="Q183" s="918">
        <f t="shared" si="179"/>
        <v>0</v>
      </c>
      <c r="R183" s="918">
        <f t="shared" si="179"/>
        <v>0</v>
      </c>
      <c r="S183" s="918">
        <f t="shared" si="179"/>
        <v>0</v>
      </c>
      <c r="T183" s="918">
        <f t="shared" si="179"/>
        <v>0</v>
      </c>
      <c r="U183" s="918">
        <f t="shared" si="179"/>
        <v>0</v>
      </c>
      <c r="V183" s="918">
        <f t="shared" si="179"/>
        <v>0</v>
      </c>
      <c r="W183" s="918">
        <f t="shared" si="179"/>
        <v>0</v>
      </c>
      <c r="X183" s="918">
        <f t="shared" si="179"/>
        <v>0</v>
      </c>
      <c r="Y183" s="918">
        <f t="shared" si="179"/>
        <v>0</v>
      </c>
      <c r="Z183" s="918">
        <f t="shared" si="179"/>
        <v>0</v>
      </c>
      <c r="AA183" s="918">
        <f t="shared" si="179"/>
        <v>0</v>
      </c>
      <c r="AB183" s="918">
        <f t="shared" si="179"/>
        <v>0</v>
      </c>
      <c r="AC183" s="918">
        <f t="shared" si="179"/>
        <v>0</v>
      </c>
      <c r="AD183" s="918">
        <f t="shared" si="179"/>
        <v>0</v>
      </c>
      <c r="AE183" s="918">
        <f t="shared" si="179"/>
        <v>0</v>
      </c>
      <c r="AF183" s="918">
        <f t="shared" si="179"/>
        <v>0</v>
      </c>
      <c r="AG183" s="918">
        <f t="shared" si="179"/>
        <v>0</v>
      </c>
      <c r="AH183" s="918">
        <f t="shared" si="179"/>
        <v>0</v>
      </c>
      <c r="AI183" s="918">
        <f t="shared" si="179"/>
        <v>0</v>
      </c>
      <c r="AJ183" s="918">
        <f t="shared" si="179"/>
        <v>0</v>
      </c>
      <c r="AK183" s="918">
        <f t="shared" si="179"/>
        <v>0</v>
      </c>
      <c r="AL183" s="918">
        <f t="shared" si="179"/>
        <v>0</v>
      </c>
      <c r="AM183" s="918">
        <f t="shared" si="179"/>
        <v>0</v>
      </c>
      <c r="AN183" s="918">
        <f t="shared" si="179"/>
        <v>0</v>
      </c>
      <c r="AO183" s="918">
        <f t="shared" si="179"/>
        <v>0</v>
      </c>
      <c r="AP183" s="918">
        <f t="shared" si="179"/>
        <v>0</v>
      </c>
      <c r="AQ183" s="918">
        <f t="shared" si="179"/>
        <v>0</v>
      </c>
      <c r="AR183" s="918">
        <f t="shared" si="179"/>
        <v>0</v>
      </c>
      <c r="AS183" s="918">
        <f t="shared" si="179"/>
        <v>0</v>
      </c>
      <c r="AT183" s="918">
        <f t="shared" si="179"/>
        <v>0</v>
      </c>
      <c r="AU183" s="918">
        <f t="shared" si="179"/>
        <v>0</v>
      </c>
      <c r="AV183" s="918">
        <f t="shared" si="179"/>
        <v>0</v>
      </c>
      <c r="AW183" s="918">
        <f t="shared" si="179"/>
        <v>0</v>
      </c>
      <c r="AX183" s="918">
        <f t="shared" si="179"/>
        <v>0</v>
      </c>
      <c r="AY183" s="918">
        <f t="shared" si="179"/>
        <v>0</v>
      </c>
      <c r="AZ183" s="918">
        <f t="shared" si="179"/>
        <v>0</v>
      </c>
      <c r="BA183" s="918">
        <f t="shared" si="179"/>
        <v>0</v>
      </c>
      <c r="BB183" s="918">
        <f t="shared" si="179"/>
        <v>0</v>
      </c>
      <c r="BC183" s="918">
        <f t="shared" si="179"/>
        <v>0</v>
      </c>
      <c r="BD183" s="918">
        <f t="shared" si="179"/>
        <v>0</v>
      </c>
      <c r="BE183" s="918">
        <f t="shared" si="179"/>
        <v>0</v>
      </c>
      <c r="BF183" s="918">
        <f t="shared" si="179"/>
        <v>0</v>
      </c>
      <c r="BG183" s="918">
        <f t="shared" si="179"/>
        <v>0</v>
      </c>
      <c r="BH183" s="918">
        <f t="shared" si="179"/>
        <v>0</v>
      </c>
      <c r="BI183" s="918">
        <f t="shared" si="179"/>
        <v>0</v>
      </c>
      <c r="BJ183" s="918">
        <f t="shared" si="179"/>
        <v>0</v>
      </c>
      <c r="BK183" s="918">
        <f t="shared" si="179"/>
        <v>0</v>
      </c>
      <c r="BL183" s="918">
        <f t="shared" si="179"/>
        <v>0</v>
      </c>
      <c r="BM183" s="918">
        <f t="shared" si="179"/>
        <v>0</v>
      </c>
      <c r="BN183" s="918">
        <f t="shared" si="179"/>
        <v>0</v>
      </c>
      <c r="BO183" s="918">
        <f t="shared" si="179"/>
        <v>0</v>
      </c>
      <c r="BP183" s="918">
        <f t="shared" si="179"/>
        <v>0</v>
      </c>
      <c r="BQ183" s="918">
        <f t="shared" si="179"/>
        <v>0</v>
      </c>
      <c r="BR183" s="918">
        <f t="shared" si="179"/>
        <v>0</v>
      </c>
      <c r="BS183" s="918">
        <f t="shared" si="179"/>
        <v>0</v>
      </c>
      <c r="BT183" s="918">
        <f t="shared" si="179"/>
        <v>0</v>
      </c>
      <c r="BU183" s="918">
        <f t="shared" si="179"/>
        <v>0</v>
      </c>
      <c r="BV183" s="918">
        <f t="shared" si="179"/>
        <v>0</v>
      </c>
      <c r="BW183" s="918">
        <f t="shared" si="179"/>
        <v>0</v>
      </c>
      <c r="BX183" s="918">
        <f t="shared" ref="BX183:EI185" si="180">BX180</f>
        <v>0</v>
      </c>
      <c r="BY183" s="918">
        <f t="shared" si="180"/>
        <v>0</v>
      </c>
      <c r="BZ183" s="918">
        <f t="shared" si="180"/>
        <v>0</v>
      </c>
      <c r="CA183" s="918">
        <f t="shared" si="180"/>
        <v>0</v>
      </c>
      <c r="CB183" s="918">
        <f t="shared" si="180"/>
        <v>0</v>
      </c>
      <c r="CC183" s="918">
        <f t="shared" si="180"/>
        <v>0</v>
      </c>
      <c r="CD183" s="918">
        <f t="shared" si="180"/>
        <v>0</v>
      </c>
      <c r="CE183" s="918">
        <f t="shared" si="180"/>
        <v>0</v>
      </c>
      <c r="CF183" s="918">
        <f t="shared" si="180"/>
        <v>0</v>
      </c>
      <c r="CG183" s="918">
        <f t="shared" si="180"/>
        <v>0</v>
      </c>
      <c r="CH183" s="918">
        <f t="shared" si="180"/>
        <v>0</v>
      </c>
      <c r="CI183" s="918">
        <f t="shared" si="180"/>
        <v>0</v>
      </c>
      <c r="CJ183" s="918">
        <f t="shared" si="180"/>
        <v>0</v>
      </c>
      <c r="CK183" s="918">
        <f t="shared" si="180"/>
        <v>0</v>
      </c>
      <c r="CL183" s="918">
        <f t="shared" si="180"/>
        <v>0</v>
      </c>
      <c r="CM183" s="918">
        <f t="shared" si="180"/>
        <v>0</v>
      </c>
      <c r="CN183" s="918">
        <f t="shared" si="180"/>
        <v>0</v>
      </c>
      <c r="CO183" s="918">
        <f t="shared" si="180"/>
        <v>0</v>
      </c>
      <c r="CP183" s="918">
        <f t="shared" si="180"/>
        <v>0</v>
      </c>
      <c r="CQ183" s="918">
        <f t="shared" si="180"/>
        <v>0</v>
      </c>
      <c r="CR183" s="918">
        <f t="shared" si="180"/>
        <v>0</v>
      </c>
      <c r="CS183" s="918">
        <f t="shared" si="180"/>
        <v>0</v>
      </c>
      <c r="CT183" s="918">
        <f t="shared" si="180"/>
        <v>0</v>
      </c>
      <c r="CU183" s="918">
        <f t="shared" si="180"/>
        <v>0</v>
      </c>
      <c r="CV183" s="918">
        <f t="shared" si="180"/>
        <v>0</v>
      </c>
      <c r="CW183" s="918">
        <f t="shared" si="180"/>
        <v>0</v>
      </c>
      <c r="CX183" s="918">
        <f t="shared" si="180"/>
        <v>0</v>
      </c>
      <c r="CY183" s="918">
        <f t="shared" si="180"/>
        <v>0</v>
      </c>
      <c r="CZ183" s="918">
        <f t="shared" si="180"/>
        <v>0</v>
      </c>
      <c r="DA183" s="918">
        <f t="shared" si="180"/>
        <v>0</v>
      </c>
      <c r="DB183" s="918">
        <f t="shared" si="180"/>
        <v>0</v>
      </c>
      <c r="DC183" s="918">
        <f t="shared" si="180"/>
        <v>0</v>
      </c>
      <c r="DD183" s="918">
        <f t="shared" si="180"/>
        <v>0</v>
      </c>
      <c r="DE183" s="918">
        <f t="shared" si="180"/>
        <v>0</v>
      </c>
      <c r="DF183" s="918">
        <f t="shared" si="180"/>
        <v>0</v>
      </c>
      <c r="DG183" s="918">
        <f t="shared" si="180"/>
        <v>0</v>
      </c>
      <c r="DH183" s="918">
        <f t="shared" si="180"/>
        <v>0</v>
      </c>
      <c r="DI183" s="918">
        <f t="shared" si="180"/>
        <v>0</v>
      </c>
      <c r="DJ183" s="918">
        <f t="shared" si="180"/>
        <v>0</v>
      </c>
      <c r="DK183" s="918">
        <f t="shared" si="180"/>
        <v>0</v>
      </c>
      <c r="DL183" s="918">
        <f t="shared" si="180"/>
        <v>0</v>
      </c>
      <c r="DM183" s="918">
        <f t="shared" si="180"/>
        <v>0</v>
      </c>
      <c r="DN183" s="918">
        <f t="shared" si="180"/>
        <v>0</v>
      </c>
      <c r="DO183" s="918">
        <f t="shared" si="180"/>
        <v>0</v>
      </c>
      <c r="DP183" s="918">
        <f t="shared" si="180"/>
        <v>0</v>
      </c>
      <c r="DQ183" s="918">
        <f t="shared" si="180"/>
        <v>0</v>
      </c>
      <c r="DR183" s="918">
        <f t="shared" si="180"/>
        <v>0</v>
      </c>
      <c r="DS183" s="918">
        <f t="shared" si="180"/>
        <v>0</v>
      </c>
      <c r="DT183" s="918">
        <f t="shared" si="180"/>
        <v>0</v>
      </c>
      <c r="DU183" s="918">
        <f t="shared" si="180"/>
        <v>0</v>
      </c>
      <c r="DV183" s="918">
        <f t="shared" si="180"/>
        <v>0</v>
      </c>
      <c r="DW183" s="918">
        <f t="shared" si="180"/>
        <v>0</v>
      </c>
      <c r="DX183" s="918">
        <f t="shared" si="180"/>
        <v>0</v>
      </c>
      <c r="DY183" s="918">
        <f t="shared" si="180"/>
        <v>0</v>
      </c>
      <c r="DZ183" s="918">
        <f t="shared" si="180"/>
        <v>0</v>
      </c>
      <c r="EA183" s="918">
        <f t="shared" si="180"/>
        <v>0</v>
      </c>
      <c r="EB183" s="918">
        <f t="shared" si="180"/>
        <v>0</v>
      </c>
      <c r="EC183" s="918">
        <f t="shared" si="180"/>
        <v>0</v>
      </c>
      <c r="ED183" s="918">
        <f t="shared" si="180"/>
        <v>0</v>
      </c>
      <c r="EE183" s="918">
        <f t="shared" si="180"/>
        <v>0</v>
      </c>
      <c r="EF183" s="918">
        <f t="shared" si="180"/>
        <v>0</v>
      </c>
      <c r="EG183" s="918">
        <f t="shared" si="180"/>
        <v>0</v>
      </c>
      <c r="EH183" s="918">
        <f t="shared" si="180"/>
        <v>0</v>
      </c>
      <c r="EI183" s="918">
        <f t="shared" si="180"/>
        <v>0</v>
      </c>
      <c r="EJ183" s="918">
        <f t="shared" ref="EJ183:GU185" si="181">EJ180</f>
        <v>0</v>
      </c>
      <c r="EK183" s="918">
        <f t="shared" si="181"/>
        <v>0</v>
      </c>
      <c r="EL183" s="918">
        <f t="shared" si="181"/>
        <v>0</v>
      </c>
      <c r="EM183" s="918">
        <f t="shared" si="181"/>
        <v>0</v>
      </c>
      <c r="EN183" s="918">
        <f t="shared" si="181"/>
        <v>0</v>
      </c>
      <c r="EO183" s="918">
        <f t="shared" si="181"/>
        <v>0</v>
      </c>
      <c r="EP183" s="918">
        <f t="shared" si="181"/>
        <v>0</v>
      </c>
      <c r="EQ183" s="918">
        <f t="shared" si="181"/>
        <v>0</v>
      </c>
      <c r="ER183" s="918">
        <f t="shared" si="181"/>
        <v>0</v>
      </c>
      <c r="ES183" s="918">
        <f t="shared" si="181"/>
        <v>0</v>
      </c>
      <c r="ET183" s="918">
        <f t="shared" si="181"/>
        <v>0</v>
      </c>
      <c r="EU183" s="918">
        <f t="shared" si="181"/>
        <v>0</v>
      </c>
      <c r="EV183" s="918">
        <f t="shared" si="181"/>
        <v>0</v>
      </c>
      <c r="EW183" s="918">
        <f t="shared" si="181"/>
        <v>0</v>
      </c>
      <c r="EX183" s="918">
        <f t="shared" si="181"/>
        <v>0</v>
      </c>
      <c r="EY183" s="918">
        <f t="shared" si="181"/>
        <v>0</v>
      </c>
      <c r="EZ183" s="918">
        <f t="shared" si="181"/>
        <v>0</v>
      </c>
      <c r="FA183" s="918">
        <f t="shared" si="181"/>
        <v>0</v>
      </c>
      <c r="FB183" s="918">
        <f t="shared" si="181"/>
        <v>0</v>
      </c>
      <c r="FC183" s="918">
        <f t="shared" si="181"/>
        <v>0</v>
      </c>
      <c r="FD183" s="918">
        <f t="shared" si="181"/>
        <v>0</v>
      </c>
      <c r="FE183" s="918">
        <f t="shared" si="181"/>
        <v>0</v>
      </c>
      <c r="FF183" s="918">
        <f t="shared" si="181"/>
        <v>0</v>
      </c>
      <c r="FG183" s="918">
        <f t="shared" si="181"/>
        <v>0</v>
      </c>
      <c r="FH183" s="918">
        <f t="shared" si="181"/>
        <v>0</v>
      </c>
      <c r="FI183" s="918">
        <f t="shared" si="181"/>
        <v>0</v>
      </c>
      <c r="FJ183" s="918">
        <f t="shared" si="181"/>
        <v>0</v>
      </c>
      <c r="FK183" s="918">
        <f t="shared" si="181"/>
        <v>0</v>
      </c>
      <c r="FL183" s="918">
        <f t="shared" si="181"/>
        <v>0</v>
      </c>
      <c r="FM183" s="918">
        <f t="shared" si="181"/>
        <v>0</v>
      </c>
      <c r="FN183" s="918">
        <f t="shared" si="181"/>
        <v>0</v>
      </c>
      <c r="FO183" s="918">
        <f t="shared" si="181"/>
        <v>0</v>
      </c>
      <c r="FP183" s="918">
        <f t="shared" si="181"/>
        <v>0</v>
      </c>
      <c r="FQ183" s="918">
        <f t="shared" si="181"/>
        <v>0</v>
      </c>
      <c r="FR183" s="918">
        <f t="shared" si="181"/>
        <v>0</v>
      </c>
      <c r="FS183" s="918">
        <f t="shared" si="181"/>
        <v>0</v>
      </c>
      <c r="FT183" s="918">
        <f t="shared" si="181"/>
        <v>0</v>
      </c>
      <c r="FU183" s="918">
        <f t="shared" si="181"/>
        <v>0</v>
      </c>
      <c r="FV183" s="918">
        <f t="shared" si="181"/>
        <v>0</v>
      </c>
      <c r="FW183" s="918">
        <f t="shared" si="181"/>
        <v>0</v>
      </c>
      <c r="FX183" s="918">
        <f t="shared" si="181"/>
        <v>0</v>
      </c>
      <c r="FY183" s="918">
        <f t="shared" si="181"/>
        <v>0</v>
      </c>
      <c r="FZ183" s="918">
        <f t="shared" si="181"/>
        <v>0</v>
      </c>
      <c r="GA183" s="918">
        <f t="shared" si="181"/>
        <v>0</v>
      </c>
      <c r="GB183" s="918">
        <f t="shared" si="181"/>
        <v>0</v>
      </c>
      <c r="GC183" s="918">
        <f t="shared" si="181"/>
        <v>0</v>
      </c>
      <c r="GD183" s="918">
        <f t="shared" si="181"/>
        <v>0</v>
      </c>
      <c r="GE183" s="918">
        <f t="shared" si="181"/>
        <v>0</v>
      </c>
      <c r="GF183" s="918">
        <f t="shared" si="181"/>
        <v>0</v>
      </c>
      <c r="GG183" s="918">
        <f t="shared" si="181"/>
        <v>0</v>
      </c>
      <c r="GH183" s="918">
        <f t="shared" si="181"/>
        <v>0</v>
      </c>
      <c r="GI183" s="918">
        <f t="shared" si="181"/>
        <v>0</v>
      </c>
      <c r="GJ183" s="918">
        <f t="shared" si="181"/>
        <v>0</v>
      </c>
      <c r="GK183" s="918">
        <f t="shared" si="181"/>
        <v>0</v>
      </c>
      <c r="GL183" s="918">
        <f t="shared" si="181"/>
        <v>0</v>
      </c>
      <c r="GM183" s="918">
        <f t="shared" si="181"/>
        <v>0</v>
      </c>
      <c r="GN183" s="918">
        <f t="shared" si="181"/>
        <v>0</v>
      </c>
      <c r="GO183" s="918">
        <f t="shared" si="181"/>
        <v>0</v>
      </c>
      <c r="GP183" s="918">
        <f t="shared" si="181"/>
        <v>0</v>
      </c>
      <c r="GQ183" s="918">
        <f t="shared" si="181"/>
        <v>0</v>
      </c>
      <c r="GR183" s="918">
        <f t="shared" si="181"/>
        <v>0</v>
      </c>
      <c r="GS183" s="918">
        <f t="shared" si="181"/>
        <v>0</v>
      </c>
      <c r="GT183" s="918">
        <f t="shared" si="181"/>
        <v>0</v>
      </c>
      <c r="GU183" s="918">
        <f t="shared" si="181"/>
        <v>0</v>
      </c>
      <c r="GV183" s="918">
        <f t="shared" ref="GV183:JG185" si="182">GV180</f>
        <v>0</v>
      </c>
      <c r="GW183" s="918">
        <f t="shared" si="182"/>
        <v>0</v>
      </c>
      <c r="GX183" s="918">
        <f t="shared" si="182"/>
        <v>0</v>
      </c>
      <c r="GY183" s="918">
        <f t="shared" si="182"/>
        <v>0</v>
      </c>
      <c r="GZ183" s="918">
        <f t="shared" si="182"/>
        <v>0</v>
      </c>
      <c r="HA183" s="918">
        <f t="shared" si="182"/>
        <v>0</v>
      </c>
      <c r="HB183" s="918">
        <f t="shared" si="182"/>
        <v>0</v>
      </c>
      <c r="HC183" s="918">
        <f t="shared" si="182"/>
        <v>0</v>
      </c>
      <c r="HD183" s="918">
        <f t="shared" si="182"/>
        <v>0</v>
      </c>
      <c r="HE183" s="918">
        <f t="shared" si="182"/>
        <v>0</v>
      </c>
      <c r="HF183" s="918">
        <f t="shared" si="182"/>
        <v>0</v>
      </c>
      <c r="HG183" s="918">
        <f t="shared" si="182"/>
        <v>0</v>
      </c>
      <c r="HH183" s="918">
        <f t="shared" si="182"/>
        <v>0</v>
      </c>
      <c r="HI183" s="918">
        <f t="shared" si="182"/>
        <v>0</v>
      </c>
      <c r="HJ183" s="918">
        <f t="shared" si="182"/>
        <v>0</v>
      </c>
      <c r="HK183" s="918">
        <f t="shared" si="182"/>
        <v>0</v>
      </c>
      <c r="HL183" s="918">
        <f t="shared" si="182"/>
        <v>0</v>
      </c>
      <c r="HM183" s="918">
        <f t="shared" si="182"/>
        <v>0</v>
      </c>
      <c r="HN183" s="918">
        <f t="shared" si="182"/>
        <v>0</v>
      </c>
      <c r="HO183" s="918">
        <f t="shared" si="182"/>
        <v>0</v>
      </c>
      <c r="HP183" s="918">
        <f t="shared" si="182"/>
        <v>0</v>
      </c>
      <c r="HQ183" s="918">
        <f t="shared" si="182"/>
        <v>0</v>
      </c>
      <c r="HR183" s="918">
        <f t="shared" si="182"/>
        <v>0</v>
      </c>
      <c r="HS183" s="918">
        <f t="shared" si="182"/>
        <v>0</v>
      </c>
      <c r="HT183" s="918">
        <f t="shared" si="182"/>
        <v>0</v>
      </c>
      <c r="HU183" s="918">
        <f t="shared" si="182"/>
        <v>0</v>
      </c>
      <c r="HV183" s="918">
        <f t="shared" si="182"/>
        <v>0</v>
      </c>
      <c r="HW183" s="918">
        <f t="shared" si="182"/>
        <v>0</v>
      </c>
      <c r="HX183" s="918">
        <f t="shared" si="182"/>
        <v>0</v>
      </c>
      <c r="HY183" s="918">
        <f t="shared" si="182"/>
        <v>0</v>
      </c>
      <c r="HZ183" s="918">
        <f t="shared" si="182"/>
        <v>0</v>
      </c>
      <c r="IA183" s="918">
        <f t="shared" si="182"/>
        <v>0</v>
      </c>
      <c r="IB183" s="918">
        <f t="shared" si="182"/>
        <v>0</v>
      </c>
      <c r="IC183" s="918">
        <f t="shared" si="182"/>
        <v>0</v>
      </c>
      <c r="ID183" s="918">
        <f t="shared" si="182"/>
        <v>0</v>
      </c>
      <c r="IE183" s="918">
        <f t="shared" si="182"/>
        <v>0</v>
      </c>
      <c r="IF183" s="918">
        <f t="shared" si="182"/>
        <v>0</v>
      </c>
      <c r="IG183" s="918">
        <f t="shared" si="182"/>
        <v>0</v>
      </c>
      <c r="IH183" s="918">
        <f t="shared" si="182"/>
        <v>0</v>
      </c>
      <c r="II183" s="918">
        <f t="shared" si="182"/>
        <v>0</v>
      </c>
      <c r="IJ183" s="918">
        <f t="shared" si="182"/>
        <v>0</v>
      </c>
      <c r="IK183" s="918">
        <f t="shared" si="182"/>
        <v>0</v>
      </c>
      <c r="IL183" s="918">
        <f t="shared" si="182"/>
        <v>0</v>
      </c>
      <c r="IM183" s="918">
        <f t="shared" si="182"/>
        <v>0</v>
      </c>
      <c r="IN183" s="918">
        <f t="shared" si="182"/>
        <v>0</v>
      </c>
      <c r="IO183" s="918">
        <f t="shared" si="182"/>
        <v>0</v>
      </c>
      <c r="IP183" s="918">
        <f t="shared" si="182"/>
        <v>0</v>
      </c>
      <c r="IQ183" s="918">
        <f t="shared" si="182"/>
        <v>0</v>
      </c>
      <c r="IR183" s="918">
        <f t="shared" si="182"/>
        <v>0</v>
      </c>
      <c r="IS183" s="918">
        <f t="shared" si="182"/>
        <v>0</v>
      </c>
      <c r="IT183" s="918">
        <f t="shared" si="182"/>
        <v>0</v>
      </c>
      <c r="IU183" s="918">
        <f t="shared" si="182"/>
        <v>0</v>
      </c>
      <c r="IV183" s="918">
        <f t="shared" si="182"/>
        <v>0</v>
      </c>
      <c r="IW183" s="918">
        <f t="shared" si="182"/>
        <v>0</v>
      </c>
      <c r="IX183" s="918">
        <f t="shared" si="182"/>
        <v>0</v>
      </c>
      <c r="IY183" s="918">
        <f t="shared" si="182"/>
        <v>0</v>
      </c>
      <c r="IZ183" s="918">
        <f t="shared" si="182"/>
        <v>0</v>
      </c>
      <c r="JA183" s="918">
        <f t="shared" si="182"/>
        <v>0</v>
      </c>
      <c r="JB183" s="918">
        <f t="shared" si="182"/>
        <v>0</v>
      </c>
      <c r="JC183" s="918">
        <f t="shared" si="182"/>
        <v>0</v>
      </c>
      <c r="JD183" s="918">
        <f t="shared" si="182"/>
        <v>0</v>
      </c>
      <c r="JE183" s="918">
        <f t="shared" si="182"/>
        <v>0</v>
      </c>
      <c r="JF183" s="918">
        <f t="shared" si="182"/>
        <v>0</v>
      </c>
      <c r="JG183" s="918">
        <f t="shared" si="182"/>
        <v>0</v>
      </c>
      <c r="JH183" s="918">
        <f t="shared" ref="JH183:LS185" si="183">JH180</f>
        <v>0</v>
      </c>
      <c r="JI183" s="918">
        <f t="shared" si="183"/>
        <v>0</v>
      </c>
      <c r="JJ183" s="918">
        <f t="shared" si="183"/>
        <v>0</v>
      </c>
      <c r="JK183" s="918">
        <f t="shared" si="183"/>
        <v>0</v>
      </c>
      <c r="JL183" s="918">
        <f t="shared" si="183"/>
        <v>0</v>
      </c>
      <c r="JM183" s="918">
        <f t="shared" si="183"/>
        <v>0</v>
      </c>
      <c r="JN183" s="918">
        <f t="shared" si="183"/>
        <v>0</v>
      </c>
      <c r="JO183" s="918">
        <f t="shared" si="183"/>
        <v>0</v>
      </c>
      <c r="JP183" s="918">
        <f t="shared" si="183"/>
        <v>0</v>
      </c>
      <c r="JQ183" s="918">
        <f t="shared" si="183"/>
        <v>0</v>
      </c>
      <c r="JR183" s="918">
        <f t="shared" si="183"/>
        <v>0</v>
      </c>
      <c r="JS183" s="918">
        <f t="shared" si="183"/>
        <v>0</v>
      </c>
      <c r="JT183" s="918">
        <f t="shared" si="183"/>
        <v>0</v>
      </c>
      <c r="JU183" s="918">
        <f t="shared" si="183"/>
        <v>0</v>
      </c>
      <c r="JV183" s="918">
        <f t="shared" si="183"/>
        <v>0</v>
      </c>
      <c r="JW183" s="918">
        <f t="shared" si="183"/>
        <v>0</v>
      </c>
      <c r="JX183" s="918">
        <f t="shared" si="183"/>
        <v>0</v>
      </c>
      <c r="JY183" s="918">
        <f t="shared" si="183"/>
        <v>0</v>
      </c>
      <c r="JZ183" s="918">
        <f t="shared" si="183"/>
        <v>0</v>
      </c>
      <c r="KA183" s="918">
        <f t="shared" si="183"/>
        <v>0</v>
      </c>
      <c r="KB183" s="918">
        <f t="shared" si="183"/>
        <v>0</v>
      </c>
      <c r="KC183" s="918">
        <f t="shared" si="183"/>
        <v>0</v>
      </c>
      <c r="KD183" s="918">
        <f t="shared" si="183"/>
        <v>0</v>
      </c>
      <c r="KE183" s="918">
        <f t="shared" si="183"/>
        <v>0</v>
      </c>
      <c r="KF183" s="918">
        <f t="shared" si="183"/>
        <v>0</v>
      </c>
      <c r="KG183" s="918">
        <f t="shared" si="183"/>
        <v>0</v>
      </c>
      <c r="KH183" s="918">
        <f t="shared" si="183"/>
        <v>0</v>
      </c>
      <c r="KI183" s="918">
        <f t="shared" si="183"/>
        <v>0</v>
      </c>
      <c r="KJ183" s="918">
        <f t="shared" si="183"/>
        <v>0</v>
      </c>
      <c r="KK183" s="918">
        <f t="shared" si="183"/>
        <v>0</v>
      </c>
      <c r="KL183" s="918">
        <f t="shared" si="183"/>
        <v>0</v>
      </c>
      <c r="KM183" s="918">
        <f t="shared" si="183"/>
        <v>0</v>
      </c>
      <c r="KN183" s="918">
        <f t="shared" si="183"/>
        <v>0</v>
      </c>
      <c r="KO183" s="918">
        <f t="shared" si="183"/>
        <v>0</v>
      </c>
      <c r="KP183" s="918">
        <f t="shared" si="183"/>
        <v>0</v>
      </c>
      <c r="KQ183" s="918">
        <f t="shared" si="183"/>
        <v>0</v>
      </c>
      <c r="KR183" s="918">
        <f t="shared" si="183"/>
        <v>0</v>
      </c>
      <c r="KS183" s="918">
        <f t="shared" si="183"/>
        <v>0</v>
      </c>
      <c r="KT183" s="918">
        <f t="shared" si="183"/>
        <v>0</v>
      </c>
      <c r="KU183" s="918">
        <f t="shared" si="183"/>
        <v>0</v>
      </c>
      <c r="KV183" s="918">
        <f t="shared" si="183"/>
        <v>0</v>
      </c>
      <c r="KW183" s="918">
        <f t="shared" si="183"/>
        <v>0</v>
      </c>
      <c r="KX183" s="918">
        <f t="shared" si="183"/>
        <v>0</v>
      </c>
      <c r="KY183" s="918">
        <f t="shared" si="183"/>
        <v>0</v>
      </c>
      <c r="KZ183" s="918">
        <f t="shared" si="183"/>
        <v>0</v>
      </c>
      <c r="LA183" s="918">
        <f t="shared" si="183"/>
        <v>0</v>
      </c>
      <c r="LB183" s="918">
        <f t="shared" si="183"/>
        <v>0</v>
      </c>
      <c r="LC183" s="918">
        <f t="shared" si="183"/>
        <v>0</v>
      </c>
      <c r="LD183" s="918">
        <f t="shared" si="183"/>
        <v>0</v>
      </c>
      <c r="LE183" s="918">
        <f t="shared" si="183"/>
        <v>0</v>
      </c>
      <c r="LF183" s="918">
        <f t="shared" si="183"/>
        <v>0</v>
      </c>
      <c r="LG183" s="918">
        <f t="shared" si="183"/>
        <v>0</v>
      </c>
      <c r="LH183" s="918">
        <f t="shared" si="183"/>
        <v>0</v>
      </c>
      <c r="LI183" s="918">
        <f t="shared" si="183"/>
        <v>0</v>
      </c>
      <c r="LJ183" s="918">
        <f t="shared" si="183"/>
        <v>0</v>
      </c>
      <c r="LK183" s="918">
        <f t="shared" si="183"/>
        <v>0</v>
      </c>
      <c r="LL183" s="918">
        <f t="shared" si="183"/>
        <v>0</v>
      </c>
      <c r="LM183" s="918">
        <f t="shared" si="183"/>
        <v>0</v>
      </c>
      <c r="LN183" s="918">
        <f t="shared" si="183"/>
        <v>0</v>
      </c>
      <c r="LO183" s="918">
        <f t="shared" si="183"/>
        <v>0</v>
      </c>
      <c r="LP183" s="918">
        <f t="shared" si="183"/>
        <v>0</v>
      </c>
      <c r="LQ183" s="918">
        <f t="shared" si="183"/>
        <v>0</v>
      </c>
      <c r="LR183" s="918">
        <f t="shared" si="183"/>
        <v>0</v>
      </c>
      <c r="LS183" s="918">
        <f t="shared" si="183"/>
        <v>0</v>
      </c>
      <c r="LT183" s="918">
        <f t="shared" ref="LT183:OE185" si="184">LT180</f>
        <v>0</v>
      </c>
      <c r="LU183" s="918">
        <f t="shared" si="184"/>
        <v>0</v>
      </c>
      <c r="LV183" s="918">
        <f t="shared" si="184"/>
        <v>0</v>
      </c>
      <c r="LW183" s="918">
        <f t="shared" si="184"/>
        <v>0</v>
      </c>
      <c r="LX183" s="918">
        <f t="shared" si="184"/>
        <v>0</v>
      </c>
      <c r="LY183" s="918">
        <f t="shared" si="184"/>
        <v>0</v>
      </c>
      <c r="LZ183" s="918">
        <f t="shared" si="184"/>
        <v>0</v>
      </c>
      <c r="MA183" s="918">
        <f t="shared" si="184"/>
        <v>0</v>
      </c>
      <c r="MB183" s="918">
        <f t="shared" si="184"/>
        <v>0</v>
      </c>
      <c r="MC183" s="918">
        <f t="shared" si="184"/>
        <v>0</v>
      </c>
      <c r="MD183" s="918">
        <f t="shared" si="184"/>
        <v>0</v>
      </c>
      <c r="ME183" s="918">
        <f t="shared" si="184"/>
        <v>0</v>
      </c>
      <c r="MF183" s="918">
        <f t="shared" si="184"/>
        <v>0</v>
      </c>
      <c r="MG183" s="918">
        <f t="shared" si="184"/>
        <v>0</v>
      </c>
      <c r="MH183" s="918">
        <f t="shared" si="184"/>
        <v>0</v>
      </c>
      <c r="MI183" s="918">
        <f t="shared" si="184"/>
        <v>0</v>
      </c>
      <c r="MJ183" s="918">
        <f t="shared" si="184"/>
        <v>0</v>
      </c>
      <c r="MK183" s="918">
        <f t="shared" si="184"/>
        <v>0</v>
      </c>
      <c r="ML183" s="918">
        <f t="shared" si="184"/>
        <v>0</v>
      </c>
      <c r="MM183" s="918">
        <f t="shared" si="184"/>
        <v>0</v>
      </c>
      <c r="MN183" s="918">
        <f t="shared" si="184"/>
        <v>0</v>
      </c>
      <c r="MO183" s="918">
        <f t="shared" si="184"/>
        <v>0</v>
      </c>
      <c r="MP183" s="918">
        <f t="shared" si="184"/>
        <v>0</v>
      </c>
      <c r="MQ183" s="918">
        <f t="shared" si="184"/>
        <v>0</v>
      </c>
      <c r="MR183" s="918">
        <f t="shared" si="184"/>
        <v>0</v>
      </c>
      <c r="MS183" s="918">
        <f t="shared" si="184"/>
        <v>0</v>
      </c>
      <c r="MT183" s="918">
        <f t="shared" si="184"/>
        <v>0</v>
      </c>
      <c r="MU183" s="918">
        <f t="shared" si="184"/>
        <v>0</v>
      </c>
      <c r="MV183" s="918">
        <f t="shared" si="184"/>
        <v>0</v>
      </c>
      <c r="MW183" s="918">
        <f t="shared" si="184"/>
        <v>0</v>
      </c>
      <c r="MX183" s="918">
        <f t="shared" si="184"/>
        <v>0</v>
      </c>
      <c r="MY183" s="918">
        <f t="shared" si="184"/>
        <v>0</v>
      </c>
      <c r="MZ183" s="918">
        <f t="shared" si="184"/>
        <v>0</v>
      </c>
      <c r="NA183" s="918">
        <f t="shared" si="184"/>
        <v>0</v>
      </c>
      <c r="NB183" s="918">
        <f t="shared" si="184"/>
        <v>0</v>
      </c>
      <c r="NC183" s="918">
        <f t="shared" si="184"/>
        <v>0</v>
      </c>
      <c r="ND183" s="918">
        <f t="shared" si="184"/>
        <v>0</v>
      </c>
      <c r="NE183" s="918">
        <f t="shared" si="184"/>
        <v>0</v>
      </c>
      <c r="NF183" s="918">
        <f t="shared" si="184"/>
        <v>0</v>
      </c>
      <c r="NG183" s="918">
        <f t="shared" si="184"/>
        <v>0</v>
      </c>
      <c r="NH183" s="918">
        <f t="shared" si="184"/>
        <v>0</v>
      </c>
      <c r="NI183" s="918">
        <f t="shared" si="184"/>
        <v>0</v>
      </c>
      <c r="NJ183" s="918">
        <f t="shared" si="184"/>
        <v>0</v>
      </c>
      <c r="NK183" s="918">
        <f t="shared" si="184"/>
        <v>0</v>
      </c>
      <c r="NL183" s="918">
        <f t="shared" si="184"/>
        <v>0</v>
      </c>
      <c r="NM183" s="918">
        <f t="shared" si="184"/>
        <v>0</v>
      </c>
      <c r="NN183" s="918">
        <f t="shared" si="184"/>
        <v>0</v>
      </c>
      <c r="NO183" s="918">
        <f t="shared" si="184"/>
        <v>0</v>
      </c>
      <c r="NP183" s="918">
        <f t="shared" si="184"/>
        <v>0</v>
      </c>
      <c r="NQ183" s="918">
        <f t="shared" si="184"/>
        <v>0</v>
      </c>
      <c r="NR183" s="918">
        <f t="shared" si="184"/>
        <v>0</v>
      </c>
      <c r="NS183" s="918">
        <f t="shared" si="184"/>
        <v>0</v>
      </c>
      <c r="NT183" s="918">
        <f t="shared" si="184"/>
        <v>0</v>
      </c>
      <c r="NU183" s="918">
        <f t="shared" si="184"/>
        <v>0</v>
      </c>
      <c r="NV183" s="918">
        <f t="shared" si="184"/>
        <v>0</v>
      </c>
      <c r="NW183" s="918">
        <f t="shared" si="184"/>
        <v>0</v>
      </c>
      <c r="NX183" s="918">
        <f t="shared" si="184"/>
        <v>0</v>
      </c>
      <c r="NY183" s="918">
        <f t="shared" si="184"/>
        <v>0</v>
      </c>
      <c r="NZ183" s="918">
        <f t="shared" si="184"/>
        <v>0</v>
      </c>
      <c r="OA183" s="918">
        <f t="shared" si="184"/>
        <v>0</v>
      </c>
      <c r="OB183" s="918">
        <f t="shared" si="184"/>
        <v>0</v>
      </c>
      <c r="OC183" s="918">
        <f t="shared" si="184"/>
        <v>0</v>
      </c>
      <c r="OD183" s="918">
        <f t="shared" si="184"/>
        <v>0</v>
      </c>
      <c r="OE183" s="918">
        <f t="shared" si="184"/>
        <v>0</v>
      </c>
      <c r="OF183" s="918">
        <f t="shared" ref="OF183:QQ185" si="185">OF180</f>
        <v>0</v>
      </c>
      <c r="OG183" s="918">
        <f t="shared" si="185"/>
        <v>0</v>
      </c>
      <c r="OH183" s="918">
        <f t="shared" si="185"/>
        <v>0</v>
      </c>
      <c r="OI183" s="918">
        <f t="shared" si="185"/>
        <v>0</v>
      </c>
      <c r="OJ183" s="918">
        <f t="shared" si="185"/>
        <v>0</v>
      </c>
      <c r="OK183" s="918">
        <f t="shared" si="185"/>
        <v>0</v>
      </c>
      <c r="OL183" s="918">
        <f t="shared" si="185"/>
        <v>0</v>
      </c>
      <c r="OM183" s="918">
        <f t="shared" si="185"/>
        <v>0</v>
      </c>
      <c r="ON183" s="918">
        <f t="shared" si="185"/>
        <v>0</v>
      </c>
      <c r="OO183" s="918">
        <f t="shared" si="185"/>
        <v>0</v>
      </c>
      <c r="OP183" s="918">
        <f t="shared" si="185"/>
        <v>0</v>
      </c>
      <c r="OQ183" s="918">
        <f t="shared" si="185"/>
        <v>0</v>
      </c>
      <c r="OR183" s="918">
        <f t="shared" si="185"/>
        <v>0</v>
      </c>
      <c r="OS183" s="918">
        <f t="shared" si="185"/>
        <v>0</v>
      </c>
      <c r="OT183" s="918">
        <f t="shared" si="185"/>
        <v>0</v>
      </c>
      <c r="OU183" s="918">
        <f t="shared" si="185"/>
        <v>0</v>
      </c>
      <c r="OV183" s="918">
        <f t="shared" si="185"/>
        <v>0</v>
      </c>
      <c r="OW183" s="918">
        <f t="shared" si="185"/>
        <v>0</v>
      </c>
      <c r="OX183" s="918">
        <f t="shared" si="185"/>
        <v>0</v>
      </c>
      <c r="OY183" s="918">
        <f t="shared" si="185"/>
        <v>0</v>
      </c>
      <c r="OZ183" s="918">
        <f t="shared" si="185"/>
        <v>0</v>
      </c>
      <c r="PA183" s="918">
        <f t="shared" si="185"/>
        <v>0</v>
      </c>
      <c r="PB183" s="918">
        <f t="shared" si="185"/>
        <v>0</v>
      </c>
      <c r="PC183" s="918">
        <f t="shared" si="185"/>
        <v>0</v>
      </c>
      <c r="PD183" s="918">
        <f t="shared" si="185"/>
        <v>0</v>
      </c>
      <c r="PE183" s="918">
        <f t="shared" si="185"/>
        <v>0</v>
      </c>
      <c r="PF183" s="918">
        <f t="shared" si="185"/>
        <v>0</v>
      </c>
      <c r="PG183" s="918">
        <f t="shared" si="185"/>
        <v>0</v>
      </c>
      <c r="PH183" s="918">
        <f t="shared" si="185"/>
        <v>0</v>
      </c>
      <c r="PI183" s="918">
        <f t="shared" si="185"/>
        <v>0</v>
      </c>
      <c r="PJ183" s="918">
        <f t="shared" si="185"/>
        <v>0</v>
      </c>
      <c r="PK183" s="918">
        <f t="shared" si="185"/>
        <v>0</v>
      </c>
      <c r="PL183" s="918">
        <f t="shared" si="185"/>
        <v>0</v>
      </c>
      <c r="PM183" s="918">
        <f t="shared" si="185"/>
        <v>0</v>
      </c>
      <c r="PN183" s="918">
        <f t="shared" si="185"/>
        <v>0</v>
      </c>
      <c r="PO183" s="918">
        <f t="shared" si="185"/>
        <v>0</v>
      </c>
      <c r="PP183" s="918">
        <f t="shared" si="185"/>
        <v>0</v>
      </c>
      <c r="PQ183" s="918">
        <f t="shared" si="185"/>
        <v>0</v>
      </c>
      <c r="PR183" s="918">
        <f t="shared" si="185"/>
        <v>0</v>
      </c>
      <c r="PS183" s="918">
        <f t="shared" si="185"/>
        <v>0</v>
      </c>
      <c r="PT183" s="918">
        <f t="shared" si="185"/>
        <v>0</v>
      </c>
      <c r="PU183" s="918">
        <f t="shared" si="185"/>
        <v>0</v>
      </c>
      <c r="PV183" s="918">
        <f t="shared" si="185"/>
        <v>0</v>
      </c>
      <c r="PW183" s="918">
        <f t="shared" si="185"/>
        <v>0</v>
      </c>
      <c r="PX183" s="918">
        <f t="shared" si="185"/>
        <v>0</v>
      </c>
      <c r="PY183" s="918">
        <f t="shared" si="185"/>
        <v>0</v>
      </c>
      <c r="PZ183" s="918">
        <f t="shared" si="185"/>
        <v>0</v>
      </c>
      <c r="QA183" s="918">
        <f t="shared" si="185"/>
        <v>0</v>
      </c>
      <c r="QB183" s="918">
        <f t="shared" si="185"/>
        <v>0</v>
      </c>
      <c r="QC183" s="918">
        <f t="shared" si="185"/>
        <v>0</v>
      </c>
      <c r="QD183" s="918">
        <f t="shared" si="185"/>
        <v>0</v>
      </c>
      <c r="QE183" s="918">
        <f t="shared" si="185"/>
        <v>0</v>
      </c>
      <c r="QF183" s="918">
        <f t="shared" si="185"/>
        <v>0</v>
      </c>
      <c r="QG183" s="918">
        <f t="shared" si="185"/>
        <v>0</v>
      </c>
      <c r="QH183" s="918">
        <f t="shared" si="185"/>
        <v>0</v>
      </c>
      <c r="QI183" s="918">
        <f t="shared" si="185"/>
        <v>0</v>
      </c>
      <c r="QJ183" s="918">
        <f t="shared" si="185"/>
        <v>0</v>
      </c>
      <c r="QK183" s="918">
        <f t="shared" si="185"/>
        <v>0</v>
      </c>
      <c r="QL183" s="918">
        <f t="shared" si="185"/>
        <v>0</v>
      </c>
      <c r="QM183" s="918">
        <f t="shared" si="185"/>
        <v>0</v>
      </c>
      <c r="QN183" s="918">
        <f t="shared" si="185"/>
        <v>0</v>
      </c>
      <c r="QO183" s="918">
        <f t="shared" si="185"/>
        <v>0</v>
      </c>
      <c r="QP183" s="918">
        <f t="shared" si="185"/>
        <v>0</v>
      </c>
      <c r="QQ183" s="918">
        <f t="shared" si="185"/>
        <v>0</v>
      </c>
      <c r="QR183" s="918">
        <f t="shared" ref="QR183:SI185" si="186">QR180</f>
        <v>0</v>
      </c>
      <c r="QS183" s="918">
        <f t="shared" si="186"/>
        <v>0</v>
      </c>
      <c r="QT183" s="918">
        <f t="shared" si="186"/>
        <v>0</v>
      </c>
      <c r="QU183" s="918">
        <f t="shared" si="186"/>
        <v>0</v>
      </c>
      <c r="QV183" s="918">
        <f t="shared" si="186"/>
        <v>0</v>
      </c>
      <c r="QW183" s="918">
        <f t="shared" si="186"/>
        <v>0</v>
      </c>
      <c r="QX183" s="918">
        <f t="shared" si="186"/>
        <v>0</v>
      </c>
      <c r="QY183" s="918">
        <f t="shared" si="186"/>
        <v>0</v>
      </c>
      <c r="QZ183" s="918">
        <f t="shared" si="186"/>
        <v>0</v>
      </c>
      <c r="RA183" s="918">
        <f t="shared" si="186"/>
        <v>0</v>
      </c>
      <c r="RB183" s="918">
        <f t="shared" si="186"/>
        <v>0</v>
      </c>
      <c r="RC183" s="918">
        <f t="shared" si="186"/>
        <v>0</v>
      </c>
      <c r="RD183" s="918">
        <f t="shared" si="186"/>
        <v>0</v>
      </c>
      <c r="RE183" s="918">
        <f t="shared" si="186"/>
        <v>0</v>
      </c>
      <c r="RF183" s="918">
        <f t="shared" si="186"/>
        <v>0</v>
      </c>
      <c r="RG183" s="918">
        <f t="shared" si="186"/>
        <v>0</v>
      </c>
      <c r="RH183" s="918">
        <f t="shared" si="186"/>
        <v>0</v>
      </c>
      <c r="RI183" s="918">
        <f t="shared" si="186"/>
        <v>0</v>
      </c>
      <c r="RJ183" s="918">
        <f t="shared" si="186"/>
        <v>0</v>
      </c>
      <c r="RK183" s="918">
        <f t="shared" si="186"/>
        <v>0</v>
      </c>
      <c r="RL183" s="918">
        <f t="shared" si="186"/>
        <v>0</v>
      </c>
      <c r="RM183" s="918">
        <f t="shared" si="186"/>
        <v>0</v>
      </c>
      <c r="RN183" s="918">
        <f t="shared" si="186"/>
        <v>0</v>
      </c>
      <c r="RO183" s="918">
        <f t="shared" si="186"/>
        <v>0</v>
      </c>
      <c r="RP183" s="918">
        <f t="shared" si="186"/>
        <v>0</v>
      </c>
      <c r="RQ183" s="918">
        <f t="shared" si="186"/>
        <v>0</v>
      </c>
      <c r="RR183" s="918">
        <f t="shared" si="186"/>
        <v>0</v>
      </c>
      <c r="RS183" s="918">
        <f t="shared" si="186"/>
        <v>0</v>
      </c>
      <c r="RT183" s="918">
        <f t="shared" si="186"/>
        <v>0</v>
      </c>
      <c r="RU183" s="918">
        <f t="shared" si="186"/>
        <v>0</v>
      </c>
      <c r="RV183" s="918">
        <f t="shared" si="186"/>
        <v>0</v>
      </c>
      <c r="RW183" s="918">
        <f t="shared" si="186"/>
        <v>0</v>
      </c>
      <c r="RX183" s="918">
        <f t="shared" si="186"/>
        <v>0</v>
      </c>
      <c r="RY183" s="918">
        <f t="shared" si="186"/>
        <v>0</v>
      </c>
      <c r="RZ183" s="918">
        <f t="shared" si="186"/>
        <v>0</v>
      </c>
      <c r="SA183" s="918">
        <f t="shared" si="186"/>
        <v>0</v>
      </c>
      <c r="SB183" s="918">
        <f t="shared" si="186"/>
        <v>0</v>
      </c>
      <c r="SC183" s="918">
        <f t="shared" si="186"/>
        <v>0</v>
      </c>
      <c r="SD183" s="918">
        <f t="shared" si="186"/>
        <v>0</v>
      </c>
      <c r="SE183" s="918">
        <f t="shared" si="186"/>
        <v>0</v>
      </c>
      <c r="SF183" s="918">
        <f t="shared" si="186"/>
        <v>0</v>
      </c>
      <c r="SG183" s="918">
        <f t="shared" si="186"/>
        <v>0</v>
      </c>
      <c r="SH183" s="918">
        <f t="shared" si="186"/>
        <v>0</v>
      </c>
      <c r="SI183" s="918">
        <f t="shared" si="186"/>
        <v>0</v>
      </c>
      <c r="SJ183" s="272">
        <f t="shared" si="178"/>
        <v>0</v>
      </c>
      <c r="SK183" s="259"/>
      <c r="SL183" s="247"/>
      <c r="SM183" s="247"/>
      <c r="SN183" s="247"/>
    </row>
    <row r="184" spans="1:508" outlineLevel="3" x14ac:dyDescent="0.35">
      <c r="A184" s="247"/>
      <c r="B184" s="256"/>
      <c r="C184" s="445">
        <f>INT($C$40)+3</f>
        <v>4</v>
      </c>
      <c r="D184" s="272"/>
      <c r="E184" s="323">
        <f t="shared" si="154"/>
        <v>32</v>
      </c>
      <c r="F184" s="329"/>
      <c r="G184" s="272"/>
      <c r="H184" s="567"/>
      <c r="I184" s="582" t="s">
        <v>901</v>
      </c>
      <c r="J184" s="568"/>
      <c r="K184" s="918">
        <f t="shared" ref="K184:Z185" si="187">K181</f>
        <v>0</v>
      </c>
      <c r="L184" s="918">
        <f t="shared" si="187"/>
        <v>0</v>
      </c>
      <c r="M184" s="918">
        <f t="shared" si="187"/>
        <v>0</v>
      </c>
      <c r="N184" s="918">
        <f t="shared" si="187"/>
        <v>0</v>
      </c>
      <c r="O184" s="918">
        <f t="shared" si="187"/>
        <v>0</v>
      </c>
      <c r="P184" s="918">
        <f t="shared" si="187"/>
        <v>0</v>
      </c>
      <c r="Q184" s="918">
        <f t="shared" si="187"/>
        <v>0</v>
      </c>
      <c r="R184" s="918">
        <f t="shared" si="187"/>
        <v>0</v>
      </c>
      <c r="S184" s="918">
        <f t="shared" si="187"/>
        <v>0</v>
      </c>
      <c r="T184" s="918">
        <f t="shared" si="187"/>
        <v>0</v>
      </c>
      <c r="U184" s="918">
        <f t="shared" si="187"/>
        <v>0</v>
      </c>
      <c r="V184" s="918">
        <f t="shared" si="187"/>
        <v>0</v>
      </c>
      <c r="W184" s="918">
        <f t="shared" si="187"/>
        <v>0</v>
      </c>
      <c r="X184" s="918">
        <f t="shared" si="187"/>
        <v>0</v>
      </c>
      <c r="Y184" s="918">
        <f t="shared" si="187"/>
        <v>0</v>
      </c>
      <c r="Z184" s="918">
        <f t="shared" si="187"/>
        <v>0</v>
      </c>
      <c r="AA184" s="918">
        <f t="shared" si="179"/>
        <v>0</v>
      </c>
      <c r="AB184" s="918">
        <f t="shared" si="179"/>
        <v>0</v>
      </c>
      <c r="AC184" s="918">
        <f t="shared" si="179"/>
        <v>0</v>
      </c>
      <c r="AD184" s="918">
        <f t="shared" si="179"/>
        <v>0</v>
      </c>
      <c r="AE184" s="918">
        <f t="shared" si="179"/>
        <v>0</v>
      </c>
      <c r="AF184" s="918">
        <f t="shared" si="179"/>
        <v>0</v>
      </c>
      <c r="AG184" s="918">
        <f t="shared" si="179"/>
        <v>0</v>
      </c>
      <c r="AH184" s="918">
        <f t="shared" si="179"/>
        <v>0</v>
      </c>
      <c r="AI184" s="918">
        <f t="shared" si="179"/>
        <v>0</v>
      </c>
      <c r="AJ184" s="918">
        <f t="shared" si="179"/>
        <v>0</v>
      </c>
      <c r="AK184" s="918">
        <f t="shared" si="179"/>
        <v>0</v>
      </c>
      <c r="AL184" s="918">
        <f t="shared" si="179"/>
        <v>0</v>
      </c>
      <c r="AM184" s="918">
        <f t="shared" si="179"/>
        <v>0</v>
      </c>
      <c r="AN184" s="918">
        <f t="shared" si="179"/>
        <v>0</v>
      </c>
      <c r="AO184" s="918">
        <f t="shared" si="179"/>
        <v>0</v>
      </c>
      <c r="AP184" s="918">
        <f t="shared" si="179"/>
        <v>0</v>
      </c>
      <c r="AQ184" s="918">
        <f t="shared" si="179"/>
        <v>0</v>
      </c>
      <c r="AR184" s="918">
        <f t="shared" si="179"/>
        <v>0</v>
      </c>
      <c r="AS184" s="918">
        <f t="shared" si="179"/>
        <v>0</v>
      </c>
      <c r="AT184" s="918">
        <f t="shared" si="179"/>
        <v>0</v>
      </c>
      <c r="AU184" s="918">
        <f t="shared" si="179"/>
        <v>0</v>
      </c>
      <c r="AV184" s="918">
        <f t="shared" si="179"/>
        <v>0</v>
      </c>
      <c r="AW184" s="918">
        <f t="shared" si="179"/>
        <v>0</v>
      </c>
      <c r="AX184" s="918">
        <f t="shared" si="179"/>
        <v>0</v>
      </c>
      <c r="AY184" s="918">
        <f t="shared" si="179"/>
        <v>0</v>
      </c>
      <c r="AZ184" s="918">
        <f t="shared" si="179"/>
        <v>0</v>
      </c>
      <c r="BA184" s="918">
        <f t="shared" si="179"/>
        <v>0</v>
      </c>
      <c r="BB184" s="918">
        <f t="shared" si="179"/>
        <v>0</v>
      </c>
      <c r="BC184" s="918">
        <f t="shared" si="179"/>
        <v>0</v>
      </c>
      <c r="BD184" s="918">
        <f t="shared" si="179"/>
        <v>0</v>
      </c>
      <c r="BE184" s="918">
        <f t="shared" si="179"/>
        <v>0</v>
      </c>
      <c r="BF184" s="918">
        <f t="shared" si="179"/>
        <v>0</v>
      </c>
      <c r="BG184" s="918">
        <f t="shared" si="179"/>
        <v>0</v>
      </c>
      <c r="BH184" s="918">
        <f t="shared" si="179"/>
        <v>0</v>
      </c>
      <c r="BI184" s="918">
        <f t="shared" si="179"/>
        <v>0</v>
      </c>
      <c r="BJ184" s="918">
        <f t="shared" si="179"/>
        <v>0</v>
      </c>
      <c r="BK184" s="918">
        <f t="shared" si="179"/>
        <v>0</v>
      </c>
      <c r="BL184" s="918">
        <f t="shared" si="179"/>
        <v>0</v>
      </c>
      <c r="BM184" s="918">
        <f t="shared" si="179"/>
        <v>0</v>
      </c>
      <c r="BN184" s="918">
        <f t="shared" si="179"/>
        <v>0</v>
      </c>
      <c r="BO184" s="918">
        <f t="shared" si="179"/>
        <v>0</v>
      </c>
      <c r="BP184" s="918">
        <f t="shared" si="179"/>
        <v>0</v>
      </c>
      <c r="BQ184" s="918">
        <f t="shared" si="179"/>
        <v>0</v>
      </c>
      <c r="BR184" s="918">
        <f t="shared" si="179"/>
        <v>0</v>
      </c>
      <c r="BS184" s="918">
        <f t="shared" si="179"/>
        <v>0</v>
      </c>
      <c r="BT184" s="918">
        <f t="shared" si="179"/>
        <v>0</v>
      </c>
      <c r="BU184" s="918">
        <f t="shared" si="179"/>
        <v>0</v>
      </c>
      <c r="BV184" s="918">
        <f t="shared" si="179"/>
        <v>0</v>
      </c>
      <c r="BW184" s="918">
        <f t="shared" si="179"/>
        <v>0</v>
      </c>
      <c r="BX184" s="918">
        <f t="shared" si="180"/>
        <v>0</v>
      </c>
      <c r="BY184" s="918">
        <f t="shared" si="180"/>
        <v>0</v>
      </c>
      <c r="BZ184" s="918">
        <f t="shared" si="180"/>
        <v>0</v>
      </c>
      <c r="CA184" s="918">
        <f t="shared" si="180"/>
        <v>0</v>
      </c>
      <c r="CB184" s="918">
        <f t="shared" si="180"/>
        <v>0</v>
      </c>
      <c r="CC184" s="918">
        <f t="shared" si="180"/>
        <v>0</v>
      </c>
      <c r="CD184" s="918">
        <f t="shared" si="180"/>
        <v>0</v>
      </c>
      <c r="CE184" s="918">
        <f t="shared" si="180"/>
        <v>0</v>
      </c>
      <c r="CF184" s="918">
        <f t="shared" si="180"/>
        <v>0</v>
      </c>
      <c r="CG184" s="918">
        <f t="shared" si="180"/>
        <v>0</v>
      </c>
      <c r="CH184" s="918">
        <f t="shared" si="180"/>
        <v>0</v>
      </c>
      <c r="CI184" s="918">
        <f t="shared" si="180"/>
        <v>0</v>
      </c>
      <c r="CJ184" s="918">
        <f t="shared" si="180"/>
        <v>0</v>
      </c>
      <c r="CK184" s="918">
        <f t="shared" si="180"/>
        <v>0</v>
      </c>
      <c r="CL184" s="918">
        <f t="shared" si="180"/>
        <v>0</v>
      </c>
      <c r="CM184" s="918">
        <f t="shared" si="180"/>
        <v>0</v>
      </c>
      <c r="CN184" s="918">
        <f t="shared" si="180"/>
        <v>0</v>
      </c>
      <c r="CO184" s="918">
        <f t="shared" si="180"/>
        <v>0</v>
      </c>
      <c r="CP184" s="918">
        <f t="shared" si="180"/>
        <v>0</v>
      </c>
      <c r="CQ184" s="918">
        <f t="shared" si="180"/>
        <v>0</v>
      </c>
      <c r="CR184" s="918">
        <f t="shared" si="180"/>
        <v>0</v>
      </c>
      <c r="CS184" s="918">
        <f t="shared" si="180"/>
        <v>0</v>
      </c>
      <c r="CT184" s="918">
        <f t="shared" si="180"/>
        <v>0</v>
      </c>
      <c r="CU184" s="918">
        <f t="shared" si="180"/>
        <v>0</v>
      </c>
      <c r="CV184" s="918">
        <f t="shared" si="180"/>
        <v>0</v>
      </c>
      <c r="CW184" s="918">
        <f t="shared" si="180"/>
        <v>0</v>
      </c>
      <c r="CX184" s="918">
        <f t="shared" si="180"/>
        <v>0</v>
      </c>
      <c r="CY184" s="918">
        <f t="shared" si="180"/>
        <v>0</v>
      </c>
      <c r="CZ184" s="918">
        <f t="shared" si="180"/>
        <v>0</v>
      </c>
      <c r="DA184" s="918">
        <f t="shared" si="180"/>
        <v>0</v>
      </c>
      <c r="DB184" s="918">
        <f t="shared" si="180"/>
        <v>0</v>
      </c>
      <c r="DC184" s="918">
        <f t="shared" si="180"/>
        <v>0</v>
      </c>
      <c r="DD184" s="918">
        <f t="shared" si="180"/>
        <v>0</v>
      </c>
      <c r="DE184" s="918">
        <f t="shared" si="180"/>
        <v>0</v>
      </c>
      <c r="DF184" s="918">
        <f t="shared" si="180"/>
        <v>0</v>
      </c>
      <c r="DG184" s="918">
        <f t="shared" si="180"/>
        <v>0</v>
      </c>
      <c r="DH184" s="918">
        <f t="shared" si="180"/>
        <v>0</v>
      </c>
      <c r="DI184" s="918">
        <f t="shared" si="180"/>
        <v>0</v>
      </c>
      <c r="DJ184" s="918">
        <f t="shared" si="180"/>
        <v>0</v>
      </c>
      <c r="DK184" s="918">
        <f t="shared" si="180"/>
        <v>0</v>
      </c>
      <c r="DL184" s="918">
        <f t="shared" si="180"/>
        <v>0</v>
      </c>
      <c r="DM184" s="918">
        <f t="shared" si="180"/>
        <v>0</v>
      </c>
      <c r="DN184" s="918">
        <f t="shared" si="180"/>
        <v>0</v>
      </c>
      <c r="DO184" s="918">
        <f t="shared" si="180"/>
        <v>0</v>
      </c>
      <c r="DP184" s="918">
        <f t="shared" si="180"/>
        <v>0</v>
      </c>
      <c r="DQ184" s="918">
        <f t="shared" si="180"/>
        <v>0</v>
      </c>
      <c r="DR184" s="918">
        <f t="shared" si="180"/>
        <v>0</v>
      </c>
      <c r="DS184" s="918">
        <f t="shared" si="180"/>
        <v>0</v>
      </c>
      <c r="DT184" s="918">
        <f t="shared" si="180"/>
        <v>0</v>
      </c>
      <c r="DU184" s="918">
        <f t="shared" si="180"/>
        <v>0</v>
      </c>
      <c r="DV184" s="918">
        <f t="shared" si="180"/>
        <v>0</v>
      </c>
      <c r="DW184" s="918">
        <f t="shared" si="180"/>
        <v>0</v>
      </c>
      <c r="DX184" s="918">
        <f t="shared" si="180"/>
        <v>0</v>
      </c>
      <c r="DY184" s="918">
        <f t="shared" si="180"/>
        <v>0</v>
      </c>
      <c r="DZ184" s="918">
        <f t="shared" si="180"/>
        <v>0</v>
      </c>
      <c r="EA184" s="918">
        <f t="shared" si="180"/>
        <v>0</v>
      </c>
      <c r="EB184" s="918">
        <f t="shared" si="180"/>
        <v>0</v>
      </c>
      <c r="EC184" s="918">
        <f t="shared" si="180"/>
        <v>0</v>
      </c>
      <c r="ED184" s="918">
        <f t="shared" si="180"/>
        <v>0</v>
      </c>
      <c r="EE184" s="918">
        <f t="shared" si="180"/>
        <v>0</v>
      </c>
      <c r="EF184" s="918">
        <f t="shared" si="180"/>
        <v>0</v>
      </c>
      <c r="EG184" s="918">
        <f t="shared" si="180"/>
        <v>0</v>
      </c>
      <c r="EH184" s="918">
        <f t="shared" si="180"/>
        <v>0</v>
      </c>
      <c r="EI184" s="918">
        <f t="shared" si="180"/>
        <v>0</v>
      </c>
      <c r="EJ184" s="918">
        <f t="shared" si="181"/>
        <v>0</v>
      </c>
      <c r="EK184" s="918">
        <f t="shared" si="181"/>
        <v>0</v>
      </c>
      <c r="EL184" s="918">
        <f t="shared" si="181"/>
        <v>0</v>
      </c>
      <c r="EM184" s="918">
        <f t="shared" si="181"/>
        <v>0</v>
      </c>
      <c r="EN184" s="918">
        <f t="shared" si="181"/>
        <v>0</v>
      </c>
      <c r="EO184" s="918">
        <f t="shared" si="181"/>
        <v>0</v>
      </c>
      <c r="EP184" s="918">
        <f t="shared" si="181"/>
        <v>0</v>
      </c>
      <c r="EQ184" s="918">
        <f t="shared" si="181"/>
        <v>0</v>
      </c>
      <c r="ER184" s="918">
        <f t="shared" si="181"/>
        <v>0</v>
      </c>
      <c r="ES184" s="918">
        <f t="shared" si="181"/>
        <v>0</v>
      </c>
      <c r="ET184" s="918">
        <f t="shared" si="181"/>
        <v>0</v>
      </c>
      <c r="EU184" s="918">
        <f t="shared" si="181"/>
        <v>0</v>
      </c>
      <c r="EV184" s="918">
        <f t="shared" si="181"/>
        <v>0</v>
      </c>
      <c r="EW184" s="918">
        <f t="shared" si="181"/>
        <v>0</v>
      </c>
      <c r="EX184" s="918">
        <f t="shared" si="181"/>
        <v>0</v>
      </c>
      <c r="EY184" s="918">
        <f t="shared" si="181"/>
        <v>0</v>
      </c>
      <c r="EZ184" s="918">
        <f t="shared" si="181"/>
        <v>0</v>
      </c>
      <c r="FA184" s="918">
        <f t="shared" si="181"/>
        <v>0</v>
      </c>
      <c r="FB184" s="918">
        <f t="shared" si="181"/>
        <v>0</v>
      </c>
      <c r="FC184" s="918">
        <f t="shared" si="181"/>
        <v>0</v>
      </c>
      <c r="FD184" s="918">
        <f t="shared" si="181"/>
        <v>0</v>
      </c>
      <c r="FE184" s="918">
        <f t="shared" si="181"/>
        <v>0</v>
      </c>
      <c r="FF184" s="918">
        <f t="shared" si="181"/>
        <v>0</v>
      </c>
      <c r="FG184" s="918">
        <f t="shared" si="181"/>
        <v>0</v>
      </c>
      <c r="FH184" s="918">
        <f t="shared" si="181"/>
        <v>0</v>
      </c>
      <c r="FI184" s="918">
        <f t="shared" si="181"/>
        <v>0</v>
      </c>
      <c r="FJ184" s="918">
        <f t="shared" si="181"/>
        <v>0</v>
      </c>
      <c r="FK184" s="918">
        <f t="shared" si="181"/>
        <v>0</v>
      </c>
      <c r="FL184" s="918">
        <f t="shared" si="181"/>
        <v>0</v>
      </c>
      <c r="FM184" s="918">
        <f t="shared" si="181"/>
        <v>0</v>
      </c>
      <c r="FN184" s="918">
        <f t="shared" si="181"/>
        <v>0</v>
      </c>
      <c r="FO184" s="918">
        <f t="shared" si="181"/>
        <v>0</v>
      </c>
      <c r="FP184" s="918">
        <f t="shared" si="181"/>
        <v>0</v>
      </c>
      <c r="FQ184" s="918">
        <f t="shared" si="181"/>
        <v>0</v>
      </c>
      <c r="FR184" s="918">
        <f t="shared" si="181"/>
        <v>0</v>
      </c>
      <c r="FS184" s="918">
        <f t="shared" si="181"/>
        <v>0</v>
      </c>
      <c r="FT184" s="918">
        <f t="shared" si="181"/>
        <v>0</v>
      </c>
      <c r="FU184" s="918">
        <f t="shared" si="181"/>
        <v>0</v>
      </c>
      <c r="FV184" s="918">
        <f t="shared" si="181"/>
        <v>0</v>
      </c>
      <c r="FW184" s="918">
        <f t="shared" si="181"/>
        <v>0</v>
      </c>
      <c r="FX184" s="918">
        <f t="shared" si="181"/>
        <v>0</v>
      </c>
      <c r="FY184" s="918">
        <f t="shared" si="181"/>
        <v>0</v>
      </c>
      <c r="FZ184" s="918">
        <f t="shared" si="181"/>
        <v>0</v>
      </c>
      <c r="GA184" s="918">
        <f t="shared" si="181"/>
        <v>0</v>
      </c>
      <c r="GB184" s="918">
        <f t="shared" si="181"/>
        <v>0</v>
      </c>
      <c r="GC184" s="918">
        <f t="shared" si="181"/>
        <v>0</v>
      </c>
      <c r="GD184" s="918">
        <f t="shared" si="181"/>
        <v>0</v>
      </c>
      <c r="GE184" s="918">
        <f t="shared" si="181"/>
        <v>0</v>
      </c>
      <c r="GF184" s="918">
        <f t="shared" si="181"/>
        <v>0</v>
      </c>
      <c r="GG184" s="918">
        <f t="shared" si="181"/>
        <v>0</v>
      </c>
      <c r="GH184" s="918">
        <f t="shared" si="181"/>
        <v>0</v>
      </c>
      <c r="GI184" s="918">
        <f t="shared" si="181"/>
        <v>0</v>
      </c>
      <c r="GJ184" s="918">
        <f t="shared" si="181"/>
        <v>0</v>
      </c>
      <c r="GK184" s="918">
        <f t="shared" si="181"/>
        <v>0</v>
      </c>
      <c r="GL184" s="918">
        <f t="shared" si="181"/>
        <v>0</v>
      </c>
      <c r="GM184" s="918">
        <f t="shared" si="181"/>
        <v>0</v>
      </c>
      <c r="GN184" s="918">
        <f t="shared" si="181"/>
        <v>0</v>
      </c>
      <c r="GO184" s="918">
        <f t="shared" si="181"/>
        <v>0</v>
      </c>
      <c r="GP184" s="918">
        <f t="shared" si="181"/>
        <v>0</v>
      </c>
      <c r="GQ184" s="918">
        <f t="shared" si="181"/>
        <v>0</v>
      </c>
      <c r="GR184" s="918">
        <f t="shared" si="181"/>
        <v>0</v>
      </c>
      <c r="GS184" s="918">
        <f t="shared" si="181"/>
        <v>0</v>
      </c>
      <c r="GT184" s="918">
        <f t="shared" si="181"/>
        <v>0</v>
      </c>
      <c r="GU184" s="918">
        <f t="shared" si="181"/>
        <v>0</v>
      </c>
      <c r="GV184" s="918">
        <f t="shared" si="182"/>
        <v>0</v>
      </c>
      <c r="GW184" s="918">
        <f t="shared" si="182"/>
        <v>0</v>
      </c>
      <c r="GX184" s="918">
        <f t="shared" si="182"/>
        <v>0</v>
      </c>
      <c r="GY184" s="918">
        <f t="shared" si="182"/>
        <v>0</v>
      </c>
      <c r="GZ184" s="918">
        <f t="shared" si="182"/>
        <v>0</v>
      </c>
      <c r="HA184" s="918">
        <f t="shared" si="182"/>
        <v>0</v>
      </c>
      <c r="HB184" s="918">
        <f t="shared" si="182"/>
        <v>0</v>
      </c>
      <c r="HC184" s="918">
        <f t="shared" si="182"/>
        <v>0</v>
      </c>
      <c r="HD184" s="918">
        <f t="shared" si="182"/>
        <v>0</v>
      </c>
      <c r="HE184" s="918">
        <f t="shared" si="182"/>
        <v>0</v>
      </c>
      <c r="HF184" s="918">
        <f t="shared" si="182"/>
        <v>0</v>
      </c>
      <c r="HG184" s="918">
        <f t="shared" si="182"/>
        <v>0</v>
      </c>
      <c r="HH184" s="918">
        <f t="shared" si="182"/>
        <v>0</v>
      </c>
      <c r="HI184" s="918">
        <f t="shared" si="182"/>
        <v>0</v>
      </c>
      <c r="HJ184" s="918">
        <f t="shared" si="182"/>
        <v>0</v>
      </c>
      <c r="HK184" s="918">
        <f t="shared" si="182"/>
        <v>0</v>
      </c>
      <c r="HL184" s="918">
        <f t="shared" si="182"/>
        <v>0</v>
      </c>
      <c r="HM184" s="918">
        <f t="shared" si="182"/>
        <v>0</v>
      </c>
      <c r="HN184" s="918">
        <f t="shared" si="182"/>
        <v>0</v>
      </c>
      <c r="HO184" s="918">
        <f t="shared" si="182"/>
        <v>0</v>
      </c>
      <c r="HP184" s="918">
        <f t="shared" si="182"/>
        <v>0</v>
      </c>
      <c r="HQ184" s="918">
        <f t="shared" si="182"/>
        <v>0</v>
      </c>
      <c r="HR184" s="918">
        <f t="shared" si="182"/>
        <v>0</v>
      </c>
      <c r="HS184" s="918">
        <f t="shared" si="182"/>
        <v>0</v>
      </c>
      <c r="HT184" s="918">
        <f t="shared" si="182"/>
        <v>0</v>
      </c>
      <c r="HU184" s="918">
        <f t="shared" si="182"/>
        <v>0</v>
      </c>
      <c r="HV184" s="918">
        <f t="shared" si="182"/>
        <v>0</v>
      </c>
      <c r="HW184" s="918">
        <f t="shared" si="182"/>
        <v>0</v>
      </c>
      <c r="HX184" s="918">
        <f t="shared" si="182"/>
        <v>0</v>
      </c>
      <c r="HY184" s="918">
        <f t="shared" si="182"/>
        <v>0</v>
      </c>
      <c r="HZ184" s="918">
        <f t="shared" si="182"/>
        <v>0</v>
      </c>
      <c r="IA184" s="918">
        <f t="shared" si="182"/>
        <v>0</v>
      </c>
      <c r="IB184" s="918">
        <f t="shared" si="182"/>
        <v>0</v>
      </c>
      <c r="IC184" s="918">
        <f t="shared" si="182"/>
        <v>0</v>
      </c>
      <c r="ID184" s="918">
        <f t="shared" si="182"/>
        <v>0</v>
      </c>
      <c r="IE184" s="918">
        <f t="shared" si="182"/>
        <v>0</v>
      </c>
      <c r="IF184" s="918">
        <f t="shared" si="182"/>
        <v>0</v>
      </c>
      <c r="IG184" s="918">
        <f t="shared" si="182"/>
        <v>0</v>
      </c>
      <c r="IH184" s="918">
        <f t="shared" si="182"/>
        <v>0</v>
      </c>
      <c r="II184" s="918">
        <f t="shared" si="182"/>
        <v>0</v>
      </c>
      <c r="IJ184" s="918">
        <f t="shared" si="182"/>
        <v>0</v>
      </c>
      <c r="IK184" s="918">
        <f t="shared" si="182"/>
        <v>0</v>
      </c>
      <c r="IL184" s="918">
        <f t="shared" si="182"/>
        <v>0</v>
      </c>
      <c r="IM184" s="918">
        <f t="shared" si="182"/>
        <v>0</v>
      </c>
      <c r="IN184" s="918">
        <f t="shared" si="182"/>
        <v>0</v>
      </c>
      <c r="IO184" s="918">
        <f t="shared" si="182"/>
        <v>0</v>
      </c>
      <c r="IP184" s="918">
        <f t="shared" si="182"/>
        <v>0</v>
      </c>
      <c r="IQ184" s="918">
        <f t="shared" si="182"/>
        <v>0</v>
      </c>
      <c r="IR184" s="918">
        <f t="shared" si="182"/>
        <v>0</v>
      </c>
      <c r="IS184" s="918">
        <f t="shared" si="182"/>
        <v>0</v>
      </c>
      <c r="IT184" s="918">
        <f t="shared" si="182"/>
        <v>0</v>
      </c>
      <c r="IU184" s="918">
        <f t="shared" si="182"/>
        <v>0</v>
      </c>
      <c r="IV184" s="918">
        <f t="shared" si="182"/>
        <v>0</v>
      </c>
      <c r="IW184" s="918">
        <f t="shared" si="182"/>
        <v>0</v>
      </c>
      <c r="IX184" s="918">
        <f t="shared" si="182"/>
        <v>0</v>
      </c>
      <c r="IY184" s="918">
        <f t="shared" si="182"/>
        <v>0</v>
      </c>
      <c r="IZ184" s="918">
        <f t="shared" si="182"/>
        <v>0</v>
      </c>
      <c r="JA184" s="918">
        <f t="shared" si="182"/>
        <v>0</v>
      </c>
      <c r="JB184" s="918">
        <f t="shared" si="182"/>
        <v>0</v>
      </c>
      <c r="JC184" s="918">
        <f t="shared" si="182"/>
        <v>0</v>
      </c>
      <c r="JD184" s="918">
        <f t="shared" si="182"/>
        <v>0</v>
      </c>
      <c r="JE184" s="918">
        <f t="shared" si="182"/>
        <v>0</v>
      </c>
      <c r="JF184" s="918">
        <f t="shared" si="182"/>
        <v>0</v>
      </c>
      <c r="JG184" s="918">
        <f t="shared" si="182"/>
        <v>0</v>
      </c>
      <c r="JH184" s="918">
        <f t="shared" si="183"/>
        <v>0</v>
      </c>
      <c r="JI184" s="918">
        <f t="shared" si="183"/>
        <v>0</v>
      </c>
      <c r="JJ184" s="918">
        <f t="shared" si="183"/>
        <v>0</v>
      </c>
      <c r="JK184" s="918">
        <f t="shared" si="183"/>
        <v>0</v>
      </c>
      <c r="JL184" s="918">
        <f t="shared" si="183"/>
        <v>0</v>
      </c>
      <c r="JM184" s="918">
        <f t="shared" si="183"/>
        <v>0</v>
      </c>
      <c r="JN184" s="918">
        <f t="shared" si="183"/>
        <v>0</v>
      </c>
      <c r="JO184" s="918">
        <f t="shared" si="183"/>
        <v>0</v>
      </c>
      <c r="JP184" s="918">
        <f t="shared" si="183"/>
        <v>0</v>
      </c>
      <c r="JQ184" s="918">
        <f t="shared" si="183"/>
        <v>0</v>
      </c>
      <c r="JR184" s="918">
        <f t="shared" si="183"/>
        <v>0</v>
      </c>
      <c r="JS184" s="918">
        <f t="shared" si="183"/>
        <v>0</v>
      </c>
      <c r="JT184" s="918">
        <f t="shared" si="183"/>
        <v>0</v>
      </c>
      <c r="JU184" s="918">
        <f t="shared" si="183"/>
        <v>0</v>
      </c>
      <c r="JV184" s="918">
        <f t="shared" si="183"/>
        <v>0</v>
      </c>
      <c r="JW184" s="918">
        <f t="shared" si="183"/>
        <v>0</v>
      </c>
      <c r="JX184" s="918">
        <f t="shared" si="183"/>
        <v>0</v>
      </c>
      <c r="JY184" s="918">
        <f t="shared" si="183"/>
        <v>0</v>
      </c>
      <c r="JZ184" s="918">
        <f t="shared" si="183"/>
        <v>0</v>
      </c>
      <c r="KA184" s="918">
        <f t="shared" si="183"/>
        <v>0</v>
      </c>
      <c r="KB184" s="918">
        <f t="shared" si="183"/>
        <v>0</v>
      </c>
      <c r="KC184" s="918">
        <f t="shared" si="183"/>
        <v>0</v>
      </c>
      <c r="KD184" s="918">
        <f t="shared" si="183"/>
        <v>0</v>
      </c>
      <c r="KE184" s="918">
        <f t="shared" si="183"/>
        <v>0</v>
      </c>
      <c r="KF184" s="918">
        <f t="shared" si="183"/>
        <v>0</v>
      </c>
      <c r="KG184" s="918">
        <f t="shared" si="183"/>
        <v>0</v>
      </c>
      <c r="KH184" s="918">
        <f t="shared" si="183"/>
        <v>0</v>
      </c>
      <c r="KI184" s="918">
        <f t="shared" si="183"/>
        <v>0</v>
      </c>
      <c r="KJ184" s="918">
        <f t="shared" si="183"/>
        <v>0</v>
      </c>
      <c r="KK184" s="918">
        <f t="shared" si="183"/>
        <v>0</v>
      </c>
      <c r="KL184" s="918">
        <f t="shared" si="183"/>
        <v>0</v>
      </c>
      <c r="KM184" s="918">
        <f t="shared" si="183"/>
        <v>0</v>
      </c>
      <c r="KN184" s="918">
        <f t="shared" si="183"/>
        <v>0</v>
      </c>
      <c r="KO184" s="918">
        <f t="shared" si="183"/>
        <v>0</v>
      </c>
      <c r="KP184" s="918">
        <f t="shared" si="183"/>
        <v>0</v>
      </c>
      <c r="KQ184" s="918">
        <f t="shared" si="183"/>
        <v>0</v>
      </c>
      <c r="KR184" s="918">
        <f t="shared" si="183"/>
        <v>0</v>
      </c>
      <c r="KS184" s="918">
        <f t="shared" si="183"/>
        <v>0</v>
      </c>
      <c r="KT184" s="918">
        <f t="shared" si="183"/>
        <v>0</v>
      </c>
      <c r="KU184" s="918">
        <f t="shared" si="183"/>
        <v>0</v>
      </c>
      <c r="KV184" s="918">
        <f t="shared" si="183"/>
        <v>0</v>
      </c>
      <c r="KW184" s="918">
        <f t="shared" si="183"/>
        <v>0</v>
      </c>
      <c r="KX184" s="918">
        <f t="shared" si="183"/>
        <v>0</v>
      </c>
      <c r="KY184" s="918">
        <f t="shared" si="183"/>
        <v>0</v>
      </c>
      <c r="KZ184" s="918">
        <f t="shared" si="183"/>
        <v>0</v>
      </c>
      <c r="LA184" s="918">
        <f t="shared" si="183"/>
        <v>0</v>
      </c>
      <c r="LB184" s="918">
        <f t="shared" si="183"/>
        <v>0</v>
      </c>
      <c r="LC184" s="918">
        <f t="shared" si="183"/>
        <v>0</v>
      </c>
      <c r="LD184" s="918">
        <f t="shared" si="183"/>
        <v>0</v>
      </c>
      <c r="LE184" s="918">
        <f t="shared" si="183"/>
        <v>0</v>
      </c>
      <c r="LF184" s="918">
        <f t="shared" si="183"/>
        <v>0</v>
      </c>
      <c r="LG184" s="918">
        <f t="shared" si="183"/>
        <v>0</v>
      </c>
      <c r="LH184" s="918">
        <f t="shared" si="183"/>
        <v>0</v>
      </c>
      <c r="LI184" s="918">
        <f t="shared" si="183"/>
        <v>0</v>
      </c>
      <c r="LJ184" s="918">
        <f t="shared" si="183"/>
        <v>0</v>
      </c>
      <c r="LK184" s="918">
        <f t="shared" si="183"/>
        <v>0</v>
      </c>
      <c r="LL184" s="918">
        <f t="shared" si="183"/>
        <v>0</v>
      </c>
      <c r="LM184" s="918">
        <f t="shared" si="183"/>
        <v>0</v>
      </c>
      <c r="LN184" s="918">
        <f t="shared" si="183"/>
        <v>0</v>
      </c>
      <c r="LO184" s="918">
        <f t="shared" si="183"/>
        <v>0</v>
      </c>
      <c r="LP184" s="918">
        <f t="shared" si="183"/>
        <v>0</v>
      </c>
      <c r="LQ184" s="918">
        <f t="shared" si="183"/>
        <v>0</v>
      </c>
      <c r="LR184" s="918">
        <f t="shared" si="183"/>
        <v>0</v>
      </c>
      <c r="LS184" s="918">
        <f t="shared" si="183"/>
        <v>0</v>
      </c>
      <c r="LT184" s="918">
        <f t="shared" si="184"/>
        <v>0</v>
      </c>
      <c r="LU184" s="918">
        <f t="shared" si="184"/>
        <v>0</v>
      </c>
      <c r="LV184" s="918">
        <f t="shared" si="184"/>
        <v>0</v>
      </c>
      <c r="LW184" s="918">
        <f t="shared" si="184"/>
        <v>0</v>
      </c>
      <c r="LX184" s="918">
        <f t="shared" si="184"/>
        <v>0</v>
      </c>
      <c r="LY184" s="918">
        <f t="shared" si="184"/>
        <v>0</v>
      </c>
      <c r="LZ184" s="918">
        <f t="shared" si="184"/>
        <v>0</v>
      </c>
      <c r="MA184" s="918">
        <f t="shared" si="184"/>
        <v>0</v>
      </c>
      <c r="MB184" s="918">
        <f t="shared" si="184"/>
        <v>0</v>
      </c>
      <c r="MC184" s="918">
        <f t="shared" si="184"/>
        <v>0</v>
      </c>
      <c r="MD184" s="918">
        <f t="shared" si="184"/>
        <v>0</v>
      </c>
      <c r="ME184" s="918">
        <f t="shared" si="184"/>
        <v>0</v>
      </c>
      <c r="MF184" s="918">
        <f t="shared" si="184"/>
        <v>0</v>
      </c>
      <c r="MG184" s="918">
        <f t="shared" si="184"/>
        <v>0</v>
      </c>
      <c r="MH184" s="918">
        <f t="shared" si="184"/>
        <v>0</v>
      </c>
      <c r="MI184" s="918">
        <f t="shared" si="184"/>
        <v>0</v>
      </c>
      <c r="MJ184" s="918">
        <f t="shared" si="184"/>
        <v>0</v>
      </c>
      <c r="MK184" s="918">
        <f t="shared" si="184"/>
        <v>0</v>
      </c>
      <c r="ML184" s="918">
        <f t="shared" si="184"/>
        <v>0</v>
      </c>
      <c r="MM184" s="918">
        <f t="shared" si="184"/>
        <v>0</v>
      </c>
      <c r="MN184" s="918">
        <f t="shared" si="184"/>
        <v>0</v>
      </c>
      <c r="MO184" s="918">
        <f t="shared" si="184"/>
        <v>0</v>
      </c>
      <c r="MP184" s="918">
        <f t="shared" si="184"/>
        <v>0</v>
      </c>
      <c r="MQ184" s="918">
        <f t="shared" si="184"/>
        <v>0</v>
      </c>
      <c r="MR184" s="918">
        <f t="shared" si="184"/>
        <v>0</v>
      </c>
      <c r="MS184" s="918">
        <f t="shared" si="184"/>
        <v>0</v>
      </c>
      <c r="MT184" s="918">
        <f t="shared" si="184"/>
        <v>0</v>
      </c>
      <c r="MU184" s="918">
        <f t="shared" si="184"/>
        <v>0</v>
      </c>
      <c r="MV184" s="918">
        <f t="shared" si="184"/>
        <v>0</v>
      </c>
      <c r="MW184" s="918">
        <f t="shared" si="184"/>
        <v>0</v>
      </c>
      <c r="MX184" s="918">
        <f t="shared" si="184"/>
        <v>0</v>
      </c>
      <c r="MY184" s="918">
        <f t="shared" si="184"/>
        <v>0</v>
      </c>
      <c r="MZ184" s="918">
        <f t="shared" si="184"/>
        <v>0</v>
      </c>
      <c r="NA184" s="918">
        <f t="shared" si="184"/>
        <v>0</v>
      </c>
      <c r="NB184" s="918">
        <f t="shared" si="184"/>
        <v>0</v>
      </c>
      <c r="NC184" s="918">
        <f t="shared" si="184"/>
        <v>0</v>
      </c>
      <c r="ND184" s="918">
        <f t="shared" si="184"/>
        <v>0</v>
      </c>
      <c r="NE184" s="918">
        <f t="shared" si="184"/>
        <v>0</v>
      </c>
      <c r="NF184" s="918">
        <f t="shared" si="184"/>
        <v>0</v>
      </c>
      <c r="NG184" s="918">
        <f t="shared" si="184"/>
        <v>0</v>
      </c>
      <c r="NH184" s="918">
        <f t="shared" si="184"/>
        <v>0</v>
      </c>
      <c r="NI184" s="918">
        <f t="shared" si="184"/>
        <v>0</v>
      </c>
      <c r="NJ184" s="918">
        <f t="shared" si="184"/>
        <v>0</v>
      </c>
      <c r="NK184" s="918">
        <f t="shared" si="184"/>
        <v>0</v>
      </c>
      <c r="NL184" s="918">
        <f t="shared" si="184"/>
        <v>0</v>
      </c>
      <c r="NM184" s="918">
        <f t="shared" si="184"/>
        <v>0</v>
      </c>
      <c r="NN184" s="918">
        <f t="shared" si="184"/>
        <v>0</v>
      </c>
      <c r="NO184" s="918">
        <f t="shared" si="184"/>
        <v>0</v>
      </c>
      <c r="NP184" s="918">
        <f t="shared" si="184"/>
        <v>0</v>
      </c>
      <c r="NQ184" s="918">
        <f t="shared" si="184"/>
        <v>0</v>
      </c>
      <c r="NR184" s="918">
        <f t="shared" si="184"/>
        <v>0</v>
      </c>
      <c r="NS184" s="918">
        <f t="shared" si="184"/>
        <v>0</v>
      </c>
      <c r="NT184" s="918">
        <f t="shared" si="184"/>
        <v>0</v>
      </c>
      <c r="NU184" s="918">
        <f t="shared" si="184"/>
        <v>0</v>
      </c>
      <c r="NV184" s="918">
        <f t="shared" si="184"/>
        <v>0</v>
      </c>
      <c r="NW184" s="918">
        <f t="shared" si="184"/>
        <v>0</v>
      </c>
      <c r="NX184" s="918">
        <f t="shared" si="184"/>
        <v>0</v>
      </c>
      <c r="NY184" s="918">
        <f t="shared" si="184"/>
        <v>0</v>
      </c>
      <c r="NZ184" s="918">
        <f t="shared" si="184"/>
        <v>0</v>
      </c>
      <c r="OA184" s="918">
        <f t="shared" si="184"/>
        <v>0</v>
      </c>
      <c r="OB184" s="918">
        <f t="shared" si="184"/>
        <v>0</v>
      </c>
      <c r="OC184" s="918">
        <f t="shared" si="184"/>
        <v>0</v>
      </c>
      <c r="OD184" s="918">
        <f t="shared" si="184"/>
        <v>0</v>
      </c>
      <c r="OE184" s="918">
        <f t="shared" si="184"/>
        <v>0</v>
      </c>
      <c r="OF184" s="918">
        <f t="shared" si="185"/>
        <v>0</v>
      </c>
      <c r="OG184" s="918">
        <f t="shared" si="185"/>
        <v>0</v>
      </c>
      <c r="OH184" s="918">
        <f t="shared" si="185"/>
        <v>0</v>
      </c>
      <c r="OI184" s="918">
        <f t="shared" si="185"/>
        <v>0</v>
      </c>
      <c r="OJ184" s="918">
        <f t="shared" si="185"/>
        <v>0</v>
      </c>
      <c r="OK184" s="918">
        <f t="shared" si="185"/>
        <v>0</v>
      </c>
      <c r="OL184" s="918">
        <f t="shared" si="185"/>
        <v>0</v>
      </c>
      <c r="OM184" s="918">
        <f t="shared" si="185"/>
        <v>0</v>
      </c>
      <c r="ON184" s="918">
        <f t="shared" si="185"/>
        <v>0</v>
      </c>
      <c r="OO184" s="918">
        <f t="shared" si="185"/>
        <v>0</v>
      </c>
      <c r="OP184" s="918">
        <f t="shared" si="185"/>
        <v>0</v>
      </c>
      <c r="OQ184" s="918">
        <f t="shared" si="185"/>
        <v>0</v>
      </c>
      <c r="OR184" s="918">
        <f t="shared" si="185"/>
        <v>0</v>
      </c>
      <c r="OS184" s="918">
        <f t="shared" si="185"/>
        <v>0</v>
      </c>
      <c r="OT184" s="918">
        <f t="shared" si="185"/>
        <v>0</v>
      </c>
      <c r="OU184" s="918">
        <f t="shared" si="185"/>
        <v>0</v>
      </c>
      <c r="OV184" s="918">
        <f t="shared" si="185"/>
        <v>0</v>
      </c>
      <c r="OW184" s="918">
        <f t="shared" si="185"/>
        <v>0</v>
      </c>
      <c r="OX184" s="918">
        <f t="shared" si="185"/>
        <v>0</v>
      </c>
      <c r="OY184" s="918">
        <f t="shared" si="185"/>
        <v>0</v>
      </c>
      <c r="OZ184" s="918">
        <f t="shared" si="185"/>
        <v>0</v>
      </c>
      <c r="PA184" s="918">
        <f t="shared" si="185"/>
        <v>0</v>
      </c>
      <c r="PB184" s="918">
        <f t="shared" si="185"/>
        <v>0</v>
      </c>
      <c r="PC184" s="918">
        <f t="shared" si="185"/>
        <v>0</v>
      </c>
      <c r="PD184" s="918">
        <f t="shared" si="185"/>
        <v>0</v>
      </c>
      <c r="PE184" s="918">
        <f t="shared" si="185"/>
        <v>0</v>
      </c>
      <c r="PF184" s="918">
        <f t="shared" si="185"/>
        <v>0</v>
      </c>
      <c r="PG184" s="918">
        <f t="shared" si="185"/>
        <v>0</v>
      </c>
      <c r="PH184" s="918">
        <f t="shared" si="185"/>
        <v>0</v>
      </c>
      <c r="PI184" s="918">
        <f t="shared" si="185"/>
        <v>0</v>
      </c>
      <c r="PJ184" s="918">
        <f t="shared" si="185"/>
        <v>0</v>
      </c>
      <c r="PK184" s="918">
        <f t="shared" si="185"/>
        <v>0</v>
      </c>
      <c r="PL184" s="918">
        <f t="shared" si="185"/>
        <v>0</v>
      </c>
      <c r="PM184" s="918">
        <f t="shared" si="185"/>
        <v>0</v>
      </c>
      <c r="PN184" s="918">
        <f t="shared" si="185"/>
        <v>0</v>
      </c>
      <c r="PO184" s="918">
        <f t="shared" si="185"/>
        <v>0</v>
      </c>
      <c r="PP184" s="918">
        <f t="shared" si="185"/>
        <v>0</v>
      </c>
      <c r="PQ184" s="918">
        <f t="shared" si="185"/>
        <v>0</v>
      </c>
      <c r="PR184" s="918">
        <f t="shared" si="185"/>
        <v>0</v>
      </c>
      <c r="PS184" s="918">
        <f t="shared" si="185"/>
        <v>0</v>
      </c>
      <c r="PT184" s="918">
        <f t="shared" si="185"/>
        <v>0</v>
      </c>
      <c r="PU184" s="918">
        <f t="shared" si="185"/>
        <v>0</v>
      </c>
      <c r="PV184" s="918">
        <f t="shared" si="185"/>
        <v>0</v>
      </c>
      <c r="PW184" s="918">
        <f t="shared" si="185"/>
        <v>0</v>
      </c>
      <c r="PX184" s="918">
        <f t="shared" si="185"/>
        <v>0</v>
      </c>
      <c r="PY184" s="918">
        <f t="shared" si="185"/>
        <v>0</v>
      </c>
      <c r="PZ184" s="918">
        <f t="shared" si="185"/>
        <v>0</v>
      </c>
      <c r="QA184" s="918">
        <f t="shared" si="185"/>
        <v>0</v>
      </c>
      <c r="QB184" s="918">
        <f t="shared" si="185"/>
        <v>0</v>
      </c>
      <c r="QC184" s="918">
        <f t="shared" si="185"/>
        <v>0</v>
      </c>
      <c r="QD184" s="918">
        <f t="shared" si="185"/>
        <v>0</v>
      </c>
      <c r="QE184" s="918">
        <f t="shared" si="185"/>
        <v>0</v>
      </c>
      <c r="QF184" s="918">
        <f t="shared" si="185"/>
        <v>0</v>
      </c>
      <c r="QG184" s="918">
        <f t="shared" si="185"/>
        <v>0</v>
      </c>
      <c r="QH184" s="918">
        <f t="shared" si="185"/>
        <v>0</v>
      </c>
      <c r="QI184" s="918">
        <f t="shared" si="185"/>
        <v>0</v>
      </c>
      <c r="QJ184" s="918">
        <f t="shared" si="185"/>
        <v>0</v>
      </c>
      <c r="QK184" s="918">
        <f t="shared" si="185"/>
        <v>0</v>
      </c>
      <c r="QL184" s="918">
        <f t="shared" si="185"/>
        <v>0</v>
      </c>
      <c r="QM184" s="918">
        <f t="shared" si="185"/>
        <v>0</v>
      </c>
      <c r="QN184" s="918">
        <f t="shared" si="185"/>
        <v>0</v>
      </c>
      <c r="QO184" s="918">
        <f t="shared" si="185"/>
        <v>0</v>
      </c>
      <c r="QP184" s="918">
        <f t="shared" si="185"/>
        <v>0</v>
      </c>
      <c r="QQ184" s="918">
        <f t="shared" si="185"/>
        <v>0</v>
      </c>
      <c r="QR184" s="918">
        <f t="shared" si="186"/>
        <v>0</v>
      </c>
      <c r="QS184" s="918">
        <f t="shared" si="186"/>
        <v>0</v>
      </c>
      <c r="QT184" s="918">
        <f t="shared" si="186"/>
        <v>0</v>
      </c>
      <c r="QU184" s="918">
        <f t="shared" si="186"/>
        <v>0</v>
      </c>
      <c r="QV184" s="918">
        <f t="shared" si="186"/>
        <v>0</v>
      </c>
      <c r="QW184" s="918">
        <f t="shared" si="186"/>
        <v>0</v>
      </c>
      <c r="QX184" s="918">
        <f t="shared" si="186"/>
        <v>0</v>
      </c>
      <c r="QY184" s="918">
        <f t="shared" si="186"/>
        <v>0</v>
      </c>
      <c r="QZ184" s="918">
        <f t="shared" si="186"/>
        <v>0</v>
      </c>
      <c r="RA184" s="918">
        <f t="shared" si="186"/>
        <v>0</v>
      </c>
      <c r="RB184" s="918">
        <f t="shared" si="186"/>
        <v>0</v>
      </c>
      <c r="RC184" s="918">
        <f t="shared" si="186"/>
        <v>0</v>
      </c>
      <c r="RD184" s="918">
        <f t="shared" si="186"/>
        <v>0</v>
      </c>
      <c r="RE184" s="918">
        <f t="shared" si="186"/>
        <v>0</v>
      </c>
      <c r="RF184" s="918">
        <f t="shared" si="186"/>
        <v>0</v>
      </c>
      <c r="RG184" s="918">
        <f t="shared" si="186"/>
        <v>0</v>
      </c>
      <c r="RH184" s="918">
        <f t="shared" si="186"/>
        <v>0</v>
      </c>
      <c r="RI184" s="918">
        <f t="shared" si="186"/>
        <v>0</v>
      </c>
      <c r="RJ184" s="918">
        <f t="shared" si="186"/>
        <v>0</v>
      </c>
      <c r="RK184" s="918">
        <f t="shared" si="186"/>
        <v>0</v>
      </c>
      <c r="RL184" s="918">
        <f t="shared" si="186"/>
        <v>0</v>
      </c>
      <c r="RM184" s="918">
        <f t="shared" si="186"/>
        <v>0</v>
      </c>
      <c r="RN184" s="918">
        <f t="shared" si="186"/>
        <v>0</v>
      </c>
      <c r="RO184" s="918">
        <f t="shared" si="186"/>
        <v>0</v>
      </c>
      <c r="RP184" s="918">
        <f t="shared" si="186"/>
        <v>0</v>
      </c>
      <c r="RQ184" s="918">
        <f t="shared" si="186"/>
        <v>0</v>
      </c>
      <c r="RR184" s="918">
        <f t="shared" si="186"/>
        <v>0</v>
      </c>
      <c r="RS184" s="918">
        <f t="shared" si="186"/>
        <v>0</v>
      </c>
      <c r="RT184" s="918">
        <f t="shared" si="186"/>
        <v>0</v>
      </c>
      <c r="RU184" s="918">
        <f t="shared" si="186"/>
        <v>0</v>
      </c>
      <c r="RV184" s="918">
        <f t="shared" si="186"/>
        <v>0</v>
      </c>
      <c r="RW184" s="918">
        <f t="shared" si="186"/>
        <v>0</v>
      </c>
      <c r="RX184" s="918">
        <f t="shared" si="186"/>
        <v>0</v>
      </c>
      <c r="RY184" s="918">
        <f t="shared" si="186"/>
        <v>0</v>
      </c>
      <c r="RZ184" s="918">
        <f t="shared" si="186"/>
        <v>0</v>
      </c>
      <c r="SA184" s="918">
        <f t="shared" si="186"/>
        <v>0</v>
      </c>
      <c r="SB184" s="918">
        <f t="shared" si="186"/>
        <v>0</v>
      </c>
      <c r="SC184" s="918">
        <f t="shared" si="186"/>
        <v>0</v>
      </c>
      <c r="SD184" s="918">
        <f t="shared" si="186"/>
        <v>0</v>
      </c>
      <c r="SE184" s="918">
        <f t="shared" si="186"/>
        <v>0</v>
      </c>
      <c r="SF184" s="918">
        <f t="shared" si="186"/>
        <v>0</v>
      </c>
      <c r="SG184" s="918">
        <f t="shared" si="186"/>
        <v>0</v>
      </c>
      <c r="SH184" s="918">
        <f t="shared" si="186"/>
        <v>0</v>
      </c>
      <c r="SI184" s="918">
        <f t="shared" si="186"/>
        <v>0</v>
      </c>
      <c r="SJ184" s="272">
        <f t="shared" si="176"/>
        <v>0</v>
      </c>
      <c r="SK184" s="259"/>
      <c r="SL184" s="247"/>
      <c r="SM184" s="247"/>
      <c r="SN184" s="247"/>
    </row>
    <row r="185" spans="1:508" outlineLevel="3" x14ac:dyDescent="0.35">
      <c r="A185" s="247"/>
      <c r="B185" s="256"/>
      <c r="C185" s="445">
        <f>INT($C$40)+3</f>
        <v>4</v>
      </c>
      <c r="D185" s="272"/>
      <c r="E185" s="323">
        <f t="shared" si="154"/>
        <v>33</v>
      </c>
      <c r="F185" s="329"/>
      <c r="G185" s="272"/>
      <c r="H185" s="567"/>
      <c r="I185" s="582" t="s">
        <v>902</v>
      </c>
      <c r="J185" s="568"/>
      <c r="K185" s="918">
        <f t="shared" si="187"/>
        <v>0</v>
      </c>
      <c r="L185" s="918">
        <f t="shared" si="187"/>
        <v>0</v>
      </c>
      <c r="M185" s="918">
        <f t="shared" si="187"/>
        <v>0</v>
      </c>
      <c r="N185" s="918">
        <f t="shared" si="187"/>
        <v>0</v>
      </c>
      <c r="O185" s="918">
        <f t="shared" si="187"/>
        <v>0</v>
      </c>
      <c r="P185" s="918">
        <f t="shared" si="187"/>
        <v>0</v>
      </c>
      <c r="Q185" s="918">
        <f t="shared" si="187"/>
        <v>0</v>
      </c>
      <c r="R185" s="918">
        <f t="shared" si="187"/>
        <v>0</v>
      </c>
      <c r="S185" s="918">
        <f t="shared" si="187"/>
        <v>0</v>
      </c>
      <c r="T185" s="918">
        <f t="shared" si="187"/>
        <v>0</v>
      </c>
      <c r="U185" s="918">
        <f t="shared" si="187"/>
        <v>0</v>
      </c>
      <c r="V185" s="918">
        <f t="shared" si="187"/>
        <v>0</v>
      </c>
      <c r="W185" s="918">
        <f t="shared" si="187"/>
        <v>0</v>
      </c>
      <c r="X185" s="918">
        <f t="shared" si="187"/>
        <v>0</v>
      </c>
      <c r="Y185" s="918">
        <f t="shared" si="187"/>
        <v>0</v>
      </c>
      <c r="Z185" s="918">
        <f t="shared" si="187"/>
        <v>0</v>
      </c>
      <c r="AA185" s="918">
        <f t="shared" si="179"/>
        <v>0</v>
      </c>
      <c r="AB185" s="918">
        <f t="shared" si="179"/>
        <v>0</v>
      </c>
      <c r="AC185" s="918">
        <f t="shared" si="179"/>
        <v>0</v>
      </c>
      <c r="AD185" s="918">
        <f t="shared" si="179"/>
        <v>0</v>
      </c>
      <c r="AE185" s="918">
        <f t="shared" si="179"/>
        <v>0</v>
      </c>
      <c r="AF185" s="918">
        <f t="shared" si="179"/>
        <v>0</v>
      </c>
      <c r="AG185" s="918">
        <f t="shared" si="179"/>
        <v>0</v>
      </c>
      <c r="AH185" s="918">
        <f t="shared" si="179"/>
        <v>0</v>
      </c>
      <c r="AI185" s="918">
        <f t="shared" si="179"/>
        <v>0</v>
      </c>
      <c r="AJ185" s="918">
        <f t="shared" si="179"/>
        <v>0</v>
      </c>
      <c r="AK185" s="918">
        <f t="shared" si="179"/>
        <v>0</v>
      </c>
      <c r="AL185" s="918">
        <f t="shared" si="179"/>
        <v>0</v>
      </c>
      <c r="AM185" s="918">
        <f t="shared" si="179"/>
        <v>0</v>
      </c>
      <c r="AN185" s="918">
        <f t="shared" si="179"/>
        <v>0</v>
      </c>
      <c r="AO185" s="918">
        <f t="shared" si="179"/>
        <v>0</v>
      </c>
      <c r="AP185" s="918">
        <f t="shared" si="179"/>
        <v>0</v>
      </c>
      <c r="AQ185" s="918">
        <f t="shared" si="179"/>
        <v>0</v>
      </c>
      <c r="AR185" s="918">
        <f t="shared" si="179"/>
        <v>0</v>
      </c>
      <c r="AS185" s="918">
        <f t="shared" si="179"/>
        <v>0</v>
      </c>
      <c r="AT185" s="918">
        <f t="shared" si="179"/>
        <v>0</v>
      </c>
      <c r="AU185" s="918">
        <f t="shared" si="179"/>
        <v>0</v>
      </c>
      <c r="AV185" s="918">
        <f t="shared" si="179"/>
        <v>0</v>
      </c>
      <c r="AW185" s="918">
        <f t="shared" si="179"/>
        <v>0</v>
      </c>
      <c r="AX185" s="918">
        <f t="shared" si="179"/>
        <v>0</v>
      </c>
      <c r="AY185" s="918">
        <f t="shared" si="179"/>
        <v>0</v>
      </c>
      <c r="AZ185" s="918">
        <f t="shared" si="179"/>
        <v>0</v>
      </c>
      <c r="BA185" s="918">
        <f t="shared" si="179"/>
        <v>0</v>
      </c>
      <c r="BB185" s="918">
        <f t="shared" si="179"/>
        <v>0</v>
      </c>
      <c r="BC185" s="918">
        <f t="shared" si="179"/>
        <v>0</v>
      </c>
      <c r="BD185" s="918">
        <f t="shared" si="179"/>
        <v>0</v>
      </c>
      <c r="BE185" s="918">
        <f t="shared" si="179"/>
        <v>0</v>
      </c>
      <c r="BF185" s="918">
        <f t="shared" si="179"/>
        <v>0</v>
      </c>
      <c r="BG185" s="918">
        <f t="shared" si="179"/>
        <v>0</v>
      </c>
      <c r="BH185" s="918">
        <f t="shared" si="179"/>
        <v>0</v>
      </c>
      <c r="BI185" s="918">
        <f t="shared" si="179"/>
        <v>0</v>
      </c>
      <c r="BJ185" s="918">
        <f t="shared" si="179"/>
        <v>0</v>
      </c>
      <c r="BK185" s="918">
        <f t="shared" si="179"/>
        <v>0</v>
      </c>
      <c r="BL185" s="918">
        <f t="shared" si="179"/>
        <v>0</v>
      </c>
      <c r="BM185" s="918">
        <f t="shared" si="179"/>
        <v>0</v>
      </c>
      <c r="BN185" s="918">
        <f t="shared" si="179"/>
        <v>0</v>
      </c>
      <c r="BO185" s="918">
        <f t="shared" si="179"/>
        <v>0</v>
      </c>
      <c r="BP185" s="918">
        <f t="shared" si="179"/>
        <v>0</v>
      </c>
      <c r="BQ185" s="918">
        <f t="shared" si="179"/>
        <v>0</v>
      </c>
      <c r="BR185" s="918">
        <f t="shared" si="179"/>
        <v>0</v>
      </c>
      <c r="BS185" s="918">
        <f t="shared" si="179"/>
        <v>0</v>
      </c>
      <c r="BT185" s="918">
        <f t="shared" si="179"/>
        <v>0</v>
      </c>
      <c r="BU185" s="918">
        <f t="shared" si="179"/>
        <v>0</v>
      </c>
      <c r="BV185" s="918">
        <f t="shared" si="179"/>
        <v>0</v>
      </c>
      <c r="BW185" s="918">
        <f t="shared" si="179"/>
        <v>0</v>
      </c>
      <c r="BX185" s="918">
        <f t="shared" si="180"/>
        <v>0</v>
      </c>
      <c r="BY185" s="918">
        <f t="shared" si="180"/>
        <v>0</v>
      </c>
      <c r="BZ185" s="918">
        <f t="shared" si="180"/>
        <v>0</v>
      </c>
      <c r="CA185" s="918">
        <f t="shared" si="180"/>
        <v>0</v>
      </c>
      <c r="CB185" s="918">
        <f t="shared" si="180"/>
        <v>0</v>
      </c>
      <c r="CC185" s="918">
        <f t="shared" si="180"/>
        <v>0</v>
      </c>
      <c r="CD185" s="918">
        <f t="shared" si="180"/>
        <v>0</v>
      </c>
      <c r="CE185" s="918">
        <f t="shared" si="180"/>
        <v>0</v>
      </c>
      <c r="CF185" s="918">
        <f t="shared" si="180"/>
        <v>0</v>
      </c>
      <c r="CG185" s="918">
        <f t="shared" si="180"/>
        <v>0</v>
      </c>
      <c r="CH185" s="918">
        <f t="shared" si="180"/>
        <v>0</v>
      </c>
      <c r="CI185" s="918">
        <f t="shared" si="180"/>
        <v>0</v>
      </c>
      <c r="CJ185" s="918">
        <f t="shared" si="180"/>
        <v>0</v>
      </c>
      <c r="CK185" s="918">
        <f t="shared" si="180"/>
        <v>0</v>
      </c>
      <c r="CL185" s="918">
        <f t="shared" si="180"/>
        <v>0</v>
      </c>
      <c r="CM185" s="918">
        <f t="shared" si="180"/>
        <v>0</v>
      </c>
      <c r="CN185" s="918">
        <f t="shared" si="180"/>
        <v>0</v>
      </c>
      <c r="CO185" s="918">
        <f t="shared" si="180"/>
        <v>0</v>
      </c>
      <c r="CP185" s="918">
        <f t="shared" si="180"/>
        <v>0</v>
      </c>
      <c r="CQ185" s="918">
        <f t="shared" si="180"/>
        <v>0</v>
      </c>
      <c r="CR185" s="918">
        <f t="shared" si="180"/>
        <v>0</v>
      </c>
      <c r="CS185" s="918">
        <f t="shared" si="180"/>
        <v>0</v>
      </c>
      <c r="CT185" s="918">
        <f t="shared" si="180"/>
        <v>0</v>
      </c>
      <c r="CU185" s="918">
        <f t="shared" si="180"/>
        <v>0</v>
      </c>
      <c r="CV185" s="918">
        <f t="shared" si="180"/>
        <v>0</v>
      </c>
      <c r="CW185" s="918">
        <f t="shared" si="180"/>
        <v>0</v>
      </c>
      <c r="CX185" s="918">
        <f t="shared" si="180"/>
        <v>0</v>
      </c>
      <c r="CY185" s="918">
        <f t="shared" si="180"/>
        <v>0</v>
      </c>
      <c r="CZ185" s="918">
        <f t="shared" si="180"/>
        <v>0</v>
      </c>
      <c r="DA185" s="918">
        <f t="shared" si="180"/>
        <v>0</v>
      </c>
      <c r="DB185" s="918">
        <f t="shared" si="180"/>
        <v>0</v>
      </c>
      <c r="DC185" s="918">
        <f t="shared" si="180"/>
        <v>0</v>
      </c>
      <c r="DD185" s="918">
        <f t="shared" si="180"/>
        <v>0</v>
      </c>
      <c r="DE185" s="918">
        <f t="shared" si="180"/>
        <v>0</v>
      </c>
      <c r="DF185" s="918">
        <f t="shared" si="180"/>
        <v>0</v>
      </c>
      <c r="DG185" s="918">
        <f t="shared" si="180"/>
        <v>0</v>
      </c>
      <c r="DH185" s="918">
        <f t="shared" si="180"/>
        <v>0</v>
      </c>
      <c r="DI185" s="918">
        <f t="shared" si="180"/>
        <v>0</v>
      </c>
      <c r="DJ185" s="918">
        <f t="shared" si="180"/>
        <v>0</v>
      </c>
      <c r="DK185" s="918">
        <f t="shared" si="180"/>
        <v>0</v>
      </c>
      <c r="DL185" s="918">
        <f t="shared" si="180"/>
        <v>0</v>
      </c>
      <c r="DM185" s="918">
        <f t="shared" si="180"/>
        <v>0</v>
      </c>
      <c r="DN185" s="918">
        <f t="shared" si="180"/>
        <v>0</v>
      </c>
      <c r="DO185" s="918">
        <f t="shared" si="180"/>
        <v>0</v>
      </c>
      <c r="DP185" s="918">
        <f t="shared" si="180"/>
        <v>0</v>
      </c>
      <c r="DQ185" s="918">
        <f t="shared" si="180"/>
        <v>0</v>
      </c>
      <c r="DR185" s="918">
        <f t="shared" si="180"/>
        <v>0</v>
      </c>
      <c r="DS185" s="918">
        <f t="shared" si="180"/>
        <v>0</v>
      </c>
      <c r="DT185" s="918">
        <f t="shared" si="180"/>
        <v>0</v>
      </c>
      <c r="DU185" s="918">
        <f t="shared" si="180"/>
        <v>0</v>
      </c>
      <c r="DV185" s="918">
        <f t="shared" si="180"/>
        <v>0</v>
      </c>
      <c r="DW185" s="918">
        <f t="shared" si="180"/>
        <v>0</v>
      </c>
      <c r="DX185" s="918">
        <f t="shared" si="180"/>
        <v>0</v>
      </c>
      <c r="DY185" s="918">
        <f t="shared" si="180"/>
        <v>0</v>
      </c>
      <c r="DZ185" s="918">
        <f t="shared" si="180"/>
        <v>0</v>
      </c>
      <c r="EA185" s="918">
        <f t="shared" si="180"/>
        <v>0</v>
      </c>
      <c r="EB185" s="918">
        <f t="shared" si="180"/>
        <v>0</v>
      </c>
      <c r="EC185" s="918">
        <f t="shared" si="180"/>
        <v>0</v>
      </c>
      <c r="ED185" s="918">
        <f t="shared" si="180"/>
        <v>0</v>
      </c>
      <c r="EE185" s="918">
        <f t="shared" si="180"/>
        <v>0</v>
      </c>
      <c r="EF185" s="918">
        <f t="shared" si="180"/>
        <v>0</v>
      </c>
      <c r="EG185" s="918">
        <f t="shared" si="180"/>
        <v>0</v>
      </c>
      <c r="EH185" s="918">
        <f t="shared" si="180"/>
        <v>0</v>
      </c>
      <c r="EI185" s="918">
        <f t="shared" si="180"/>
        <v>0</v>
      </c>
      <c r="EJ185" s="918">
        <f t="shared" si="181"/>
        <v>0</v>
      </c>
      <c r="EK185" s="918">
        <f t="shared" si="181"/>
        <v>0</v>
      </c>
      <c r="EL185" s="918">
        <f t="shared" si="181"/>
        <v>0</v>
      </c>
      <c r="EM185" s="918">
        <f t="shared" si="181"/>
        <v>0</v>
      </c>
      <c r="EN185" s="918">
        <f t="shared" si="181"/>
        <v>0</v>
      </c>
      <c r="EO185" s="918">
        <f t="shared" si="181"/>
        <v>0</v>
      </c>
      <c r="EP185" s="918">
        <f t="shared" si="181"/>
        <v>0</v>
      </c>
      <c r="EQ185" s="918">
        <f t="shared" si="181"/>
        <v>0</v>
      </c>
      <c r="ER185" s="918">
        <f t="shared" si="181"/>
        <v>0</v>
      </c>
      <c r="ES185" s="918">
        <f t="shared" si="181"/>
        <v>0</v>
      </c>
      <c r="ET185" s="918">
        <f t="shared" si="181"/>
        <v>0</v>
      </c>
      <c r="EU185" s="918">
        <f t="shared" si="181"/>
        <v>0</v>
      </c>
      <c r="EV185" s="918">
        <f t="shared" si="181"/>
        <v>0</v>
      </c>
      <c r="EW185" s="918">
        <f t="shared" si="181"/>
        <v>0</v>
      </c>
      <c r="EX185" s="918">
        <f t="shared" si="181"/>
        <v>0</v>
      </c>
      <c r="EY185" s="918">
        <f t="shared" si="181"/>
        <v>0</v>
      </c>
      <c r="EZ185" s="918">
        <f t="shared" si="181"/>
        <v>0</v>
      </c>
      <c r="FA185" s="918">
        <f t="shared" si="181"/>
        <v>0</v>
      </c>
      <c r="FB185" s="918">
        <f t="shared" si="181"/>
        <v>0</v>
      </c>
      <c r="FC185" s="918">
        <f t="shared" si="181"/>
        <v>0</v>
      </c>
      <c r="FD185" s="918">
        <f t="shared" si="181"/>
        <v>0</v>
      </c>
      <c r="FE185" s="918">
        <f t="shared" si="181"/>
        <v>0</v>
      </c>
      <c r="FF185" s="918">
        <f t="shared" si="181"/>
        <v>0</v>
      </c>
      <c r="FG185" s="918">
        <f t="shared" si="181"/>
        <v>0</v>
      </c>
      <c r="FH185" s="918">
        <f t="shared" si="181"/>
        <v>0</v>
      </c>
      <c r="FI185" s="918">
        <f t="shared" si="181"/>
        <v>0</v>
      </c>
      <c r="FJ185" s="918">
        <f t="shared" si="181"/>
        <v>0</v>
      </c>
      <c r="FK185" s="918">
        <f t="shared" si="181"/>
        <v>0</v>
      </c>
      <c r="FL185" s="918">
        <f t="shared" si="181"/>
        <v>0</v>
      </c>
      <c r="FM185" s="918">
        <f t="shared" si="181"/>
        <v>0</v>
      </c>
      <c r="FN185" s="918">
        <f t="shared" si="181"/>
        <v>0</v>
      </c>
      <c r="FO185" s="918">
        <f t="shared" si="181"/>
        <v>0</v>
      </c>
      <c r="FP185" s="918">
        <f t="shared" si="181"/>
        <v>0</v>
      </c>
      <c r="FQ185" s="918">
        <f t="shared" si="181"/>
        <v>0</v>
      </c>
      <c r="FR185" s="918">
        <f t="shared" si="181"/>
        <v>0</v>
      </c>
      <c r="FS185" s="918">
        <f t="shared" si="181"/>
        <v>0</v>
      </c>
      <c r="FT185" s="918">
        <f t="shared" si="181"/>
        <v>0</v>
      </c>
      <c r="FU185" s="918">
        <f t="shared" si="181"/>
        <v>0</v>
      </c>
      <c r="FV185" s="918">
        <f t="shared" si="181"/>
        <v>0</v>
      </c>
      <c r="FW185" s="918">
        <f t="shared" si="181"/>
        <v>0</v>
      </c>
      <c r="FX185" s="918">
        <f t="shared" si="181"/>
        <v>0</v>
      </c>
      <c r="FY185" s="918">
        <f t="shared" si="181"/>
        <v>0</v>
      </c>
      <c r="FZ185" s="918">
        <f t="shared" si="181"/>
        <v>0</v>
      </c>
      <c r="GA185" s="918">
        <f t="shared" si="181"/>
        <v>0</v>
      </c>
      <c r="GB185" s="918">
        <f t="shared" si="181"/>
        <v>0</v>
      </c>
      <c r="GC185" s="918">
        <f t="shared" si="181"/>
        <v>0</v>
      </c>
      <c r="GD185" s="918">
        <f t="shared" si="181"/>
        <v>0</v>
      </c>
      <c r="GE185" s="918">
        <f t="shared" si="181"/>
        <v>0</v>
      </c>
      <c r="GF185" s="918">
        <f t="shared" si="181"/>
        <v>0</v>
      </c>
      <c r="GG185" s="918">
        <f t="shared" si="181"/>
        <v>0</v>
      </c>
      <c r="GH185" s="918">
        <f t="shared" si="181"/>
        <v>0</v>
      </c>
      <c r="GI185" s="918">
        <f t="shared" si="181"/>
        <v>0</v>
      </c>
      <c r="GJ185" s="918">
        <f t="shared" si="181"/>
        <v>0</v>
      </c>
      <c r="GK185" s="918">
        <f t="shared" si="181"/>
        <v>0</v>
      </c>
      <c r="GL185" s="918">
        <f t="shared" si="181"/>
        <v>0</v>
      </c>
      <c r="GM185" s="918">
        <f t="shared" si="181"/>
        <v>0</v>
      </c>
      <c r="GN185" s="918">
        <f t="shared" si="181"/>
        <v>0</v>
      </c>
      <c r="GO185" s="918">
        <f t="shared" si="181"/>
        <v>0</v>
      </c>
      <c r="GP185" s="918">
        <f t="shared" si="181"/>
        <v>0</v>
      </c>
      <c r="GQ185" s="918">
        <f t="shared" si="181"/>
        <v>0</v>
      </c>
      <c r="GR185" s="918">
        <f t="shared" si="181"/>
        <v>0</v>
      </c>
      <c r="GS185" s="918">
        <f t="shared" si="181"/>
        <v>0</v>
      </c>
      <c r="GT185" s="918">
        <f t="shared" si="181"/>
        <v>0</v>
      </c>
      <c r="GU185" s="918">
        <f t="shared" si="181"/>
        <v>0</v>
      </c>
      <c r="GV185" s="918">
        <f t="shared" si="182"/>
        <v>0</v>
      </c>
      <c r="GW185" s="918">
        <f t="shared" si="182"/>
        <v>0</v>
      </c>
      <c r="GX185" s="918">
        <f t="shared" si="182"/>
        <v>0</v>
      </c>
      <c r="GY185" s="918">
        <f t="shared" si="182"/>
        <v>0</v>
      </c>
      <c r="GZ185" s="918">
        <f t="shared" si="182"/>
        <v>0</v>
      </c>
      <c r="HA185" s="918">
        <f t="shared" si="182"/>
        <v>0</v>
      </c>
      <c r="HB185" s="918">
        <f t="shared" si="182"/>
        <v>0</v>
      </c>
      <c r="HC185" s="918">
        <f t="shared" si="182"/>
        <v>0</v>
      </c>
      <c r="HD185" s="918">
        <f t="shared" si="182"/>
        <v>0</v>
      </c>
      <c r="HE185" s="918">
        <f t="shared" si="182"/>
        <v>0</v>
      </c>
      <c r="HF185" s="918">
        <f t="shared" si="182"/>
        <v>0</v>
      </c>
      <c r="HG185" s="918">
        <f t="shared" si="182"/>
        <v>0</v>
      </c>
      <c r="HH185" s="918">
        <f t="shared" si="182"/>
        <v>0</v>
      </c>
      <c r="HI185" s="918">
        <f t="shared" si="182"/>
        <v>0</v>
      </c>
      <c r="HJ185" s="918">
        <f t="shared" si="182"/>
        <v>0</v>
      </c>
      <c r="HK185" s="918">
        <f t="shared" si="182"/>
        <v>0</v>
      </c>
      <c r="HL185" s="918">
        <f t="shared" si="182"/>
        <v>0</v>
      </c>
      <c r="HM185" s="918">
        <f t="shared" si="182"/>
        <v>0</v>
      </c>
      <c r="HN185" s="918">
        <f t="shared" si="182"/>
        <v>0</v>
      </c>
      <c r="HO185" s="918">
        <f t="shared" si="182"/>
        <v>0</v>
      </c>
      <c r="HP185" s="918">
        <f t="shared" si="182"/>
        <v>0</v>
      </c>
      <c r="HQ185" s="918">
        <f t="shared" si="182"/>
        <v>0</v>
      </c>
      <c r="HR185" s="918">
        <f t="shared" si="182"/>
        <v>0</v>
      </c>
      <c r="HS185" s="918">
        <f t="shared" si="182"/>
        <v>0</v>
      </c>
      <c r="HT185" s="918">
        <f t="shared" si="182"/>
        <v>0</v>
      </c>
      <c r="HU185" s="918">
        <f t="shared" si="182"/>
        <v>0</v>
      </c>
      <c r="HV185" s="918">
        <f t="shared" si="182"/>
        <v>0</v>
      </c>
      <c r="HW185" s="918">
        <f t="shared" si="182"/>
        <v>0</v>
      </c>
      <c r="HX185" s="918">
        <f t="shared" si="182"/>
        <v>0</v>
      </c>
      <c r="HY185" s="918">
        <f t="shared" si="182"/>
        <v>0</v>
      </c>
      <c r="HZ185" s="918">
        <f t="shared" si="182"/>
        <v>0</v>
      </c>
      <c r="IA185" s="918">
        <f t="shared" si="182"/>
        <v>0</v>
      </c>
      <c r="IB185" s="918">
        <f t="shared" si="182"/>
        <v>0</v>
      </c>
      <c r="IC185" s="918">
        <f t="shared" si="182"/>
        <v>0</v>
      </c>
      <c r="ID185" s="918">
        <f t="shared" si="182"/>
        <v>0</v>
      </c>
      <c r="IE185" s="918">
        <f t="shared" si="182"/>
        <v>0</v>
      </c>
      <c r="IF185" s="918">
        <f t="shared" si="182"/>
        <v>0</v>
      </c>
      <c r="IG185" s="918">
        <f t="shared" si="182"/>
        <v>0</v>
      </c>
      <c r="IH185" s="918">
        <f t="shared" si="182"/>
        <v>0</v>
      </c>
      <c r="II185" s="918">
        <f t="shared" si="182"/>
        <v>0</v>
      </c>
      <c r="IJ185" s="918">
        <f t="shared" si="182"/>
        <v>0</v>
      </c>
      <c r="IK185" s="918">
        <f t="shared" si="182"/>
        <v>0</v>
      </c>
      <c r="IL185" s="918">
        <f t="shared" si="182"/>
        <v>0</v>
      </c>
      <c r="IM185" s="918">
        <f t="shared" si="182"/>
        <v>0</v>
      </c>
      <c r="IN185" s="918">
        <f t="shared" si="182"/>
        <v>0</v>
      </c>
      <c r="IO185" s="918">
        <f t="shared" si="182"/>
        <v>0</v>
      </c>
      <c r="IP185" s="918">
        <f t="shared" si="182"/>
        <v>0</v>
      </c>
      <c r="IQ185" s="918">
        <f t="shared" si="182"/>
        <v>0</v>
      </c>
      <c r="IR185" s="918">
        <f t="shared" si="182"/>
        <v>0</v>
      </c>
      <c r="IS185" s="918">
        <f t="shared" si="182"/>
        <v>0</v>
      </c>
      <c r="IT185" s="918">
        <f t="shared" si="182"/>
        <v>0</v>
      </c>
      <c r="IU185" s="918">
        <f t="shared" si="182"/>
        <v>0</v>
      </c>
      <c r="IV185" s="918">
        <f t="shared" si="182"/>
        <v>0</v>
      </c>
      <c r="IW185" s="918">
        <f t="shared" si="182"/>
        <v>0</v>
      </c>
      <c r="IX185" s="918">
        <f t="shared" si="182"/>
        <v>0</v>
      </c>
      <c r="IY185" s="918">
        <f t="shared" si="182"/>
        <v>0</v>
      </c>
      <c r="IZ185" s="918">
        <f t="shared" si="182"/>
        <v>0</v>
      </c>
      <c r="JA185" s="918">
        <f t="shared" si="182"/>
        <v>0</v>
      </c>
      <c r="JB185" s="918">
        <f t="shared" si="182"/>
        <v>0</v>
      </c>
      <c r="JC185" s="918">
        <f t="shared" si="182"/>
        <v>0</v>
      </c>
      <c r="JD185" s="918">
        <f t="shared" si="182"/>
        <v>0</v>
      </c>
      <c r="JE185" s="918">
        <f t="shared" si="182"/>
        <v>0</v>
      </c>
      <c r="JF185" s="918">
        <f t="shared" si="182"/>
        <v>0</v>
      </c>
      <c r="JG185" s="918">
        <f t="shared" si="182"/>
        <v>0</v>
      </c>
      <c r="JH185" s="918">
        <f t="shared" si="183"/>
        <v>0</v>
      </c>
      <c r="JI185" s="918">
        <f t="shared" si="183"/>
        <v>0</v>
      </c>
      <c r="JJ185" s="918">
        <f t="shared" si="183"/>
        <v>0</v>
      </c>
      <c r="JK185" s="918">
        <f t="shared" si="183"/>
        <v>0</v>
      </c>
      <c r="JL185" s="918">
        <f t="shared" si="183"/>
        <v>0</v>
      </c>
      <c r="JM185" s="918">
        <f t="shared" si="183"/>
        <v>0</v>
      </c>
      <c r="JN185" s="918">
        <f t="shared" si="183"/>
        <v>0</v>
      </c>
      <c r="JO185" s="918">
        <f t="shared" si="183"/>
        <v>0</v>
      </c>
      <c r="JP185" s="918">
        <f t="shared" si="183"/>
        <v>0</v>
      </c>
      <c r="JQ185" s="918">
        <f t="shared" si="183"/>
        <v>0</v>
      </c>
      <c r="JR185" s="918">
        <f t="shared" si="183"/>
        <v>0</v>
      </c>
      <c r="JS185" s="918">
        <f t="shared" si="183"/>
        <v>0</v>
      </c>
      <c r="JT185" s="918">
        <f t="shared" si="183"/>
        <v>0</v>
      </c>
      <c r="JU185" s="918">
        <f t="shared" si="183"/>
        <v>0</v>
      </c>
      <c r="JV185" s="918">
        <f t="shared" si="183"/>
        <v>0</v>
      </c>
      <c r="JW185" s="918">
        <f t="shared" si="183"/>
        <v>0</v>
      </c>
      <c r="JX185" s="918">
        <f t="shared" si="183"/>
        <v>0</v>
      </c>
      <c r="JY185" s="918">
        <f t="shared" si="183"/>
        <v>0</v>
      </c>
      <c r="JZ185" s="918">
        <f t="shared" si="183"/>
        <v>0</v>
      </c>
      <c r="KA185" s="918">
        <f t="shared" si="183"/>
        <v>0</v>
      </c>
      <c r="KB185" s="918">
        <f t="shared" si="183"/>
        <v>0</v>
      </c>
      <c r="KC185" s="918">
        <f t="shared" si="183"/>
        <v>0</v>
      </c>
      <c r="KD185" s="918">
        <f t="shared" si="183"/>
        <v>0</v>
      </c>
      <c r="KE185" s="918">
        <f t="shared" si="183"/>
        <v>0</v>
      </c>
      <c r="KF185" s="918">
        <f t="shared" si="183"/>
        <v>0</v>
      </c>
      <c r="KG185" s="918">
        <f t="shared" si="183"/>
        <v>0</v>
      </c>
      <c r="KH185" s="918">
        <f t="shared" si="183"/>
        <v>0</v>
      </c>
      <c r="KI185" s="918">
        <f t="shared" si="183"/>
        <v>0</v>
      </c>
      <c r="KJ185" s="918">
        <f t="shared" si="183"/>
        <v>0</v>
      </c>
      <c r="KK185" s="918">
        <f t="shared" si="183"/>
        <v>0</v>
      </c>
      <c r="KL185" s="918">
        <f t="shared" si="183"/>
        <v>0</v>
      </c>
      <c r="KM185" s="918">
        <f t="shared" si="183"/>
        <v>0</v>
      </c>
      <c r="KN185" s="918">
        <f t="shared" si="183"/>
        <v>0</v>
      </c>
      <c r="KO185" s="918">
        <f t="shared" si="183"/>
        <v>0</v>
      </c>
      <c r="KP185" s="918">
        <f t="shared" si="183"/>
        <v>0</v>
      </c>
      <c r="KQ185" s="918">
        <f t="shared" si="183"/>
        <v>0</v>
      </c>
      <c r="KR185" s="918">
        <f t="shared" si="183"/>
        <v>0</v>
      </c>
      <c r="KS185" s="918">
        <f t="shared" si="183"/>
        <v>0</v>
      </c>
      <c r="KT185" s="918">
        <f t="shared" si="183"/>
        <v>0</v>
      </c>
      <c r="KU185" s="918">
        <f t="shared" si="183"/>
        <v>0</v>
      </c>
      <c r="KV185" s="918">
        <f t="shared" si="183"/>
        <v>0</v>
      </c>
      <c r="KW185" s="918">
        <f t="shared" si="183"/>
        <v>0</v>
      </c>
      <c r="KX185" s="918">
        <f t="shared" si="183"/>
        <v>0</v>
      </c>
      <c r="KY185" s="918">
        <f t="shared" si="183"/>
        <v>0</v>
      </c>
      <c r="KZ185" s="918">
        <f t="shared" si="183"/>
        <v>0</v>
      </c>
      <c r="LA185" s="918">
        <f t="shared" si="183"/>
        <v>0</v>
      </c>
      <c r="LB185" s="918">
        <f t="shared" si="183"/>
        <v>0</v>
      </c>
      <c r="LC185" s="918">
        <f t="shared" si="183"/>
        <v>0</v>
      </c>
      <c r="LD185" s="918">
        <f t="shared" si="183"/>
        <v>0</v>
      </c>
      <c r="LE185" s="918">
        <f t="shared" si="183"/>
        <v>0</v>
      </c>
      <c r="LF185" s="918">
        <f t="shared" si="183"/>
        <v>0</v>
      </c>
      <c r="LG185" s="918">
        <f t="shared" si="183"/>
        <v>0</v>
      </c>
      <c r="LH185" s="918">
        <f t="shared" si="183"/>
        <v>0</v>
      </c>
      <c r="LI185" s="918">
        <f t="shared" si="183"/>
        <v>0</v>
      </c>
      <c r="LJ185" s="918">
        <f t="shared" si="183"/>
        <v>0</v>
      </c>
      <c r="LK185" s="918">
        <f t="shared" si="183"/>
        <v>0</v>
      </c>
      <c r="LL185" s="918">
        <f t="shared" si="183"/>
        <v>0</v>
      </c>
      <c r="LM185" s="918">
        <f t="shared" si="183"/>
        <v>0</v>
      </c>
      <c r="LN185" s="918">
        <f t="shared" si="183"/>
        <v>0</v>
      </c>
      <c r="LO185" s="918">
        <f t="shared" si="183"/>
        <v>0</v>
      </c>
      <c r="LP185" s="918">
        <f t="shared" si="183"/>
        <v>0</v>
      </c>
      <c r="LQ185" s="918">
        <f t="shared" si="183"/>
        <v>0</v>
      </c>
      <c r="LR185" s="918">
        <f t="shared" si="183"/>
        <v>0</v>
      </c>
      <c r="LS185" s="918">
        <f t="shared" si="183"/>
        <v>0</v>
      </c>
      <c r="LT185" s="918">
        <f t="shared" si="184"/>
        <v>0</v>
      </c>
      <c r="LU185" s="918">
        <f t="shared" si="184"/>
        <v>0</v>
      </c>
      <c r="LV185" s="918">
        <f t="shared" si="184"/>
        <v>0</v>
      </c>
      <c r="LW185" s="918">
        <f t="shared" si="184"/>
        <v>0</v>
      </c>
      <c r="LX185" s="918">
        <f t="shared" si="184"/>
        <v>0</v>
      </c>
      <c r="LY185" s="918">
        <f t="shared" si="184"/>
        <v>0</v>
      </c>
      <c r="LZ185" s="918">
        <f t="shared" si="184"/>
        <v>0</v>
      </c>
      <c r="MA185" s="918">
        <f t="shared" si="184"/>
        <v>0</v>
      </c>
      <c r="MB185" s="918">
        <f t="shared" si="184"/>
        <v>0</v>
      </c>
      <c r="MC185" s="918">
        <f t="shared" si="184"/>
        <v>0</v>
      </c>
      <c r="MD185" s="918">
        <f t="shared" si="184"/>
        <v>0</v>
      </c>
      <c r="ME185" s="918">
        <f t="shared" si="184"/>
        <v>0</v>
      </c>
      <c r="MF185" s="918">
        <f t="shared" si="184"/>
        <v>0</v>
      </c>
      <c r="MG185" s="918">
        <f t="shared" si="184"/>
        <v>0</v>
      </c>
      <c r="MH185" s="918">
        <f t="shared" si="184"/>
        <v>0</v>
      </c>
      <c r="MI185" s="918">
        <f t="shared" si="184"/>
        <v>0</v>
      </c>
      <c r="MJ185" s="918">
        <f t="shared" si="184"/>
        <v>0</v>
      </c>
      <c r="MK185" s="918">
        <f t="shared" si="184"/>
        <v>0</v>
      </c>
      <c r="ML185" s="918">
        <f t="shared" si="184"/>
        <v>0</v>
      </c>
      <c r="MM185" s="918">
        <f t="shared" si="184"/>
        <v>0</v>
      </c>
      <c r="MN185" s="918">
        <f t="shared" si="184"/>
        <v>0</v>
      </c>
      <c r="MO185" s="918">
        <f t="shared" si="184"/>
        <v>0</v>
      </c>
      <c r="MP185" s="918">
        <f t="shared" si="184"/>
        <v>0</v>
      </c>
      <c r="MQ185" s="918">
        <f t="shared" si="184"/>
        <v>0</v>
      </c>
      <c r="MR185" s="918">
        <f t="shared" si="184"/>
        <v>0</v>
      </c>
      <c r="MS185" s="918">
        <f t="shared" si="184"/>
        <v>0</v>
      </c>
      <c r="MT185" s="918">
        <f t="shared" si="184"/>
        <v>0</v>
      </c>
      <c r="MU185" s="918">
        <f t="shared" si="184"/>
        <v>0</v>
      </c>
      <c r="MV185" s="918">
        <f t="shared" si="184"/>
        <v>0</v>
      </c>
      <c r="MW185" s="918">
        <f t="shared" si="184"/>
        <v>0</v>
      </c>
      <c r="MX185" s="918">
        <f t="shared" si="184"/>
        <v>0</v>
      </c>
      <c r="MY185" s="918">
        <f t="shared" si="184"/>
        <v>0</v>
      </c>
      <c r="MZ185" s="918">
        <f t="shared" si="184"/>
        <v>0</v>
      </c>
      <c r="NA185" s="918">
        <f t="shared" si="184"/>
        <v>0</v>
      </c>
      <c r="NB185" s="918">
        <f t="shared" si="184"/>
        <v>0</v>
      </c>
      <c r="NC185" s="918">
        <f t="shared" si="184"/>
        <v>0</v>
      </c>
      <c r="ND185" s="918">
        <f t="shared" si="184"/>
        <v>0</v>
      </c>
      <c r="NE185" s="918">
        <f t="shared" si="184"/>
        <v>0</v>
      </c>
      <c r="NF185" s="918">
        <f t="shared" si="184"/>
        <v>0</v>
      </c>
      <c r="NG185" s="918">
        <f t="shared" si="184"/>
        <v>0</v>
      </c>
      <c r="NH185" s="918">
        <f t="shared" si="184"/>
        <v>0</v>
      </c>
      <c r="NI185" s="918">
        <f t="shared" si="184"/>
        <v>0</v>
      </c>
      <c r="NJ185" s="918">
        <f t="shared" si="184"/>
        <v>0</v>
      </c>
      <c r="NK185" s="918">
        <f t="shared" si="184"/>
        <v>0</v>
      </c>
      <c r="NL185" s="918">
        <f t="shared" si="184"/>
        <v>0</v>
      </c>
      <c r="NM185" s="918">
        <f t="shared" si="184"/>
        <v>0</v>
      </c>
      <c r="NN185" s="918">
        <f t="shared" si="184"/>
        <v>0</v>
      </c>
      <c r="NO185" s="918">
        <f t="shared" si="184"/>
        <v>0</v>
      </c>
      <c r="NP185" s="918">
        <f t="shared" si="184"/>
        <v>0</v>
      </c>
      <c r="NQ185" s="918">
        <f t="shared" si="184"/>
        <v>0</v>
      </c>
      <c r="NR185" s="918">
        <f t="shared" si="184"/>
        <v>0</v>
      </c>
      <c r="NS185" s="918">
        <f t="shared" si="184"/>
        <v>0</v>
      </c>
      <c r="NT185" s="918">
        <f t="shared" si="184"/>
        <v>0</v>
      </c>
      <c r="NU185" s="918">
        <f t="shared" si="184"/>
        <v>0</v>
      </c>
      <c r="NV185" s="918">
        <f t="shared" si="184"/>
        <v>0</v>
      </c>
      <c r="NW185" s="918">
        <f t="shared" si="184"/>
        <v>0</v>
      </c>
      <c r="NX185" s="918">
        <f t="shared" si="184"/>
        <v>0</v>
      </c>
      <c r="NY185" s="918">
        <f t="shared" si="184"/>
        <v>0</v>
      </c>
      <c r="NZ185" s="918">
        <f t="shared" si="184"/>
        <v>0</v>
      </c>
      <c r="OA185" s="918">
        <f t="shared" si="184"/>
        <v>0</v>
      </c>
      <c r="OB185" s="918">
        <f t="shared" si="184"/>
        <v>0</v>
      </c>
      <c r="OC185" s="918">
        <f t="shared" si="184"/>
        <v>0</v>
      </c>
      <c r="OD185" s="918">
        <f t="shared" si="184"/>
        <v>0</v>
      </c>
      <c r="OE185" s="918">
        <f t="shared" si="184"/>
        <v>0</v>
      </c>
      <c r="OF185" s="918">
        <f t="shared" si="185"/>
        <v>0</v>
      </c>
      <c r="OG185" s="918">
        <f t="shared" si="185"/>
        <v>0</v>
      </c>
      <c r="OH185" s="918">
        <f t="shared" si="185"/>
        <v>0</v>
      </c>
      <c r="OI185" s="918">
        <f t="shared" si="185"/>
        <v>0</v>
      </c>
      <c r="OJ185" s="918">
        <f t="shared" si="185"/>
        <v>0</v>
      </c>
      <c r="OK185" s="918">
        <f t="shared" si="185"/>
        <v>0</v>
      </c>
      <c r="OL185" s="918">
        <f t="shared" si="185"/>
        <v>0</v>
      </c>
      <c r="OM185" s="918">
        <f t="shared" si="185"/>
        <v>0</v>
      </c>
      <c r="ON185" s="918">
        <f t="shared" si="185"/>
        <v>0</v>
      </c>
      <c r="OO185" s="918">
        <f t="shared" si="185"/>
        <v>0</v>
      </c>
      <c r="OP185" s="918">
        <f t="shared" si="185"/>
        <v>0</v>
      </c>
      <c r="OQ185" s="918">
        <f t="shared" si="185"/>
        <v>0</v>
      </c>
      <c r="OR185" s="918">
        <f t="shared" si="185"/>
        <v>0</v>
      </c>
      <c r="OS185" s="918">
        <f t="shared" si="185"/>
        <v>0</v>
      </c>
      <c r="OT185" s="918">
        <f t="shared" si="185"/>
        <v>0</v>
      </c>
      <c r="OU185" s="918">
        <f t="shared" si="185"/>
        <v>0</v>
      </c>
      <c r="OV185" s="918">
        <f t="shared" si="185"/>
        <v>0</v>
      </c>
      <c r="OW185" s="918">
        <f t="shared" si="185"/>
        <v>0</v>
      </c>
      <c r="OX185" s="918">
        <f t="shared" si="185"/>
        <v>0</v>
      </c>
      <c r="OY185" s="918">
        <f t="shared" si="185"/>
        <v>0</v>
      </c>
      <c r="OZ185" s="918">
        <f t="shared" si="185"/>
        <v>0</v>
      </c>
      <c r="PA185" s="918">
        <f t="shared" si="185"/>
        <v>0</v>
      </c>
      <c r="PB185" s="918">
        <f t="shared" si="185"/>
        <v>0</v>
      </c>
      <c r="PC185" s="918">
        <f t="shared" si="185"/>
        <v>0</v>
      </c>
      <c r="PD185" s="918">
        <f t="shared" si="185"/>
        <v>0</v>
      </c>
      <c r="PE185" s="918">
        <f t="shared" si="185"/>
        <v>0</v>
      </c>
      <c r="PF185" s="918">
        <f t="shared" si="185"/>
        <v>0</v>
      </c>
      <c r="PG185" s="918">
        <f t="shared" si="185"/>
        <v>0</v>
      </c>
      <c r="PH185" s="918">
        <f t="shared" si="185"/>
        <v>0</v>
      </c>
      <c r="PI185" s="918">
        <f t="shared" si="185"/>
        <v>0</v>
      </c>
      <c r="PJ185" s="918">
        <f t="shared" si="185"/>
        <v>0</v>
      </c>
      <c r="PK185" s="918">
        <f t="shared" si="185"/>
        <v>0</v>
      </c>
      <c r="PL185" s="918">
        <f t="shared" si="185"/>
        <v>0</v>
      </c>
      <c r="PM185" s="918">
        <f t="shared" si="185"/>
        <v>0</v>
      </c>
      <c r="PN185" s="918">
        <f t="shared" si="185"/>
        <v>0</v>
      </c>
      <c r="PO185" s="918">
        <f t="shared" si="185"/>
        <v>0</v>
      </c>
      <c r="PP185" s="918">
        <f t="shared" si="185"/>
        <v>0</v>
      </c>
      <c r="PQ185" s="918">
        <f t="shared" si="185"/>
        <v>0</v>
      </c>
      <c r="PR185" s="918">
        <f t="shared" si="185"/>
        <v>0</v>
      </c>
      <c r="PS185" s="918">
        <f t="shared" si="185"/>
        <v>0</v>
      </c>
      <c r="PT185" s="918">
        <f t="shared" si="185"/>
        <v>0</v>
      </c>
      <c r="PU185" s="918">
        <f t="shared" si="185"/>
        <v>0</v>
      </c>
      <c r="PV185" s="918">
        <f t="shared" si="185"/>
        <v>0</v>
      </c>
      <c r="PW185" s="918">
        <f t="shared" si="185"/>
        <v>0</v>
      </c>
      <c r="PX185" s="918">
        <f t="shared" si="185"/>
        <v>0</v>
      </c>
      <c r="PY185" s="918">
        <f t="shared" si="185"/>
        <v>0</v>
      </c>
      <c r="PZ185" s="918">
        <f t="shared" si="185"/>
        <v>0</v>
      </c>
      <c r="QA185" s="918">
        <f t="shared" si="185"/>
        <v>0</v>
      </c>
      <c r="QB185" s="918">
        <f t="shared" si="185"/>
        <v>0</v>
      </c>
      <c r="QC185" s="918">
        <f t="shared" si="185"/>
        <v>0</v>
      </c>
      <c r="QD185" s="918">
        <f t="shared" si="185"/>
        <v>0</v>
      </c>
      <c r="QE185" s="918">
        <f t="shared" si="185"/>
        <v>0</v>
      </c>
      <c r="QF185" s="918">
        <f t="shared" si="185"/>
        <v>0</v>
      </c>
      <c r="QG185" s="918">
        <f t="shared" si="185"/>
        <v>0</v>
      </c>
      <c r="QH185" s="918">
        <f t="shared" si="185"/>
        <v>0</v>
      </c>
      <c r="QI185" s="918">
        <f t="shared" si="185"/>
        <v>0</v>
      </c>
      <c r="QJ185" s="918">
        <f t="shared" si="185"/>
        <v>0</v>
      </c>
      <c r="QK185" s="918">
        <f t="shared" si="185"/>
        <v>0</v>
      </c>
      <c r="QL185" s="918">
        <f t="shared" si="185"/>
        <v>0</v>
      </c>
      <c r="QM185" s="918">
        <f t="shared" si="185"/>
        <v>0</v>
      </c>
      <c r="QN185" s="918">
        <f t="shared" si="185"/>
        <v>0</v>
      </c>
      <c r="QO185" s="918">
        <f t="shared" si="185"/>
        <v>0</v>
      </c>
      <c r="QP185" s="918">
        <f t="shared" si="185"/>
        <v>0</v>
      </c>
      <c r="QQ185" s="918">
        <f t="shared" si="185"/>
        <v>0</v>
      </c>
      <c r="QR185" s="918">
        <f t="shared" si="186"/>
        <v>0</v>
      </c>
      <c r="QS185" s="918">
        <f t="shared" si="186"/>
        <v>0</v>
      </c>
      <c r="QT185" s="918">
        <f t="shared" si="186"/>
        <v>0</v>
      </c>
      <c r="QU185" s="918">
        <f t="shared" si="186"/>
        <v>0</v>
      </c>
      <c r="QV185" s="918">
        <f t="shared" si="186"/>
        <v>0</v>
      </c>
      <c r="QW185" s="918">
        <f t="shared" si="186"/>
        <v>0</v>
      </c>
      <c r="QX185" s="918">
        <f t="shared" si="186"/>
        <v>0</v>
      </c>
      <c r="QY185" s="918">
        <f t="shared" si="186"/>
        <v>0</v>
      </c>
      <c r="QZ185" s="918">
        <f t="shared" si="186"/>
        <v>0</v>
      </c>
      <c r="RA185" s="918">
        <f t="shared" si="186"/>
        <v>0</v>
      </c>
      <c r="RB185" s="918">
        <f t="shared" si="186"/>
        <v>0</v>
      </c>
      <c r="RC185" s="918">
        <f t="shared" si="186"/>
        <v>0</v>
      </c>
      <c r="RD185" s="918">
        <f t="shared" si="186"/>
        <v>0</v>
      </c>
      <c r="RE185" s="918">
        <f t="shared" si="186"/>
        <v>0</v>
      </c>
      <c r="RF185" s="918">
        <f t="shared" si="186"/>
        <v>0</v>
      </c>
      <c r="RG185" s="918">
        <f t="shared" si="186"/>
        <v>0</v>
      </c>
      <c r="RH185" s="918">
        <f t="shared" si="186"/>
        <v>0</v>
      </c>
      <c r="RI185" s="918">
        <f t="shared" si="186"/>
        <v>0</v>
      </c>
      <c r="RJ185" s="918">
        <f t="shared" si="186"/>
        <v>0</v>
      </c>
      <c r="RK185" s="918">
        <f t="shared" si="186"/>
        <v>0</v>
      </c>
      <c r="RL185" s="918">
        <f t="shared" si="186"/>
        <v>0</v>
      </c>
      <c r="RM185" s="918">
        <f t="shared" si="186"/>
        <v>0</v>
      </c>
      <c r="RN185" s="918">
        <f t="shared" si="186"/>
        <v>0</v>
      </c>
      <c r="RO185" s="918">
        <f t="shared" si="186"/>
        <v>0</v>
      </c>
      <c r="RP185" s="918">
        <f t="shared" si="186"/>
        <v>0</v>
      </c>
      <c r="RQ185" s="918">
        <f t="shared" si="186"/>
        <v>0</v>
      </c>
      <c r="RR185" s="918">
        <f t="shared" si="186"/>
        <v>0</v>
      </c>
      <c r="RS185" s="918">
        <f t="shared" si="186"/>
        <v>0</v>
      </c>
      <c r="RT185" s="918">
        <f t="shared" si="186"/>
        <v>0</v>
      </c>
      <c r="RU185" s="918">
        <f t="shared" si="186"/>
        <v>0</v>
      </c>
      <c r="RV185" s="918">
        <f t="shared" si="186"/>
        <v>0</v>
      </c>
      <c r="RW185" s="918">
        <f t="shared" si="186"/>
        <v>0</v>
      </c>
      <c r="RX185" s="918">
        <f t="shared" si="186"/>
        <v>0</v>
      </c>
      <c r="RY185" s="918">
        <f t="shared" si="186"/>
        <v>0</v>
      </c>
      <c r="RZ185" s="918">
        <f t="shared" si="186"/>
        <v>0</v>
      </c>
      <c r="SA185" s="918">
        <f t="shared" si="186"/>
        <v>0</v>
      </c>
      <c r="SB185" s="918">
        <f t="shared" si="186"/>
        <v>0</v>
      </c>
      <c r="SC185" s="918">
        <f t="shared" si="186"/>
        <v>0</v>
      </c>
      <c r="SD185" s="918">
        <f t="shared" si="186"/>
        <v>0</v>
      </c>
      <c r="SE185" s="918">
        <f t="shared" si="186"/>
        <v>0</v>
      </c>
      <c r="SF185" s="918">
        <f t="shared" si="186"/>
        <v>0</v>
      </c>
      <c r="SG185" s="918">
        <f t="shared" si="186"/>
        <v>0</v>
      </c>
      <c r="SH185" s="918">
        <f t="shared" si="186"/>
        <v>0</v>
      </c>
      <c r="SI185" s="918">
        <f t="shared" si="186"/>
        <v>0</v>
      </c>
      <c r="SJ185" s="272">
        <f t="shared" si="176"/>
        <v>0</v>
      </c>
      <c r="SK185" s="259"/>
      <c r="SL185" s="247"/>
      <c r="SM185" s="247"/>
      <c r="SN185" s="247"/>
    </row>
    <row r="186" spans="1:508" outlineLevel="3" x14ac:dyDescent="0.35">
      <c r="A186" s="247"/>
      <c r="B186" s="256"/>
      <c r="C186" s="445">
        <f>INT($C$40)+3</f>
        <v>4</v>
      </c>
      <c r="D186" s="272"/>
      <c r="E186" s="323">
        <f t="shared" si="154"/>
        <v>34</v>
      </c>
      <c r="F186" s="329"/>
      <c r="G186" s="272"/>
      <c r="H186" s="567"/>
      <c r="I186" s="582" t="s">
        <v>903</v>
      </c>
      <c r="J186" s="568"/>
      <c r="K186" s="919">
        <f>K185</f>
        <v>0</v>
      </c>
      <c r="L186" s="919">
        <f t="shared" ref="L186:BW186" si="188">L185</f>
        <v>0</v>
      </c>
      <c r="M186" s="919">
        <f t="shared" si="188"/>
        <v>0</v>
      </c>
      <c r="N186" s="919">
        <f t="shared" si="188"/>
        <v>0</v>
      </c>
      <c r="O186" s="919">
        <f t="shared" si="188"/>
        <v>0</v>
      </c>
      <c r="P186" s="919">
        <f t="shared" si="188"/>
        <v>0</v>
      </c>
      <c r="Q186" s="919">
        <f t="shared" si="188"/>
        <v>0</v>
      </c>
      <c r="R186" s="919">
        <f t="shared" si="188"/>
        <v>0</v>
      </c>
      <c r="S186" s="919">
        <f t="shared" si="188"/>
        <v>0</v>
      </c>
      <c r="T186" s="919">
        <f t="shared" si="188"/>
        <v>0</v>
      </c>
      <c r="U186" s="919">
        <f t="shared" si="188"/>
        <v>0</v>
      </c>
      <c r="V186" s="919">
        <f t="shared" si="188"/>
        <v>0</v>
      </c>
      <c r="W186" s="919">
        <f t="shared" si="188"/>
        <v>0</v>
      </c>
      <c r="X186" s="919">
        <f t="shared" si="188"/>
        <v>0</v>
      </c>
      <c r="Y186" s="919">
        <f t="shared" si="188"/>
        <v>0</v>
      </c>
      <c r="Z186" s="919">
        <f t="shared" si="188"/>
        <v>0</v>
      </c>
      <c r="AA186" s="919">
        <f t="shared" si="188"/>
        <v>0</v>
      </c>
      <c r="AB186" s="919">
        <f t="shared" si="188"/>
        <v>0</v>
      </c>
      <c r="AC186" s="919">
        <f t="shared" si="188"/>
        <v>0</v>
      </c>
      <c r="AD186" s="919">
        <f t="shared" si="188"/>
        <v>0</v>
      </c>
      <c r="AE186" s="919">
        <f t="shared" si="188"/>
        <v>0</v>
      </c>
      <c r="AF186" s="919">
        <f t="shared" si="188"/>
        <v>0</v>
      </c>
      <c r="AG186" s="919">
        <f t="shared" si="188"/>
        <v>0</v>
      </c>
      <c r="AH186" s="919">
        <f t="shared" si="188"/>
        <v>0</v>
      </c>
      <c r="AI186" s="919">
        <f t="shared" si="188"/>
        <v>0</v>
      </c>
      <c r="AJ186" s="919">
        <f t="shared" si="188"/>
        <v>0</v>
      </c>
      <c r="AK186" s="919">
        <f t="shared" si="188"/>
        <v>0</v>
      </c>
      <c r="AL186" s="919">
        <f t="shared" si="188"/>
        <v>0</v>
      </c>
      <c r="AM186" s="919">
        <f t="shared" si="188"/>
        <v>0</v>
      </c>
      <c r="AN186" s="919">
        <f t="shared" si="188"/>
        <v>0</v>
      </c>
      <c r="AO186" s="919">
        <f t="shared" si="188"/>
        <v>0</v>
      </c>
      <c r="AP186" s="919">
        <f t="shared" si="188"/>
        <v>0</v>
      </c>
      <c r="AQ186" s="919">
        <f t="shared" si="188"/>
        <v>0</v>
      </c>
      <c r="AR186" s="919">
        <f t="shared" si="188"/>
        <v>0</v>
      </c>
      <c r="AS186" s="919">
        <f t="shared" si="188"/>
        <v>0</v>
      </c>
      <c r="AT186" s="919">
        <f t="shared" si="188"/>
        <v>0</v>
      </c>
      <c r="AU186" s="919">
        <f t="shared" si="188"/>
        <v>0</v>
      </c>
      <c r="AV186" s="919">
        <f t="shared" si="188"/>
        <v>0</v>
      </c>
      <c r="AW186" s="919">
        <f t="shared" si="188"/>
        <v>0</v>
      </c>
      <c r="AX186" s="919">
        <f t="shared" si="188"/>
        <v>0</v>
      </c>
      <c r="AY186" s="919">
        <f t="shared" si="188"/>
        <v>0</v>
      </c>
      <c r="AZ186" s="919">
        <f t="shared" si="188"/>
        <v>0</v>
      </c>
      <c r="BA186" s="919">
        <f t="shared" si="188"/>
        <v>0</v>
      </c>
      <c r="BB186" s="919">
        <f t="shared" si="188"/>
        <v>0</v>
      </c>
      <c r="BC186" s="919">
        <f t="shared" si="188"/>
        <v>0</v>
      </c>
      <c r="BD186" s="919">
        <f t="shared" si="188"/>
        <v>0</v>
      </c>
      <c r="BE186" s="919">
        <f t="shared" si="188"/>
        <v>0</v>
      </c>
      <c r="BF186" s="919">
        <f t="shared" si="188"/>
        <v>0</v>
      </c>
      <c r="BG186" s="919">
        <f t="shared" si="188"/>
        <v>0</v>
      </c>
      <c r="BH186" s="919">
        <f t="shared" si="188"/>
        <v>0</v>
      </c>
      <c r="BI186" s="919">
        <f t="shared" si="188"/>
        <v>0</v>
      </c>
      <c r="BJ186" s="919">
        <f t="shared" si="188"/>
        <v>0</v>
      </c>
      <c r="BK186" s="919">
        <f t="shared" si="188"/>
        <v>0</v>
      </c>
      <c r="BL186" s="919">
        <f t="shared" si="188"/>
        <v>0</v>
      </c>
      <c r="BM186" s="919">
        <f t="shared" si="188"/>
        <v>0</v>
      </c>
      <c r="BN186" s="919">
        <f t="shared" si="188"/>
        <v>0</v>
      </c>
      <c r="BO186" s="919">
        <f t="shared" si="188"/>
        <v>0</v>
      </c>
      <c r="BP186" s="919">
        <f t="shared" si="188"/>
        <v>0</v>
      </c>
      <c r="BQ186" s="919">
        <f t="shared" si="188"/>
        <v>0</v>
      </c>
      <c r="BR186" s="919">
        <f t="shared" si="188"/>
        <v>0</v>
      </c>
      <c r="BS186" s="919">
        <f t="shared" si="188"/>
        <v>0</v>
      </c>
      <c r="BT186" s="919">
        <f t="shared" si="188"/>
        <v>0</v>
      </c>
      <c r="BU186" s="919">
        <f t="shared" si="188"/>
        <v>0</v>
      </c>
      <c r="BV186" s="919">
        <f t="shared" si="188"/>
        <v>0</v>
      </c>
      <c r="BW186" s="919">
        <f t="shared" si="188"/>
        <v>0</v>
      </c>
      <c r="BX186" s="919">
        <f t="shared" ref="BX186:EI186" si="189">BX185</f>
        <v>0</v>
      </c>
      <c r="BY186" s="919">
        <f t="shared" si="189"/>
        <v>0</v>
      </c>
      <c r="BZ186" s="919">
        <f t="shared" si="189"/>
        <v>0</v>
      </c>
      <c r="CA186" s="919">
        <f t="shared" si="189"/>
        <v>0</v>
      </c>
      <c r="CB186" s="919">
        <f t="shared" si="189"/>
        <v>0</v>
      </c>
      <c r="CC186" s="919">
        <f t="shared" si="189"/>
        <v>0</v>
      </c>
      <c r="CD186" s="919">
        <f t="shared" si="189"/>
        <v>0</v>
      </c>
      <c r="CE186" s="919">
        <f t="shared" si="189"/>
        <v>0</v>
      </c>
      <c r="CF186" s="919">
        <f t="shared" si="189"/>
        <v>0</v>
      </c>
      <c r="CG186" s="919">
        <f t="shared" si="189"/>
        <v>0</v>
      </c>
      <c r="CH186" s="919">
        <f t="shared" si="189"/>
        <v>0</v>
      </c>
      <c r="CI186" s="919">
        <f t="shared" si="189"/>
        <v>0</v>
      </c>
      <c r="CJ186" s="919">
        <f t="shared" si="189"/>
        <v>0</v>
      </c>
      <c r="CK186" s="919">
        <f t="shared" si="189"/>
        <v>0</v>
      </c>
      <c r="CL186" s="919">
        <f t="shared" si="189"/>
        <v>0</v>
      </c>
      <c r="CM186" s="919">
        <f t="shared" si="189"/>
        <v>0</v>
      </c>
      <c r="CN186" s="919">
        <f t="shared" si="189"/>
        <v>0</v>
      </c>
      <c r="CO186" s="919">
        <f t="shared" si="189"/>
        <v>0</v>
      </c>
      <c r="CP186" s="919">
        <f t="shared" si="189"/>
        <v>0</v>
      </c>
      <c r="CQ186" s="919">
        <f t="shared" si="189"/>
        <v>0</v>
      </c>
      <c r="CR186" s="919">
        <f t="shared" si="189"/>
        <v>0</v>
      </c>
      <c r="CS186" s="919">
        <f t="shared" si="189"/>
        <v>0</v>
      </c>
      <c r="CT186" s="919">
        <f t="shared" si="189"/>
        <v>0</v>
      </c>
      <c r="CU186" s="919">
        <f t="shared" si="189"/>
        <v>0</v>
      </c>
      <c r="CV186" s="919">
        <f t="shared" si="189"/>
        <v>0</v>
      </c>
      <c r="CW186" s="919">
        <f t="shared" si="189"/>
        <v>0</v>
      </c>
      <c r="CX186" s="919">
        <f t="shared" si="189"/>
        <v>0</v>
      </c>
      <c r="CY186" s="919">
        <f t="shared" si="189"/>
        <v>0</v>
      </c>
      <c r="CZ186" s="919">
        <f t="shared" si="189"/>
        <v>0</v>
      </c>
      <c r="DA186" s="919">
        <f t="shared" si="189"/>
        <v>0</v>
      </c>
      <c r="DB186" s="919">
        <f t="shared" si="189"/>
        <v>0</v>
      </c>
      <c r="DC186" s="919">
        <f t="shared" si="189"/>
        <v>0</v>
      </c>
      <c r="DD186" s="919">
        <f t="shared" si="189"/>
        <v>0</v>
      </c>
      <c r="DE186" s="919">
        <f t="shared" si="189"/>
        <v>0</v>
      </c>
      <c r="DF186" s="919">
        <f t="shared" si="189"/>
        <v>0</v>
      </c>
      <c r="DG186" s="919">
        <f t="shared" si="189"/>
        <v>0</v>
      </c>
      <c r="DH186" s="919">
        <f t="shared" si="189"/>
        <v>0</v>
      </c>
      <c r="DI186" s="919">
        <f t="shared" si="189"/>
        <v>0</v>
      </c>
      <c r="DJ186" s="919">
        <f t="shared" si="189"/>
        <v>0</v>
      </c>
      <c r="DK186" s="919">
        <f t="shared" si="189"/>
        <v>0</v>
      </c>
      <c r="DL186" s="919">
        <f t="shared" si="189"/>
        <v>0</v>
      </c>
      <c r="DM186" s="919">
        <f t="shared" si="189"/>
        <v>0</v>
      </c>
      <c r="DN186" s="919">
        <f t="shared" si="189"/>
        <v>0</v>
      </c>
      <c r="DO186" s="919">
        <f t="shared" si="189"/>
        <v>0</v>
      </c>
      <c r="DP186" s="919">
        <f t="shared" si="189"/>
        <v>0</v>
      </c>
      <c r="DQ186" s="919">
        <f t="shared" si="189"/>
        <v>0</v>
      </c>
      <c r="DR186" s="919">
        <f t="shared" si="189"/>
        <v>0</v>
      </c>
      <c r="DS186" s="919">
        <f t="shared" si="189"/>
        <v>0</v>
      </c>
      <c r="DT186" s="919">
        <f t="shared" si="189"/>
        <v>0</v>
      </c>
      <c r="DU186" s="919">
        <f t="shared" si="189"/>
        <v>0</v>
      </c>
      <c r="DV186" s="919">
        <f t="shared" si="189"/>
        <v>0</v>
      </c>
      <c r="DW186" s="919">
        <f t="shared" si="189"/>
        <v>0</v>
      </c>
      <c r="DX186" s="919">
        <f t="shared" si="189"/>
        <v>0</v>
      </c>
      <c r="DY186" s="919">
        <f t="shared" si="189"/>
        <v>0</v>
      </c>
      <c r="DZ186" s="919">
        <f t="shared" si="189"/>
        <v>0</v>
      </c>
      <c r="EA186" s="919">
        <f t="shared" si="189"/>
        <v>0</v>
      </c>
      <c r="EB186" s="919">
        <f t="shared" si="189"/>
        <v>0</v>
      </c>
      <c r="EC186" s="919">
        <f t="shared" si="189"/>
        <v>0</v>
      </c>
      <c r="ED186" s="919">
        <f t="shared" si="189"/>
        <v>0</v>
      </c>
      <c r="EE186" s="919">
        <f t="shared" si="189"/>
        <v>0</v>
      </c>
      <c r="EF186" s="919">
        <f t="shared" si="189"/>
        <v>0</v>
      </c>
      <c r="EG186" s="919">
        <f t="shared" si="189"/>
        <v>0</v>
      </c>
      <c r="EH186" s="919">
        <f t="shared" si="189"/>
        <v>0</v>
      </c>
      <c r="EI186" s="919">
        <f t="shared" si="189"/>
        <v>0</v>
      </c>
      <c r="EJ186" s="919">
        <f t="shared" ref="EJ186:GU186" si="190">EJ185</f>
        <v>0</v>
      </c>
      <c r="EK186" s="919">
        <f t="shared" si="190"/>
        <v>0</v>
      </c>
      <c r="EL186" s="919">
        <f t="shared" si="190"/>
        <v>0</v>
      </c>
      <c r="EM186" s="919">
        <f t="shared" si="190"/>
        <v>0</v>
      </c>
      <c r="EN186" s="919">
        <f t="shared" si="190"/>
        <v>0</v>
      </c>
      <c r="EO186" s="919">
        <f t="shared" si="190"/>
        <v>0</v>
      </c>
      <c r="EP186" s="919">
        <f t="shared" si="190"/>
        <v>0</v>
      </c>
      <c r="EQ186" s="919">
        <f t="shared" si="190"/>
        <v>0</v>
      </c>
      <c r="ER186" s="919">
        <f t="shared" si="190"/>
        <v>0</v>
      </c>
      <c r="ES186" s="919">
        <f t="shared" si="190"/>
        <v>0</v>
      </c>
      <c r="ET186" s="919">
        <f t="shared" si="190"/>
        <v>0</v>
      </c>
      <c r="EU186" s="919">
        <f t="shared" si="190"/>
        <v>0</v>
      </c>
      <c r="EV186" s="919">
        <f t="shared" si="190"/>
        <v>0</v>
      </c>
      <c r="EW186" s="919">
        <f t="shared" si="190"/>
        <v>0</v>
      </c>
      <c r="EX186" s="919">
        <f t="shared" si="190"/>
        <v>0</v>
      </c>
      <c r="EY186" s="919">
        <f t="shared" si="190"/>
        <v>0</v>
      </c>
      <c r="EZ186" s="919">
        <f t="shared" si="190"/>
        <v>0</v>
      </c>
      <c r="FA186" s="919">
        <f t="shared" si="190"/>
        <v>0</v>
      </c>
      <c r="FB186" s="919">
        <f t="shared" si="190"/>
        <v>0</v>
      </c>
      <c r="FC186" s="919">
        <f t="shared" si="190"/>
        <v>0</v>
      </c>
      <c r="FD186" s="919">
        <f t="shared" si="190"/>
        <v>0</v>
      </c>
      <c r="FE186" s="919">
        <f t="shared" si="190"/>
        <v>0</v>
      </c>
      <c r="FF186" s="919">
        <f t="shared" si="190"/>
        <v>0</v>
      </c>
      <c r="FG186" s="919">
        <f t="shared" si="190"/>
        <v>0</v>
      </c>
      <c r="FH186" s="919">
        <f t="shared" si="190"/>
        <v>0</v>
      </c>
      <c r="FI186" s="919">
        <f t="shared" si="190"/>
        <v>0</v>
      </c>
      <c r="FJ186" s="919">
        <f t="shared" si="190"/>
        <v>0</v>
      </c>
      <c r="FK186" s="919">
        <f t="shared" si="190"/>
        <v>0</v>
      </c>
      <c r="FL186" s="919">
        <f t="shared" si="190"/>
        <v>0</v>
      </c>
      <c r="FM186" s="919">
        <f t="shared" si="190"/>
        <v>0</v>
      </c>
      <c r="FN186" s="919">
        <f t="shared" si="190"/>
        <v>0</v>
      </c>
      <c r="FO186" s="919">
        <f t="shared" si="190"/>
        <v>0</v>
      </c>
      <c r="FP186" s="919">
        <f t="shared" si="190"/>
        <v>0</v>
      </c>
      <c r="FQ186" s="919">
        <f t="shared" si="190"/>
        <v>0</v>
      </c>
      <c r="FR186" s="919">
        <f t="shared" si="190"/>
        <v>0</v>
      </c>
      <c r="FS186" s="919">
        <f t="shared" si="190"/>
        <v>0</v>
      </c>
      <c r="FT186" s="919">
        <f t="shared" si="190"/>
        <v>0</v>
      </c>
      <c r="FU186" s="919">
        <f t="shared" si="190"/>
        <v>0</v>
      </c>
      <c r="FV186" s="919">
        <f t="shared" si="190"/>
        <v>0</v>
      </c>
      <c r="FW186" s="919">
        <f t="shared" si="190"/>
        <v>0</v>
      </c>
      <c r="FX186" s="919">
        <f t="shared" si="190"/>
        <v>0</v>
      </c>
      <c r="FY186" s="919">
        <f t="shared" si="190"/>
        <v>0</v>
      </c>
      <c r="FZ186" s="919">
        <f t="shared" si="190"/>
        <v>0</v>
      </c>
      <c r="GA186" s="919">
        <f t="shared" si="190"/>
        <v>0</v>
      </c>
      <c r="GB186" s="919">
        <f t="shared" si="190"/>
        <v>0</v>
      </c>
      <c r="GC186" s="919">
        <f t="shared" si="190"/>
        <v>0</v>
      </c>
      <c r="GD186" s="919">
        <f t="shared" si="190"/>
        <v>0</v>
      </c>
      <c r="GE186" s="919">
        <f t="shared" si="190"/>
        <v>0</v>
      </c>
      <c r="GF186" s="919">
        <f t="shared" si="190"/>
        <v>0</v>
      </c>
      <c r="GG186" s="919">
        <f t="shared" si="190"/>
        <v>0</v>
      </c>
      <c r="GH186" s="919">
        <f t="shared" si="190"/>
        <v>0</v>
      </c>
      <c r="GI186" s="919">
        <f t="shared" si="190"/>
        <v>0</v>
      </c>
      <c r="GJ186" s="919">
        <f t="shared" si="190"/>
        <v>0</v>
      </c>
      <c r="GK186" s="919">
        <f t="shared" si="190"/>
        <v>0</v>
      </c>
      <c r="GL186" s="919">
        <f t="shared" si="190"/>
        <v>0</v>
      </c>
      <c r="GM186" s="919">
        <f t="shared" si="190"/>
        <v>0</v>
      </c>
      <c r="GN186" s="919">
        <f t="shared" si="190"/>
        <v>0</v>
      </c>
      <c r="GO186" s="919">
        <f t="shared" si="190"/>
        <v>0</v>
      </c>
      <c r="GP186" s="919">
        <f t="shared" si="190"/>
        <v>0</v>
      </c>
      <c r="GQ186" s="919">
        <f t="shared" si="190"/>
        <v>0</v>
      </c>
      <c r="GR186" s="919">
        <f t="shared" si="190"/>
        <v>0</v>
      </c>
      <c r="GS186" s="919">
        <f t="shared" si="190"/>
        <v>0</v>
      </c>
      <c r="GT186" s="919">
        <f t="shared" si="190"/>
        <v>0</v>
      </c>
      <c r="GU186" s="919">
        <f t="shared" si="190"/>
        <v>0</v>
      </c>
      <c r="GV186" s="919">
        <f t="shared" ref="GV186:JG186" si="191">GV185</f>
        <v>0</v>
      </c>
      <c r="GW186" s="919">
        <f t="shared" si="191"/>
        <v>0</v>
      </c>
      <c r="GX186" s="919">
        <f t="shared" si="191"/>
        <v>0</v>
      </c>
      <c r="GY186" s="919">
        <f t="shared" si="191"/>
        <v>0</v>
      </c>
      <c r="GZ186" s="919">
        <f t="shared" si="191"/>
        <v>0</v>
      </c>
      <c r="HA186" s="919">
        <f t="shared" si="191"/>
        <v>0</v>
      </c>
      <c r="HB186" s="919">
        <f t="shared" si="191"/>
        <v>0</v>
      </c>
      <c r="HC186" s="919">
        <f t="shared" si="191"/>
        <v>0</v>
      </c>
      <c r="HD186" s="919">
        <f t="shared" si="191"/>
        <v>0</v>
      </c>
      <c r="HE186" s="919">
        <f t="shared" si="191"/>
        <v>0</v>
      </c>
      <c r="HF186" s="919">
        <f t="shared" si="191"/>
        <v>0</v>
      </c>
      <c r="HG186" s="919">
        <f t="shared" si="191"/>
        <v>0</v>
      </c>
      <c r="HH186" s="919">
        <f t="shared" si="191"/>
        <v>0</v>
      </c>
      <c r="HI186" s="919">
        <f t="shared" si="191"/>
        <v>0</v>
      </c>
      <c r="HJ186" s="919">
        <f t="shared" si="191"/>
        <v>0</v>
      </c>
      <c r="HK186" s="919">
        <f t="shared" si="191"/>
        <v>0</v>
      </c>
      <c r="HL186" s="919">
        <f t="shared" si="191"/>
        <v>0</v>
      </c>
      <c r="HM186" s="919">
        <f t="shared" si="191"/>
        <v>0</v>
      </c>
      <c r="HN186" s="919">
        <f t="shared" si="191"/>
        <v>0</v>
      </c>
      <c r="HO186" s="919">
        <f t="shared" si="191"/>
        <v>0</v>
      </c>
      <c r="HP186" s="919">
        <f t="shared" si="191"/>
        <v>0</v>
      </c>
      <c r="HQ186" s="919">
        <f t="shared" si="191"/>
        <v>0</v>
      </c>
      <c r="HR186" s="919">
        <f t="shared" si="191"/>
        <v>0</v>
      </c>
      <c r="HS186" s="919">
        <f t="shared" si="191"/>
        <v>0</v>
      </c>
      <c r="HT186" s="919">
        <f t="shared" si="191"/>
        <v>0</v>
      </c>
      <c r="HU186" s="919">
        <f t="shared" si="191"/>
        <v>0</v>
      </c>
      <c r="HV186" s="919">
        <f t="shared" si="191"/>
        <v>0</v>
      </c>
      <c r="HW186" s="919">
        <f t="shared" si="191"/>
        <v>0</v>
      </c>
      <c r="HX186" s="919">
        <f t="shared" si="191"/>
        <v>0</v>
      </c>
      <c r="HY186" s="919">
        <f t="shared" si="191"/>
        <v>0</v>
      </c>
      <c r="HZ186" s="919">
        <f t="shared" si="191"/>
        <v>0</v>
      </c>
      <c r="IA186" s="919">
        <f t="shared" si="191"/>
        <v>0</v>
      </c>
      <c r="IB186" s="919">
        <f t="shared" si="191"/>
        <v>0</v>
      </c>
      <c r="IC186" s="919">
        <f t="shared" si="191"/>
        <v>0</v>
      </c>
      <c r="ID186" s="919">
        <f t="shared" si="191"/>
        <v>0</v>
      </c>
      <c r="IE186" s="919">
        <f t="shared" si="191"/>
        <v>0</v>
      </c>
      <c r="IF186" s="919">
        <f t="shared" si="191"/>
        <v>0</v>
      </c>
      <c r="IG186" s="919">
        <f t="shared" si="191"/>
        <v>0</v>
      </c>
      <c r="IH186" s="919">
        <f t="shared" si="191"/>
        <v>0</v>
      </c>
      <c r="II186" s="919">
        <f t="shared" si="191"/>
        <v>0</v>
      </c>
      <c r="IJ186" s="919">
        <f t="shared" si="191"/>
        <v>0</v>
      </c>
      <c r="IK186" s="919">
        <f t="shared" si="191"/>
        <v>0</v>
      </c>
      <c r="IL186" s="919">
        <f t="shared" si="191"/>
        <v>0</v>
      </c>
      <c r="IM186" s="919">
        <f t="shared" si="191"/>
        <v>0</v>
      </c>
      <c r="IN186" s="919">
        <f t="shared" si="191"/>
        <v>0</v>
      </c>
      <c r="IO186" s="919">
        <f t="shared" si="191"/>
        <v>0</v>
      </c>
      <c r="IP186" s="919">
        <f t="shared" si="191"/>
        <v>0</v>
      </c>
      <c r="IQ186" s="919">
        <f t="shared" si="191"/>
        <v>0</v>
      </c>
      <c r="IR186" s="919">
        <f t="shared" si="191"/>
        <v>0</v>
      </c>
      <c r="IS186" s="919">
        <f t="shared" si="191"/>
        <v>0</v>
      </c>
      <c r="IT186" s="919">
        <f t="shared" si="191"/>
        <v>0</v>
      </c>
      <c r="IU186" s="919">
        <f t="shared" si="191"/>
        <v>0</v>
      </c>
      <c r="IV186" s="919">
        <f t="shared" si="191"/>
        <v>0</v>
      </c>
      <c r="IW186" s="919">
        <f t="shared" si="191"/>
        <v>0</v>
      </c>
      <c r="IX186" s="919">
        <f t="shared" si="191"/>
        <v>0</v>
      </c>
      <c r="IY186" s="919">
        <f t="shared" si="191"/>
        <v>0</v>
      </c>
      <c r="IZ186" s="919">
        <f t="shared" si="191"/>
        <v>0</v>
      </c>
      <c r="JA186" s="919">
        <f t="shared" si="191"/>
        <v>0</v>
      </c>
      <c r="JB186" s="919">
        <f t="shared" si="191"/>
        <v>0</v>
      </c>
      <c r="JC186" s="919">
        <f t="shared" si="191"/>
        <v>0</v>
      </c>
      <c r="JD186" s="919">
        <f t="shared" si="191"/>
        <v>0</v>
      </c>
      <c r="JE186" s="919">
        <f t="shared" si="191"/>
        <v>0</v>
      </c>
      <c r="JF186" s="919">
        <f t="shared" si="191"/>
        <v>0</v>
      </c>
      <c r="JG186" s="919">
        <f t="shared" si="191"/>
        <v>0</v>
      </c>
      <c r="JH186" s="919">
        <f t="shared" ref="JH186:LS186" si="192">JH185</f>
        <v>0</v>
      </c>
      <c r="JI186" s="919">
        <f t="shared" si="192"/>
        <v>0</v>
      </c>
      <c r="JJ186" s="919">
        <f t="shared" si="192"/>
        <v>0</v>
      </c>
      <c r="JK186" s="919">
        <f t="shared" si="192"/>
        <v>0</v>
      </c>
      <c r="JL186" s="919">
        <f t="shared" si="192"/>
        <v>0</v>
      </c>
      <c r="JM186" s="919">
        <f t="shared" si="192"/>
        <v>0</v>
      </c>
      <c r="JN186" s="919">
        <f t="shared" si="192"/>
        <v>0</v>
      </c>
      <c r="JO186" s="919">
        <f t="shared" si="192"/>
        <v>0</v>
      </c>
      <c r="JP186" s="919">
        <f t="shared" si="192"/>
        <v>0</v>
      </c>
      <c r="JQ186" s="919">
        <f t="shared" si="192"/>
        <v>0</v>
      </c>
      <c r="JR186" s="919">
        <f t="shared" si="192"/>
        <v>0</v>
      </c>
      <c r="JS186" s="919">
        <f t="shared" si="192"/>
        <v>0</v>
      </c>
      <c r="JT186" s="919">
        <f t="shared" si="192"/>
        <v>0</v>
      </c>
      <c r="JU186" s="919">
        <f t="shared" si="192"/>
        <v>0</v>
      </c>
      <c r="JV186" s="919">
        <f t="shared" si="192"/>
        <v>0</v>
      </c>
      <c r="JW186" s="919">
        <f t="shared" si="192"/>
        <v>0</v>
      </c>
      <c r="JX186" s="919">
        <f t="shared" si="192"/>
        <v>0</v>
      </c>
      <c r="JY186" s="919">
        <f t="shared" si="192"/>
        <v>0</v>
      </c>
      <c r="JZ186" s="919">
        <f t="shared" si="192"/>
        <v>0</v>
      </c>
      <c r="KA186" s="919">
        <f t="shared" si="192"/>
        <v>0</v>
      </c>
      <c r="KB186" s="919">
        <f t="shared" si="192"/>
        <v>0</v>
      </c>
      <c r="KC186" s="919">
        <f t="shared" si="192"/>
        <v>0</v>
      </c>
      <c r="KD186" s="919">
        <f t="shared" si="192"/>
        <v>0</v>
      </c>
      <c r="KE186" s="919">
        <f t="shared" si="192"/>
        <v>0</v>
      </c>
      <c r="KF186" s="919">
        <f t="shared" si="192"/>
        <v>0</v>
      </c>
      <c r="KG186" s="919">
        <f t="shared" si="192"/>
        <v>0</v>
      </c>
      <c r="KH186" s="919">
        <f t="shared" si="192"/>
        <v>0</v>
      </c>
      <c r="KI186" s="919">
        <f t="shared" si="192"/>
        <v>0</v>
      </c>
      <c r="KJ186" s="919">
        <f t="shared" si="192"/>
        <v>0</v>
      </c>
      <c r="KK186" s="919">
        <f t="shared" si="192"/>
        <v>0</v>
      </c>
      <c r="KL186" s="919">
        <f t="shared" si="192"/>
        <v>0</v>
      </c>
      <c r="KM186" s="919">
        <f t="shared" si="192"/>
        <v>0</v>
      </c>
      <c r="KN186" s="919">
        <f t="shared" si="192"/>
        <v>0</v>
      </c>
      <c r="KO186" s="919">
        <f t="shared" si="192"/>
        <v>0</v>
      </c>
      <c r="KP186" s="919">
        <f t="shared" si="192"/>
        <v>0</v>
      </c>
      <c r="KQ186" s="919">
        <f t="shared" si="192"/>
        <v>0</v>
      </c>
      <c r="KR186" s="919">
        <f t="shared" si="192"/>
        <v>0</v>
      </c>
      <c r="KS186" s="919">
        <f t="shared" si="192"/>
        <v>0</v>
      </c>
      <c r="KT186" s="919">
        <f t="shared" si="192"/>
        <v>0</v>
      </c>
      <c r="KU186" s="919">
        <f t="shared" si="192"/>
        <v>0</v>
      </c>
      <c r="KV186" s="919">
        <f t="shared" si="192"/>
        <v>0</v>
      </c>
      <c r="KW186" s="919">
        <f t="shared" si="192"/>
        <v>0</v>
      </c>
      <c r="KX186" s="919">
        <f t="shared" si="192"/>
        <v>0</v>
      </c>
      <c r="KY186" s="919">
        <f t="shared" si="192"/>
        <v>0</v>
      </c>
      <c r="KZ186" s="919">
        <f t="shared" si="192"/>
        <v>0</v>
      </c>
      <c r="LA186" s="919">
        <f t="shared" si="192"/>
        <v>0</v>
      </c>
      <c r="LB186" s="919">
        <f t="shared" si="192"/>
        <v>0</v>
      </c>
      <c r="LC186" s="919">
        <f t="shared" si="192"/>
        <v>0</v>
      </c>
      <c r="LD186" s="919">
        <f t="shared" si="192"/>
        <v>0</v>
      </c>
      <c r="LE186" s="919">
        <f t="shared" si="192"/>
        <v>0</v>
      </c>
      <c r="LF186" s="919">
        <f t="shared" si="192"/>
        <v>0</v>
      </c>
      <c r="LG186" s="919">
        <f t="shared" si="192"/>
        <v>0</v>
      </c>
      <c r="LH186" s="919">
        <f t="shared" si="192"/>
        <v>0</v>
      </c>
      <c r="LI186" s="919">
        <f t="shared" si="192"/>
        <v>0</v>
      </c>
      <c r="LJ186" s="919">
        <f t="shared" si="192"/>
        <v>0</v>
      </c>
      <c r="LK186" s="919">
        <f t="shared" si="192"/>
        <v>0</v>
      </c>
      <c r="LL186" s="919">
        <f t="shared" si="192"/>
        <v>0</v>
      </c>
      <c r="LM186" s="919">
        <f t="shared" si="192"/>
        <v>0</v>
      </c>
      <c r="LN186" s="919">
        <f t="shared" si="192"/>
        <v>0</v>
      </c>
      <c r="LO186" s="919">
        <f t="shared" si="192"/>
        <v>0</v>
      </c>
      <c r="LP186" s="919">
        <f t="shared" si="192"/>
        <v>0</v>
      </c>
      <c r="LQ186" s="919">
        <f t="shared" si="192"/>
        <v>0</v>
      </c>
      <c r="LR186" s="919">
        <f t="shared" si="192"/>
        <v>0</v>
      </c>
      <c r="LS186" s="919">
        <f t="shared" si="192"/>
        <v>0</v>
      </c>
      <c r="LT186" s="919">
        <f t="shared" ref="LT186:OE186" si="193">LT185</f>
        <v>0</v>
      </c>
      <c r="LU186" s="919">
        <f t="shared" si="193"/>
        <v>0</v>
      </c>
      <c r="LV186" s="919">
        <f t="shared" si="193"/>
        <v>0</v>
      </c>
      <c r="LW186" s="919">
        <f t="shared" si="193"/>
        <v>0</v>
      </c>
      <c r="LX186" s="919">
        <f t="shared" si="193"/>
        <v>0</v>
      </c>
      <c r="LY186" s="919">
        <f t="shared" si="193"/>
        <v>0</v>
      </c>
      <c r="LZ186" s="919">
        <f t="shared" si="193"/>
        <v>0</v>
      </c>
      <c r="MA186" s="919">
        <f t="shared" si="193"/>
        <v>0</v>
      </c>
      <c r="MB186" s="919">
        <f t="shared" si="193"/>
        <v>0</v>
      </c>
      <c r="MC186" s="919">
        <f t="shared" si="193"/>
        <v>0</v>
      </c>
      <c r="MD186" s="919">
        <f t="shared" si="193"/>
        <v>0</v>
      </c>
      <c r="ME186" s="919">
        <f t="shared" si="193"/>
        <v>0</v>
      </c>
      <c r="MF186" s="919">
        <f t="shared" si="193"/>
        <v>0</v>
      </c>
      <c r="MG186" s="919">
        <f t="shared" si="193"/>
        <v>0</v>
      </c>
      <c r="MH186" s="919">
        <f t="shared" si="193"/>
        <v>0</v>
      </c>
      <c r="MI186" s="919">
        <f t="shared" si="193"/>
        <v>0</v>
      </c>
      <c r="MJ186" s="919">
        <f t="shared" si="193"/>
        <v>0</v>
      </c>
      <c r="MK186" s="919">
        <f t="shared" si="193"/>
        <v>0</v>
      </c>
      <c r="ML186" s="919">
        <f t="shared" si="193"/>
        <v>0</v>
      </c>
      <c r="MM186" s="919">
        <f t="shared" si="193"/>
        <v>0</v>
      </c>
      <c r="MN186" s="919">
        <f t="shared" si="193"/>
        <v>0</v>
      </c>
      <c r="MO186" s="919">
        <f t="shared" si="193"/>
        <v>0</v>
      </c>
      <c r="MP186" s="919">
        <f t="shared" si="193"/>
        <v>0</v>
      </c>
      <c r="MQ186" s="919">
        <f t="shared" si="193"/>
        <v>0</v>
      </c>
      <c r="MR186" s="919">
        <f t="shared" si="193"/>
        <v>0</v>
      </c>
      <c r="MS186" s="919">
        <f t="shared" si="193"/>
        <v>0</v>
      </c>
      <c r="MT186" s="919">
        <f t="shared" si="193"/>
        <v>0</v>
      </c>
      <c r="MU186" s="919">
        <f t="shared" si="193"/>
        <v>0</v>
      </c>
      <c r="MV186" s="919">
        <f t="shared" si="193"/>
        <v>0</v>
      </c>
      <c r="MW186" s="919">
        <f t="shared" si="193"/>
        <v>0</v>
      </c>
      <c r="MX186" s="919">
        <f t="shared" si="193"/>
        <v>0</v>
      </c>
      <c r="MY186" s="919">
        <f t="shared" si="193"/>
        <v>0</v>
      </c>
      <c r="MZ186" s="919">
        <f t="shared" si="193"/>
        <v>0</v>
      </c>
      <c r="NA186" s="919">
        <f t="shared" si="193"/>
        <v>0</v>
      </c>
      <c r="NB186" s="919">
        <f t="shared" si="193"/>
        <v>0</v>
      </c>
      <c r="NC186" s="919">
        <f t="shared" si="193"/>
        <v>0</v>
      </c>
      <c r="ND186" s="919">
        <f t="shared" si="193"/>
        <v>0</v>
      </c>
      <c r="NE186" s="919">
        <f t="shared" si="193"/>
        <v>0</v>
      </c>
      <c r="NF186" s="919">
        <f t="shared" si="193"/>
        <v>0</v>
      </c>
      <c r="NG186" s="919">
        <f t="shared" si="193"/>
        <v>0</v>
      </c>
      <c r="NH186" s="919">
        <f t="shared" si="193"/>
        <v>0</v>
      </c>
      <c r="NI186" s="919">
        <f t="shared" si="193"/>
        <v>0</v>
      </c>
      <c r="NJ186" s="919">
        <f t="shared" si="193"/>
        <v>0</v>
      </c>
      <c r="NK186" s="919">
        <f t="shared" si="193"/>
        <v>0</v>
      </c>
      <c r="NL186" s="919">
        <f t="shared" si="193"/>
        <v>0</v>
      </c>
      <c r="NM186" s="919">
        <f t="shared" si="193"/>
        <v>0</v>
      </c>
      <c r="NN186" s="919">
        <f t="shared" si="193"/>
        <v>0</v>
      </c>
      <c r="NO186" s="919">
        <f t="shared" si="193"/>
        <v>0</v>
      </c>
      <c r="NP186" s="919">
        <f t="shared" si="193"/>
        <v>0</v>
      </c>
      <c r="NQ186" s="919">
        <f t="shared" si="193"/>
        <v>0</v>
      </c>
      <c r="NR186" s="919">
        <f t="shared" si="193"/>
        <v>0</v>
      </c>
      <c r="NS186" s="919">
        <f t="shared" si="193"/>
        <v>0</v>
      </c>
      <c r="NT186" s="919">
        <f t="shared" si="193"/>
        <v>0</v>
      </c>
      <c r="NU186" s="919">
        <f t="shared" si="193"/>
        <v>0</v>
      </c>
      <c r="NV186" s="919">
        <f t="shared" si="193"/>
        <v>0</v>
      </c>
      <c r="NW186" s="919">
        <f t="shared" si="193"/>
        <v>0</v>
      </c>
      <c r="NX186" s="919">
        <f t="shared" si="193"/>
        <v>0</v>
      </c>
      <c r="NY186" s="919">
        <f t="shared" si="193"/>
        <v>0</v>
      </c>
      <c r="NZ186" s="919">
        <f t="shared" si="193"/>
        <v>0</v>
      </c>
      <c r="OA186" s="919">
        <f t="shared" si="193"/>
        <v>0</v>
      </c>
      <c r="OB186" s="919">
        <f t="shared" si="193"/>
        <v>0</v>
      </c>
      <c r="OC186" s="919">
        <f t="shared" si="193"/>
        <v>0</v>
      </c>
      <c r="OD186" s="919">
        <f t="shared" si="193"/>
        <v>0</v>
      </c>
      <c r="OE186" s="919">
        <f t="shared" si="193"/>
        <v>0</v>
      </c>
      <c r="OF186" s="919">
        <f t="shared" ref="OF186:QQ186" si="194">OF185</f>
        <v>0</v>
      </c>
      <c r="OG186" s="919">
        <f t="shared" si="194"/>
        <v>0</v>
      </c>
      <c r="OH186" s="919">
        <f t="shared" si="194"/>
        <v>0</v>
      </c>
      <c r="OI186" s="919">
        <f t="shared" si="194"/>
        <v>0</v>
      </c>
      <c r="OJ186" s="919">
        <f t="shared" si="194"/>
        <v>0</v>
      </c>
      <c r="OK186" s="919">
        <f t="shared" si="194"/>
        <v>0</v>
      </c>
      <c r="OL186" s="919">
        <f t="shared" si="194"/>
        <v>0</v>
      </c>
      <c r="OM186" s="919">
        <f t="shared" si="194"/>
        <v>0</v>
      </c>
      <c r="ON186" s="919">
        <f t="shared" si="194"/>
        <v>0</v>
      </c>
      <c r="OO186" s="919">
        <f t="shared" si="194"/>
        <v>0</v>
      </c>
      <c r="OP186" s="919">
        <f t="shared" si="194"/>
        <v>0</v>
      </c>
      <c r="OQ186" s="919">
        <f t="shared" si="194"/>
        <v>0</v>
      </c>
      <c r="OR186" s="919">
        <f t="shared" si="194"/>
        <v>0</v>
      </c>
      <c r="OS186" s="919">
        <f t="shared" si="194"/>
        <v>0</v>
      </c>
      <c r="OT186" s="919">
        <f t="shared" si="194"/>
        <v>0</v>
      </c>
      <c r="OU186" s="919">
        <f t="shared" si="194"/>
        <v>0</v>
      </c>
      <c r="OV186" s="919">
        <f t="shared" si="194"/>
        <v>0</v>
      </c>
      <c r="OW186" s="919">
        <f t="shared" si="194"/>
        <v>0</v>
      </c>
      <c r="OX186" s="919">
        <f t="shared" si="194"/>
        <v>0</v>
      </c>
      <c r="OY186" s="919">
        <f t="shared" si="194"/>
        <v>0</v>
      </c>
      <c r="OZ186" s="919">
        <f t="shared" si="194"/>
        <v>0</v>
      </c>
      <c r="PA186" s="919">
        <f t="shared" si="194"/>
        <v>0</v>
      </c>
      <c r="PB186" s="919">
        <f t="shared" si="194"/>
        <v>0</v>
      </c>
      <c r="PC186" s="919">
        <f t="shared" si="194"/>
        <v>0</v>
      </c>
      <c r="PD186" s="919">
        <f t="shared" si="194"/>
        <v>0</v>
      </c>
      <c r="PE186" s="919">
        <f t="shared" si="194"/>
        <v>0</v>
      </c>
      <c r="PF186" s="919">
        <f t="shared" si="194"/>
        <v>0</v>
      </c>
      <c r="PG186" s="919">
        <f t="shared" si="194"/>
        <v>0</v>
      </c>
      <c r="PH186" s="919">
        <f t="shared" si="194"/>
        <v>0</v>
      </c>
      <c r="PI186" s="919">
        <f t="shared" si="194"/>
        <v>0</v>
      </c>
      <c r="PJ186" s="919">
        <f t="shared" si="194"/>
        <v>0</v>
      </c>
      <c r="PK186" s="919">
        <f t="shared" si="194"/>
        <v>0</v>
      </c>
      <c r="PL186" s="919">
        <f t="shared" si="194"/>
        <v>0</v>
      </c>
      <c r="PM186" s="919">
        <f t="shared" si="194"/>
        <v>0</v>
      </c>
      <c r="PN186" s="919">
        <f t="shared" si="194"/>
        <v>0</v>
      </c>
      <c r="PO186" s="919">
        <f t="shared" si="194"/>
        <v>0</v>
      </c>
      <c r="PP186" s="919">
        <f t="shared" si="194"/>
        <v>0</v>
      </c>
      <c r="PQ186" s="919">
        <f t="shared" si="194"/>
        <v>0</v>
      </c>
      <c r="PR186" s="919">
        <f t="shared" si="194"/>
        <v>0</v>
      </c>
      <c r="PS186" s="919">
        <f t="shared" si="194"/>
        <v>0</v>
      </c>
      <c r="PT186" s="919">
        <f t="shared" si="194"/>
        <v>0</v>
      </c>
      <c r="PU186" s="919">
        <f t="shared" si="194"/>
        <v>0</v>
      </c>
      <c r="PV186" s="919">
        <f t="shared" si="194"/>
        <v>0</v>
      </c>
      <c r="PW186" s="919">
        <f t="shared" si="194"/>
        <v>0</v>
      </c>
      <c r="PX186" s="919">
        <f t="shared" si="194"/>
        <v>0</v>
      </c>
      <c r="PY186" s="919">
        <f t="shared" si="194"/>
        <v>0</v>
      </c>
      <c r="PZ186" s="919">
        <f t="shared" si="194"/>
        <v>0</v>
      </c>
      <c r="QA186" s="919">
        <f t="shared" si="194"/>
        <v>0</v>
      </c>
      <c r="QB186" s="919">
        <f t="shared" si="194"/>
        <v>0</v>
      </c>
      <c r="QC186" s="919">
        <f t="shared" si="194"/>
        <v>0</v>
      </c>
      <c r="QD186" s="919">
        <f t="shared" si="194"/>
        <v>0</v>
      </c>
      <c r="QE186" s="919">
        <f t="shared" si="194"/>
        <v>0</v>
      </c>
      <c r="QF186" s="919">
        <f t="shared" si="194"/>
        <v>0</v>
      </c>
      <c r="QG186" s="919">
        <f t="shared" si="194"/>
        <v>0</v>
      </c>
      <c r="QH186" s="919">
        <f t="shared" si="194"/>
        <v>0</v>
      </c>
      <c r="QI186" s="919">
        <f t="shared" si="194"/>
        <v>0</v>
      </c>
      <c r="QJ186" s="919">
        <f t="shared" si="194"/>
        <v>0</v>
      </c>
      <c r="QK186" s="919">
        <f t="shared" si="194"/>
        <v>0</v>
      </c>
      <c r="QL186" s="919">
        <f t="shared" si="194"/>
        <v>0</v>
      </c>
      <c r="QM186" s="919">
        <f t="shared" si="194"/>
        <v>0</v>
      </c>
      <c r="QN186" s="919">
        <f t="shared" si="194"/>
        <v>0</v>
      </c>
      <c r="QO186" s="919">
        <f t="shared" si="194"/>
        <v>0</v>
      </c>
      <c r="QP186" s="919">
        <f t="shared" si="194"/>
        <v>0</v>
      </c>
      <c r="QQ186" s="919">
        <f t="shared" si="194"/>
        <v>0</v>
      </c>
      <c r="QR186" s="919">
        <f t="shared" ref="QR186:SI186" si="195">QR185</f>
        <v>0</v>
      </c>
      <c r="QS186" s="919">
        <f t="shared" si="195"/>
        <v>0</v>
      </c>
      <c r="QT186" s="919">
        <f t="shared" si="195"/>
        <v>0</v>
      </c>
      <c r="QU186" s="919">
        <f t="shared" si="195"/>
        <v>0</v>
      </c>
      <c r="QV186" s="919">
        <f t="shared" si="195"/>
        <v>0</v>
      </c>
      <c r="QW186" s="919">
        <f t="shared" si="195"/>
        <v>0</v>
      </c>
      <c r="QX186" s="919">
        <f t="shared" si="195"/>
        <v>0</v>
      </c>
      <c r="QY186" s="919">
        <f t="shared" si="195"/>
        <v>0</v>
      </c>
      <c r="QZ186" s="919">
        <f t="shared" si="195"/>
        <v>0</v>
      </c>
      <c r="RA186" s="919">
        <f t="shared" si="195"/>
        <v>0</v>
      </c>
      <c r="RB186" s="919">
        <f t="shared" si="195"/>
        <v>0</v>
      </c>
      <c r="RC186" s="919">
        <f t="shared" si="195"/>
        <v>0</v>
      </c>
      <c r="RD186" s="919">
        <f t="shared" si="195"/>
        <v>0</v>
      </c>
      <c r="RE186" s="919">
        <f t="shared" si="195"/>
        <v>0</v>
      </c>
      <c r="RF186" s="919">
        <f t="shared" si="195"/>
        <v>0</v>
      </c>
      <c r="RG186" s="919">
        <f t="shared" si="195"/>
        <v>0</v>
      </c>
      <c r="RH186" s="919">
        <f t="shared" si="195"/>
        <v>0</v>
      </c>
      <c r="RI186" s="919">
        <f t="shared" si="195"/>
        <v>0</v>
      </c>
      <c r="RJ186" s="919">
        <f t="shared" si="195"/>
        <v>0</v>
      </c>
      <c r="RK186" s="919">
        <f t="shared" si="195"/>
        <v>0</v>
      </c>
      <c r="RL186" s="919">
        <f t="shared" si="195"/>
        <v>0</v>
      </c>
      <c r="RM186" s="919">
        <f t="shared" si="195"/>
        <v>0</v>
      </c>
      <c r="RN186" s="919">
        <f t="shared" si="195"/>
        <v>0</v>
      </c>
      <c r="RO186" s="919">
        <f t="shared" si="195"/>
        <v>0</v>
      </c>
      <c r="RP186" s="919">
        <f t="shared" si="195"/>
        <v>0</v>
      </c>
      <c r="RQ186" s="919">
        <f t="shared" si="195"/>
        <v>0</v>
      </c>
      <c r="RR186" s="919">
        <f t="shared" si="195"/>
        <v>0</v>
      </c>
      <c r="RS186" s="919">
        <f t="shared" si="195"/>
        <v>0</v>
      </c>
      <c r="RT186" s="919">
        <f t="shared" si="195"/>
        <v>0</v>
      </c>
      <c r="RU186" s="919">
        <f t="shared" si="195"/>
        <v>0</v>
      </c>
      <c r="RV186" s="919">
        <f t="shared" si="195"/>
        <v>0</v>
      </c>
      <c r="RW186" s="919">
        <f t="shared" si="195"/>
        <v>0</v>
      </c>
      <c r="RX186" s="919">
        <f t="shared" si="195"/>
        <v>0</v>
      </c>
      <c r="RY186" s="919">
        <f t="shared" si="195"/>
        <v>0</v>
      </c>
      <c r="RZ186" s="919">
        <f t="shared" si="195"/>
        <v>0</v>
      </c>
      <c r="SA186" s="919">
        <f t="shared" si="195"/>
        <v>0</v>
      </c>
      <c r="SB186" s="919">
        <f t="shared" si="195"/>
        <v>0</v>
      </c>
      <c r="SC186" s="919">
        <f t="shared" si="195"/>
        <v>0</v>
      </c>
      <c r="SD186" s="919">
        <f t="shared" si="195"/>
        <v>0</v>
      </c>
      <c r="SE186" s="919">
        <f t="shared" si="195"/>
        <v>0</v>
      </c>
      <c r="SF186" s="919">
        <f t="shared" si="195"/>
        <v>0</v>
      </c>
      <c r="SG186" s="919">
        <f t="shared" si="195"/>
        <v>0</v>
      </c>
      <c r="SH186" s="919">
        <f t="shared" si="195"/>
        <v>0</v>
      </c>
      <c r="SI186" s="919">
        <f t="shared" si="195"/>
        <v>0</v>
      </c>
      <c r="SJ186" s="272">
        <f t="shared" si="176"/>
        <v>0</v>
      </c>
      <c r="SK186" s="259"/>
      <c r="SL186" s="247"/>
      <c r="SM186" s="247"/>
      <c r="SN186" s="247"/>
    </row>
    <row r="187" spans="1:508" outlineLevel="3" x14ac:dyDescent="0.35">
      <c r="A187" s="247"/>
      <c r="B187" s="256"/>
      <c r="C187" s="445">
        <f t="shared" ref="C187" si="196">INT($C$40)+3</f>
        <v>4</v>
      </c>
      <c r="D187" s="272"/>
      <c r="E187" s="323">
        <f t="shared" si="154"/>
        <v>35</v>
      </c>
      <c r="F187" s="329"/>
      <c r="G187" s="272"/>
      <c r="H187" s="567"/>
      <c r="I187" s="585" t="s">
        <v>909</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176"/>
        <v>0</v>
      </c>
      <c r="SK187" s="259"/>
      <c r="SL187" s="247"/>
      <c r="SM187" s="247"/>
      <c r="SN187" s="247"/>
    </row>
    <row r="188" spans="1:508" outlineLevel="3" x14ac:dyDescent="0.35">
      <c r="A188" s="247"/>
      <c r="B188" s="256"/>
      <c r="C188" s="445">
        <f>INT($C$40)+3</f>
        <v>4</v>
      </c>
      <c r="D188" s="272"/>
      <c r="E188" s="323">
        <f t="shared" si="154"/>
        <v>36</v>
      </c>
      <c r="F188" s="329"/>
      <c r="G188" s="272"/>
      <c r="H188" s="567"/>
      <c r="I188" s="582" t="s">
        <v>901</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176"/>
        <v>0</v>
      </c>
      <c r="SK188" s="259"/>
      <c r="SL188" s="247"/>
      <c r="SM188" s="247"/>
      <c r="SN188" s="247"/>
    </row>
    <row r="189" spans="1:508" outlineLevel="3" x14ac:dyDescent="0.35">
      <c r="A189" s="247"/>
      <c r="B189" s="256"/>
      <c r="C189" s="445">
        <f>INT($C$40)+3</f>
        <v>4</v>
      </c>
      <c r="D189" s="272"/>
      <c r="E189" s="323">
        <f t="shared" si="154"/>
        <v>37</v>
      </c>
      <c r="F189" s="329"/>
      <c r="G189" s="272"/>
      <c r="H189" s="567"/>
      <c r="I189" s="582" t="s">
        <v>902</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176"/>
        <v>0</v>
      </c>
      <c r="SK189" s="259"/>
      <c r="SL189" s="247"/>
      <c r="SM189" s="247"/>
      <c r="SN189" s="247"/>
    </row>
    <row r="190" spans="1:508" outlineLevel="3" x14ac:dyDescent="0.35">
      <c r="A190" s="247"/>
      <c r="B190" s="256"/>
      <c r="C190" s="445">
        <f>INT($C$40)+3</f>
        <v>4</v>
      </c>
      <c r="D190" s="272"/>
      <c r="E190" s="323">
        <f t="shared" si="154"/>
        <v>38</v>
      </c>
      <c r="F190" s="329"/>
      <c r="G190" s="272"/>
      <c r="H190" s="569"/>
      <c r="I190" s="583" t="s">
        <v>903</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176"/>
        <v>0</v>
      </c>
      <c r="SK190" s="259"/>
      <c r="SL190" s="247"/>
      <c r="SM190" s="247"/>
      <c r="SN190" s="247"/>
    </row>
    <row r="191" spans="1:508" outlineLevel="2" x14ac:dyDescent="0.35">
      <c r="A191" s="247"/>
      <c r="B191" s="256"/>
      <c r="C191" s="445">
        <f>INT($C$40)+2</f>
        <v>3</v>
      </c>
      <c r="D191" s="272"/>
      <c r="E191" s="323">
        <f t="shared" si="154"/>
        <v>39</v>
      </c>
      <c r="F191" s="329"/>
      <c r="G191" s="272"/>
      <c r="H191" s="565"/>
      <c r="I191" s="565" t="s">
        <v>597</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176"/>
        <v>0</v>
      </c>
      <c r="SK191" s="259"/>
      <c r="SL191" s="247"/>
      <c r="SM191" s="247"/>
      <c r="SN191" s="247"/>
    </row>
    <row r="192" spans="1:508" outlineLevel="3" x14ac:dyDescent="0.35">
      <c r="A192" s="247"/>
      <c r="B192" s="256"/>
      <c r="C192" s="445">
        <f t="shared" si="175"/>
        <v>4</v>
      </c>
      <c r="D192" s="272"/>
      <c r="E192" s="323">
        <f t="shared" si="154"/>
        <v>40</v>
      </c>
      <c r="F192" s="329"/>
      <c r="G192" s="272"/>
      <c r="H192" s="567"/>
      <c r="I192" s="567" t="s">
        <v>598</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176"/>
        <v>0</v>
      </c>
      <c r="SK192" s="259"/>
      <c r="SL192" s="247"/>
      <c r="SM192" s="247"/>
      <c r="SN192" s="247"/>
    </row>
    <row r="193" spans="1:508" outlineLevel="3" x14ac:dyDescent="0.35">
      <c r="A193" s="247"/>
      <c r="B193" s="256"/>
      <c r="C193" s="445">
        <f t="shared" si="175"/>
        <v>4</v>
      </c>
      <c r="D193" s="272"/>
      <c r="E193" s="323">
        <f t="shared" si="154"/>
        <v>41</v>
      </c>
      <c r="F193" s="329"/>
      <c r="G193" s="272"/>
      <c r="H193" s="567"/>
      <c r="I193" s="567" t="s">
        <v>599</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176"/>
        <v>0</v>
      </c>
      <c r="SK193" s="259"/>
      <c r="SL193" s="247"/>
      <c r="SM193" s="247"/>
      <c r="SN193" s="247"/>
    </row>
    <row r="194" spans="1:508" outlineLevel="3" x14ac:dyDescent="0.35">
      <c r="A194" s="247"/>
      <c r="B194" s="256"/>
      <c r="C194" s="445">
        <f t="shared" si="175"/>
        <v>4</v>
      </c>
      <c r="D194" s="272"/>
      <c r="E194" s="323">
        <f t="shared" si="154"/>
        <v>42</v>
      </c>
      <c r="F194" s="329"/>
      <c r="G194" s="272"/>
      <c r="H194" s="571"/>
      <c r="I194" s="571" t="s">
        <v>730</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176"/>
        <v>0</v>
      </c>
      <c r="SK194" s="259"/>
      <c r="SL194" s="247"/>
      <c r="SM194" s="247"/>
      <c r="SN194" s="247"/>
    </row>
    <row r="195" spans="1:508" outlineLevel="2" x14ac:dyDescent="0.35">
      <c r="A195" s="247"/>
      <c r="B195" s="256"/>
      <c r="C195" s="445">
        <f>INT($C$40)+3</f>
        <v>4</v>
      </c>
      <c r="D195" s="272"/>
      <c r="E195" s="323">
        <f t="shared" si="154"/>
        <v>43</v>
      </c>
      <c r="F195" s="329"/>
      <c r="G195" s="272"/>
      <c r="H195" s="573"/>
      <c r="I195" s="573" t="s">
        <v>731</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176"/>
        <v>0</v>
      </c>
      <c r="SK195" s="259"/>
      <c r="SL195" s="247"/>
      <c r="SM195" s="247"/>
      <c r="SN195" s="247"/>
    </row>
    <row r="196" spans="1:508" outlineLevel="2" x14ac:dyDescent="0.35">
      <c r="A196" s="247"/>
      <c r="B196" s="256"/>
      <c r="C196" s="445">
        <f>INT($C$40)+2</f>
        <v>3</v>
      </c>
      <c r="D196" s="272"/>
      <c r="E196" s="323">
        <f t="shared" si="154"/>
        <v>44</v>
      </c>
      <c r="F196" s="329"/>
      <c r="G196" s="272"/>
      <c r="H196" s="463"/>
      <c r="I196" s="463" t="s">
        <v>732</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176"/>
        <v>0</v>
      </c>
      <c r="SK196" s="259"/>
      <c r="SL196" s="247"/>
      <c r="SM196" s="247"/>
      <c r="SN196" s="247"/>
    </row>
    <row r="197" spans="1:508" outlineLevel="3" x14ac:dyDescent="0.35">
      <c r="A197" s="247"/>
      <c r="B197" s="256"/>
      <c r="C197" s="445">
        <f t="shared" si="175"/>
        <v>4</v>
      </c>
      <c r="D197" s="272"/>
      <c r="E197" s="323">
        <f t="shared" si="154"/>
        <v>45</v>
      </c>
      <c r="F197" s="329"/>
      <c r="G197" s="272"/>
      <c r="H197" s="512"/>
      <c r="I197" s="512" t="s">
        <v>733</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176"/>
        <v>0</v>
      </c>
      <c r="SK197" s="259"/>
      <c r="SL197" s="247"/>
      <c r="SM197" s="247"/>
      <c r="SN197" s="247"/>
    </row>
    <row r="198" spans="1:508" outlineLevel="2" x14ac:dyDescent="0.35">
      <c r="A198" s="247"/>
      <c r="B198" s="256"/>
      <c r="C198" s="445">
        <f>INT($C$40)+2</f>
        <v>3</v>
      </c>
      <c r="D198" s="272"/>
      <c r="E198" s="323">
        <f t="shared" si="154"/>
        <v>46</v>
      </c>
      <c r="F198" s="329"/>
      <c r="G198" s="272"/>
      <c r="H198" s="513"/>
      <c r="I198" s="513" t="s">
        <v>734</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176"/>
        <v>0</v>
      </c>
      <c r="SK198" s="259"/>
      <c r="SL198" s="247"/>
      <c r="SM198" s="247"/>
      <c r="SN198" s="247"/>
    </row>
    <row r="199" spans="1:508" outlineLevel="3" x14ac:dyDescent="0.35">
      <c r="A199" s="247"/>
      <c r="B199" s="256"/>
      <c r="C199" s="445">
        <f>INT($C$40)+3</f>
        <v>4</v>
      </c>
      <c r="D199" s="272"/>
      <c r="E199" s="323">
        <f t="shared" si="154"/>
        <v>47</v>
      </c>
      <c r="F199" s="329"/>
      <c r="G199" s="272"/>
      <c r="H199" s="345"/>
      <c r="I199" s="345" t="s">
        <v>735</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176"/>
        <v>0</v>
      </c>
      <c r="SK199" s="259"/>
      <c r="SL199" s="247"/>
      <c r="SM199" s="247"/>
      <c r="SN199" s="247"/>
    </row>
    <row r="200" spans="1:508" outlineLevel="2" x14ac:dyDescent="0.35">
      <c r="A200" s="247"/>
      <c r="B200" s="256"/>
      <c r="C200" s="445">
        <f>INT($C$40)+3</f>
        <v>4</v>
      </c>
      <c r="D200" s="272"/>
      <c r="E200" s="323">
        <f t="shared" si="154"/>
        <v>48</v>
      </c>
      <c r="F200" s="329"/>
      <c r="G200" s="272"/>
      <c r="H200" s="573"/>
      <c r="I200" s="573" t="s">
        <v>736</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176"/>
        <v>0</v>
      </c>
      <c r="SK200" s="259"/>
      <c r="SL200" s="247"/>
      <c r="SM200" s="247"/>
      <c r="SN200" s="247"/>
    </row>
    <row r="201" spans="1:508" outlineLevel="2" x14ac:dyDescent="0.35">
      <c r="A201" s="247"/>
      <c r="B201" s="256"/>
      <c r="C201" s="445">
        <f>INT($C$40)+2</f>
        <v>3</v>
      </c>
      <c r="D201" s="272"/>
      <c r="E201" s="323">
        <f t="shared" si="154"/>
        <v>49</v>
      </c>
      <c r="F201" s="329"/>
      <c r="G201" s="272"/>
      <c r="H201" s="565" t="str">
        <f>Sheep!$H$253&amp;" Merino BBB"</f>
        <v>Spr Merino BBB</v>
      </c>
      <c r="I201" s="565" t="s">
        <v>897</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153"/>
        <v>0</v>
      </c>
      <c r="SK201" s="259"/>
      <c r="SL201" s="247"/>
      <c r="SM201" s="247"/>
      <c r="SN201" s="247"/>
    </row>
    <row r="202" spans="1:508" outlineLevel="3" x14ac:dyDescent="0.35">
      <c r="A202" s="247"/>
      <c r="B202" s="256"/>
      <c r="C202" s="445">
        <f>INT($C$40)+3</f>
        <v>4</v>
      </c>
      <c r="D202" s="272"/>
      <c r="E202" s="323">
        <f t="shared" si="154"/>
        <v>50</v>
      </c>
      <c r="F202" s="329"/>
      <c r="G202" s="272"/>
      <c r="H202" s="567"/>
      <c r="I202" s="585" t="s">
        <v>898</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153"/>
        <v>0</v>
      </c>
      <c r="SK202" s="259"/>
      <c r="SL202" s="247"/>
      <c r="SM202" s="247"/>
      <c r="SN202" s="247"/>
    </row>
    <row r="203" spans="1:508" outlineLevel="3" x14ac:dyDescent="0.35">
      <c r="A203" s="247"/>
      <c r="B203" s="256"/>
      <c r="C203" s="445">
        <f>INT($C$40)+3</f>
        <v>4</v>
      </c>
      <c r="D203" s="272"/>
      <c r="E203" s="323">
        <f t="shared" si="154"/>
        <v>51</v>
      </c>
      <c r="F203" s="329"/>
      <c r="G203" s="272"/>
      <c r="H203" s="567"/>
      <c r="I203" s="582" t="s">
        <v>900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153"/>
        <v>0</v>
      </c>
      <c r="SK203" s="259"/>
      <c r="SL203" s="247"/>
      <c r="SM203" s="247"/>
      <c r="SN203" s="247"/>
    </row>
    <row r="204" spans="1:508" outlineLevel="3" x14ac:dyDescent="0.35">
      <c r="A204" s="247"/>
      <c r="B204" s="256"/>
      <c r="C204" s="445">
        <f t="shared" ref="C204:C207" si="197">INT($C$40)+3</f>
        <v>4</v>
      </c>
      <c r="D204" s="272"/>
      <c r="E204" s="323">
        <f t="shared" si="154"/>
        <v>52</v>
      </c>
      <c r="F204" s="329"/>
      <c r="G204" s="272"/>
      <c r="H204" s="567"/>
      <c r="I204" s="585" t="s">
        <v>899</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153"/>
        <v>0</v>
      </c>
      <c r="SK204" s="259"/>
      <c r="SL204" s="247"/>
      <c r="SM204" s="247"/>
      <c r="SN204" s="247"/>
    </row>
    <row r="205" spans="1:508" outlineLevel="3" x14ac:dyDescent="0.35">
      <c r="A205" s="247"/>
      <c r="B205" s="256"/>
      <c r="C205" s="445">
        <f t="shared" si="197"/>
        <v>4</v>
      </c>
      <c r="D205" s="272"/>
      <c r="E205" s="323">
        <f t="shared" si="154"/>
        <v>53</v>
      </c>
      <c r="F205" s="329"/>
      <c r="G205" s="272"/>
      <c r="H205" s="567"/>
      <c r="I205" s="582" t="s">
        <v>901</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153"/>
        <v>0</v>
      </c>
      <c r="SK205" s="259"/>
      <c r="SL205" s="247"/>
      <c r="SM205" s="247"/>
      <c r="SN205" s="247"/>
    </row>
    <row r="206" spans="1:508" outlineLevel="3" x14ac:dyDescent="0.35">
      <c r="A206" s="247"/>
      <c r="B206" s="256"/>
      <c r="C206" s="445">
        <f t="shared" si="197"/>
        <v>4</v>
      </c>
      <c r="D206" s="272"/>
      <c r="E206" s="323">
        <f t="shared" si="154"/>
        <v>54</v>
      </c>
      <c r="F206" s="329"/>
      <c r="G206" s="272"/>
      <c r="H206" s="567"/>
      <c r="I206" s="582" t="s">
        <v>904</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153"/>
        <v>0</v>
      </c>
      <c r="SK206" s="259"/>
      <c r="SL206" s="247"/>
      <c r="SM206" s="247"/>
      <c r="SN206" s="247"/>
    </row>
    <row r="207" spans="1:508" outlineLevel="3" x14ac:dyDescent="0.35">
      <c r="A207" s="247"/>
      <c r="B207" s="256"/>
      <c r="C207" s="445">
        <f t="shared" si="197"/>
        <v>4</v>
      </c>
      <c r="D207" s="272"/>
      <c r="E207" s="323">
        <f t="shared" si="154"/>
        <v>55</v>
      </c>
      <c r="F207" s="329"/>
      <c r="G207" s="272"/>
      <c r="H207" s="567"/>
      <c r="I207" s="585" t="s">
        <v>905</v>
      </c>
      <c r="J207" s="568"/>
      <c r="K207" s="918">
        <f>K204</f>
        <v>0</v>
      </c>
      <c r="L207" s="918">
        <f t="shared" ref="L207:BW209" si="198">L204</f>
        <v>0</v>
      </c>
      <c r="M207" s="918">
        <f t="shared" si="198"/>
        <v>0</v>
      </c>
      <c r="N207" s="918">
        <f t="shared" si="198"/>
        <v>0</v>
      </c>
      <c r="O207" s="918">
        <f t="shared" si="198"/>
        <v>0</v>
      </c>
      <c r="P207" s="918">
        <f t="shared" si="198"/>
        <v>0</v>
      </c>
      <c r="Q207" s="918">
        <f t="shared" si="198"/>
        <v>0</v>
      </c>
      <c r="R207" s="918">
        <f t="shared" si="198"/>
        <v>0</v>
      </c>
      <c r="S207" s="918">
        <f t="shared" si="198"/>
        <v>0</v>
      </c>
      <c r="T207" s="918">
        <f t="shared" si="198"/>
        <v>0</v>
      </c>
      <c r="U207" s="918">
        <f t="shared" si="198"/>
        <v>0</v>
      </c>
      <c r="V207" s="918">
        <f t="shared" si="198"/>
        <v>0</v>
      </c>
      <c r="W207" s="918">
        <f t="shared" si="198"/>
        <v>0</v>
      </c>
      <c r="X207" s="918">
        <f t="shared" si="198"/>
        <v>0</v>
      </c>
      <c r="Y207" s="918">
        <f t="shared" si="198"/>
        <v>0</v>
      </c>
      <c r="Z207" s="918">
        <f t="shared" si="198"/>
        <v>0</v>
      </c>
      <c r="AA207" s="918">
        <f t="shared" si="198"/>
        <v>0</v>
      </c>
      <c r="AB207" s="918">
        <f t="shared" si="198"/>
        <v>0</v>
      </c>
      <c r="AC207" s="918">
        <f t="shared" si="198"/>
        <v>0</v>
      </c>
      <c r="AD207" s="918">
        <f t="shared" si="198"/>
        <v>0</v>
      </c>
      <c r="AE207" s="918">
        <f t="shared" si="198"/>
        <v>0</v>
      </c>
      <c r="AF207" s="918">
        <f t="shared" si="198"/>
        <v>0</v>
      </c>
      <c r="AG207" s="918">
        <f t="shared" si="198"/>
        <v>0</v>
      </c>
      <c r="AH207" s="918">
        <f t="shared" si="198"/>
        <v>0</v>
      </c>
      <c r="AI207" s="918">
        <f t="shared" si="198"/>
        <v>0</v>
      </c>
      <c r="AJ207" s="918">
        <f t="shared" si="198"/>
        <v>0</v>
      </c>
      <c r="AK207" s="918">
        <f t="shared" si="198"/>
        <v>0</v>
      </c>
      <c r="AL207" s="918">
        <f t="shared" si="198"/>
        <v>0</v>
      </c>
      <c r="AM207" s="918">
        <f t="shared" si="198"/>
        <v>0</v>
      </c>
      <c r="AN207" s="918">
        <f t="shared" si="198"/>
        <v>0</v>
      </c>
      <c r="AO207" s="918">
        <f t="shared" si="198"/>
        <v>0</v>
      </c>
      <c r="AP207" s="918">
        <f t="shared" si="198"/>
        <v>0</v>
      </c>
      <c r="AQ207" s="918">
        <f t="shared" si="198"/>
        <v>0</v>
      </c>
      <c r="AR207" s="918">
        <f t="shared" si="198"/>
        <v>0</v>
      </c>
      <c r="AS207" s="918">
        <f t="shared" si="198"/>
        <v>0</v>
      </c>
      <c r="AT207" s="918">
        <f t="shared" si="198"/>
        <v>0</v>
      </c>
      <c r="AU207" s="918">
        <f t="shared" si="198"/>
        <v>0</v>
      </c>
      <c r="AV207" s="918">
        <f t="shared" si="198"/>
        <v>0</v>
      </c>
      <c r="AW207" s="918">
        <f t="shared" si="198"/>
        <v>0</v>
      </c>
      <c r="AX207" s="918">
        <f t="shared" si="198"/>
        <v>0</v>
      </c>
      <c r="AY207" s="918">
        <f t="shared" si="198"/>
        <v>0</v>
      </c>
      <c r="AZ207" s="918">
        <f t="shared" si="198"/>
        <v>0</v>
      </c>
      <c r="BA207" s="918">
        <f t="shared" si="198"/>
        <v>0</v>
      </c>
      <c r="BB207" s="918">
        <f t="shared" si="198"/>
        <v>0</v>
      </c>
      <c r="BC207" s="918">
        <f t="shared" si="198"/>
        <v>0</v>
      </c>
      <c r="BD207" s="918">
        <f t="shared" si="198"/>
        <v>0</v>
      </c>
      <c r="BE207" s="918">
        <f t="shared" si="198"/>
        <v>0</v>
      </c>
      <c r="BF207" s="918">
        <f t="shared" si="198"/>
        <v>0</v>
      </c>
      <c r="BG207" s="918">
        <f t="shared" si="198"/>
        <v>0</v>
      </c>
      <c r="BH207" s="918">
        <f t="shared" si="198"/>
        <v>0</v>
      </c>
      <c r="BI207" s="918">
        <f t="shared" si="198"/>
        <v>0</v>
      </c>
      <c r="BJ207" s="918">
        <f t="shared" si="198"/>
        <v>0</v>
      </c>
      <c r="BK207" s="918">
        <f t="shared" si="198"/>
        <v>0</v>
      </c>
      <c r="BL207" s="918">
        <f t="shared" si="198"/>
        <v>0</v>
      </c>
      <c r="BM207" s="918">
        <f t="shared" si="198"/>
        <v>0</v>
      </c>
      <c r="BN207" s="918">
        <f t="shared" si="198"/>
        <v>0</v>
      </c>
      <c r="BO207" s="918">
        <f t="shared" si="198"/>
        <v>0</v>
      </c>
      <c r="BP207" s="918">
        <f t="shared" si="198"/>
        <v>0</v>
      </c>
      <c r="BQ207" s="918">
        <f t="shared" si="198"/>
        <v>0</v>
      </c>
      <c r="BR207" s="918">
        <f t="shared" si="198"/>
        <v>0</v>
      </c>
      <c r="BS207" s="918">
        <f t="shared" si="198"/>
        <v>0</v>
      </c>
      <c r="BT207" s="918">
        <f t="shared" si="198"/>
        <v>0</v>
      </c>
      <c r="BU207" s="918">
        <f t="shared" si="198"/>
        <v>0</v>
      </c>
      <c r="BV207" s="918">
        <f t="shared" si="198"/>
        <v>0</v>
      </c>
      <c r="BW207" s="918">
        <f t="shared" si="198"/>
        <v>0</v>
      </c>
      <c r="BX207" s="918">
        <f t="shared" ref="BX207:EI209" si="199">BX204</f>
        <v>0</v>
      </c>
      <c r="BY207" s="918">
        <f t="shared" si="199"/>
        <v>0</v>
      </c>
      <c r="BZ207" s="918">
        <f t="shared" si="199"/>
        <v>0</v>
      </c>
      <c r="CA207" s="918">
        <f t="shared" si="199"/>
        <v>0</v>
      </c>
      <c r="CB207" s="918">
        <f t="shared" si="199"/>
        <v>0</v>
      </c>
      <c r="CC207" s="918">
        <f t="shared" si="199"/>
        <v>0</v>
      </c>
      <c r="CD207" s="918">
        <f t="shared" si="199"/>
        <v>0</v>
      </c>
      <c r="CE207" s="918">
        <f t="shared" si="199"/>
        <v>0</v>
      </c>
      <c r="CF207" s="918">
        <f t="shared" si="199"/>
        <v>0</v>
      </c>
      <c r="CG207" s="918">
        <f t="shared" si="199"/>
        <v>0</v>
      </c>
      <c r="CH207" s="918">
        <f t="shared" si="199"/>
        <v>0</v>
      </c>
      <c r="CI207" s="918">
        <f t="shared" si="199"/>
        <v>0</v>
      </c>
      <c r="CJ207" s="918">
        <f t="shared" si="199"/>
        <v>0</v>
      </c>
      <c r="CK207" s="918">
        <f t="shared" si="199"/>
        <v>0</v>
      </c>
      <c r="CL207" s="918">
        <f t="shared" si="199"/>
        <v>0</v>
      </c>
      <c r="CM207" s="918">
        <f t="shared" si="199"/>
        <v>0</v>
      </c>
      <c r="CN207" s="918">
        <f t="shared" si="199"/>
        <v>0</v>
      </c>
      <c r="CO207" s="918">
        <f t="shared" si="199"/>
        <v>0</v>
      </c>
      <c r="CP207" s="918">
        <f t="shared" si="199"/>
        <v>0</v>
      </c>
      <c r="CQ207" s="918">
        <f t="shared" si="199"/>
        <v>0</v>
      </c>
      <c r="CR207" s="918">
        <f t="shared" si="199"/>
        <v>0</v>
      </c>
      <c r="CS207" s="918">
        <f t="shared" si="199"/>
        <v>0</v>
      </c>
      <c r="CT207" s="918">
        <f t="shared" si="199"/>
        <v>0</v>
      </c>
      <c r="CU207" s="918">
        <f t="shared" si="199"/>
        <v>0</v>
      </c>
      <c r="CV207" s="918">
        <f t="shared" si="199"/>
        <v>0</v>
      </c>
      <c r="CW207" s="918">
        <f t="shared" si="199"/>
        <v>0</v>
      </c>
      <c r="CX207" s="918">
        <f t="shared" si="199"/>
        <v>0</v>
      </c>
      <c r="CY207" s="918">
        <f t="shared" si="199"/>
        <v>0</v>
      </c>
      <c r="CZ207" s="918">
        <f t="shared" si="199"/>
        <v>0</v>
      </c>
      <c r="DA207" s="918">
        <f t="shared" si="199"/>
        <v>0</v>
      </c>
      <c r="DB207" s="918">
        <f t="shared" si="199"/>
        <v>0</v>
      </c>
      <c r="DC207" s="918">
        <f t="shared" si="199"/>
        <v>0</v>
      </c>
      <c r="DD207" s="918">
        <f t="shared" si="199"/>
        <v>0</v>
      </c>
      <c r="DE207" s="918">
        <f t="shared" si="199"/>
        <v>0</v>
      </c>
      <c r="DF207" s="918">
        <f t="shared" si="199"/>
        <v>0</v>
      </c>
      <c r="DG207" s="918">
        <f t="shared" si="199"/>
        <v>0</v>
      </c>
      <c r="DH207" s="918">
        <f t="shared" si="199"/>
        <v>0</v>
      </c>
      <c r="DI207" s="918">
        <f t="shared" si="199"/>
        <v>0</v>
      </c>
      <c r="DJ207" s="918">
        <f t="shared" si="199"/>
        <v>0</v>
      </c>
      <c r="DK207" s="918">
        <f t="shared" si="199"/>
        <v>0</v>
      </c>
      <c r="DL207" s="918">
        <f t="shared" si="199"/>
        <v>0</v>
      </c>
      <c r="DM207" s="918">
        <f t="shared" si="199"/>
        <v>0</v>
      </c>
      <c r="DN207" s="918">
        <f t="shared" si="199"/>
        <v>0</v>
      </c>
      <c r="DO207" s="918">
        <f t="shared" si="199"/>
        <v>0</v>
      </c>
      <c r="DP207" s="918">
        <f t="shared" si="199"/>
        <v>0</v>
      </c>
      <c r="DQ207" s="918">
        <f t="shared" si="199"/>
        <v>0</v>
      </c>
      <c r="DR207" s="918">
        <f t="shared" si="199"/>
        <v>0</v>
      </c>
      <c r="DS207" s="918">
        <f t="shared" si="199"/>
        <v>0</v>
      </c>
      <c r="DT207" s="918">
        <f t="shared" si="199"/>
        <v>0</v>
      </c>
      <c r="DU207" s="918">
        <f t="shared" si="199"/>
        <v>0</v>
      </c>
      <c r="DV207" s="918">
        <f t="shared" si="199"/>
        <v>0</v>
      </c>
      <c r="DW207" s="918">
        <f t="shared" si="199"/>
        <v>0</v>
      </c>
      <c r="DX207" s="918">
        <f t="shared" si="199"/>
        <v>0</v>
      </c>
      <c r="DY207" s="918">
        <f t="shared" si="199"/>
        <v>0</v>
      </c>
      <c r="DZ207" s="918">
        <f t="shared" si="199"/>
        <v>0</v>
      </c>
      <c r="EA207" s="918">
        <f t="shared" si="199"/>
        <v>0</v>
      </c>
      <c r="EB207" s="918">
        <f t="shared" si="199"/>
        <v>0</v>
      </c>
      <c r="EC207" s="918">
        <f t="shared" si="199"/>
        <v>0</v>
      </c>
      <c r="ED207" s="918">
        <f t="shared" si="199"/>
        <v>0</v>
      </c>
      <c r="EE207" s="918">
        <f t="shared" si="199"/>
        <v>0</v>
      </c>
      <c r="EF207" s="918">
        <f t="shared" si="199"/>
        <v>0</v>
      </c>
      <c r="EG207" s="918">
        <f t="shared" si="199"/>
        <v>0</v>
      </c>
      <c r="EH207" s="918">
        <f t="shared" si="199"/>
        <v>0</v>
      </c>
      <c r="EI207" s="918">
        <f t="shared" si="199"/>
        <v>0</v>
      </c>
      <c r="EJ207" s="918">
        <f t="shared" ref="EJ207:GU209" si="200">EJ204</f>
        <v>0</v>
      </c>
      <c r="EK207" s="918">
        <f t="shared" si="200"/>
        <v>0</v>
      </c>
      <c r="EL207" s="918">
        <f t="shared" si="200"/>
        <v>0</v>
      </c>
      <c r="EM207" s="918">
        <f t="shared" si="200"/>
        <v>0</v>
      </c>
      <c r="EN207" s="918">
        <f t="shared" si="200"/>
        <v>0</v>
      </c>
      <c r="EO207" s="918">
        <f t="shared" si="200"/>
        <v>0</v>
      </c>
      <c r="EP207" s="918">
        <f t="shared" si="200"/>
        <v>0</v>
      </c>
      <c r="EQ207" s="918">
        <f t="shared" si="200"/>
        <v>0</v>
      </c>
      <c r="ER207" s="918">
        <f t="shared" si="200"/>
        <v>0</v>
      </c>
      <c r="ES207" s="918">
        <f t="shared" si="200"/>
        <v>0</v>
      </c>
      <c r="ET207" s="918">
        <f t="shared" si="200"/>
        <v>0</v>
      </c>
      <c r="EU207" s="918">
        <f t="shared" si="200"/>
        <v>0</v>
      </c>
      <c r="EV207" s="918">
        <f t="shared" si="200"/>
        <v>0</v>
      </c>
      <c r="EW207" s="918">
        <f t="shared" si="200"/>
        <v>0</v>
      </c>
      <c r="EX207" s="918">
        <f t="shared" si="200"/>
        <v>0</v>
      </c>
      <c r="EY207" s="918">
        <f t="shared" si="200"/>
        <v>0</v>
      </c>
      <c r="EZ207" s="918">
        <f t="shared" si="200"/>
        <v>0</v>
      </c>
      <c r="FA207" s="918">
        <f t="shared" si="200"/>
        <v>0</v>
      </c>
      <c r="FB207" s="918">
        <f t="shared" si="200"/>
        <v>0</v>
      </c>
      <c r="FC207" s="918">
        <f t="shared" si="200"/>
        <v>0</v>
      </c>
      <c r="FD207" s="918">
        <f t="shared" si="200"/>
        <v>0</v>
      </c>
      <c r="FE207" s="918">
        <f t="shared" si="200"/>
        <v>0</v>
      </c>
      <c r="FF207" s="918">
        <f t="shared" si="200"/>
        <v>0</v>
      </c>
      <c r="FG207" s="918">
        <f t="shared" si="200"/>
        <v>0</v>
      </c>
      <c r="FH207" s="918">
        <f t="shared" si="200"/>
        <v>0</v>
      </c>
      <c r="FI207" s="918">
        <f t="shared" si="200"/>
        <v>0</v>
      </c>
      <c r="FJ207" s="918">
        <f t="shared" si="200"/>
        <v>0</v>
      </c>
      <c r="FK207" s="918">
        <f t="shared" si="200"/>
        <v>0</v>
      </c>
      <c r="FL207" s="918">
        <f t="shared" si="200"/>
        <v>0</v>
      </c>
      <c r="FM207" s="918">
        <f t="shared" si="200"/>
        <v>0</v>
      </c>
      <c r="FN207" s="918">
        <f t="shared" si="200"/>
        <v>0</v>
      </c>
      <c r="FO207" s="918">
        <f t="shared" si="200"/>
        <v>0</v>
      </c>
      <c r="FP207" s="918">
        <f t="shared" si="200"/>
        <v>0</v>
      </c>
      <c r="FQ207" s="918">
        <f t="shared" si="200"/>
        <v>0</v>
      </c>
      <c r="FR207" s="918">
        <f t="shared" si="200"/>
        <v>0</v>
      </c>
      <c r="FS207" s="918">
        <f t="shared" si="200"/>
        <v>0</v>
      </c>
      <c r="FT207" s="918">
        <f t="shared" si="200"/>
        <v>0</v>
      </c>
      <c r="FU207" s="918">
        <f t="shared" si="200"/>
        <v>0</v>
      </c>
      <c r="FV207" s="918">
        <f t="shared" si="200"/>
        <v>0</v>
      </c>
      <c r="FW207" s="918">
        <f t="shared" si="200"/>
        <v>0</v>
      </c>
      <c r="FX207" s="918">
        <f t="shared" si="200"/>
        <v>0</v>
      </c>
      <c r="FY207" s="918">
        <f t="shared" si="200"/>
        <v>0</v>
      </c>
      <c r="FZ207" s="918">
        <f t="shared" si="200"/>
        <v>0</v>
      </c>
      <c r="GA207" s="918">
        <f t="shared" si="200"/>
        <v>0</v>
      </c>
      <c r="GB207" s="918">
        <f t="shared" si="200"/>
        <v>0</v>
      </c>
      <c r="GC207" s="918">
        <f t="shared" si="200"/>
        <v>0</v>
      </c>
      <c r="GD207" s="918">
        <f t="shared" si="200"/>
        <v>0</v>
      </c>
      <c r="GE207" s="918">
        <f t="shared" si="200"/>
        <v>0</v>
      </c>
      <c r="GF207" s="918">
        <f t="shared" si="200"/>
        <v>0</v>
      </c>
      <c r="GG207" s="918">
        <f t="shared" si="200"/>
        <v>0</v>
      </c>
      <c r="GH207" s="918">
        <f t="shared" si="200"/>
        <v>0</v>
      </c>
      <c r="GI207" s="918">
        <f t="shared" si="200"/>
        <v>0</v>
      </c>
      <c r="GJ207" s="918">
        <f t="shared" si="200"/>
        <v>0</v>
      </c>
      <c r="GK207" s="918">
        <f t="shared" si="200"/>
        <v>0</v>
      </c>
      <c r="GL207" s="918">
        <f t="shared" si="200"/>
        <v>0</v>
      </c>
      <c r="GM207" s="918">
        <f t="shared" si="200"/>
        <v>0</v>
      </c>
      <c r="GN207" s="918">
        <f t="shared" si="200"/>
        <v>0</v>
      </c>
      <c r="GO207" s="918">
        <f t="shared" si="200"/>
        <v>0</v>
      </c>
      <c r="GP207" s="918">
        <f t="shared" si="200"/>
        <v>0</v>
      </c>
      <c r="GQ207" s="918">
        <f t="shared" si="200"/>
        <v>0</v>
      </c>
      <c r="GR207" s="918">
        <f t="shared" si="200"/>
        <v>0</v>
      </c>
      <c r="GS207" s="918">
        <f t="shared" si="200"/>
        <v>0</v>
      </c>
      <c r="GT207" s="918">
        <f t="shared" si="200"/>
        <v>0</v>
      </c>
      <c r="GU207" s="918">
        <f t="shared" si="200"/>
        <v>0</v>
      </c>
      <c r="GV207" s="918">
        <f t="shared" ref="GV207:JG209" si="201">GV204</f>
        <v>0</v>
      </c>
      <c r="GW207" s="918">
        <f t="shared" si="201"/>
        <v>0</v>
      </c>
      <c r="GX207" s="918">
        <f t="shared" si="201"/>
        <v>0</v>
      </c>
      <c r="GY207" s="918">
        <f t="shared" si="201"/>
        <v>0</v>
      </c>
      <c r="GZ207" s="918">
        <f t="shared" si="201"/>
        <v>0</v>
      </c>
      <c r="HA207" s="918">
        <f t="shared" si="201"/>
        <v>0</v>
      </c>
      <c r="HB207" s="918">
        <f t="shared" si="201"/>
        <v>0</v>
      </c>
      <c r="HC207" s="918">
        <f t="shared" si="201"/>
        <v>0</v>
      </c>
      <c r="HD207" s="918">
        <f t="shared" si="201"/>
        <v>0</v>
      </c>
      <c r="HE207" s="918">
        <f t="shared" si="201"/>
        <v>0</v>
      </c>
      <c r="HF207" s="918">
        <f t="shared" si="201"/>
        <v>0</v>
      </c>
      <c r="HG207" s="918">
        <f t="shared" si="201"/>
        <v>0</v>
      </c>
      <c r="HH207" s="918">
        <f t="shared" si="201"/>
        <v>0</v>
      </c>
      <c r="HI207" s="918">
        <f t="shared" si="201"/>
        <v>0</v>
      </c>
      <c r="HJ207" s="918">
        <f t="shared" si="201"/>
        <v>0</v>
      </c>
      <c r="HK207" s="918">
        <f t="shared" si="201"/>
        <v>0</v>
      </c>
      <c r="HL207" s="918">
        <f t="shared" si="201"/>
        <v>0</v>
      </c>
      <c r="HM207" s="918">
        <f t="shared" si="201"/>
        <v>0</v>
      </c>
      <c r="HN207" s="918">
        <f t="shared" si="201"/>
        <v>0</v>
      </c>
      <c r="HO207" s="918">
        <f t="shared" si="201"/>
        <v>0</v>
      </c>
      <c r="HP207" s="918">
        <f t="shared" si="201"/>
        <v>0</v>
      </c>
      <c r="HQ207" s="918">
        <f t="shared" si="201"/>
        <v>0</v>
      </c>
      <c r="HR207" s="918">
        <f t="shared" si="201"/>
        <v>0</v>
      </c>
      <c r="HS207" s="918">
        <f t="shared" si="201"/>
        <v>0</v>
      </c>
      <c r="HT207" s="918">
        <f t="shared" si="201"/>
        <v>0</v>
      </c>
      <c r="HU207" s="918">
        <f t="shared" si="201"/>
        <v>0</v>
      </c>
      <c r="HV207" s="918">
        <f t="shared" si="201"/>
        <v>0</v>
      </c>
      <c r="HW207" s="918">
        <f t="shared" si="201"/>
        <v>0</v>
      </c>
      <c r="HX207" s="918">
        <f t="shared" si="201"/>
        <v>0</v>
      </c>
      <c r="HY207" s="918">
        <f t="shared" si="201"/>
        <v>0</v>
      </c>
      <c r="HZ207" s="918">
        <f t="shared" si="201"/>
        <v>0</v>
      </c>
      <c r="IA207" s="918">
        <f t="shared" si="201"/>
        <v>0</v>
      </c>
      <c r="IB207" s="918">
        <f t="shared" si="201"/>
        <v>0</v>
      </c>
      <c r="IC207" s="918">
        <f t="shared" si="201"/>
        <v>0</v>
      </c>
      <c r="ID207" s="918">
        <f t="shared" si="201"/>
        <v>0</v>
      </c>
      <c r="IE207" s="918">
        <f t="shared" si="201"/>
        <v>0</v>
      </c>
      <c r="IF207" s="918">
        <f t="shared" si="201"/>
        <v>0</v>
      </c>
      <c r="IG207" s="918">
        <f t="shared" si="201"/>
        <v>0</v>
      </c>
      <c r="IH207" s="918">
        <f t="shared" si="201"/>
        <v>0</v>
      </c>
      <c r="II207" s="918">
        <f t="shared" si="201"/>
        <v>0</v>
      </c>
      <c r="IJ207" s="918">
        <f t="shared" si="201"/>
        <v>0</v>
      </c>
      <c r="IK207" s="918">
        <f t="shared" si="201"/>
        <v>0</v>
      </c>
      <c r="IL207" s="918">
        <f t="shared" si="201"/>
        <v>0</v>
      </c>
      <c r="IM207" s="918">
        <f t="shared" si="201"/>
        <v>0</v>
      </c>
      <c r="IN207" s="918">
        <f t="shared" si="201"/>
        <v>0</v>
      </c>
      <c r="IO207" s="918">
        <f t="shared" si="201"/>
        <v>0</v>
      </c>
      <c r="IP207" s="918">
        <f t="shared" si="201"/>
        <v>0</v>
      </c>
      <c r="IQ207" s="918">
        <f t="shared" si="201"/>
        <v>0</v>
      </c>
      <c r="IR207" s="918">
        <f t="shared" si="201"/>
        <v>0</v>
      </c>
      <c r="IS207" s="918">
        <f t="shared" si="201"/>
        <v>0</v>
      </c>
      <c r="IT207" s="918">
        <f t="shared" si="201"/>
        <v>0</v>
      </c>
      <c r="IU207" s="918">
        <f t="shared" si="201"/>
        <v>0</v>
      </c>
      <c r="IV207" s="918">
        <f t="shared" si="201"/>
        <v>0</v>
      </c>
      <c r="IW207" s="918">
        <f t="shared" si="201"/>
        <v>0</v>
      </c>
      <c r="IX207" s="918">
        <f t="shared" si="201"/>
        <v>0</v>
      </c>
      <c r="IY207" s="918">
        <f t="shared" si="201"/>
        <v>0</v>
      </c>
      <c r="IZ207" s="918">
        <f t="shared" si="201"/>
        <v>0</v>
      </c>
      <c r="JA207" s="918">
        <f t="shared" si="201"/>
        <v>0</v>
      </c>
      <c r="JB207" s="918">
        <f t="shared" si="201"/>
        <v>0</v>
      </c>
      <c r="JC207" s="918">
        <f t="shared" si="201"/>
        <v>0</v>
      </c>
      <c r="JD207" s="918">
        <f t="shared" si="201"/>
        <v>0</v>
      </c>
      <c r="JE207" s="918">
        <f t="shared" si="201"/>
        <v>0</v>
      </c>
      <c r="JF207" s="918">
        <f t="shared" si="201"/>
        <v>0</v>
      </c>
      <c r="JG207" s="918">
        <f t="shared" si="201"/>
        <v>0</v>
      </c>
      <c r="JH207" s="918">
        <f t="shared" ref="JH207:LS209" si="202">JH204</f>
        <v>0</v>
      </c>
      <c r="JI207" s="918">
        <f t="shared" si="202"/>
        <v>0</v>
      </c>
      <c r="JJ207" s="918">
        <f t="shared" si="202"/>
        <v>0</v>
      </c>
      <c r="JK207" s="918">
        <f t="shared" si="202"/>
        <v>0</v>
      </c>
      <c r="JL207" s="918">
        <f t="shared" si="202"/>
        <v>0</v>
      </c>
      <c r="JM207" s="918">
        <f t="shared" si="202"/>
        <v>0</v>
      </c>
      <c r="JN207" s="918">
        <f t="shared" si="202"/>
        <v>0</v>
      </c>
      <c r="JO207" s="918">
        <f t="shared" si="202"/>
        <v>0</v>
      </c>
      <c r="JP207" s="918">
        <f t="shared" si="202"/>
        <v>0</v>
      </c>
      <c r="JQ207" s="918">
        <f t="shared" si="202"/>
        <v>0</v>
      </c>
      <c r="JR207" s="918">
        <f t="shared" si="202"/>
        <v>0</v>
      </c>
      <c r="JS207" s="918">
        <f t="shared" si="202"/>
        <v>0</v>
      </c>
      <c r="JT207" s="918">
        <f t="shared" si="202"/>
        <v>0</v>
      </c>
      <c r="JU207" s="918">
        <f t="shared" si="202"/>
        <v>0</v>
      </c>
      <c r="JV207" s="918">
        <f t="shared" si="202"/>
        <v>0</v>
      </c>
      <c r="JW207" s="918">
        <f t="shared" si="202"/>
        <v>0</v>
      </c>
      <c r="JX207" s="918">
        <f t="shared" si="202"/>
        <v>0</v>
      </c>
      <c r="JY207" s="918">
        <f t="shared" si="202"/>
        <v>0</v>
      </c>
      <c r="JZ207" s="918">
        <f t="shared" si="202"/>
        <v>0</v>
      </c>
      <c r="KA207" s="918">
        <f t="shared" si="202"/>
        <v>0</v>
      </c>
      <c r="KB207" s="918">
        <f t="shared" si="202"/>
        <v>0</v>
      </c>
      <c r="KC207" s="918">
        <f t="shared" si="202"/>
        <v>0</v>
      </c>
      <c r="KD207" s="918">
        <f t="shared" si="202"/>
        <v>0</v>
      </c>
      <c r="KE207" s="918">
        <f t="shared" si="202"/>
        <v>0</v>
      </c>
      <c r="KF207" s="918">
        <f t="shared" si="202"/>
        <v>0</v>
      </c>
      <c r="KG207" s="918">
        <f t="shared" si="202"/>
        <v>0</v>
      </c>
      <c r="KH207" s="918">
        <f t="shared" si="202"/>
        <v>0</v>
      </c>
      <c r="KI207" s="918">
        <f t="shared" si="202"/>
        <v>0</v>
      </c>
      <c r="KJ207" s="918">
        <f t="shared" si="202"/>
        <v>0</v>
      </c>
      <c r="KK207" s="918">
        <f t="shared" si="202"/>
        <v>0</v>
      </c>
      <c r="KL207" s="918">
        <f t="shared" si="202"/>
        <v>0</v>
      </c>
      <c r="KM207" s="918">
        <f t="shared" si="202"/>
        <v>0</v>
      </c>
      <c r="KN207" s="918">
        <f t="shared" si="202"/>
        <v>0</v>
      </c>
      <c r="KO207" s="918">
        <f t="shared" si="202"/>
        <v>0</v>
      </c>
      <c r="KP207" s="918">
        <f t="shared" si="202"/>
        <v>0</v>
      </c>
      <c r="KQ207" s="918">
        <f t="shared" si="202"/>
        <v>0</v>
      </c>
      <c r="KR207" s="918">
        <f t="shared" si="202"/>
        <v>0</v>
      </c>
      <c r="KS207" s="918">
        <f t="shared" si="202"/>
        <v>0</v>
      </c>
      <c r="KT207" s="918">
        <f t="shared" si="202"/>
        <v>0</v>
      </c>
      <c r="KU207" s="918">
        <f t="shared" si="202"/>
        <v>0</v>
      </c>
      <c r="KV207" s="918">
        <f t="shared" si="202"/>
        <v>0</v>
      </c>
      <c r="KW207" s="918">
        <f t="shared" si="202"/>
        <v>0</v>
      </c>
      <c r="KX207" s="918">
        <f t="shared" si="202"/>
        <v>0</v>
      </c>
      <c r="KY207" s="918">
        <f t="shared" si="202"/>
        <v>0</v>
      </c>
      <c r="KZ207" s="918">
        <f t="shared" si="202"/>
        <v>0</v>
      </c>
      <c r="LA207" s="918">
        <f t="shared" si="202"/>
        <v>0</v>
      </c>
      <c r="LB207" s="918">
        <f t="shared" si="202"/>
        <v>0</v>
      </c>
      <c r="LC207" s="918">
        <f t="shared" si="202"/>
        <v>0</v>
      </c>
      <c r="LD207" s="918">
        <f t="shared" si="202"/>
        <v>0</v>
      </c>
      <c r="LE207" s="918">
        <f t="shared" si="202"/>
        <v>0</v>
      </c>
      <c r="LF207" s="918">
        <f t="shared" si="202"/>
        <v>0</v>
      </c>
      <c r="LG207" s="918">
        <f t="shared" si="202"/>
        <v>0</v>
      </c>
      <c r="LH207" s="918">
        <f t="shared" si="202"/>
        <v>0</v>
      </c>
      <c r="LI207" s="918">
        <f t="shared" si="202"/>
        <v>0</v>
      </c>
      <c r="LJ207" s="918">
        <f t="shared" si="202"/>
        <v>0</v>
      </c>
      <c r="LK207" s="918">
        <f t="shared" si="202"/>
        <v>0</v>
      </c>
      <c r="LL207" s="918">
        <f t="shared" si="202"/>
        <v>0</v>
      </c>
      <c r="LM207" s="918">
        <f t="shared" si="202"/>
        <v>0</v>
      </c>
      <c r="LN207" s="918">
        <f t="shared" si="202"/>
        <v>0</v>
      </c>
      <c r="LO207" s="918">
        <f t="shared" si="202"/>
        <v>0</v>
      </c>
      <c r="LP207" s="918">
        <f t="shared" si="202"/>
        <v>0</v>
      </c>
      <c r="LQ207" s="918">
        <f t="shared" si="202"/>
        <v>0</v>
      </c>
      <c r="LR207" s="918">
        <f t="shared" si="202"/>
        <v>0</v>
      </c>
      <c r="LS207" s="918">
        <f t="shared" si="202"/>
        <v>0</v>
      </c>
      <c r="LT207" s="918">
        <f t="shared" ref="LT207:OE209" si="203">LT204</f>
        <v>0</v>
      </c>
      <c r="LU207" s="918">
        <f t="shared" si="203"/>
        <v>0</v>
      </c>
      <c r="LV207" s="918">
        <f t="shared" si="203"/>
        <v>0</v>
      </c>
      <c r="LW207" s="918">
        <f t="shared" si="203"/>
        <v>0</v>
      </c>
      <c r="LX207" s="918">
        <f t="shared" si="203"/>
        <v>0</v>
      </c>
      <c r="LY207" s="918">
        <f t="shared" si="203"/>
        <v>0</v>
      </c>
      <c r="LZ207" s="918">
        <f t="shared" si="203"/>
        <v>0</v>
      </c>
      <c r="MA207" s="918">
        <f t="shared" si="203"/>
        <v>0</v>
      </c>
      <c r="MB207" s="918">
        <f t="shared" si="203"/>
        <v>0</v>
      </c>
      <c r="MC207" s="918">
        <f t="shared" si="203"/>
        <v>0</v>
      </c>
      <c r="MD207" s="918">
        <f t="shared" si="203"/>
        <v>0</v>
      </c>
      <c r="ME207" s="918">
        <f t="shared" si="203"/>
        <v>0</v>
      </c>
      <c r="MF207" s="918">
        <f t="shared" si="203"/>
        <v>0</v>
      </c>
      <c r="MG207" s="918">
        <f t="shared" si="203"/>
        <v>0</v>
      </c>
      <c r="MH207" s="918">
        <f t="shared" si="203"/>
        <v>0</v>
      </c>
      <c r="MI207" s="918">
        <f t="shared" si="203"/>
        <v>0</v>
      </c>
      <c r="MJ207" s="918">
        <f t="shared" si="203"/>
        <v>0</v>
      </c>
      <c r="MK207" s="918">
        <f t="shared" si="203"/>
        <v>0</v>
      </c>
      <c r="ML207" s="918">
        <f t="shared" si="203"/>
        <v>0</v>
      </c>
      <c r="MM207" s="918">
        <f t="shared" si="203"/>
        <v>0</v>
      </c>
      <c r="MN207" s="918">
        <f t="shared" si="203"/>
        <v>0</v>
      </c>
      <c r="MO207" s="918">
        <f t="shared" si="203"/>
        <v>0</v>
      </c>
      <c r="MP207" s="918">
        <f t="shared" si="203"/>
        <v>0</v>
      </c>
      <c r="MQ207" s="918">
        <f t="shared" si="203"/>
        <v>0</v>
      </c>
      <c r="MR207" s="918">
        <f t="shared" si="203"/>
        <v>0</v>
      </c>
      <c r="MS207" s="918">
        <f t="shared" si="203"/>
        <v>0</v>
      </c>
      <c r="MT207" s="918">
        <f t="shared" si="203"/>
        <v>0</v>
      </c>
      <c r="MU207" s="918">
        <f t="shared" si="203"/>
        <v>0</v>
      </c>
      <c r="MV207" s="918">
        <f t="shared" si="203"/>
        <v>0</v>
      </c>
      <c r="MW207" s="918">
        <f t="shared" si="203"/>
        <v>0</v>
      </c>
      <c r="MX207" s="918">
        <f t="shared" si="203"/>
        <v>0</v>
      </c>
      <c r="MY207" s="918">
        <f t="shared" si="203"/>
        <v>0</v>
      </c>
      <c r="MZ207" s="918">
        <f t="shared" si="203"/>
        <v>0</v>
      </c>
      <c r="NA207" s="918">
        <f t="shared" si="203"/>
        <v>0</v>
      </c>
      <c r="NB207" s="918">
        <f t="shared" si="203"/>
        <v>0</v>
      </c>
      <c r="NC207" s="918">
        <f t="shared" si="203"/>
        <v>0</v>
      </c>
      <c r="ND207" s="918">
        <f t="shared" si="203"/>
        <v>0</v>
      </c>
      <c r="NE207" s="918">
        <f t="shared" si="203"/>
        <v>0</v>
      </c>
      <c r="NF207" s="918">
        <f t="shared" si="203"/>
        <v>0</v>
      </c>
      <c r="NG207" s="918">
        <f t="shared" si="203"/>
        <v>0</v>
      </c>
      <c r="NH207" s="918">
        <f t="shared" si="203"/>
        <v>0</v>
      </c>
      <c r="NI207" s="918">
        <f t="shared" si="203"/>
        <v>0</v>
      </c>
      <c r="NJ207" s="918">
        <f t="shared" si="203"/>
        <v>0</v>
      </c>
      <c r="NK207" s="918">
        <f t="shared" si="203"/>
        <v>0</v>
      </c>
      <c r="NL207" s="918">
        <f t="shared" si="203"/>
        <v>0</v>
      </c>
      <c r="NM207" s="918">
        <f t="shared" si="203"/>
        <v>0</v>
      </c>
      <c r="NN207" s="918">
        <f t="shared" si="203"/>
        <v>0</v>
      </c>
      <c r="NO207" s="918">
        <f t="shared" si="203"/>
        <v>0</v>
      </c>
      <c r="NP207" s="918">
        <f t="shared" si="203"/>
        <v>0</v>
      </c>
      <c r="NQ207" s="918">
        <f t="shared" si="203"/>
        <v>0</v>
      </c>
      <c r="NR207" s="918">
        <f t="shared" si="203"/>
        <v>0</v>
      </c>
      <c r="NS207" s="918">
        <f t="shared" si="203"/>
        <v>0</v>
      </c>
      <c r="NT207" s="918">
        <f t="shared" si="203"/>
        <v>0</v>
      </c>
      <c r="NU207" s="918">
        <f t="shared" si="203"/>
        <v>0</v>
      </c>
      <c r="NV207" s="918">
        <f t="shared" si="203"/>
        <v>0</v>
      </c>
      <c r="NW207" s="918">
        <f t="shared" si="203"/>
        <v>0</v>
      </c>
      <c r="NX207" s="918">
        <f t="shared" si="203"/>
        <v>0</v>
      </c>
      <c r="NY207" s="918">
        <f t="shared" si="203"/>
        <v>0</v>
      </c>
      <c r="NZ207" s="918">
        <f t="shared" si="203"/>
        <v>0</v>
      </c>
      <c r="OA207" s="918">
        <f t="shared" si="203"/>
        <v>0</v>
      </c>
      <c r="OB207" s="918">
        <f t="shared" si="203"/>
        <v>0</v>
      </c>
      <c r="OC207" s="918">
        <f t="shared" si="203"/>
        <v>0</v>
      </c>
      <c r="OD207" s="918">
        <f t="shared" si="203"/>
        <v>0</v>
      </c>
      <c r="OE207" s="918">
        <f t="shared" si="203"/>
        <v>0</v>
      </c>
      <c r="OF207" s="918">
        <f t="shared" ref="OF207:QQ209" si="204">OF204</f>
        <v>0</v>
      </c>
      <c r="OG207" s="918">
        <f t="shared" si="204"/>
        <v>0</v>
      </c>
      <c r="OH207" s="918">
        <f t="shared" si="204"/>
        <v>0</v>
      </c>
      <c r="OI207" s="918">
        <f t="shared" si="204"/>
        <v>0</v>
      </c>
      <c r="OJ207" s="918">
        <f t="shared" si="204"/>
        <v>0</v>
      </c>
      <c r="OK207" s="918">
        <f t="shared" si="204"/>
        <v>0</v>
      </c>
      <c r="OL207" s="918">
        <f t="shared" si="204"/>
        <v>0</v>
      </c>
      <c r="OM207" s="918">
        <f t="shared" si="204"/>
        <v>0</v>
      </c>
      <c r="ON207" s="918">
        <f t="shared" si="204"/>
        <v>0</v>
      </c>
      <c r="OO207" s="918">
        <f t="shared" si="204"/>
        <v>0</v>
      </c>
      <c r="OP207" s="918">
        <f t="shared" si="204"/>
        <v>0</v>
      </c>
      <c r="OQ207" s="918">
        <f t="shared" si="204"/>
        <v>0</v>
      </c>
      <c r="OR207" s="918">
        <f t="shared" si="204"/>
        <v>0</v>
      </c>
      <c r="OS207" s="918">
        <f t="shared" si="204"/>
        <v>0</v>
      </c>
      <c r="OT207" s="918">
        <f t="shared" si="204"/>
        <v>0</v>
      </c>
      <c r="OU207" s="918">
        <f t="shared" si="204"/>
        <v>0</v>
      </c>
      <c r="OV207" s="918">
        <f t="shared" si="204"/>
        <v>0</v>
      </c>
      <c r="OW207" s="918">
        <f t="shared" si="204"/>
        <v>0</v>
      </c>
      <c r="OX207" s="918">
        <f t="shared" si="204"/>
        <v>0</v>
      </c>
      <c r="OY207" s="918">
        <f t="shared" si="204"/>
        <v>0</v>
      </c>
      <c r="OZ207" s="918">
        <f t="shared" si="204"/>
        <v>0</v>
      </c>
      <c r="PA207" s="918">
        <f t="shared" si="204"/>
        <v>0</v>
      </c>
      <c r="PB207" s="918">
        <f t="shared" si="204"/>
        <v>0</v>
      </c>
      <c r="PC207" s="918">
        <f t="shared" si="204"/>
        <v>0</v>
      </c>
      <c r="PD207" s="918">
        <f t="shared" si="204"/>
        <v>0</v>
      </c>
      <c r="PE207" s="918">
        <f t="shared" si="204"/>
        <v>0</v>
      </c>
      <c r="PF207" s="918">
        <f t="shared" si="204"/>
        <v>0</v>
      </c>
      <c r="PG207" s="918">
        <f t="shared" si="204"/>
        <v>0</v>
      </c>
      <c r="PH207" s="918">
        <f t="shared" si="204"/>
        <v>0</v>
      </c>
      <c r="PI207" s="918">
        <f t="shared" si="204"/>
        <v>0</v>
      </c>
      <c r="PJ207" s="918">
        <f t="shared" si="204"/>
        <v>0</v>
      </c>
      <c r="PK207" s="918">
        <f t="shared" si="204"/>
        <v>0</v>
      </c>
      <c r="PL207" s="918">
        <f t="shared" si="204"/>
        <v>0</v>
      </c>
      <c r="PM207" s="918">
        <f t="shared" si="204"/>
        <v>0</v>
      </c>
      <c r="PN207" s="918">
        <f t="shared" si="204"/>
        <v>0</v>
      </c>
      <c r="PO207" s="918">
        <f t="shared" si="204"/>
        <v>0</v>
      </c>
      <c r="PP207" s="918">
        <f t="shared" si="204"/>
        <v>0</v>
      </c>
      <c r="PQ207" s="918">
        <f t="shared" si="204"/>
        <v>0</v>
      </c>
      <c r="PR207" s="918">
        <f t="shared" si="204"/>
        <v>0</v>
      </c>
      <c r="PS207" s="918">
        <f t="shared" si="204"/>
        <v>0</v>
      </c>
      <c r="PT207" s="918">
        <f t="shared" si="204"/>
        <v>0</v>
      </c>
      <c r="PU207" s="918">
        <f t="shared" si="204"/>
        <v>0</v>
      </c>
      <c r="PV207" s="918">
        <f t="shared" si="204"/>
        <v>0</v>
      </c>
      <c r="PW207" s="918">
        <f t="shared" si="204"/>
        <v>0</v>
      </c>
      <c r="PX207" s="918">
        <f t="shared" si="204"/>
        <v>0</v>
      </c>
      <c r="PY207" s="918">
        <f t="shared" si="204"/>
        <v>0</v>
      </c>
      <c r="PZ207" s="918">
        <f t="shared" si="204"/>
        <v>0</v>
      </c>
      <c r="QA207" s="918">
        <f t="shared" si="204"/>
        <v>0</v>
      </c>
      <c r="QB207" s="918">
        <f t="shared" si="204"/>
        <v>0</v>
      </c>
      <c r="QC207" s="918">
        <f t="shared" si="204"/>
        <v>0</v>
      </c>
      <c r="QD207" s="918">
        <f t="shared" si="204"/>
        <v>0</v>
      </c>
      <c r="QE207" s="918">
        <f t="shared" si="204"/>
        <v>0</v>
      </c>
      <c r="QF207" s="918">
        <f t="shared" si="204"/>
        <v>0</v>
      </c>
      <c r="QG207" s="918">
        <f t="shared" si="204"/>
        <v>0</v>
      </c>
      <c r="QH207" s="918">
        <f t="shared" si="204"/>
        <v>0</v>
      </c>
      <c r="QI207" s="918">
        <f t="shared" si="204"/>
        <v>0</v>
      </c>
      <c r="QJ207" s="918">
        <f t="shared" si="204"/>
        <v>0</v>
      </c>
      <c r="QK207" s="918">
        <f t="shared" si="204"/>
        <v>0</v>
      </c>
      <c r="QL207" s="918">
        <f t="shared" si="204"/>
        <v>0</v>
      </c>
      <c r="QM207" s="918">
        <f t="shared" si="204"/>
        <v>0</v>
      </c>
      <c r="QN207" s="918">
        <f t="shared" si="204"/>
        <v>0</v>
      </c>
      <c r="QO207" s="918">
        <f t="shared" si="204"/>
        <v>0</v>
      </c>
      <c r="QP207" s="918">
        <f t="shared" si="204"/>
        <v>0</v>
      </c>
      <c r="QQ207" s="918">
        <f t="shared" si="204"/>
        <v>0</v>
      </c>
      <c r="QR207" s="918">
        <f t="shared" ref="QR207:SI209" si="205">QR204</f>
        <v>0</v>
      </c>
      <c r="QS207" s="918">
        <f t="shared" si="205"/>
        <v>0</v>
      </c>
      <c r="QT207" s="918">
        <f t="shared" si="205"/>
        <v>0</v>
      </c>
      <c r="QU207" s="918">
        <f t="shared" si="205"/>
        <v>0</v>
      </c>
      <c r="QV207" s="918">
        <f t="shared" si="205"/>
        <v>0</v>
      </c>
      <c r="QW207" s="918">
        <f t="shared" si="205"/>
        <v>0</v>
      </c>
      <c r="QX207" s="918">
        <f t="shared" si="205"/>
        <v>0</v>
      </c>
      <c r="QY207" s="918">
        <f t="shared" si="205"/>
        <v>0</v>
      </c>
      <c r="QZ207" s="918">
        <f t="shared" si="205"/>
        <v>0</v>
      </c>
      <c r="RA207" s="918">
        <f t="shared" si="205"/>
        <v>0</v>
      </c>
      <c r="RB207" s="918">
        <f t="shared" si="205"/>
        <v>0</v>
      </c>
      <c r="RC207" s="918">
        <f t="shared" si="205"/>
        <v>0</v>
      </c>
      <c r="RD207" s="918">
        <f t="shared" si="205"/>
        <v>0</v>
      </c>
      <c r="RE207" s="918">
        <f t="shared" si="205"/>
        <v>0</v>
      </c>
      <c r="RF207" s="918">
        <f t="shared" si="205"/>
        <v>0</v>
      </c>
      <c r="RG207" s="918">
        <f t="shared" si="205"/>
        <v>0</v>
      </c>
      <c r="RH207" s="918">
        <f t="shared" si="205"/>
        <v>0</v>
      </c>
      <c r="RI207" s="918">
        <f t="shared" si="205"/>
        <v>0</v>
      </c>
      <c r="RJ207" s="918">
        <f t="shared" si="205"/>
        <v>0</v>
      </c>
      <c r="RK207" s="918">
        <f t="shared" si="205"/>
        <v>0</v>
      </c>
      <c r="RL207" s="918">
        <f t="shared" si="205"/>
        <v>0</v>
      </c>
      <c r="RM207" s="918">
        <f t="shared" si="205"/>
        <v>0</v>
      </c>
      <c r="RN207" s="918">
        <f t="shared" si="205"/>
        <v>0</v>
      </c>
      <c r="RO207" s="918">
        <f t="shared" si="205"/>
        <v>0</v>
      </c>
      <c r="RP207" s="918">
        <f t="shared" si="205"/>
        <v>0</v>
      </c>
      <c r="RQ207" s="918">
        <f t="shared" si="205"/>
        <v>0</v>
      </c>
      <c r="RR207" s="918">
        <f t="shared" si="205"/>
        <v>0</v>
      </c>
      <c r="RS207" s="918">
        <f t="shared" si="205"/>
        <v>0</v>
      </c>
      <c r="RT207" s="918">
        <f t="shared" si="205"/>
        <v>0</v>
      </c>
      <c r="RU207" s="918">
        <f t="shared" si="205"/>
        <v>0</v>
      </c>
      <c r="RV207" s="918">
        <f t="shared" si="205"/>
        <v>0</v>
      </c>
      <c r="RW207" s="918">
        <f t="shared" si="205"/>
        <v>0</v>
      </c>
      <c r="RX207" s="918">
        <f t="shared" si="205"/>
        <v>0</v>
      </c>
      <c r="RY207" s="918">
        <f t="shared" si="205"/>
        <v>0</v>
      </c>
      <c r="RZ207" s="918">
        <f t="shared" si="205"/>
        <v>0</v>
      </c>
      <c r="SA207" s="918">
        <f t="shared" si="205"/>
        <v>0</v>
      </c>
      <c r="SB207" s="918">
        <f t="shared" si="205"/>
        <v>0</v>
      </c>
      <c r="SC207" s="918">
        <f t="shared" si="205"/>
        <v>0</v>
      </c>
      <c r="SD207" s="918">
        <f t="shared" si="205"/>
        <v>0</v>
      </c>
      <c r="SE207" s="918">
        <f t="shared" si="205"/>
        <v>0</v>
      </c>
      <c r="SF207" s="918">
        <f t="shared" si="205"/>
        <v>0</v>
      </c>
      <c r="SG207" s="918">
        <f t="shared" si="205"/>
        <v>0</v>
      </c>
      <c r="SH207" s="918">
        <f t="shared" si="205"/>
        <v>0</v>
      </c>
      <c r="SI207" s="918">
        <f t="shared" si="205"/>
        <v>0</v>
      </c>
      <c r="SJ207" s="272">
        <f t="shared" si="153"/>
        <v>0</v>
      </c>
      <c r="SK207" s="259"/>
      <c r="SL207" s="247"/>
      <c r="SM207" s="247"/>
      <c r="SN207" s="247"/>
    </row>
    <row r="208" spans="1:508" outlineLevel="3" x14ac:dyDescent="0.35">
      <c r="A208" s="247"/>
      <c r="B208" s="256"/>
      <c r="C208" s="445">
        <f>INT($C$40)+3</f>
        <v>4</v>
      </c>
      <c r="D208" s="272"/>
      <c r="E208" s="323">
        <f t="shared" si="154"/>
        <v>56</v>
      </c>
      <c r="F208" s="329"/>
      <c r="G208" s="272"/>
      <c r="H208" s="567"/>
      <c r="I208" s="582" t="s">
        <v>901</v>
      </c>
      <c r="J208" s="568"/>
      <c r="K208" s="918">
        <f t="shared" ref="K208:Z209" si="206">K205</f>
        <v>0</v>
      </c>
      <c r="L208" s="918">
        <f t="shared" si="206"/>
        <v>0</v>
      </c>
      <c r="M208" s="918">
        <f t="shared" si="206"/>
        <v>0</v>
      </c>
      <c r="N208" s="918">
        <f t="shared" si="206"/>
        <v>0</v>
      </c>
      <c r="O208" s="918">
        <f t="shared" si="206"/>
        <v>0</v>
      </c>
      <c r="P208" s="918">
        <f t="shared" si="206"/>
        <v>0</v>
      </c>
      <c r="Q208" s="918">
        <f t="shared" si="206"/>
        <v>0</v>
      </c>
      <c r="R208" s="918">
        <f t="shared" si="206"/>
        <v>0</v>
      </c>
      <c r="S208" s="918">
        <f t="shared" si="206"/>
        <v>0</v>
      </c>
      <c r="T208" s="918">
        <f t="shared" si="206"/>
        <v>0</v>
      </c>
      <c r="U208" s="918">
        <f t="shared" si="206"/>
        <v>0</v>
      </c>
      <c r="V208" s="918">
        <f t="shared" si="206"/>
        <v>0</v>
      </c>
      <c r="W208" s="918">
        <f t="shared" si="206"/>
        <v>0</v>
      </c>
      <c r="X208" s="918">
        <f t="shared" si="206"/>
        <v>0</v>
      </c>
      <c r="Y208" s="918">
        <f t="shared" si="206"/>
        <v>0</v>
      </c>
      <c r="Z208" s="918">
        <f t="shared" si="206"/>
        <v>0</v>
      </c>
      <c r="AA208" s="918">
        <f t="shared" si="198"/>
        <v>0</v>
      </c>
      <c r="AB208" s="918">
        <f t="shared" si="198"/>
        <v>0</v>
      </c>
      <c r="AC208" s="918">
        <f t="shared" si="198"/>
        <v>0</v>
      </c>
      <c r="AD208" s="918">
        <f t="shared" si="198"/>
        <v>0</v>
      </c>
      <c r="AE208" s="918">
        <f t="shared" si="198"/>
        <v>0</v>
      </c>
      <c r="AF208" s="918">
        <f t="shared" si="198"/>
        <v>0</v>
      </c>
      <c r="AG208" s="918">
        <f t="shared" si="198"/>
        <v>0</v>
      </c>
      <c r="AH208" s="918">
        <f t="shared" si="198"/>
        <v>0</v>
      </c>
      <c r="AI208" s="918">
        <f t="shared" si="198"/>
        <v>0</v>
      </c>
      <c r="AJ208" s="918">
        <f t="shared" si="198"/>
        <v>0</v>
      </c>
      <c r="AK208" s="918">
        <f t="shared" si="198"/>
        <v>0</v>
      </c>
      <c r="AL208" s="918">
        <f t="shared" si="198"/>
        <v>0</v>
      </c>
      <c r="AM208" s="918">
        <f t="shared" si="198"/>
        <v>0</v>
      </c>
      <c r="AN208" s="918">
        <f t="shared" si="198"/>
        <v>0</v>
      </c>
      <c r="AO208" s="918">
        <f t="shared" si="198"/>
        <v>0</v>
      </c>
      <c r="AP208" s="918">
        <f t="shared" si="198"/>
        <v>0</v>
      </c>
      <c r="AQ208" s="918">
        <f t="shared" si="198"/>
        <v>0</v>
      </c>
      <c r="AR208" s="918">
        <f t="shared" si="198"/>
        <v>0</v>
      </c>
      <c r="AS208" s="918">
        <f t="shared" si="198"/>
        <v>0</v>
      </c>
      <c r="AT208" s="918">
        <f t="shared" si="198"/>
        <v>0</v>
      </c>
      <c r="AU208" s="918">
        <f t="shared" si="198"/>
        <v>0</v>
      </c>
      <c r="AV208" s="918">
        <f t="shared" si="198"/>
        <v>0</v>
      </c>
      <c r="AW208" s="918">
        <f t="shared" si="198"/>
        <v>0</v>
      </c>
      <c r="AX208" s="918">
        <f t="shared" si="198"/>
        <v>0</v>
      </c>
      <c r="AY208" s="918">
        <f t="shared" si="198"/>
        <v>0</v>
      </c>
      <c r="AZ208" s="918">
        <f t="shared" si="198"/>
        <v>0</v>
      </c>
      <c r="BA208" s="918">
        <f t="shared" si="198"/>
        <v>0</v>
      </c>
      <c r="BB208" s="918">
        <f t="shared" si="198"/>
        <v>0</v>
      </c>
      <c r="BC208" s="918">
        <f t="shared" si="198"/>
        <v>0</v>
      </c>
      <c r="BD208" s="918">
        <f t="shared" si="198"/>
        <v>0</v>
      </c>
      <c r="BE208" s="918">
        <f t="shared" si="198"/>
        <v>0</v>
      </c>
      <c r="BF208" s="918">
        <f t="shared" si="198"/>
        <v>0</v>
      </c>
      <c r="BG208" s="918">
        <f t="shared" si="198"/>
        <v>0</v>
      </c>
      <c r="BH208" s="918">
        <f t="shared" si="198"/>
        <v>0</v>
      </c>
      <c r="BI208" s="918">
        <f t="shared" si="198"/>
        <v>0</v>
      </c>
      <c r="BJ208" s="918">
        <f t="shared" si="198"/>
        <v>0</v>
      </c>
      <c r="BK208" s="918">
        <f t="shared" si="198"/>
        <v>0</v>
      </c>
      <c r="BL208" s="918">
        <f t="shared" si="198"/>
        <v>0</v>
      </c>
      <c r="BM208" s="918">
        <f t="shared" si="198"/>
        <v>0</v>
      </c>
      <c r="BN208" s="918">
        <f t="shared" si="198"/>
        <v>0</v>
      </c>
      <c r="BO208" s="918">
        <f t="shared" si="198"/>
        <v>0</v>
      </c>
      <c r="BP208" s="918">
        <f t="shared" si="198"/>
        <v>0</v>
      </c>
      <c r="BQ208" s="918">
        <f t="shared" si="198"/>
        <v>0</v>
      </c>
      <c r="BR208" s="918">
        <f t="shared" si="198"/>
        <v>0</v>
      </c>
      <c r="BS208" s="918">
        <f t="shared" si="198"/>
        <v>0</v>
      </c>
      <c r="BT208" s="918">
        <f t="shared" si="198"/>
        <v>0</v>
      </c>
      <c r="BU208" s="918">
        <f t="shared" si="198"/>
        <v>0</v>
      </c>
      <c r="BV208" s="918">
        <f t="shared" si="198"/>
        <v>0</v>
      </c>
      <c r="BW208" s="918">
        <f t="shared" si="198"/>
        <v>0</v>
      </c>
      <c r="BX208" s="918">
        <f t="shared" si="199"/>
        <v>0</v>
      </c>
      <c r="BY208" s="918">
        <f t="shared" si="199"/>
        <v>0</v>
      </c>
      <c r="BZ208" s="918">
        <f t="shared" si="199"/>
        <v>0</v>
      </c>
      <c r="CA208" s="918">
        <f t="shared" si="199"/>
        <v>0</v>
      </c>
      <c r="CB208" s="918">
        <f t="shared" si="199"/>
        <v>0</v>
      </c>
      <c r="CC208" s="918">
        <f t="shared" si="199"/>
        <v>0</v>
      </c>
      <c r="CD208" s="918">
        <f t="shared" si="199"/>
        <v>0</v>
      </c>
      <c r="CE208" s="918">
        <f t="shared" si="199"/>
        <v>0</v>
      </c>
      <c r="CF208" s="918">
        <f t="shared" si="199"/>
        <v>0</v>
      </c>
      <c r="CG208" s="918">
        <f t="shared" si="199"/>
        <v>0</v>
      </c>
      <c r="CH208" s="918">
        <f t="shared" si="199"/>
        <v>0</v>
      </c>
      <c r="CI208" s="918">
        <f t="shared" si="199"/>
        <v>0</v>
      </c>
      <c r="CJ208" s="918">
        <f t="shared" si="199"/>
        <v>0</v>
      </c>
      <c r="CK208" s="918">
        <f t="shared" si="199"/>
        <v>0</v>
      </c>
      <c r="CL208" s="918">
        <f t="shared" si="199"/>
        <v>0</v>
      </c>
      <c r="CM208" s="918">
        <f t="shared" si="199"/>
        <v>0</v>
      </c>
      <c r="CN208" s="918">
        <f t="shared" si="199"/>
        <v>0</v>
      </c>
      <c r="CO208" s="918">
        <f t="shared" si="199"/>
        <v>0</v>
      </c>
      <c r="CP208" s="918">
        <f t="shared" si="199"/>
        <v>0</v>
      </c>
      <c r="CQ208" s="918">
        <f t="shared" si="199"/>
        <v>0</v>
      </c>
      <c r="CR208" s="918">
        <f t="shared" si="199"/>
        <v>0</v>
      </c>
      <c r="CS208" s="918">
        <f t="shared" si="199"/>
        <v>0</v>
      </c>
      <c r="CT208" s="918">
        <f t="shared" si="199"/>
        <v>0</v>
      </c>
      <c r="CU208" s="918">
        <f t="shared" si="199"/>
        <v>0</v>
      </c>
      <c r="CV208" s="918">
        <f t="shared" si="199"/>
        <v>0</v>
      </c>
      <c r="CW208" s="918">
        <f t="shared" si="199"/>
        <v>0</v>
      </c>
      <c r="CX208" s="918">
        <f t="shared" si="199"/>
        <v>0</v>
      </c>
      <c r="CY208" s="918">
        <f t="shared" si="199"/>
        <v>0</v>
      </c>
      <c r="CZ208" s="918">
        <f t="shared" si="199"/>
        <v>0</v>
      </c>
      <c r="DA208" s="918">
        <f t="shared" si="199"/>
        <v>0</v>
      </c>
      <c r="DB208" s="918">
        <f t="shared" si="199"/>
        <v>0</v>
      </c>
      <c r="DC208" s="918">
        <f t="shared" si="199"/>
        <v>0</v>
      </c>
      <c r="DD208" s="918">
        <f t="shared" si="199"/>
        <v>0</v>
      </c>
      <c r="DE208" s="918">
        <f t="shared" si="199"/>
        <v>0</v>
      </c>
      <c r="DF208" s="918">
        <f t="shared" si="199"/>
        <v>0</v>
      </c>
      <c r="DG208" s="918">
        <f t="shared" si="199"/>
        <v>0</v>
      </c>
      <c r="DH208" s="918">
        <f t="shared" si="199"/>
        <v>0</v>
      </c>
      <c r="DI208" s="918">
        <f t="shared" si="199"/>
        <v>0</v>
      </c>
      <c r="DJ208" s="918">
        <f t="shared" si="199"/>
        <v>0</v>
      </c>
      <c r="DK208" s="918">
        <f t="shared" si="199"/>
        <v>0</v>
      </c>
      <c r="DL208" s="918">
        <f t="shared" si="199"/>
        <v>0</v>
      </c>
      <c r="DM208" s="918">
        <f t="shared" si="199"/>
        <v>0</v>
      </c>
      <c r="DN208" s="918">
        <f t="shared" si="199"/>
        <v>0</v>
      </c>
      <c r="DO208" s="918">
        <f t="shared" si="199"/>
        <v>0</v>
      </c>
      <c r="DP208" s="918">
        <f t="shared" si="199"/>
        <v>0</v>
      </c>
      <c r="DQ208" s="918">
        <f t="shared" si="199"/>
        <v>0</v>
      </c>
      <c r="DR208" s="918">
        <f t="shared" si="199"/>
        <v>0</v>
      </c>
      <c r="DS208" s="918">
        <f t="shared" si="199"/>
        <v>0</v>
      </c>
      <c r="DT208" s="918">
        <f t="shared" si="199"/>
        <v>0</v>
      </c>
      <c r="DU208" s="918">
        <f t="shared" si="199"/>
        <v>0</v>
      </c>
      <c r="DV208" s="918">
        <f t="shared" si="199"/>
        <v>0</v>
      </c>
      <c r="DW208" s="918">
        <f t="shared" si="199"/>
        <v>0</v>
      </c>
      <c r="DX208" s="918">
        <f t="shared" si="199"/>
        <v>0</v>
      </c>
      <c r="DY208" s="918">
        <f t="shared" si="199"/>
        <v>0</v>
      </c>
      <c r="DZ208" s="918">
        <f t="shared" si="199"/>
        <v>0</v>
      </c>
      <c r="EA208" s="918">
        <f t="shared" si="199"/>
        <v>0</v>
      </c>
      <c r="EB208" s="918">
        <f t="shared" si="199"/>
        <v>0</v>
      </c>
      <c r="EC208" s="918">
        <f t="shared" si="199"/>
        <v>0</v>
      </c>
      <c r="ED208" s="918">
        <f t="shared" si="199"/>
        <v>0</v>
      </c>
      <c r="EE208" s="918">
        <f t="shared" si="199"/>
        <v>0</v>
      </c>
      <c r="EF208" s="918">
        <f t="shared" si="199"/>
        <v>0</v>
      </c>
      <c r="EG208" s="918">
        <f t="shared" si="199"/>
        <v>0</v>
      </c>
      <c r="EH208" s="918">
        <f t="shared" si="199"/>
        <v>0</v>
      </c>
      <c r="EI208" s="918">
        <f t="shared" si="199"/>
        <v>0</v>
      </c>
      <c r="EJ208" s="918">
        <f t="shared" si="200"/>
        <v>0</v>
      </c>
      <c r="EK208" s="918">
        <f t="shared" si="200"/>
        <v>0</v>
      </c>
      <c r="EL208" s="918">
        <f t="shared" si="200"/>
        <v>0</v>
      </c>
      <c r="EM208" s="918">
        <f t="shared" si="200"/>
        <v>0</v>
      </c>
      <c r="EN208" s="918">
        <f t="shared" si="200"/>
        <v>0</v>
      </c>
      <c r="EO208" s="918">
        <f t="shared" si="200"/>
        <v>0</v>
      </c>
      <c r="EP208" s="918">
        <f t="shared" si="200"/>
        <v>0</v>
      </c>
      <c r="EQ208" s="918">
        <f t="shared" si="200"/>
        <v>0</v>
      </c>
      <c r="ER208" s="918">
        <f t="shared" si="200"/>
        <v>0</v>
      </c>
      <c r="ES208" s="918">
        <f t="shared" si="200"/>
        <v>0</v>
      </c>
      <c r="ET208" s="918">
        <f t="shared" si="200"/>
        <v>0</v>
      </c>
      <c r="EU208" s="918">
        <f t="shared" si="200"/>
        <v>0</v>
      </c>
      <c r="EV208" s="918">
        <f t="shared" si="200"/>
        <v>0</v>
      </c>
      <c r="EW208" s="918">
        <f t="shared" si="200"/>
        <v>0</v>
      </c>
      <c r="EX208" s="918">
        <f t="shared" si="200"/>
        <v>0</v>
      </c>
      <c r="EY208" s="918">
        <f t="shared" si="200"/>
        <v>0</v>
      </c>
      <c r="EZ208" s="918">
        <f t="shared" si="200"/>
        <v>0</v>
      </c>
      <c r="FA208" s="918">
        <f t="shared" si="200"/>
        <v>0</v>
      </c>
      <c r="FB208" s="918">
        <f t="shared" si="200"/>
        <v>0</v>
      </c>
      <c r="FC208" s="918">
        <f t="shared" si="200"/>
        <v>0</v>
      </c>
      <c r="FD208" s="918">
        <f t="shared" si="200"/>
        <v>0</v>
      </c>
      <c r="FE208" s="918">
        <f t="shared" si="200"/>
        <v>0</v>
      </c>
      <c r="FF208" s="918">
        <f t="shared" si="200"/>
        <v>0</v>
      </c>
      <c r="FG208" s="918">
        <f t="shared" si="200"/>
        <v>0</v>
      </c>
      <c r="FH208" s="918">
        <f t="shared" si="200"/>
        <v>0</v>
      </c>
      <c r="FI208" s="918">
        <f t="shared" si="200"/>
        <v>0</v>
      </c>
      <c r="FJ208" s="918">
        <f t="shared" si="200"/>
        <v>0</v>
      </c>
      <c r="FK208" s="918">
        <f t="shared" si="200"/>
        <v>0</v>
      </c>
      <c r="FL208" s="918">
        <f t="shared" si="200"/>
        <v>0</v>
      </c>
      <c r="FM208" s="918">
        <f t="shared" si="200"/>
        <v>0</v>
      </c>
      <c r="FN208" s="918">
        <f t="shared" si="200"/>
        <v>0</v>
      </c>
      <c r="FO208" s="918">
        <f t="shared" si="200"/>
        <v>0</v>
      </c>
      <c r="FP208" s="918">
        <f t="shared" si="200"/>
        <v>0</v>
      </c>
      <c r="FQ208" s="918">
        <f t="shared" si="200"/>
        <v>0</v>
      </c>
      <c r="FR208" s="918">
        <f t="shared" si="200"/>
        <v>0</v>
      </c>
      <c r="FS208" s="918">
        <f t="shared" si="200"/>
        <v>0</v>
      </c>
      <c r="FT208" s="918">
        <f t="shared" si="200"/>
        <v>0</v>
      </c>
      <c r="FU208" s="918">
        <f t="shared" si="200"/>
        <v>0</v>
      </c>
      <c r="FV208" s="918">
        <f t="shared" si="200"/>
        <v>0</v>
      </c>
      <c r="FW208" s="918">
        <f t="shared" si="200"/>
        <v>0</v>
      </c>
      <c r="FX208" s="918">
        <f t="shared" si="200"/>
        <v>0</v>
      </c>
      <c r="FY208" s="918">
        <f t="shared" si="200"/>
        <v>0</v>
      </c>
      <c r="FZ208" s="918">
        <f t="shared" si="200"/>
        <v>0</v>
      </c>
      <c r="GA208" s="918">
        <f t="shared" si="200"/>
        <v>0</v>
      </c>
      <c r="GB208" s="918">
        <f t="shared" si="200"/>
        <v>0</v>
      </c>
      <c r="GC208" s="918">
        <f t="shared" si="200"/>
        <v>0</v>
      </c>
      <c r="GD208" s="918">
        <f t="shared" si="200"/>
        <v>0</v>
      </c>
      <c r="GE208" s="918">
        <f t="shared" si="200"/>
        <v>0</v>
      </c>
      <c r="GF208" s="918">
        <f t="shared" si="200"/>
        <v>0</v>
      </c>
      <c r="GG208" s="918">
        <f t="shared" si="200"/>
        <v>0</v>
      </c>
      <c r="GH208" s="918">
        <f t="shared" si="200"/>
        <v>0</v>
      </c>
      <c r="GI208" s="918">
        <f t="shared" si="200"/>
        <v>0</v>
      </c>
      <c r="GJ208" s="918">
        <f t="shared" si="200"/>
        <v>0</v>
      </c>
      <c r="GK208" s="918">
        <f t="shared" si="200"/>
        <v>0</v>
      </c>
      <c r="GL208" s="918">
        <f t="shared" si="200"/>
        <v>0</v>
      </c>
      <c r="GM208" s="918">
        <f t="shared" si="200"/>
        <v>0</v>
      </c>
      <c r="GN208" s="918">
        <f t="shared" si="200"/>
        <v>0</v>
      </c>
      <c r="GO208" s="918">
        <f t="shared" si="200"/>
        <v>0</v>
      </c>
      <c r="GP208" s="918">
        <f t="shared" si="200"/>
        <v>0</v>
      </c>
      <c r="GQ208" s="918">
        <f t="shared" si="200"/>
        <v>0</v>
      </c>
      <c r="GR208" s="918">
        <f t="shared" si="200"/>
        <v>0</v>
      </c>
      <c r="GS208" s="918">
        <f t="shared" si="200"/>
        <v>0</v>
      </c>
      <c r="GT208" s="918">
        <f t="shared" si="200"/>
        <v>0</v>
      </c>
      <c r="GU208" s="918">
        <f t="shared" si="200"/>
        <v>0</v>
      </c>
      <c r="GV208" s="918">
        <f t="shared" si="201"/>
        <v>0</v>
      </c>
      <c r="GW208" s="918">
        <f t="shared" si="201"/>
        <v>0</v>
      </c>
      <c r="GX208" s="918">
        <f t="shared" si="201"/>
        <v>0</v>
      </c>
      <c r="GY208" s="918">
        <f t="shared" si="201"/>
        <v>0</v>
      </c>
      <c r="GZ208" s="918">
        <f t="shared" si="201"/>
        <v>0</v>
      </c>
      <c r="HA208" s="918">
        <f t="shared" si="201"/>
        <v>0</v>
      </c>
      <c r="HB208" s="918">
        <f t="shared" si="201"/>
        <v>0</v>
      </c>
      <c r="HC208" s="918">
        <f t="shared" si="201"/>
        <v>0</v>
      </c>
      <c r="HD208" s="918">
        <f t="shared" si="201"/>
        <v>0</v>
      </c>
      <c r="HE208" s="918">
        <f t="shared" si="201"/>
        <v>0</v>
      </c>
      <c r="HF208" s="918">
        <f t="shared" si="201"/>
        <v>0</v>
      </c>
      <c r="HG208" s="918">
        <f t="shared" si="201"/>
        <v>0</v>
      </c>
      <c r="HH208" s="918">
        <f t="shared" si="201"/>
        <v>0</v>
      </c>
      <c r="HI208" s="918">
        <f t="shared" si="201"/>
        <v>0</v>
      </c>
      <c r="HJ208" s="918">
        <f t="shared" si="201"/>
        <v>0</v>
      </c>
      <c r="HK208" s="918">
        <f t="shared" si="201"/>
        <v>0</v>
      </c>
      <c r="HL208" s="918">
        <f t="shared" si="201"/>
        <v>0</v>
      </c>
      <c r="HM208" s="918">
        <f t="shared" si="201"/>
        <v>0</v>
      </c>
      <c r="HN208" s="918">
        <f t="shared" si="201"/>
        <v>0</v>
      </c>
      <c r="HO208" s="918">
        <f t="shared" si="201"/>
        <v>0</v>
      </c>
      <c r="HP208" s="918">
        <f t="shared" si="201"/>
        <v>0</v>
      </c>
      <c r="HQ208" s="918">
        <f t="shared" si="201"/>
        <v>0</v>
      </c>
      <c r="HR208" s="918">
        <f t="shared" si="201"/>
        <v>0</v>
      </c>
      <c r="HS208" s="918">
        <f t="shared" si="201"/>
        <v>0</v>
      </c>
      <c r="HT208" s="918">
        <f t="shared" si="201"/>
        <v>0</v>
      </c>
      <c r="HU208" s="918">
        <f t="shared" si="201"/>
        <v>0</v>
      </c>
      <c r="HV208" s="918">
        <f t="shared" si="201"/>
        <v>0</v>
      </c>
      <c r="HW208" s="918">
        <f t="shared" si="201"/>
        <v>0</v>
      </c>
      <c r="HX208" s="918">
        <f t="shared" si="201"/>
        <v>0</v>
      </c>
      <c r="HY208" s="918">
        <f t="shared" si="201"/>
        <v>0</v>
      </c>
      <c r="HZ208" s="918">
        <f t="shared" si="201"/>
        <v>0</v>
      </c>
      <c r="IA208" s="918">
        <f t="shared" si="201"/>
        <v>0</v>
      </c>
      <c r="IB208" s="918">
        <f t="shared" si="201"/>
        <v>0</v>
      </c>
      <c r="IC208" s="918">
        <f t="shared" si="201"/>
        <v>0</v>
      </c>
      <c r="ID208" s="918">
        <f t="shared" si="201"/>
        <v>0</v>
      </c>
      <c r="IE208" s="918">
        <f t="shared" si="201"/>
        <v>0</v>
      </c>
      <c r="IF208" s="918">
        <f t="shared" si="201"/>
        <v>0</v>
      </c>
      <c r="IG208" s="918">
        <f t="shared" si="201"/>
        <v>0</v>
      </c>
      <c r="IH208" s="918">
        <f t="shared" si="201"/>
        <v>0</v>
      </c>
      <c r="II208" s="918">
        <f t="shared" si="201"/>
        <v>0</v>
      </c>
      <c r="IJ208" s="918">
        <f t="shared" si="201"/>
        <v>0</v>
      </c>
      <c r="IK208" s="918">
        <f t="shared" si="201"/>
        <v>0</v>
      </c>
      <c r="IL208" s="918">
        <f t="shared" si="201"/>
        <v>0</v>
      </c>
      <c r="IM208" s="918">
        <f t="shared" si="201"/>
        <v>0</v>
      </c>
      <c r="IN208" s="918">
        <f t="shared" si="201"/>
        <v>0</v>
      </c>
      <c r="IO208" s="918">
        <f t="shared" si="201"/>
        <v>0</v>
      </c>
      <c r="IP208" s="918">
        <f t="shared" si="201"/>
        <v>0</v>
      </c>
      <c r="IQ208" s="918">
        <f t="shared" si="201"/>
        <v>0</v>
      </c>
      <c r="IR208" s="918">
        <f t="shared" si="201"/>
        <v>0</v>
      </c>
      <c r="IS208" s="918">
        <f t="shared" si="201"/>
        <v>0</v>
      </c>
      <c r="IT208" s="918">
        <f t="shared" si="201"/>
        <v>0</v>
      </c>
      <c r="IU208" s="918">
        <f t="shared" si="201"/>
        <v>0</v>
      </c>
      <c r="IV208" s="918">
        <f t="shared" si="201"/>
        <v>0</v>
      </c>
      <c r="IW208" s="918">
        <f t="shared" si="201"/>
        <v>0</v>
      </c>
      <c r="IX208" s="918">
        <f t="shared" si="201"/>
        <v>0</v>
      </c>
      <c r="IY208" s="918">
        <f t="shared" si="201"/>
        <v>0</v>
      </c>
      <c r="IZ208" s="918">
        <f t="shared" si="201"/>
        <v>0</v>
      </c>
      <c r="JA208" s="918">
        <f t="shared" si="201"/>
        <v>0</v>
      </c>
      <c r="JB208" s="918">
        <f t="shared" si="201"/>
        <v>0</v>
      </c>
      <c r="JC208" s="918">
        <f t="shared" si="201"/>
        <v>0</v>
      </c>
      <c r="JD208" s="918">
        <f t="shared" si="201"/>
        <v>0</v>
      </c>
      <c r="JE208" s="918">
        <f t="shared" si="201"/>
        <v>0</v>
      </c>
      <c r="JF208" s="918">
        <f t="shared" si="201"/>
        <v>0</v>
      </c>
      <c r="JG208" s="918">
        <f t="shared" si="201"/>
        <v>0</v>
      </c>
      <c r="JH208" s="918">
        <f t="shared" si="202"/>
        <v>0</v>
      </c>
      <c r="JI208" s="918">
        <f t="shared" si="202"/>
        <v>0</v>
      </c>
      <c r="JJ208" s="918">
        <f t="shared" si="202"/>
        <v>0</v>
      </c>
      <c r="JK208" s="918">
        <f t="shared" si="202"/>
        <v>0</v>
      </c>
      <c r="JL208" s="918">
        <f t="shared" si="202"/>
        <v>0</v>
      </c>
      <c r="JM208" s="918">
        <f t="shared" si="202"/>
        <v>0</v>
      </c>
      <c r="JN208" s="918">
        <f t="shared" si="202"/>
        <v>0</v>
      </c>
      <c r="JO208" s="918">
        <f t="shared" si="202"/>
        <v>0</v>
      </c>
      <c r="JP208" s="918">
        <f t="shared" si="202"/>
        <v>0</v>
      </c>
      <c r="JQ208" s="918">
        <f t="shared" si="202"/>
        <v>0</v>
      </c>
      <c r="JR208" s="918">
        <f t="shared" si="202"/>
        <v>0</v>
      </c>
      <c r="JS208" s="918">
        <f t="shared" si="202"/>
        <v>0</v>
      </c>
      <c r="JT208" s="918">
        <f t="shared" si="202"/>
        <v>0</v>
      </c>
      <c r="JU208" s="918">
        <f t="shared" si="202"/>
        <v>0</v>
      </c>
      <c r="JV208" s="918">
        <f t="shared" si="202"/>
        <v>0</v>
      </c>
      <c r="JW208" s="918">
        <f t="shared" si="202"/>
        <v>0</v>
      </c>
      <c r="JX208" s="918">
        <f t="shared" si="202"/>
        <v>0</v>
      </c>
      <c r="JY208" s="918">
        <f t="shared" si="202"/>
        <v>0</v>
      </c>
      <c r="JZ208" s="918">
        <f t="shared" si="202"/>
        <v>0</v>
      </c>
      <c r="KA208" s="918">
        <f t="shared" si="202"/>
        <v>0</v>
      </c>
      <c r="KB208" s="918">
        <f t="shared" si="202"/>
        <v>0</v>
      </c>
      <c r="KC208" s="918">
        <f t="shared" si="202"/>
        <v>0</v>
      </c>
      <c r="KD208" s="918">
        <f t="shared" si="202"/>
        <v>0</v>
      </c>
      <c r="KE208" s="918">
        <f t="shared" si="202"/>
        <v>0</v>
      </c>
      <c r="KF208" s="918">
        <f t="shared" si="202"/>
        <v>0</v>
      </c>
      <c r="KG208" s="918">
        <f t="shared" si="202"/>
        <v>0</v>
      </c>
      <c r="KH208" s="918">
        <f t="shared" si="202"/>
        <v>0</v>
      </c>
      <c r="KI208" s="918">
        <f t="shared" si="202"/>
        <v>0</v>
      </c>
      <c r="KJ208" s="918">
        <f t="shared" si="202"/>
        <v>0</v>
      </c>
      <c r="KK208" s="918">
        <f t="shared" si="202"/>
        <v>0</v>
      </c>
      <c r="KL208" s="918">
        <f t="shared" si="202"/>
        <v>0</v>
      </c>
      <c r="KM208" s="918">
        <f t="shared" si="202"/>
        <v>0</v>
      </c>
      <c r="KN208" s="918">
        <f t="shared" si="202"/>
        <v>0</v>
      </c>
      <c r="KO208" s="918">
        <f t="shared" si="202"/>
        <v>0</v>
      </c>
      <c r="KP208" s="918">
        <f t="shared" si="202"/>
        <v>0</v>
      </c>
      <c r="KQ208" s="918">
        <f t="shared" si="202"/>
        <v>0</v>
      </c>
      <c r="KR208" s="918">
        <f t="shared" si="202"/>
        <v>0</v>
      </c>
      <c r="KS208" s="918">
        <f t="shared" si="202"/>
        <v>0</v>
      </c>
      <c r="KT208" s="918">
        <f t="shared" si="202"/>
        <v>0</v>
      </c>
      <c r="KU208" s="918">
        <f t="shared" si="202"/>
        <v>0</v>
      </c>
      <c r="KV208" s="918">
        <f t="shared" si="202"/>
        <v>0</v>
      </c>
      <c r="KW208" s="918">
        <f t="shared" si="202"/>
        <v>0</v>
      </c>
      <c r="KX208" s="918">
        <f t="shared" si="202"/>
        <v>0</v>
      </c>
      <c r="KY208" s="918">
        <f t="shared" si="202"/>
        <v>0</v>
      </c>
      <c r="KZ208" s="918">
        <f t="shared" si="202"/>
        <v>0</v>
      </c>
      <c r="LA208" s="918">
        <f t="shared" si="202"/>
        <v>0</v>
      </c>
      <c r="LB208" s="918">
        <f t="shared" si="202"/>
        <v>0</v>
      </c>
      <c r="LC208" s="918">
        <f t="shared" si="202"/>
        <v>0</v>
      </c>
      <c r="LD208" s="918">
        <f t="shared" si="202"/>
        <v>0</v>
      </c>
      <c r="LE208" s="918">
        <f t="shared" si="202"/>
        <v>0</v>
      </c>
      <c r="LF208" s="918">
        <f t="shared" si="202"/>
        <v>0</v>
      </c>
      <c r="LG208" s="918">
        <f t="shared" si="202"/>
        <v>0</v>
      </c>
      <c r="LH208" s="918">
        <f t="shared" si="202"/>
        <v>0</v>
      </c>
      <c r="LI208" s="918">
        <f t="shared" si="202"/>
        <v>0</v>
      </c>
      <c r="LJ208" s="918">
        <f t="shared" si="202"/>
        <v>0</v>
      </c>
      <c r="LK208" s="918">
        <f t="shared" si="202"/>
        <v>0</v>
      </c>
      <c r="LL208" s="918">
        <f t="shared" si="202"/>
        <v>0</v>
      </c>
      <c r="LM208" s="918">
        <f t="shared" si="202"/>
        <v>0</v>
      </c>
      <c r="LN208" s="918">
        <f t="shared" si="202"/>
        <v>0</v>
      </c>
      <c r="LO208" s="918">
        <f t="shared" si="202"/>
        <v>0</v>
      </c>
      <c r="LP208" s="918">
        <f t="shared" si="202"/>
        <v>0</v>
      </c>
      <c r="LQ208" s="918">
        <f t="shared" si="202"/>
        <v>0</v>
      </c>
      <c r="LR208" s="918">
        <f t="shared" si="202"/>
        <v>0</v>
      </c>
      <c r="LS208" s="918">
        <f t="shared" si="202"/>
        <v>0</v>
      </c>
      <c r="LT208" s="918">
        <f t="shared" si="203"/>
        <v>0</v>
      </c>
      <c r="LU208" s="918">
        <f t="shared" si="203"/>
        <v>0</v>
      </c>
      <c r="LV208" s="918">
        <f t="shared" si="203"/>
        <v>0</v>
      </c>
      <c r="LW208" s="918">
        <f t="shared" si="203"/>
        <v>0</v>
      </c>
      <c r="LX208" s="918">
        <f t="shared" si="203"/>
        <v>0</v>
      </c>
      <c r="LY208" s="918">
        <f t="shared" si="203"/>
        <v>0</v>
      </c>
      <c r="LZ208" s="918">
        <f t="shared" si="203"/>
        <v>0</v>
      </c>
      <c r="MA208" s="918">
        <f t="shared" si="203"/>
        <v>0</v>
      </c>
      <c r="MB208" s="918">
        <f t="shared" si="203"/>
        <v>0</v>
      </c>
      <c r="MC208" s="918">
        <f t="shared" si="203"/>
        <v>0</v>
      </c>
      <c r="MD208" s="918">
        <f t="shared" si="203"/>
        <v>0</v>
      </c>
      <c r="ME208" s="918">
        <f t="shared" si="203"/>
        <v>0</v>
      </c>
      <c r="MF208" s="918">
        <f t="shared" si="203"/>
        <v>0</v>
      </c>
      <c r="MG208" s="918">
        <f t="shared" si="203"/>
        <v>0</v>
      </c>
      <c r="MH208" s="918">
        <f t="shared" si="203"/>
        <v>0</v>
      </c>
      <c r="MI208" s="918">
        <f t="shared" si="203"/>
        <v>0</v>
      </c>
      <c r="MJ208" s="918">
        <f t="shared" si="203"/>
        <v>0</v>
      </c>
      <c r="MK208" s="918">
        <f t="shared" si="203"/>
        <v>0</v>
      </c>
      <c r="ML208" s="918">
        <f t="shared" si="203"/>
        <v>0</v>
      </c>
      <c r="MM208" s="918">
        <f t="shared" si="203"/>
        <v>0</v>
      </c>
      <c r="MN208" s="918">
        <f t="shared" si="203"/>
        <v>0</v>
      </c>
      <c r="MO208" s="918">
        <f t="shared" si="203"/>
        <v>0</v>
      </c>
      <c r="MP208" s="918">
        <f t="shared" si="203"/>
        <v>0</v>
      </c>
      <c r="MQ208" s="918">
        <f t="shared" si="203"/>
        <v>0</v>
      </c>
      <c r="MR208" s="918">
        <f t="shared" si="203"/>
        <v>0</v>
      </c>
      <c r="MS208" s="918">
        <f t="shared" si="203"/>
        <v>0</v>
      </c>
      <c r="MT208" s="918">
        <f t="shared" si="203"/>
        <v>0</v>
      </c>
      <c r="MU208" s="918">
        <f t="shared" si="203"/>
        <v>0</v>
      </c>
      <c r="MV208" s="918">
        <f t="shared" si="203"/>
        <v>0</v>
      </c>
      <c r="MW208" s="918">
        <f t="shared" si="203"/>
        <v>0</v>
      </c>
      <c r="MX208" s="918">
        <f t="shared" si="203"/>
        <v>0</v>
      </c>
      <c r="MY208" s="918">
        <f t="shared" si="203"/>
        <v>0</v>
      </c>
      <c r="MZ208" s="918">
        <f t="shared" si="203"/>
        <v>0</v>
      </c>
      <c r="NA208" s="918">
        <f t="shared" si="203"/>
        <v>0</v>
      </c>
      <c r="NB208" s="918">
        <f t="shared" si="203"/>
        <v>0</v>
      </c>
      <c r="NC208" s="918">
        <f t="shared" si="203"/>
        <v>0</v>
      </c>
      <c r="ND208" s="918">
        <f t="shared" si="203"/>
        <v>0</v>
      </c>
      <c r="NE208" s="918">
        <f t="shared" si="203"/>
        <v>0</v>
      </c>
      <c r="NF208" s="918">
        <f t="shared" si="203"/>
        <v>0</v>
      </c>
      <c r="NG208" s="918">
        <f t="shared" si="203"/>
        <v>0</v>
      </c>
      <c r="NH208" s="918">
        <f t="shared" si="203"/>
        <v>0</v>
      </c>
      <c r="NI208" s="918">
        <f t="shared" si="203"/>
        <v>0</v>
      </c>
      <c r="NJ208" s="918">
        <f t="shared" si="203"/>
        <v>0</v>
      </c>
      <c r="NK208" s="918">
        <f t="shared" si="203"/>
        <v>0</v>
      </c>
      <c r="NL208" s="918">
        <f t="shared" si="203"/>
        <v>0</v>
      </c>
      <c r="NM208" s="918">
        <f t="shared" si="203"/>
        <v>0</v>
      </c>
      <c r="NN208" s="918">
        <f t="shared" si="203"/>
        <v>0</v>
      </c>
      <c r="NO208" s="918">
        <f t="shared" si="203"/>
        <v>0</v>
      </c>
      <c r="NP208" s="918">
        <f t="shared" si="203"/>
        <v>0</v>
      </c>
      <c r="NQ208" s="918">
        <f t="shared" si="203"/>
        <v>0</v>
      </c>
      <c r="NR208" s="918">
        <f t="shared" si="203"/>
        <v>0</v>
      </c>
      <c r="NS208" s="918">
        <f t="shared" si="203"/>
        <v>0</v>
      </c>
      <c r="NT208" s="918">
        <f t="shared" si="203"/>
        <v>0</v>
      </c>
      <c r="NU208" s="918">
        <f t="shared" si="203"/>
        <v>0</v>
      </c>
      <c r="NV208" s="918">
        <f t="shared" si="203"/>
        <v>0</v>
      </c>
      <c r="NW208" s="918">
        <f t="shared" si="203"/>
        <v>0</v>
      </c>
      <c r="NX208" s="918">
        <f t="shared" si="203"/>
        <v>0</v>
      </c>
      <c r="NY208" s="918">
        <f t="shared" si="203"/>
        <v>0</v>
      </c>
      <c r="NZ208" s="918">
        <f t="shared" si="203"/>
        <v>0</v>
      </c>
      <c r="OA208" s="918">
        <f t="shared" si="203"/>
        <v>0</v>
      </c>
      <c r="OB208" s="918">
        <f t="shared" si="203"/>
        <v>0</v>
      </c>
      <c r="OC208" s="918">
        <f t="shared" si="203"/>
        <v>0</v>
      </c>
      <c r="OD208" s="918">
        <f t="shared" si="203"/>
        <v>0</v>
      </c>
      <c r="OE208" s="918">
        <f t="shared" si="203"/>
        <v>0</v>
      </c>
      <c r="OF208" s="918">
        <f t="shared" si="204"/>
        <v>0</v>
      </c>
      <c r="OG208" s="918">
        <f t="shared" si="204"/>
        <v>0</v>
      </c>
      <c r="OH208" s="918">
        <f t="shared" si="204"/>
        <v>0</v>
      </c>
      <c r="OI208" s="918">
        <f t="shared" si="204"/>
        <v>0</v>
      </c>
      <c r="OJ208" s="918">
        <f t="shared" si="204"/>
        <v>0</v>
      </c>
      <c r="OK208" s="918">
        <f t="shared" si="204"/>
        <v>0</v>
      </c>
      <c r="OL208" s="918">
        <f t="shared" si="204"/>
        <v>0</v>
      </c>
      <c r="OM208" s="918">
        <f t="shared" si="204"/>
        <v>0</v>
      </c>
      <c r="ON208" s="918">
        <f t="shared" si="204"/>
        <v>0</v>
      </c>
      <c r="OO208" s="918">
        <f t="shared" si="204"/>
        <v>0</v>
      </c>
      <c r="OP208" s="918">
        <f t="shared" si="204"/>
        <v>0</v>
      </c>
      <c r="OQ208" s="918">
        <f t="shared" si="204"/>
        <v>0</v>
      </c>
      <c r="OR208" s="918">
        <f t="shared" si="204"/>
        <v>0</v>
      </c>
      <c r="OS208" s="918">
        <f t="shared" si="204"/>
        <v>0</v>
      </c>
      <c r="OT208" s="918">
        <f t="shared" si="204"/>
        <v>0</v>
      </c>
      <c r="OU208" s="918">
        <f t="shared" si="204"/>
        <v>0</v>
      </c>
      <c r="OV208" s="918">
        <f t="shared" si="204"/>
        <v>0</v>
      </c>
      <c r="OW208" s="918">
        <f t="shared" si="204"/>
        <v>0</v>
      </c>
      <c r="OX208" s="918">
        <f t="shared" si="204"/>
        <v>0</v>
      </c>
      <c r="OY208" s="918">
        <f t="shared" si="204"/>
        <v>0</v>
      </c>
      <c r="OZ208" s="918">
        <f t="shared" si="204"/>
        <v>0</v>
      </c>
      <c r="PA208" s="918">
        <f t="shared" si="204"/>
        <v>0</v>
      </c>
      <c r="PB208" s="918">
        <f t="shared" si="204"/>
        <v>0</v>
      </c>
      <c r="PC208" s="918">
        <f t="shared" si="204"/>
        <v>0</v>
      </c>
      <c r="PD208" s="918">
        <f t="shared" si="204"/>
        <v>0</v>
      </c>
      <c r="PE208" s="918">
        <f t="shared" si="204"/>
        <v>0</v>
      </c>
      <c r="PF208" s="918">
        <f t="shared" si="204"/>
        <v>0</v>
      </c>
      <c r="PG208" s="918">
        <f t="shared" si="204"/>
        <v>0</v>
      </c>
      <c r="PH208" s="918">
        <f t="shared" si="204"/>
        <v>0</v>
      </c>
      <c r="PI208" s="918">
        <f t="shared" si="204"/>
        <v>0</v>
      </c>
      <c r="PJ208" s="918">
        <f t="shared" si="204"/>
        <v>0</v>
      </c>
      <c r="PK208" s="918">
        <f t="shared" si="204"/>
        <v>0</v>
      </c>
      <c r="PL208" s="918">
        <f t="shared" si="204"/>
        <v>0</v>
      </c>
      <c r="PM208" s="918">
        <f t="shared" si="204"/>
        <v>0</v>
      </c>
      <c r="PN208" s="918">
        <f t="shared" si="204"/>
        <v>0</v>
      </c>
      <c r="PO208" s="918">
        <f t="shared" si="204"/>
        <v>0</v>
      </c>
      <c r="PP208" s="918">
        <f t="shared" si="204"/>
        <v>0</v>
      </c>
      <c r="PQ208" s="918">
        <f t="shared" si="204"/>
        <v>0</v>
      </c>
      <c r="PR208" s="918">
        <f t="shared" si="204"/>
        <v>0</v>
      </c>
      <c r="PS208" s="918">
        <f t="shared" si="204"/>
        <v>0</v>
      </c>
      <c r="PT208" s="918">
        <f t="shared" si="204"/>
        <v>0</v>
      </c>
      <c r="PU208" s="918">
        <f t="shared" si="204"/>
        <v>0</v>
      </c>
      <c r="PV208" s="918">
        <f t="shared" si="204"/>
        <v>0</v>
      </c>
      <c r="PW208" s="918">
        <f t="shared" si="204"/>
        <v>0</v>
      </c>
      <c r="PX208" s="918">
        <f t="shared" si="204"/>
        <v>0</v>
      </c>
      <c r="PY208" s="918">
        <f t="shared" si="204"/>
        <v>0</v>
      </c>
      <c r="PZ208" s="918">
        <f t="shared" si="204"/>
        <v>0</v>
      </c>
      <c r="QA208" s="918">
        <f t="shared" si="204"/>
        <v>0</v>
      </c>
      <c r="QB208" s="918">
        <f t="shared" si="204"/>
        <v>0</v>
      </c>
      <c r="QC208" s="918">
        <f t="shared" si="204"/>
        <v>0</v>
      </c>
      <c r="QD208" s="918">
        <f t="shared" si="204"/>
        <v>0</v>
      </c>
      <c r="QE208" s="918">
        <f t="shared" si="204"/>
        <v>0</v>
      </c>
      <c r="QF208" s="918">
        <f t="shared" si="204"/>
        <v>0</v>
      </c>
      <c r="QG208" s="918">
        <f t="shared" si="204"/>
        <v>0</v>
      </c>
      <c r="QH208" s="918">
        <f t="shared" si="204"/>
        <v>0</v>
      </c>
      <c r="QI208" s="918">
        <f t="shared" si="204"/>
        <v>0</v>
      </c>
      <c r="QJ208" s="918">
        <f t="shared" si="204"/>
        <v>0</v>
      </c>
      <c r="QK208" s="918">
        <f t="shared" si="204"/>
        <v>0</v>
      </c>
      <c r="QL208" s="918">
        <f t="shared" si="204"/>
        <v>0</v>
      </c>
      <c r="QM208" s="918">
        <f t="shared" si="204"/>
        <v>0</v>
      </c>
      <c r="QN208" s="918">
        <f t="shared" si="204"/>
        <v>0</v>
      </c>
      <c r="QO208" s="918">
        <f t="shared" si="204"/>
        <v>0</v>
      </c>
      <c r="QP208" s="918">
        <f t="shared" si="204"/>
        <v>0</v>
      </c>
      <c r="QQ208" s="918">
        <f t="shared" si="204"/>
        <v>0</v>
      </c>
      <c r="QR208" s="918">
        <f t="shared" si="205"/>
        <v>0</v>
      </c>
      <c r="QS208" s="918">
        <f t="shared" si="205"/>
        <v>0</v>
      </c>
      <c r="QT208" s="918">
        <f t="shared" si="205"/>
        <v>0</v>
      </c>
      <c r="QU208" s="918">
        <f t="shared" si="205"/>
        <v>0</v>
      </c>
      <c r="QV208" s="918">
        <f t="shared" si="205"/>
        <v>0</v>
      </c>
      <c r="QW208" s="918">
        <f t="shared" si="205"/>
        <v>0</v>
      </c>
      <c r="QX208" s="918">
        <f t="shared" si="205"/>
        <v>0</v>
      </c>
      <c r="QY208" s="918">
        <f t="shared" si="205"/>
        <v>0</v>
      </c>
      <c r="QZ208" s="918">
        <f t="shared" si="205"/>
        <v>0</v>
      </c>
      <c r="RA208" s="918">
        <f t="shared" si="205"/>
        <v>0</v>
      </c>
      <c r="RB208" s="918">
        <f t="shared" si="205"/>
        <v>0</v>
      </c>
      <c r="RC208" s="918">
        <f t="shared" si="205"/>
        <v>0</v>
      </c>
      <c r="RD208" s="918">
        <f t="shared" si="205"/>
        <v>0</v>
      </c>
      <c r="RE208" s="918">
        <f t="shared" si="205"/>
        <v>0</v>
      </c>
      <c r="RF208" s="918">
        <f t="shared" si="205"/>
        <v>0</v>
      </c>
      <c r="RG208" s="918">
        <f t="shared" si="205"/>
        <v>0</v>
      </c>
      <c r="RH208" s="918">
        <f t="shared" si="205"/>
        <v>0</v>
      </c>
      <c r="RI208" s="918">
        <f t="shared" si="205"/>
        <v>0</v>
      </c>
      <c r="RJ208" s="918">
        <f t="shared" si="205"/>
        <v>0</v>
      </c>
      <c r="RK208" s="918">
        <f t="shared" si="205"/>
        <v>0</v>
      </c>
      <c r="RL208" s="918">
        <f t="shared" si="205"/>
        <v>0</v>
      </c>
      <c r="RM208" s="918">
        <f t="shared" si="205"/>
        <v>0</v>
      </c>
      <c r="RN208" s="918">
        <f t="shared" si="205"/>
        <v>0</v>
      </c>
      <c r="RO208" s="918">
        <f t="shared" si="205"/>
        <v>0</v>
      </c>
      <c r="RP208" s="918">
        <f t="shared" si="205"/>
        <v>0</v>
      </c>
      <c r="RQ208" s="918">
        <f t="shared" si="205"/>
        <v>0</v>
      </c>
      <c r="RR208" s="918">
        <f t="shared" si="205"/>
        <v>0</v>
      </c>
      <c r="RS208" s="918">
        <f t="shared" si="205"/>
        <v>0</v>
      </c>
      <c r="RT208" s="918">
        <f t="shared" si="205"/>
        <v>0</v>
      </c>
      <c r="RU208" s="918">
        <f t="shared" si="205"/>
        <v>0</v>
      </c>
      <c r="RV208" s="918">
        <f t="shared" si="205"/>
        <v>0</v>
      </c>
      <c r="RW208" s="918">
        <f t="shared" si="205"/>
        <v>0</v>
      </c>
      <c r="RX208" s="918">
        <f t="shared" si="205"/>
        <v>0</v>
      </c>
      <c r="RY208" s="918">
        <f t="shared" si="205"/>
        <v>0</v>
      </c>
      <c r="RZ208" s="918">
        <f t="shared" si="205"/>
        <v>0</v>
      </c>
      <c r="SA208" s="918">
        <f t="shared" si="205"/>
        <v>0</v>
      </c>
      <c r="SB208" s="918">
        <f t="shared" si="205"/>
        <v>0</v>
      </c>
      <c r="SC208" s="918">
        <f t="shared" si="205"/>
        <v>0</v>
      </c>
      <c r="SD208" s="918">
        <f t="shared" si="205"/>
        <v>0</v>
      </c>
      <c r="SE208" s="918">
        <f t="shared" si="205"/>
        <v>0</v>
      </c>
      <c r="SF208" s="918">
        <f t="shared" si="205"/>
        <v>0</v>
      </c>
      <c r="SG208" s="918">
        <f t="shared" si="205"/>
        <v>0</v>
      </c>
      <c r="SH208" s="918">
        <f t="shared" si="205"/>
        <v>0</v>
      </c>
      <c r="SI208" s="918">
        <f t="shared" si="205"/>
        <v>0</v>
      </c>
      <c r="SJ208" s="272">
        <f t="shared" si="153"/>
        <v>0</v>
      </c>
      <c r="SK208" s="259"/>
      <c r="SL208" s="247"/>
      <c r="SM208" s="247"/>
      <c r="SN208" s="247"/>
    </row>
    <row r="209" spans="1:508" outlineLevel="3" x14ac:dyDescent="0.35">
      <c r="A209" s="247"/>
      <c r="B209" s="256"/>
      <c r="C209" s="445">
        <f>INT($C$40)+3</f>
        <v>4</v>
      </c>
      <c r="D209" s="272"/>
      <c r="E209" s="323">
        <f t="shared" si="154"/>
        <v>57</v>
      </c>
      <c r="F209" s="329"/>
      <c r="G209" s="272"/>
      <c r="H209" s="567"/>
      <c r="I209" s="582" t="s">
        <v>902</v>
      </c>
      <c r="J209" s="568"/>
      <c r="K209" s="918">
        <f t="shared" si="206"/>
        <v>0</v>
      </c>
      <c r="L209" s="918">
        <f t="shared" si="206"/>
        <v>0</v>
      </c>
      <c r="M209" s="918">
        <f t="shared" si="206"/>
        <v>0</v>
      </c>
      <c r="N209" s="918">
        <f t="shared" si="206"/>
        <v>0</v>
      </c>
      <c r="O209" s="918">
        <f t="shared" si="206"/>
        <v>0</v>
      </c>
      <c r="P209" s="918">
        <f t="shared" si="206"/>
        <v>0</v>
      </c>
      <c r="Q209" s="918">
        <f t="shared" si="206"/>
        <v>0</v>
      </c>
      <c r="R209" s="918">
        <f t="shared" si="206"/>
        <v>0</v>
      </c>
      <c r="S209" s="918">
        <f t="shared" si="206"/>
        <v>0</v>
      </c>
      <c r="T209" s="918">
        <f t="shared" si="206"/>
        <v>0</v>
      </c>
      <c r="U209" s="918">
        <f t="shared" si="206"/>
        <v>0</v>
      </c>
      <c r="V209" s="918">
        <f t="shared" si="206"/>
        <v>0</v>
      </c>
      <c r="W209" s="918">
        <f t="shared" si="206"/>
        <v>0</v>
      </c>
      <c r="X209" s="918">
        <f t="shared" si="206"/>
        <v>0</v>
      </c>
      <c r="Y209" s="918">
        <f t="shared" si="206"/>
        <v>0</v>
      </c>
      <c r="Z209" s="918">
        <f t="shared" si="206"/>
        <v>0</v>
      </c>
      <c r="AA209" s="918">
        <f t="shared" si="198"/>
        <v>0</v>
      </c>
      <c r="AB209" s="918">
        <f t="shared" si="198"/>
        <v>0</v>
      </c>
      <c r="AC209" s="918">
        <f t="shared" si="198"/>
        <v>0</v>
      </c>
      <c r="AD209" s="918">
        <f t="shared" si="198"/>
        <v>0</v>
      </c>
      <c r="AE209" s="918">
        <f t="shared" si="198"/>
        <v>0</v>
      </c>
      <c r="AF209" s="918">
        <f t="shared" si="198"/>
        <v>0</v>
      </c>
      <c r="AG209" s="918">
        <f t="shared" si="198"/>
        <v>0</v>
      </c>
      <c r="AH209" s="918">
        <f t="shared" si="198"/>
        <v>0</v>
      </c>
      <c r="AI209" s="918">
        <f t="shared" si="198"/>
        <v>0</v>
      </c>
      <c r="AJ209" s="918">
        <f t="shared" si="198"/>
        <v>0</v>
      </c>
      <c r="AK209" s="918">
        <f t="shared" si="198"/>
        <v>0</v>
      </c>
      <c r="AL209" s="918">
        <f t="shared" si="198"/>
        <v>0</v>
      </c>
      <c r="AM209" s="918">
        <f t="shared" si="198"/>
        <v>0</v>
      </c>
      <c r="AN209" s="918">
        <f t="shared" si="198"/>
        <v>0</v>
      </c>
      <c r="AO209" s="918">
        <f t="shared" si="198"/>
        <v>0</v>
      </c>
      <c r="AP209" s="918">
        <f t="shared" si="198"/>
        <v>0</v>
      </c>
      <c r="AQ209" s="918">
        <f t="shared" si="198"/>
        <v>0</v>
      </c>
      <c r="AR209" s="918">
        <f t="shared" si="198"/>
        <v>0</v>
      </c>
      <c r="AS209" s="918">
        <f t="shared" si="198"/>
        <v>0</v>
      </c>
      <c r="AT209" s="918">
        <f t="shared" si="198"/>
        <v>0</v>
      </c>
      <c r="AU209" s="918">
        <f t="shared" si="198"/>
        <v>0</v>
      </c>
      <c r="AV209" s="918">
        <f t="shared" si="198"/>
        <v>0</v>
      </c>
      <c r="AW209" s="918">
        <f t="shared" si="198"/>
        <v>0</v>
      </c>
      <c r="AX209" s="918">
        <f t="shared" si="198"/>
        <v>0</v>
      </c>
      <c r="AY209" s="918">
        <f t="shared" si="198"/>
        <v>0</v>
      </c>
      <c r="AZ209" s="918">
        <f t="shared" si="198"/>
        <v>0</v>
      </c>
      <c r="BA209" s="918">
        <f t="shared" si="198"/>
        <v>0</v>
      </c>
      <c r="BB209" s="918">
        <f t="shared" si="198"/>
        <v>0</v>
      </c>
      <c r="BC209" s="918">
        <f t="shared" si="198"/>
        <v>0</v>
      </c>
      <c r="BD209" s="918">
        <f t="shared" si="198"/>
        <v>0</v>
      </c>
      <c r="BE209" s="918">
        <f t="shared" si="198"/>
        <v>0</v>
      </c>
      <c r="BF209" s="918">
        <f t="shared" si="198"/>
        <v>0</v>
      </c>
      <c r="BG209" s="918">
        <f t="shared" si="198"/>
        <v>0</v>
      </c>
      <c r="BH209" s="918">
        <f t="shared" si="198"/>
        <v>0</v>
      </c>
      <c r="BI209" s="918">
        <f t="shared" si="198"/>
        <v>0</v>
      </c>
      <c r="BJ209" s="918">
        <f t="shared" si="198"/>
        <v>0</v>
      </c>
      <c r="BK209" s="918">
        <f t="shared" si="198"/>
        <v>0</v>
      </c>
      <c r="BL209" s="918">
        <f t="shared" si="198"/>
        <v>0</v>
      </c>
      <c r="BM209" s="918">
        <f t="shared" si="198"/>
        <v>0</v>
      </c>
      <c r="BN209" s="918">
        <f t="shared" si="198"/>
        <v>0</v>
      </c>
      <c r="BO209" s="918">
        <f t="shared" si="198"/>
        <v>0</v>
      </c>
      <c r="BP209" s="918">
        <f t="shared" si="198"/>
        <v>0</v>
      </c>
      <c r="BQ209" s="918">
        <f t="shared" si="198"/>
        <v>0</v>
      </c>
      <c r="BR209" s="918">
        <f t="shared" si="198"/>
        <v>0</v>
      </c>
      <c r="BS209" s="918">
        <f t="shared" si="198"/>
        <v>0</v>
      </c>
      <c r="BT209" s="918">
        <f t="shared" si="198"/>
        <v>0</v>
      </c>
      <c r="BU209" s="918">
        <f t="shared" si="198"/>
        <v>0</v>
      </c>
      <c r="BV209" s="918">
        <f t="shared" si="198"/>
        <v>0</v>
      </c>
      <c r="BW209" s="918">
        <f t="shared" si="198"/>
        <v>0</v>
      </c>
      <c r="BX209" s="918">
        <f t="shared" si="199"/>
        <v>0</v>
      </c>
      <c r="BY209" s="918">
        <f t="shared" si="199"/>
        <v>0</v>
      </c>
      <c r="BZ209" s="918">
        <f t="shared" si="199"/>
        <v>0</v>
      </c>
      <c r="CA209" s="918">
        <f t="shared" si="199"/>
        <v>0</v>
      </c>
      <c r="CB209" s="918">
        <f t="shared" si="199"/>
        <v>0</v>
      </c>
      <c r="CC209" s="918">
        <f t="shared" si="199"/>
        <v>0</v>
      </c>
      <c r="CD209" s="918">
        <f t="shared" si="199"/>
        <v>0</v>
      </c>
      <c r="CE209" s="918">
        <f t="shared" si="199"/>
        <v>0</v>
      </c>
      <c r="CF209" s="918">
        <f t="shared" si="199"/>
        <v>0</v>
      </c>
      <c r="CG209" s="918">
        <f t="shared" si="199"/>
        <v>0</v>
      </c>
      <c r="CH209" s="918">
        <f t="shared" si="199"/>
        <v>0</v>
      </c>
      <c r="CI209" s="918">
        <f t="shared" si="199"/>
        <v>0</v>
      </c>
      <c r="CJ209" s="918">
        <f t="shared" si="199"/>
        <v>0</v>
      </c>
      <c r="CK209" s="918">
        <f t="shared" si="199"/>
        <v>0</v>
      </c>
      <c r="CL209" s="918">
        <f t="shared" si="199"/>
        <v>0</v>
      </c>
      <c r="CM209" s="918">
        <f t="shared" si="199"/>
        <v>0</v>
      </c>
      <c r="CN209" s="918">
        <f t="shared" si="199"/>
        <v>0</v>
      </c>
      <c r="CO209" s="918">
        <f t="shared" si="199"/>
        <v>0</v>
      </c>
      <c r="CP209" s="918">
        <f t="shared" si="199"/>
        <v>0</v>
      </c>
      <c r="CQ209" s="918">
        <f t="shared" si="199"/>
        <v>0</v>
      </c>
      <c r="CR209" s="918">
        <f t="shared" si="199"/>
        <v>0</v>
      </c>
      <c r="CS209" s="918">
        <f t="shared" si="199"/>
        <v>0</v>
      </c>
      <c r="CT209" s="918">
        <f t="shared" si="199"/>
        <v>0</v>
      </c>
      <c r="CU209" s="918">
        <f t="shared" si="199"/>
        <v>0</v>
      </c>
      <c r="CV209" s="918">
        <f t="shared" si="199"/>
        <v>0</v>
      </c>
      <c r="CW209" s="918">
        <f t="shared" si="199"/>
        <v>0</v>
      </c>
      <c r="CX209" s="918">
        <f t="shared" si="199"/>
        <v>0</v>
      </c>
      <c r="CY209" s="918">
        <f t="shared" si="199"/>
        <v>0</v>
      </c>
      <c r="CZ209" s="918">
        <f t="shared" si="199"/>
        <v>0</v>
      </c>
      <c r="DA209" s="918">
        <f t="shared" si="199"/>
        <v>0</v>
      </c>
      <c r="DB209" s="918">
        <f t="shared" si="199"/>
        <v>0</v>
      </c>
      <c r="DC209" s="918">
        <f t="shared" si="199"/>
        <v>0</v>
      </c>
      <c r="DD209" s="918">
        <f t="shared" si="199"/>
        <v>0</v>
      </c>
      <c r="DE209" s="918">
        <f t="shared" si="199"/>
        <v>0</v>
      </c>
      <c r="DF209" s="918">
        <f t="shared" si="199"/>
        <v>0</v>
      </c>
      <c r="DG209" s="918">
        <f t="shared" si="199"/>
        <v>0</v>
      </c>
      <c r="DH209" s="918">
        <f t="shared" si="199"/>
        <v>0</v>
      </c>
      <c r="DI209" s="918">
        <f t="shared" si="199"/>
        <v>0</v>
      </c>
      <c r="DJ209" s="918">
        <f t="shared" si="199"/>
        <v>0</v>
      </c>
      <c r="DK209" s="918">
        <f t="shared" si="199"/>
        <v>0</v>
      </c>
      <c r="DL209" s="918">
        <f t="shared" si="199"/>
        <v>0</v>
      </c>
      <c r="DM209" s="918">
        <f t="shared" si="199"/>
        <v>0</v>
      </c>
      <c r="DN209" s="918">
        <f t="shared" si="199"/>
        <v>0</v>
      </c>
      <c r="DO209" s="918">
        <f t="shared" si="199"/>
        <v>0</v>
      </c>
      <c r="DP209" s="918">
        <f t="shared" si="199"/>
        <v>0</v>
      </c>
      <c r="DQ209" s="918">
        <f t="shared" si="199"/>
        <v>0</v>
      </c>
      <c r="DR209" s="918">
        <f t="shared" si="199"/>
        <v>0</v>
      </c>
      <c r="DS209" s="918">
        <f t="shared" si="199"/>
        <v>0</v>
      </c>
      <c r="DT209" s="918">
        <f t="shared" si="199"/>
        <v>0</v>
      </c>
      <c r="DU209" s="918">
        <f t="shared" si="199"/>
        <v>0</v>
      </c>
      <c r="DV209" s="918">
        <f t="shared" si="199"/>
        <v>0</v>
      </c>
      <c r="DW209" s="918">
        <f t="shared" si="199"/>
        <v>0</v>
      </c>
      <c r="DX209" s="918">
        <f t="shared" si="199"/>
        <v>0</v>
      </c>
      <c r="DY209" s="918">
        <f t="shared" si="199"/>
        <v>0</v>
      </c>
      <c r="DZ209" s="918">
        <f t="shared" si="199"/>
        <v>0</v>
      </c>
      <c r="EA209" s="918">
        <f t="shared" si="199"/>
        <v>0</v>
      </c>
      <c r="EB209" s="918">
        <f t="shared" si="199"/>
        <v>0</v>
      </c>
      <c r="EC209" s="918">
        <f t="shared" si="199"/>
        <v>0</v>
      </c>
      <c r="ED209" s="918">
        <f t="shared" si="199"/>
        <v>0</v>
      </c>
      <c r="EE209" s="918">
        <f t="shared" si="199"/>
        <v>0</v>
      </c>
      <c r="EF209" s="918">
        <f t="shared" si="199"/>
        <v>0</v>
      </c>
      <c r="EG209" s="918">
        <f t="shared" si="199"/>
        <v>0</v>
      </c>
      <c r="EH209" s="918">
        <f t="shared" si="199"/>
        <v>0</v>
      </c>
      <c r="EI209" s="918">
        <f t="shared" si="199"/>
        <v>0</v>
      </c>
      <c r="EJ209" s="918">
        <f t="shared" si="200"/>
        <v>0</v>
      </c>
      <c r="EK209" s="918">
        <f t="shared" si="200"/>
        <v>0</v>
      </c>
      <c r="EL209" s="918">
        <f t="shared" si="200"/>
        <v>0</v>
      </c>
      <c r="EM209" s="918">
        <f t="shared" si="200"/>
        <v>0</v>
      </c>
      <c r="EN209" s="918">
        <f t="shared" si="200"/>
        <v>0</v>
      </c>
      <c r="EO209" s="918">
        <f t="shared" si="200"/>
        <v>0</v>
      </c>
      <c r="EP209" s="918">
        <f t="shared" si="200"/>
        <v>0</v>
      </c>
      <c r="EQ209" s="918">
        <f t="shared" si="200"/>
        <v>0</v>
      </c>
      <c r="ER209" s="918">
        <f t="shared" si="200"/>
        <v>0</v>
      </c>
      <c r="ES209" s="918">
        <f t="shared" si="200"/>
        <v>0</v>
      </c>
      <c r="ET209" s="918">
        <f t="shared" si="200"/>
        <v>0</v>
      </c>
      <c r="EU209" s="918">
        <f t="shared" si="200"/>
        <v>0</v>
      </c>
      <c r="EV209" s="918">
        <f t="shared" si="200"/>
        <v>0</v>
      </c>
      <c r="EW209" s="918">
        <f t="shared" si="200"/>
        <v>0</v>
      </c>
      <c r="EX209" s="918">
        <f t="shared" si="200"/>
        <v>0</v>
      </c>
      <c r="EY209" s="918">
        <f t="shared" si="200"/>
        <v>0</v>
      </c>
      <c r="EZ209" s="918">
        <f t="shared" si="200"/>
        <v>0</v>
      </c>
      <c r="FA209" s="918">
        <f t="shared" si="200"/>
        <v>0</v>
      </c>
      <c r="FB209" s="918">
        <f t="shared" si="200"/>
        <v>0</v>
      </c>
      <c r="FC209" s="918">
        <f t="shared" si="200"/>
        <v>0</v>
      </c>
      <c r="FD209" s="918">
        <f t="shared" si="200"/>
        <v>0</v>
      </c>
      <c r="FE209" s="918">
        <f t="shared" si="200"/>
        <v>0</v>
      </c>
      <c r="FF209" s="918">
        <f t="shared" si="200"/>
        <v>0</v>
      </c>
      <c r="FG209" s="918">
        <f t="shared" si="200"/>
        <v>0</v>
      </c>
      <c r="FH209" s="918">
        <f t="shared" si="200"/>
        <v>0</v>
      </c>
      <c r="FI209" s="918">
        <f t="shared" si="200"/>
        <v>0</v>
      </c>
      <c r="FJ209" s="918">
        <f t="shared" si="200"/>
        <v>0</v>
      </c>
      <c r="FK209" s="918">
        <f t="shared" si="200"/>
        <v>0</v>
      </c>
      <c r="FL209" s="918">
        <f t="shared" si="200"/>
        <v>0</v>
      </c>
      <c r="FM209" s="918">
        <f t="shared" si="200"/>
        <v>0</v>
      </c>
      <c r="FN209" s="918">
        <f t="shared" si="200"/>
        <v>0</v>
      </c>
      <c r="FO209" s="918">
        <f t="shared" si="200"/>
        <v>0</v>
      </c>
      <c r="FP209" s="918">
        <f t="shared" si="200"/>
        <v>0</v>
      </c>
      <c r="FQ209" s="918">
        <f t="shared" si="200"/>
        <v>0</v>
      </c>
      <c r="FR209" s="918">
        <f t="shared" si="200"/>
        <v>0</v>
      </c>
      <c r="FS209" s="918">
        <f t="shared" si="200"/>
        <v>0</v>
      </c>
      <c r="FT209" s="918">
        <f t="shared" si="200"/>
        <v>0</v>
      </c>
      <c r="FU209" s="918">
        <f t="shared" si="200"/>
        <v>0</v>
      </c>
      <c r="FV209" s="918">
        <f t="shared" si="200"/>
        <v>0</v>
      </c>
      <c r="FW209" s="918">
        <f t="shared" si="200"/>
        <v>0</v>
      </c>
      <c r="FX209" s="918">
        <f t="shared" si="200"/>
        <v>0</v>
      </c>
      <c r="FY209" s="918">
        <f t="shared" si="200"/>
        <v>0</v>
      </c>
      <c r="FZ209" s="918">
        <f t="shared" si="200"/>
        <v>0</v>
      </c>
      <c r="GA209" s="918">
        <f t="shared" si="200"/>
        <v>0</v>
      </c>
      <c r="GB209" s="918">
        <f t="shared" si="200"/>
        <v>0</v>
      </c>
      <c r="GC209" s="918">
        <f t="shared" si="200"/>
        <v>0</v>
      </c>
      <c r="GD209" s="918">
        <f t="shared" si="200"/>
        <v>0</v>
      </c>
      <c r="GE209" s="918">
        <f t="shared" si="200"/>
        <v>0</v>
      </c>
      <c r="GF209" s="918">
        <f t="shared" si="200"/>
        <v>0</v>
      </c>
      <c r="GG209" s="918">
        <f t="shared" si="200"/>
        <v>0</v>
      </c>
      <c r="GH209" s="918">
        <f t="shared" si="200"/>
        <v>0</v>
      </c>
      <c r="GI209" s="918">
        <f t="shared" si="200"/>
        <v>0</v>
      </c>
      <c r="GJ209" s="918">
        <f t="shared" si="200"/>
        <v>0</v>
      </c>
      <c r="GK209" s="918">
        <f t="shared" si="200"/>
        <v>0</v>
      </c>
      <c r="GL209" s="918">
        <f t="shared" si="200"/>
        <v>0</v>
      </c>
      <c r="GM209" s="918">
        <f t="shared" si="200"/>
        <v>0</v>
      </c>
      <c r="GN209" s="918">
        <f t="shared" si="200"/>
        <v>0</v>
      </c>
      <c r="GO209" s="918">
        <f t="shared" si="200"/>
        <v>0</v>
      </c>
      <c r="GP209" s="918">
        <f t="shared" si="200"/>
        <v>0</v>
      </c>
      <c r="GQ209" s="918">
        <f t="shared" si="200"/>
        <v>0</v>
      </c>
      <c r="GR209" s="918">
        <f t="shared" si="200"/>
        <v>0</v>
      </c>
      <c r="GS209" s="918">
        <f t="shared" si="200"/>
        <v>0</v>
      </c>
      <c r="GT209" s="918">
        <f t="shared" si="200"/>
        <v>0</v>
      </c>
      <c r="GU209" s="918">
        <f t="shared" si="200"/>
        <v>0</v>
      </c>
      <c r="GV209" s="918">
        <f t="shared" si="201"/>
        <v>0</v>
      </c>
      <c r="GW209" s="918">
        <f t="shared" si="201"/>
        <v>0</v>
      </c>
      <c r="GX209" s="918">
        <f t="shared" si="201"/>
        <v>0</v>
      </c>
      <c r="GY209" s="918">
        <f t="shared" si="201"/>
        <v>0</v>
      </c>
      <c r="GZ209" s="918">
        <f t="shared" si="201"/>
        <v>0</v>
      </c>
      <c r="HA209" s="918">
        <f t="shared" si="201"/>
        <v>0</v>
      </c>
      <c r="HB209" s="918">
        <f t="shared" si="201"/>
        <v>0</v>
      </c>
      <c r="HC209" s="918">
        <f t="shared" si="201"/>
        <v>0</v>
      </c>
      <c r="HD209" s="918">
        <f t="shared" si="201"/>
        <v>0</v>
      </c>
      <c r="HE209" s="918">
        <f t="shared" si="201"/>
        <v>0</v>
      </c>
      <c r="HF209" s="918">
        <f t="shared" si="201"/>
        <v>0</v>
      </c>
      <c r="HG209" s="918">
        <f t="shared" si="201"/>
        <v>0</v>
      </c>
      <c r="HH209" s="918">
        <f t="shared" si="201"/>
        <v>0</v>
      </c>
      <c r="HI209" s="918">
        <f t="shared" si="201"/>
        <v>0</v>
      </c>
      <c r="HJ209" s="918">
        <f t="shared" si="201"/>
        <v>0</v>
      </c>
      <c r="HK209" s="918">
        <f t="shared" si="201"/>
        <v>0</v>
      </c>
      <c r="HL209" s="918">
        <f t="shared" si="201"/>
        <v>0</v>
      </c>
      <c r="HM209" s="918">
        <f t="shared" si="201"/>
        <v>0</v>
      </c>
      <c r="HN209" s="918">
        <f t="shared" si="201"/>
        <v>0</v>
      </c>
      <c r="HO209" s="918">
        <f t="shared" si="201"/>
        <v>0</v>
      </c>
      <c r="HP209" s="918">
        <f t="shared" si="201"/>
        <v>0</v>
      </c>
      <c r="HQ209" s="918">
        <f t="shared" si="201"/>
        <v>0</v>
      </c>
      <c r="HR209" s="918">
        <f t="shared" si="201"/>
        <v>0</v>
      </c>
      <c r="HS209" s="918">
        <f t="shared" si="201"/>
        <v>0</v>
      </c>
      <c r="HT209" s="918">
        <f t="shared" si="201"/>
        <v>0</v>
      </c>
      <c r="HU209" s="918">
        <f t="shared" si="201"/>
        <v>0</v>
      </c>
      <c r="HV209" s="918">
        <f t="shared" si="201"/>
        <v>0</v>
      </c>
      <c r="HW209" s="918">
        <f t="shared" si="201"/>
        <v>0</v>
      </c>
      <c r="HX209" s="918">
        <f t="shared" si="201"/>
        <v>0</v>
      </c>
      <c r="HY209" s="918">
        <f t="shared" si="201"/>
        <v>0</v>
      </c>
      <c r="HZ209" s="918">
        <f t="shared" si="201"/>
        <v>0</v>
      </c>
      <c r="IA209" s="918">
        <f t="shared" si="201"/>
        <v>0</v>
      </c>
      <c r="IB209" s="918">
        <f t="shared" si="201"/>
        <v>0</v>
      </c>
      <c r="IC209" s="918">
        <f t="shared" si="201"/>
        <v>0</v>
      </c>
      <c r="ID209" s="918">
        <f t="shared" si="201"/>
        <v>0</v>
      </c>
      <c r="IE209" s="918">
        <f t="shared" si="201"/>
        <v>0</v>
      </c>
      <c r="IF209" s="918">
        <f t="shared" si="201"/>
        <v>0</v>
      </c>
      <c r="IG209" s="918">
        <f t="shared" si="201"/>
        <v>0</v>
      </c>
      <c r="IH209" s="918">
        <f t="shared" si="201"/>
        <v>0</v>
      </c>
      <c r="II209" s="918">
        <f t="shared" si="201"/>
        <v>0</v>
      </c>
      <c r="IJ209" s="918">
        <f t="shared" si="201"/>
        <v>0</v>
      </c>
      <c r="IK209" s="918">
        <f t="shared" si="201"/>
        <v>0</v>
      </c>
      <c r="IL209" s="918">
        <f t="shared" si="201"/>
        <v>0</v>
      </c>
      <c r="IM209" s="918">
        <f t="shared" si="201"/>
        <v>0</v>
      </c>
      <c r="IN209" s="918">
        <f t="shared" si="201"/>
        <v>0</v>
      </c>
      <c r="IO209" s="918">
        <f t="shared" si="201"/>
        <v>0</v>
      </c>
      <c r="IP209" s="918">
        <f t="shared" si="201"/>
        <v>0</v>
      </c>
      <c r="IQ209" s="918">
        <f t="shared" si="201"/>
        <v>0</v>
      </c>
      <c r="IR209" s="918">
        <f t="shared" si="201"/>
        <v>0</v>
      </c>
      <c r="IS209" s="918">
        <f t="shared" si="201"/>
        <v>0</v>
      </c>
      <c r="IT209" s="918">
        <f t="shared" si="201"/>
        <v>0</v>
      </c>
      <c r="IU209" s="918">
        <f t="shared" si="201"/>
        <v>0</v>
      </c>
      <c r="IV209" s="918">
        <f t="shared" si="201"/>
        <v>0</v>
      </c>
      <c r="IW209" s="918">
        <f t="shared" si="201"/>
        <v>0</v>
      </c>
      <c r="IX209" s="918">
        <f t="shared" si="201"/>
        <v>0</v>
      </c>
      <c r="IY209" s="918">
        <f t="shared" si="201"/>
        <v>0</v>
      </c>
      <c r="IZ209" s="918">
        <f t="shared" si="201"/>
        <v>0</v>
      </c>
      <c r="JA209" s="918">
        <f t="shared" si="201"/>
        <v>0</v>
      </c>
      <c r="JB209" s="918">
        <f t="shared" si="201"/>
        <v>0</v>
      </c>
      <c r="JC209" s="918">
        <f t="shared" si="201"/>
        <v>0</v>
      </c>
      <c r="JD209" s="918">
        <f t="shared" si="201"/>
        <v>0</v>
      </c>
      <c r="JE209" s="918">
        <f t="shared" si="201"/>
        <v>0</v>
      </c>
      <c r="JF209" s="918">
        <f t="shared" si="201"/>
        <v>0</v>
      </c>
      <c r="JG209" s="918">
        <f t="shared" si="201"/>
        <v>0</v>
      </c>
      <c r="JH209" s="918">
        <f t="shared" si="202"/>
        <v>0</v>
      </c>
      <c r="JI209" s="918">
        <f t="shared" si="202"/>
        <v>0</v>
      </c>
      <c r="JJ209" s="918">
        <f t="shared" si="202"/>
        <v>0</v>
      </c>
      <c r="JK209" s="918">
        <f t="shared" si="202"/>
        <v>0</v>
      </c>
      <c r="JL209" s="918">
        <f t="shared" si="202"/>
        <v>0</v>
      </c>
      <c r="JM209" s="918">
        <f t="shared" si="202"/>
        <v>0</v>
      </c>
      <c r="JN209" s="918">
        <f t="shared" si="202"/>
        <v>0</v>
      </c>
      <c r="JO209" s="918">
        <f t="shared" si="202"/>
        <v>0</v>
      </c>
      <c r="JP209" s="918">
        <f t="shared" si="202"/>
        <v>0</v>
      </c>
      <c r="JQ209" s="918">
        <f t="shared" si="202"/>
        <v>0</v>
      </c>
      <c r="JR209" s="918">
        <f t="shared" si="202"/>
        <v>0</v>
      </c>
      <c r="JS209" s="918">
        <f t="shared" si="202"/>
        <v>0</v>
      </c>
      <c r="JT209" s="918">
        <f t="shared" si="202"/>
        <v>0</v>
      </c>
      <c r="JU209" s="918">
        <f t="shared" si="202"/>
        <v>0</v>
      </c>
      <c r="JV209" s="918">
        <f t="shared" si="202"/>
        <v>0</v>
      </c>
      <c r="JW209" s="918">
        <f t="shared" si="202"/>
        <v>0</v>
      </c>
      <c r="JX209" s="918">
        <f t="shared" si="202"/>
        <v>0</v>
      </c>
      <c r="JY209" s="918">
        <f t="shared" si="202"/>
        <v>0</v>
      </c>
      <c r="JZ209" s="918">
        <f t="shared" si="202"/>
        <v>0</v>
      </c>
      <c r="KA209" s="918">
        <f t="shared" si="202"/>
        <v>0</v>
      </c>
      <c r="KB209" s="918">
        <f t="shared" si="202"/>
        <v>0</v>
      </c>
      <c r="KC209" s="918">
        <f t="shared" si="202"/>
        <v>0</v>
      </c>
      <c r="KD209" s="918">
        <f t="shared" si="202"/>
        <v>0</v>
      </c>
      <c r="KE209" s="918">
        <f t="shared" si="202"/>
        <v>0</v>
      </c>
      <c r="KF209" s="918">
        <f t="shared" si="202"/>
        <v>0</v>
      </c>
      <c r="KG209" s="918">
        <f t="shared" si="202"/>
        <v>0</v>
      </c>
      <c r="KH209" s="918">
        <f t="shared" si="202"/>
        <v>0</v>
      </c>
      <c r="KI209" s="918">
        <f t="shared" si="202"/>
        <v>0</v>
      </c>
      <c r="KJ209" s="918">
        <f t="shared" si="202"/>
        <v>0</v>
      </c>
      <c r="KK209" s="918">
        <f t="shared" si="202"/>
        <v>0</v>
      </c>
      <c r="KL209" s="918">
        <f t="shared" si="202"/>
        <v>0</v>
      </c>
      <c r="KM209" s="918">
        <f t="shared" si="202"/>
        <v>0</v>
      </c>
      <c r="KN209" s="918">
        <f t="shared" si="202"/>
        <v>0</v>
      </c>
      <c r="KO209" s="918">
        <f t="shared" si="202"/>
        <v>0</v>
      </c>
      <c r="KP209" s="918">
        <f t="shared" si="202"/>
        <v>0</v>
      </c>
      <c r="KQ209" s="918">
        <f t="shared" si="202"/>
        <v>0</v>
      </c>
      <c r="KR209" s="918">
        <f t="shared" si="202"/>
        <v>0</v>
      </c>
      <c r="KS209" s="918">
        <f t="shared" si="202"/>
        <v>0</v>
      </c>
      <c r="KT209" s="918">
        <f t="shared" si="202"/>
        <v>0</v>
      </c>
      <c r="KU209" s="918">
        <f t="shared" si="202"/>
        <v>0</v>
      </c>
      <c r="KV209" s="918">
        <f t="shared" si="202"/>
        <v>0</v>
      </c>
      <c r="KW209" s="918">
        <f t="shared" si="202"/>
        <v>0</v>
      </c>
      <c r="KX209" s="918">
        <f t="shared" si="202"/>
        <v>0</v>
      </c>
      <c r="KY209" s="918">
        <f t="shared" si="202"/>
        <v>0</v>
      </c>
      <c r="KZ209" s="918">
        <f t="shared" si="202"/>
        <v>0</v>
      </c>
      <c r="LA209" s="918">
        <f t="shared" si="202"/>
        <v>0</v>
      </c>
      <c r="LB209" s="918">
        <f t="shared" si="202"/>
        <v>0</v>
      </c>
      <c r="LC209" s="918">
        <f t="shared" si="202"/>
        <v>0</v>
      </c>
      <c r="LD209" s="918">
        <f t="shared" si="202"/>
        <v>0</v>
      </c>
      <c r="LE209" s="918">
        <f t="shared" si="202"/>
        <v>0</v>
      </c>
      <c r="LF209" s="918">
        <f t="shared" si="202"/>
        <v>0</v>
      </c>
      <c r="LG209" s="918">
        <f t="shared" si="202"/>
        <v>0</v>
      </c>
      <c r="LH209" s="918">
        <f t="shared" si="202"/>
        <v>0</v>
      </c>
      <c r="LI209" s="918">
        <f t="shared" si="202"/>
        <v>0</v>
      </c>
      <c r="LJ209" s="918">
        <f t="shared" si="202"/>
        <v>0</v>
      </c>
      <c r="LK209" s="918">
        <f t="shared" si="202"/>
        <v>0</v>
      </c>
      <c r="LL209" s="918">
        <f t="shared" si="202"/>
        <v>0</v>
      </c>
      <c r="LM209" s="918">
        <f t="shared" si="202"/>
        <v>0</v>
      </c>
      <c r="LN209" s="918">
        <f t="shared" si="202"/>
        <v>0</v>
      </c>
      <c r="LO209" s="918">
        <f t="shared" si="202"/>
        <v>0</v>
      </c>
      <c r="LP209" s="918">
        <f t="shared" si="202"/>
        <v>0</v>
      </c>
      <c r="LQ209" s="918">
        <f t="shared" si="202"/>
        <v>0</v>
      </c>
      <c r="LR209" s="918">
        <f t="shared" si="202"/>
        <v>0</v>
      </c>
      <c r="LS209" s="918">
        <f t="shared" si="202"/>
        <v>0</v>
      </c>
      <c r="LT209" s="918">
        <f t="shared" si="203"/>
        <v>0</v>
      </c>
      <c r="LU209" s="918">
        <f t="shared" si="203"/>
        <v>0</v>
      </c>
      <c r="LV209" s="918">
        <f t="shared" si="203"/>
        <v>0</v>
      </c>
      <c r="LW209" s="918">
        <f t="shared" si="203"/>
        <v>0</v>
      </c>
      <c r="LX209" s="918">
        <f t="shared" si="203"/>
        <v>0</v>
      </c>
      <c r="LY209" s="918">
        <f t="shared" si="203"/>
        <v>0</v>
      </c>
      <c r="LZ209" s="918">
        <f t="shared" si="203"/>
        <v>0</v>
      </c>
      <c r="MA209" s="918">
        <f t="shared" si="203"/>
        <v>0</v>
      </c>
      <c r="MB209" s="918">
        <f t="shared" si="203"/>
        <v>0</v>
      </c>
      <c r="MC209" s="918">
        <f t="shared" si="203"/>
        <v>0</v>
      </c>
      <c r="MD209" s="918">
        <f t="shared" si="203"/>
        <v>0</v>
      </c>
      <c r="ME209" s="918">
        <f t="shared" si="203"/>
        <v>0</v>
      </c>
      <c r="MF209" s="918">
        <f t="shared" si="203"/>
        <v>0</v>
      </c>
      <c r="MG209" s="918">
        <f t="shared" si="203"/>
        <v>0</v>
      </c>
      <c r="MH209" s="918">
        <f t="shared" si="203"/>
        <v>0</v>
      </c>
      <c r="MI209" s="918">
        <f t="shared" si="203"/>
        <v>0</v>
      </c>
      <c r="MJ209" s="918">
        <f t="shared" si="203"/>
        <v>0</v>
      </c>
      <c r="MK209" s="918">
        <f t="shared" si="203"/>
        <v>0</v>
      </c>
      <c r="ML209" s="918">
        <f t="shared" si="203"/>
        <v>0</v>
      </c>
      <c r="MM209" s="918">
        <f t="shared" si="203"/>
        <v>0</v>
      </c>
      <c r="MN209" s="918">
        <f t="shared" si="203"/>
        <v>0</v>
      </c>
      <c r="MO209" s="918">
        <f t="shared" si="203"/>
        <v>0</v>
      </c>
      <c r="MP209" s="918">
        <f t="shared" si="203"/>
        <v>0</v>
      </c>
      <c r="MQ209" s="918">
        <f t="shared" si="203"/>
        <v>0</v>
      </c>
      <c r="MR209" s="918">
        <f t="shared" si="203"/>
        <v>0</v>
      </c>
      <c r="MS209" s="918">
        <f t="shared" si="203"/>
        <v>0</v>
      </c>
      <c r="MT209" s="918">
        <f t="shared" si="203"/>
        <v>0</v>
      </c>
      <c r="MU209" s="918">
        <f t="shared" si="203"/>
        <v>0</v>
      </c>
      <c r="MV209" s="918">
        <f t="shared" si="203"/>
        <v>0</v>
      </c>
      <c r="MW209" s="918">
        <f t="shared" si="203"/>
        <v>0</v>
      </c>
      <c r="MX209" s="918">
        <f t="shared" si="203"/>
        <v>0</v>
      </c>
      <c r="MY209" s="918">
        <f t="shared" si="203"/>
        <v>0</v>
      </c>
      <c r="MZ209" s="918">
        <f t="shared" si="203"/>
        <v>0</v>
      </c>
      <c r="NA209" s="918">
        <f t="shared" si="203"/>
        <v>0</v>
      </c>
      <c r="NB209" s="918">
        <f t="shared" si="203"/>
        <v>0</v>
      </c>
      <c r="NC209" s="918">
        <f t="shared" si="203"/>
        <v>0</v>
      </c>
      <c r="ND209" s="918">
        <f t="shared" si="203"/>
        <v>0</v>
      </c>
      <c r="NE209" s="918">
        <f t="shared" si="203"/>
        <v>0</v>
      </c>
      <c r="NF209" s="918">
        <f t="shared" si="203"/>
        <v>0</v>
      </c>
      <c r="NG209" s="918">
        <f t="shared" si="203"/>
        <v>0</v>
      </c>
      <c r="NH209" s="918">
        <f t="shared" si="203"/>
        <v>0</v>
      </c>
      <c r="NI209" s="918">
        <f t="shared" si="203"/>
        <v>0</v>
      </c>
      <c r="NJ209" s="918">
        <f t="shared" si="203"/>
        <v>0</v>
      </c>
      <c r="NK209" s="918">
        <f t="shared" si="203"/>
        <v>0</v>
      </c>
      <c r="NL209" s="918">
        <f t="shared" si="203"/>
        <v>0</v>
      </c>
      <c r="NM209" s="918">
        <f t="shared" si="203"/>
        <v>0</v>
      </c>
      <c r="NN209" s="918">
        <f t="shared" si="203"/>
        <v>0</v>
      </c>
      <c r="NO209" s="918">
        <f t="shared" si="203"/>
        <v>0</v>
      </c>
      <c r="NP209" s="918">
        <f t="shared" si="203"/>
        <v>0</v>
      </c>
      <c r="NQ209" s="918">
        <f t="shared" si="203"/>
        <v>0</v>
      </c>
      <c r="NR209" s="918">
        <f t="shared" si="203"/>
        <v>0</v>
      </c>
      <c r="NS209" s="918">
        <f t="shared" si="203"/>
        <v>0</v>
      </c>
      <c r="NT209" s="918">
        <f t="shared" si="203"/>
        <v>0</v>
      </c>
      <c r="NU209" s="918">
        <f t="shared" si="203"/>
        <v>0</v>
      </c>
      <c r="NV209" s="918">
        <f t="shared" si="203"/>
        <v>0</v>
      </c>
      <c r="NW209" s="918">
        <f t="shared" si="203"/>
        <v>0</v>
      </c>
      <c r="NX209" s="918">
        <f t="shared" si="203"/>
        <v>0</v>
      </c>
      <c r="NY209" s="918">
        <f t="shared" si="203"/>
        <v>0</v>
      </c>
      <c r="NZ209" s="918">
        <f t="shared" si="203"/>
        <v>0</v>
      </c>
      <c r="OA209" s="918">
        <f t="shared" si="203"/>
        <v>0</v>
      </c>
      <c r="OB209" s="918">
        <f t="shared" si="203"/>
        <v>0</v>
      </c>
      <c r="OC209" s="918">
        <f t="shared" si="203"/>
        <v>0</v>
      </c>
      <c r="OD209" s="918">
        <f t="shared" si="203"/>
        <v>0</v>
      </c>
      <c r="OE209" s="918">
        <f t="shared" si="203"/>
        <v>0</v>
      </c>
      <c r="OF209" s="918">
        <f t="shared" si="204"/>
        <v>0</v>
      </c>
      <c r="OG209" s="918">
        <f t="shared" si="204"/>
        <v>0</v>
      </c>
      <c r="OH209" s="918">
        <f t="shared" si="204"/>
        <v>0</v>
      </c>
      <c r="OI209" s="918">
        <f t="shared" si="204"/>
        <v>0</v>
      </c>
      <c r="OJ209" s="918">
        <f t="shared" si="204"/>
        <v>0</v>
      </c>
      <c r="OK209" s="918">
        <f t="shared" si="204"/>
        <v>0</v>
      </c>
      <c r="OL209" s="918">
        <f t="shared" si="204"/>
        <v>0</v>
      </c>
      <c r="OM209" s="918">
        <f t="shared" si="204"/>
        <v>0</v>
      </c>
      <c r="ON209" s="918">
        <f t="shared" si="204"/>
        <v>0</v>
      </c>
      <c r="OO209" s="918">
        <f t="shared" si="204"/>
        <v>0</v>
      </c>
      <c r="OP209" s="918">
        <f t="shared" si="204"/>
        <v>0</v>
      </c>
      <c r="OQ209" s="918">
        <f t="shared" si="204"/>
        <v>0</v>
      </c>
      <c r="OR209" s="918">
        <f t="shared" si="204"/>
        <v>0</v>
      </c>
      <c r="OS209" s="918">
        <f t="shared" si="204"/>
        <v>0</v>
      </c>
      <c r="OT209" s="918">
        <f t="shared" si="204"/>
        <v>0</v>
      </c>
      <c r="OU209" s="918">
        <f t="shared" si="204"/>
        <v>0</v>
      </c>
      <c r="OV209" s="918">
        <f t="shared" si="204"/>
        <v>0</v>
      </c>
      <c r="OW209" s="918">
        <f t="shared" si="204"/>
        <v>0</v>
      </c>
      <c r="OX209" s="918">
        <f t="shared" si="204"/>
        <v>0</v>
      </c>
      <c r="OY209" s="918">
        <f t="shared" si="204"/>
        <v>0</v>
      </c>
      <c r="OZ209" s="918">
        <f t="shared" si="204"/>
        <v>0</v>
      </c>
      <c r="PA209" s="918">
        <f t="shared" si="204"/>
        <v>0</v>
      </c>
      <c r="PB209" s="918">
        <f t="shared" si="204"/>
        <v>0</v>
      </c>
      <c r="PC209" s="918">
        <f t="shared" si="204"/>
        <v>0</v>
      </c>
      <c r="PD209" s="918">
        <f t="shared" si="204"/>
        <v>0</v>
      </c>
      <c r="PE209" s="918">
        <f t="shared" si="204"/>
        <v>0</v>
      </c>
      <c r="PF209" s="918">
        <f t="shared" si="204"/>
        <v>0</v>
      </c>
      <c r="PG209" s="918">
        <f t="shared" si="204"/>
        <v>0</v>
      </c>
      <c r="PH209" s="918">
        <f t="shared" si="204"/>
        <v>0</v>
      </c>
      <c r="PI209" s="918">
        <f t="shared" si="204"/>
        <v>0</v>
      </c>
      <c r="PJ209" s="918">
        <f t="shared" si="204"/>
        <v>0</v>
      </c>
      <c r="PK209" s="918">
        <f t="shared" si="204"/>
        <v>0</v>
      </c>
      <c r="PL209" s="918">
        <f t="shared" si="204"/>
        <v>0</v>
      </c>
      <c r="PM209" s="918">
        <f t="shared" si="204"/>
        <v>0</v>
      </c>
      <c r="PN209" s="918">
        <f t="shared" si="204"/>
        <v>0</v>
      </c>
      <c r="PO209" s="918">
        <f t="shared" si="204"/>
        <v>0</v>
      </c>
      <c r="PP209" s="918">
        <f t="shared" si="204"/>
        <v>0</v>
      </c>
      <c r="PQ209" s="918">
        <f t="shared" si="204"/>
        <v>0</v>
      </c>
      <c r="PR209" s="918">
        <f t="shared" si="204"/>
        <v>0</v>
      </c>
      <c r="PS209" s="918">
        <f t="shared" si="204"/>
        <v>0</v>
      </c>
      <c r="PT209" s="918">
        <f t="shared" si="204"/>
        <v>0</v>
      </c>
      <c r="PU209" s="918">
        <f t="shared" si="204"/>
        <v>0</v>
      </c>
      <c r="PV209" s="918">
        <f t="shared" si="204"/>
        <v>0</v>
      </c>
      <c r="PW209" s="918">
        <f t="shared" si="204"/>
        <v>0</v>
      </c>
      <c r="PX209" s="918">
        <f t="shared" si="204"/>
        <v>0</v>
      </c>
      <c r="PY209" s="918">
        <f t="shared" si="204"/>
        <v>0</v>
      </c>
      <c r="PZ209" s="918">
        <f t="shared" si="204"/>
        <v>0</v>
      </c>
      <c r="QA209" s="918">
        <f t="shared" si="204"/>
        <v>0</v>
      </c>
      <c r="QB209" s="918">
        <f t="shared" si="204"/>
        <v>0</v>
      </c>
      <c r="QC209" s="918">
        <f t="shared" si="204"/>
        <v>0</v>
      </c>
      <c r="QD209" s="918">
        <f t="shared" si="204"/>
        <v>0</v>
      </c>
      <c r="QE209" s="918">
        <f t="shared" si="204"/>
        <v>0</v>
      </c>
      <c r="QF209" s="918">
        <f t="shared" si="204"/>
        <v>0</v>
      </c>
      <c r="QG209" s="918">
        <f t="shared" si="204"/>
        <v>0</v>
      </c>
      <c r="QH209" s="918">
        <f t="shared" si="204"/>
        <v>0</v>
      </c>
      <c r="QI209" s="918">
        <f t="shared" si="204"/>
        <v>0</v>
      </c>
      <c r="QJ209" s="918">
        <f t="shared" si="204"/>
        <v>0</v>
      </c>
      <c r="QK209" s="918">
        <f t="shared" si="204"/>
        <v>0</v>
      </c>
      <c r="QL209" s="918">
        <f t="shared" si="204"/>
        <v>0</v>
      </c>
      <c r="QM209" s="918">
        <f t="shared" si="204"/>
        <v>0</v>
      </c>
      <c r="QN209" s="918">
        <f t="shared" si="204"/>
        <v>0</v>
      </c>
      <c r="QO209" s="918">
        <f t="shared" si="204"/>
        <v>0</v>
      </c>
      <c r="QP209" s="918">
        <f t="shared" si="204"/>
        <v>0</v>
      </c>
      <c r="QQ209" s="918">
        <f t="shared" si="204"/>
        <v>0</v>
      </c>
      <c r="QR209" s="918">
        <f t="shared" si="205"/>
        <v>0</v>
      </c>
      <c r="QS209" s="918">
        <f t="shared" si="205"/>
        <v>0</v>
      </c>
      <c r="QT209" s="918">
        <f t="shared" si="205"/>
        <v>0</v>
      </c>
      <c r="QU209" s="918">
        <f t="shared" si="205"/>
        <v>0</v>
      </c>
      <c r="QV209" s="918">
        <f t="shared" si="205"/>
        <v>0</v>
      </c>
      <c r="QW209" s="918">
        <f t="shared" si="205"/>
        <v>0</v>
      </c>
      <c r="QX209" s="918">
        <f t="shared" si="205"/>
        <v>0</v>
      </c>
      <c r="QY209" s="918">
        <f t="shared" si="205"/>
        <v>0</v>
      </c>
      <c r="QZ209" s="918">
        <f t="shared" si="205"/>
        <v>0</v>
      </c>
      <c r="RA209" s="918">
        <f t="shared" si="205"/>
        <v>0</v>
      </c>
      <c r="RB209" s="918">
        <f t="shared" si="205"/>
        <v>0</v>
      </c>
      <c r="RC209" s="918">
        <f t="shared" si="205"/>
        <v>0</v>
      </c>
      <c r="RD209" s="918">
        <f t="shared" si="205"/>
        <v>0</v>
      </c>
      <c r="RE209" s="918">
        <f t="shared" si="205"/>
        <v>0</v>
      </c>
      <c r="RF209" s="918">
        <f t="shared" si="205"/>
        <v>0</v>
      </c>
      <c r="RG209" s="918">
        <f t="shared" si="205"/>
        <v>0</v>
      </c>
      <c r="RH209" s="918">
        <f t="shared" si="205"/>
        <v>0</v>
      </c>
      <c r="RI209" s="918">
        <f t="shared" si="205"/>
        <v>0</v>
      </c>
      <c r="RJ209" s="918">
        <f t="shared" si="205"/>
        <v>0</v>
      </c>
      <c r="RK209" s="918">
        <f t="shared" si="205"/>
        <v>0</v>
      </c>
      <c r="RL209" s="918">
        <f t="shared" si="205"/>
        <v>0</v>
      </c>
      <c r="RM209" s="918">
        <f t="shared" si="205"/>
        <v>0</v>
      </c>
      <c r="RN209" s="918">
        <f t="shared" si="205"/>
        <v>0</v>
      </c>
      <c r="RO209" s="918">
        <f t="shared" si="205"/>
        <v>0</v>
      </c>
      <c r="RP209" s="918">
        <f t="shared" si="205"/>
        <v>0</v>
      </c>
      <c r="RQ209" s="918">
        <f t="shared" si="205"/>
        <v>0</v>
      </c>
      <c r="RR209" s="918">
        <f t="shared" si="205"/>
        <v>0</v>
      </c>
      <c r="RS209" s="918">
        <f t="shared" si="205"/>
        <v>0</v>
      </c>
      <c r="RT209" s="918">
        <f t="shared" si="205"/>
        <v>0</v>
      </c>
      <c r="RU209" s="918">
        <f t="shared" si="205"/>
        <v>0</v>
      </c>
      <c r="RV209" s="918">
        <f t="shared" si="205"/>
        <v>0</v>
      </c>
      <c r="RW209" s="918">
        <f t="shared" si="205"/>
        <v>0</v>
      </c>
      <c r="RX209" s="918">
        <f t="shared" si="205"/>
        <v>0</v>
      </c>
      <c r="RY209" s="918">
        <f t="shared" si="205"/>
        <v>0</v>
      </c>
      <c r="RZ209" s="918">
        <f t="shared" si="205"/>
        <v>0</v>
      </c>
      <c r="SA209" s="918">
        <f t="shared" si="205"/>
        <v>0</v>
      </c>
      <c r="SB209" s="918">
        <f t="shared" si="205"/>
        <v>0</v>
      </c>
      <c r="SC209" s="918">
        <f t="shared" si="205"/>
        <v>0</v>
      </c>
      <c r="SD209" s="918">
        <f t="shared" si="205"/>
        <v>0</v>
      </c>
      <c r="SE209" s="918">
        <f t="shared" si="205"/>
        <v>0</v>
      </c>
      <c r="SF209" s="918">
        <f t="shared" si="205"/>
        <v>0</v>
      </c>
      <c r="SG209" s="918">
        <f t="shared" si="205"/>
        <v>0</v>
      </c>
      <c r="SH209" s="918">
        <f t="shared" si="205"/>
        <v>0</v>
      </c>
      <c r="SI209" s="918">
        <f t="shared" si="205"/>
        <v>0</v>
      </c>
      <c r="SJ209" s="272">
        <f t="shared" si="153"/>
        <v>0</v>
      </c>
      <c r="SK209" s="259"/>
      <c r="SL209" s="247"/>
      <c r="SM209" s="247"/>
      <c r="SN209" s="247"/>
    </row>
    <row r="210" spans="1:508" outlineLevel="3" x14ac:dyDescent="0.35">
      <c r="A210" s="247"/>
      <c r="B210" s="256"/>
      <c r="C210" s="445">
        <f>INT($C$40)+3</f>
        <v>4</v>
      </c>
      <c r="D210" s="272"/>
      <c r="E210" s="323">
        <f t="shared" si="154"/>
        <v>58</v>
      </c>
      <c r="F210" s="329"/>
      <c r="G210" s="272"/>
      <c r="H210" s="567"/>
      <c r="I210" s="582" t="s">
        <v>903</v>
      </c>
      <c r="J210" s="568"/>
      <c r="K210" s="919">
        <f>K209</f>
        <v>0</v>
      </c>
      <c r="L210" s="919">
        <f t="shared" ref="L210:BW210" si="207">L209</f>
        <v>0</v>
      </c>
      <c r="M210" s="919">
        <f t="shared" si="207"/>
        <v>0</v>
      </c>
      <c r="N210" s="919">
        <f t="shared" si="207"/>
        <v>0</v>
      </c>
      <c r="O210" s="919">
        <f t="shared" si="207"/>
        <v>0</v>
      </c>
      <c r="P210" s="919">
        <f t="shared" si="207"/>
        <v>0</v>
      </c>
      <c r="Q210" s="919">
        <f t="shared" si="207"/>
        <v>0</v>
      </c>
      <c r="R210" s="919">
        <f t="shared" si="207"/>
        <v>0</v>
      </c>
      <c r="S210" s="919">
        <f t="shared" si="207"/>
        <v>0</v>
      </c>
      <c r="T210" s="919">
        <f t="shared" si="207"/>
        <v>0</v>
      </c>
      <c r="U210" s="919">
        <f t="shared" si="207"/>
        <v>0</v>
      </c>
      <c r="V210" s="919">
        <f t="shared" si="207"/>
        <v>0</v>
      </c>
      <c r="W210" s="919">
        <f t="shared" si="207"/>
        <v>0</v>
      </c>
      <c r="X210" s="919">
        <f t="shared" si="207"/>
        <v>0</v>
      </c>
      <c r="Y210" s="919">
        <f t="shared" si="207"/>
        <v>0</v>
      </c>
      <c r="Z210" s="919">
        <f t="shared" si="207"/>
        <v>0</v>
      </c>
      <c r="AA210" s="919">
        <f t="shared" si="207"/>
        <v>0</v>
      </c>
      <c r="AB210" s="919">
        <f t="shared" si="207"/>
        <v>0</v>
      </c>
      <c r="AC210" s="919">
        <f t="shared" si="207"/>
        <v>0</v>
      </c>
      <c r="AD210" s="919">
        <f t="shared" si="207"/>
        <v>0</v>
      </c>
      <c r="AE210" s="919">
        <f t="shared" si="207"/>
        <v>0</v>
      </c>
      <c r="AF210" s="919">
        <f t="shared" si="207"/>
        <v>0</v>
      </c>
      <c r="AG210" s="919">
        <f t="shared" si="207"/>
        <v>0</v>
      </c>
      <c r="AH210" s="919">
        <f t="shared" si="207"/>
        <v>0</v>
      </c>
      <c r="AI210" s="919">
        <f t="shared" si="207"/>
        <v>0</v>
      </c>
      <c r="AJ210" s="919">
        <f t="shared" si="207"/>
        <v>0</v>
      </c>
      <c r="AK210" s="919">
        <f t="shared" si="207"/>
        <v>0</v>
      </c>
      <c r="AL210" s="919">
        <f t="shared" si="207"/>
        <v>0</v>
      </c>
      <c r="AM210" s="919">
        <f t="shared" si="207"/>
        <v>0</v>
      </c>
      <c r="AN210" s="919">
        <f t="shared" si="207"/>
        <v>0</v>
      </c>
      <c r="AO210" s="919">
        <f t="shared" si="207"/>
        <v>0</v>
      </c>
      <c r="AP210" s="919">
        <f t="shared" si="207"/>
        <v>0</v>
      </c>
      <c r="AQ210" s="919">
        <f t="shared" si="207"/>
        <v>0</v>
      </c>
      <c r="AR210" s="919">
        <f t="shared" si="207"/>
        <v>0</v>
      </c>
      <c r="AS210" s="919">
        <f t="shared" si="207"/>
        <v>0</v>
      </c>
      <c r="AT210" s="919">
        <f t="shared" si="207"/>
        <v>0</v>
      </c>
      <c r="AU210" s="919">
        <f t="shared" si="207"/>
        <v>0</v>
      </c>
      <c r="AV210" s="919">
        <f t="shared" si="207"/>
        <v>0</v>
      </c>
      <c r="AW210" s="919">
        <f t="shared" si="207"/>
        <v>0</v>
      </c>
      <c r="AX210" s="919">
        <f t="shared" si="207"/>
        <v>0</v>
      </c>
      <c r="AY210" s="919">
        <f t="shared" si="207"/>
        <v>0</v>
      </c>
      <c r="AZ210" s="919">
        <f t="shared" si="207"/>
        <v>0</v>
      </c>
      <c r="BA210" s="919">
        <f t="shared" si="207"/>
        <v>0</v>
      </c>
      <c r="BB210" s="919">
        <f t="shared" si="207"/>
        <v>0</v>
      </c>
      <c r="BC210" s="919">
        <f t="shared" si="207"/>
        <v>0</v>
      </c>
      <c r="BD210" s="919">
        <f t="shared" si="207"/>
        <v>0</v>
      </c>
      <c r="BE210" s="919">
        <f t="shared" si="207"/>
        <v>0</v>
      </c>
      <c r="BF210" s="919">
        <f t="shared" si="207"/>
        <v>0</v>
      </c>
      <c r="BG210" s="919">
        <f t="shared" si="207"/>
        <v>0</v>
      </c>
      <c r="BH210" s="919">
        <f t="shared" si="207"/>
        <v>0</v>
      </c>
      <c r="BI210" s="919">
        <f t="shared" si="207"/>
        <v>0</v>
      </c>
      <c r="BJ210" s="919">
        <f t="shared" si="207"/>
        <v>0</v>
      </c>
      <c r="BK210" s="919">
        <f t="shared" si="207"/>
        <v>0</v>
      </c>
      <c r="BL210" s="919">
        <f t="shared" si="207"/>
        <v>0</v>
      </c>
      <c r="BM210" s="919">
        <f t="shared" si="207"/>
        <v>0</v>
      </c>
      <c r="BN210" s="919">
        <f t="shared" si="207"/>
        <v>0</v>
      </c>
      <c r="BO210" s="919">
        <f t="shared" si="207"/>
        <v>0</v>
      </c>
      <c r="BP210" s="919">
        <f t="shared" si="207"/>
        <v>0</v>
      </c>
      <c r="BQ210" s="919">
        <f t="shared" si="207"/>
        <v>0</v>
      </c>
      <c r="BR210" s="919">
        <f t="shared" si="207"/>
        <v>0</v>
      </c>
      <c r="BS210" s="919">
        <f t="shared" si="207"/>
        <v>0</v>
      </c>
      <c r="BT210" s="919">
        <f t="shared" si="207"/>
        <v>0</v>
      </c>
      <c r="BU210" s="919">
        <f t="shared" si="207"/>
        <v>0</v>
      </c>
      <c r="BV210" s="919">
        <f t="shared" si="207"/>
        <v>0</v>
      </c>
      <c r="BW210" s="919">
        <f t="shared" si="207"/>
        <v>0</v>
      </c>
      <c r="BX210" s="919">
        <f t="shared" ref="BX210:EI210" si="208">BX209</f>
        <v>0</v>
      </c>
      <c r="BY210" s="919">
        <f t="shared" si="208"/>
        <v>0</v>
      </c>
      <c r="BZ210" s="919">
        <f t="shared" si="208"/>
        <v>0</v>
      </c>
      <c r="CA210" s="919">
        <f t="shared" si="208"/>
        <v>0</v>
      </c>
      <c r="CB210" s="919">
        <f t="shared" si="208"/>
        <v>0</v>
      </c>
      <c r="CC210" s="919">
        <f t="shared" si="208"/>
        <v>0</v>
      </c>
      <c r="CD210" s="919">
        <f t="shared" si="208"/>
        <v>0</v>
      </c>
      <c r="CE210" s="919">
        <f t="shared" si="208"/>
        <v>0</v>
      </c>
      <c r="CF210" s="919">
        <f t="shared" si="208"/>
        <v>0</v>
      </c>
      <c r="CG210" s="919">
        <f t="shared" si="208"/>
        <v>0</v>
      </c>
      <c r="CH210" s="919">
        <f t="shared" si="208"/>
        <v>0</v>
      </c>
      <c r="CI210" s="919">
        <f t="shared" si="208"/>
        <v>0</v>
      </c>
      <c r="CJ210" s="919">
        <f t="shared" si="208"/>
        <v>0</v>
      </c>
      <c r="CK210" s="919">
        <f t="shared" si="208"/>
        <v>0</v>
      </c>
      <c r="CL210" s="919">
        <f t="shared" si="208"/>
        <v>0</v>
      </c>
      <c r="CM210" s="919">
        <f t="shared" si="208"/>
        <v>0</v>
      </c>
      <c r="CN210" s="919">
        <f t="shared" si="208"/>
        <v>0</v>
      </c>
      <c r="CO210" s="919">
        <f t="shared" si="208"/>
        <v>0</v>
      </c>
      <c r="CP210" s="919">
        <f t="shared" si="208"/>
        <v>0</v>
      </c>
      <c r="CQ210" s="919">
        <f t="shared" si="208"/>
        <v>0</v>
      </c>
      <c r="CR210" s="919">
        <f t="shared" si="208"/>
        <v>0</v>
      </c>
      <c r="CS210" s="919">
        <f t="shared" si="208"/>
        <v>0</v>
      </c>
      <c r="CT210" s="919">
        <f t="shared" si="208"/>
        <v>0</v>
      </c>
      <c r="CU210" s="919">
        <f t="shared" si="208"/>
        <v>0</v>
      </c>
      <c r="CV210" s="919">
        <f t="shared" si="208"/>
        <v>0</v>
      </c>
      <c r="CW210" s="919">
        <f t="shared" si="208"/>
        <v>0</v>
      </c>
      <c r="CX210" s="919">
        <f t="shared" si="208"/>
        <v>0</v>
      </c>
      <c r="CY210" s="919">
        <f t="shared" si="208"/>
        <v>0</v>
      </c>
      <c r="CZ210" s="919">
        <f t="shared" si="208"/>
        <v>0</v>
      </c>
      <c r="DA210" s="919">
        <f t="shared" si="208"/>
        <v>0</v>
      </c>
      <c r="DB210" s="919">
        <f t="shared" si="208"/>
        <v>0</v>
      </c>
      <c r="DC210" s="919">
        <f t="shared" si="208"/>
        <v>0</v>
      </c>
      <c r="DD210" s="919">
        <f t="shared" si="208"/>
        <v>0</v>
      </c>
      <c r="DE210" s="919">
        <f t="shared" si="208"/>
        <v>0</v>
      </c>
      <c r="DF210" s="919">
        <f t="shared" si="208"/>
        <v>0</v>
      </c>
      <c r="DG210" s="919">
        <f t="shared" si="208"/>
        <v>0</v>
      </c>
      <c r="DH210" s="919">
        <f t="shared" si="208"/>
        <v>0</v>
      </c>
      <c r="DI210" s="919">
        <f t="shared" si="208"/>
        <v>0</v>
      </c>
      <c r="DJ210" s="919">
        <f t="shared" si="208"/>
        <v>0</v>
      </c>
      <c r="DK210" s="919">
        <f t="shared" si="208"/>
        <v>0</v>
      </c>
      <c r="DL210" s="919">
        <f t="shared" si="208"/>
        <v>0</v>
      </c>
      <c r="DM210" s="919">
        <f t="shared" si="208"/>
        <v>0</v>
      </c>
      <c r="DN210" s="919">
        <f t="shared" si="208"/>
        <v>0</v>
      </c>
      <c r="DO210" s="919">
        <f t="shared" si="208"/>
        <v>0</v>
      </c>
      <c r="DP210" s="919">
        <f t="shared" si="208"/>
        <v>0</v>
      </c>
      <c r="DQ210" s="919">
        <f t="shared" si="208"/>
        <v>0</v>
      </c>
      <c r="DR210" s="919">
        <f t="shared" si="208"/>
        <v>0</v>
      </c>
      <c r="DS210" s="919">
        <f t="shared" si="208"/>
        <v>0</v>
      </c>
      <c r="DT210" s="919">
        <f t="shared" si="208"/>
        <v>0</v>
      </c>
      <c r="DU210" s="919">
        <f t="shared" si="208"/>
        <v>0</v>
      </c>
      <c r="DV210" s="919">
        <f t="shared" si="208"/>
        <v>0</v>
      </c>
      <c r="DW210" s="919">
        <f t="shared" si="208"/>
        <v>0</v>
      </c>
      <c r="DX210" s="919">
        <f t="shared" si="208"/>
        <v>0</v>
      </c>
      <c r="DY210" s="919">
        <f t="shared" si="208"/>
        <v>0</v>
      </c>
      <c r="DZ210" s="919">
        <f t="shared" si="208"/>
        <v>0</v>
      </c>
      <c r="EA210" s="919">
        <f t="shared" si="208"/>
        <v>0</v>
      </c>
      <c r="EB210" s="919">
        <f t="shared" si="208"/>
        <v>0</v>
      </c>
      <c r="EC210" s="919">
        <f t="shared" si="208"/>
        <v>0</v>
      </c>
      <c r="ED210" s="919">
        <f t="shared" si="208"/>
        <v>0</v>
      </c>
      <c r="EE210" s="919">
        <f t="shared" si="208"/>
        <v>0</v>
      </c>
      <c r="EF210" s="919">
        <f t="shared" si="208"/>
        <v>0</v>
      </c>
      <c r="EG210" s="919">
        <f t="shared" si="208"/>
        <v>0</v>
      </c>
      <c r="EH210" s="919">
        <f t="shared" si="208"/>
        <v>0</v>
      </c>
      <c r="EI210" s="919">
        <f t="shared" si="208"/>
        <v>0</v>
      </c>
      <c r="EJ210" s="919">
        <f t="shared" ref="EJ210:GU210" si="209">EJ209</f>
        <v>0</v>
      </c>
      <c r="EK210" s="919">
        <f t="shared" si="209"/>
        <v>0</v>
      </c>
      <c r="EL210" s="919">
        <f t="shared" si="209"/>
        <v>0</v>
      </c>
      <c r="EM210" s="919">
        <f t="shared" si="209"/>
        <v>0</v>
      </c>
      <c r="EN210" s="919">
        <f t="shared" si="209"/>
        <v>0</v>
      </c>
      <c r="EO210" s="919">
        <f t="shared" si="209"/>
        <v>0</v>
      </c>
      <c r="EP210" s="919">
        <f t="shared" si="209"/>
        <v>0</v>
      </c>
      <c r="EQ210" s="919">
        <f t="shared" si="209"/>
        <v>0</v>
      </c>
      <c r="ER210" s="919">
        <f t="shared" si="209"/>
        <v>0</v>
      </c>
      <c r="ES210" s="919">
        <f t="shared" si="209"/>
        <v>0</v>
      </c>
      <c r="ET210" s="919">
        <f t="shared" si="209"/>
        <v>0</v>
      </c>
      <c r="EU210" s="919">
        <f t="shared" si="209"/>
        <v>0</v>
      </c>
      <c r="EV210" s="919">
        <f t="shared" si="209"/>
        <v>0</v>
      </c>
      <c r="EW210" s="919">
        <f t="shared" si="209"/>
        <v>0</v>
      </c>
      <c r="EX210" s="919">
        <f t="shared" si="209"/>
        <v>0</v>
      </c>
      <c r="EY210" s="919">
        <f t="shared" si="209"/>
        <v>0</v>
      </c>
      <c r="EZ210" s="919">
        <f t="shared" si="209"/>
        <v>0</v>
      </c>
      <c r="FA210" s="919">
        <f t="shared" si="209"/>
        <v>0</v>
      </c>
      <c r="FB210" s="919">
        <f t="shared" si="209"/>
        <v>0</v>
      </c>
      <c r="FC210" s="919">
        <f t="shared" si="209"/>
        <v>0</v>
      </c>
      <c r="FD210" s="919">
        <f t="shared" si="209"/>
        <v>0</v>
      </c>
      <c r="FE210" s="919">
        <f t="shared" si="209"/>
        <v>0</v>
      </c>
      <c r="FF210" s="919">
        <f t="shared" si="209"/>
        <v>0</v>
      </c>
      <c r="FG210" s="919">
        <f t="shared" si="209"/>
        <v>0</v>
      </c>
      <c r="FH210" s="919">
        <f t="shared" si="209"/>
        <v>0</v>
      </c>
      <c r="FI210" s="919">
        <f t="shared" si="209"/>
        <v>0</v>
      </c>
      <c r="FJ210" s="919">
        <f t="shared" si="209"/>
        <v>0</v>
      </c>
      <c r="FK210" s="919">
        <f t="shared" si="209"/>
        <v>0</v>
      </c>
      <c r="FL210" s="919">
        <f t="shared" si="209"/>
        <v>0</v>
      </c>
      <c r="FM210" s="919">
        <f t="shared" si="209"/>
        <v>0</v>
      </c>
      <c r="FN210" s="919">
        <f t="shared" si="209"/>
        <v>0</v>
      </c>
      <c r="FO210" s="919">
        <f t="shared" si="209"/>
        <v>0</v>
      </c>
      <c r="FP210" s="919">
        <f t="shared" si="209"/>
        <v>0</v>
      </c>
      <c r="FQ210" s="919">
        <f t="shared" si="209"/>
        <v>0</v>
      </c>
      <c r="FR210" s="919">
        <f t="shared" si="209"/>
        <v>0</v>
      </c>
      <c r="FS210" s="919">
        <f t="shared" si="209"/>
        <v>0</v>
      </c>
      <c r="FT210" s="919">
        <f t="shared" si="209"/>
        <v>0</v>
      </c>
      <c r="FU210" s="919">
        <f t="shared" si="209"/>
        <v>0</v>
      </c>
      <c r="FV210" s="919">
        <f t="shared" si="209"/>
        <v>0</v>
      </c>
      <c r="FW210" s="919">
        <f t="shared" si="209"/>
        <v>0</v>
      </c>
      <c r="FX210" s="919">
        <f t="shared" si="209"/>
        <v>0</v>
      </c>
      <c r="FY210" s="919">
        <f t="shared" si="209"/>
        <v>0</v>
      </c>
      <c r="FZ210" s="919">
        <f t="shared" si="209"/>
        <v>0</v>
      </c>
      <c r="GA210" s="919">
        <f t="shared" si="209"/>
        <v>0</v>
      </c>
      <c r="GB210" s="919">
        <f t="shared" si="209"/>
        <v>0</v>
      </c>
      <c r="GC210" s="919">
        <f t="shared" si="209"/>
        <v>0</v>
      </c>
      <c r="GD210" s="919">
        <f t="shared" si="209"/>
        <v>0</v>
      </c>
      <c r="GE210" s="919">
        <f t="shared" si="209"/>
        <v>0</v>
      </c>
      <c r="GF210" s="919">
        <f t="shared" si="209"/>
        <v>0</v>
      </c>
      <c r="GG210" s="919">
        <f t="shared" si="209"/>
        <v>0</v>
      </c>
      <c r="GH210" s="919">
        <f t="shared" si="209"/>
        <v>0</v>
      </c>
      <c r="GI210" s="919">
        <f t="shared" si="209"/>
        <v>0</v>
      </c>
      <c r="GJ210" s="919">
        <f t="shared" si="209"/>
        <v>0</v>
      </c>
      <c r="GK210" s="919">
        <f t="shared" si="209"/>
        <v>0</v>
      </c>
      <c r="GL210" s="919">
        <f t="shared" si="209"/>
        <v>0</v>
      </c>
      <c r="GM210" s="919">
        <f t="shared" si="209"/>
        <v>0</v>
      </c>
      <c r="GN210" s="919">
        <f t="shared" si="209"/>
        <v>0</v>
      </c>
      <c r="GO210" s="919">
        <f t="shared" si="209"/>
        <v>0</v>
      </c>
      <c r="GP210" s="919">
        <f t="shared" si="209"/>
        <v>0</v>
      </c>
      <c r="GQ210" s="919">
        <f t="shared" si="209"/>
        <v>0</v>
      </c>
      <c r="GR210" s="919">
        <f t="shared" si="209"/>
        <v>0</v>
      </c>
      <c r="GS210" s="919">
        <f t="shared" si="209"/>
        <v>0</v>
      </c>
      <c r="GT210" s="919">
        <f t="shared" si="209"/>
        <v>0</v>
      </c>
      <c r="GU210" s="919">
        <f t="shared" si="209"/>
        <v>0</v>
      </c>
      <c r="GV210" s="919">
        <f t="shared" ref="GV210:JG210" si="210">GV209</f>
        <v>0</v>
      </c>
      <c r="GW210" s="919">
        <f t="shared" si="210"/>
        <v>0</v>
      </c>
      <c r="GX210" s="919">
        <f t="shared" si="210"/>
        <v>0</v>
      </c>
      <c r="GY210" s="919">
        <f t="shared" si="210"/>
        <v>0</v>
      </c>
      <c r="GZ210" s="919">
        <f t="shared" si="210"/>
        <v>0</v>
      </c>
      <c r="HA210" s="919">
        <f t="shared" si="210"/>
        <v>0</v>
      </c>
      <c r="HB210" s="919">
        <f t="shared" si="210"/>
        <v>0</v>
      </c>
      <c r="HC210" s="919">
        <f t="shared" si="210"/>
        <v>0</v>
      </c>
      <c r="HD210" s="919">
        <f t="shared" si="210"/>
        <v>0</v>
      </c>
      <c r="HE210" s="919">
        <f t="shared" si="210"/>
        <v>0</v>
      </c>
      <c r="HF210" s="919">
        <f t="shared" si="210"/>
        <v>0</v>
      </c>
      <c r="HG210" s="919">
        <f t="shared" si="210"/>
        <v>0</v>
      </c>
      <c r="HH210" s="919">
        <f t="shared" si="210"/>
        <v>0</v>
      </c>
      <c r="HI210" s="919">
        <f t="shared" si="210"/>
        <v>0</v>
      </c>
      <c r="HJ210" s="919">
        <f t="shared" si="210"/>
        <v>0</v>
      </c>
      <c r="HK210" s="919">
        <f t="shared" si="210"/>
        <v>0</v>
      </c>
      <c r="HL210" s="919">
        <f t="shared" si="210"/>
        <v>0</v>
      </c>
      <c r="HM210" s="919">
        <f t="shared" si="210"/>
        <v>0</v>
      </c>
      <c r="HN210" s="919">
        <f t="shared" si="210"/>
        <v>0</v>
      </c>
      <c r="HO210" s="919">
        <f t="shared" si="210"/>
        <v>0</v>
      </c>
      <c r="HP210" s="919">
        <f t="shared" si="210"/>
        <v>0</v>
      </c>
      <c r="HQ210" s="919">
        <f t="shared" si="210"/>
        <v>0</v>
      </c>
      <c r="HR210" s="919">
        <f t="shared" si="210"/>
        <v>0</v>
      </c>
      <c r="HS210" s="919">
        <f t="shared" si="210"/>
        <v>0</v>
      </c>
      <c r="HT210" s="919">
        <f t="shared" si="210"/>
        <v>0</v>
      </c>
      <c r="HU210" s="919">
        <f t="shared" si="210"/>
        <v>0</v>
      </c>
      <c r="HV210" s="919">
        <f t="shared" si="210"/>
        <v>0</v>
      </c>
      <c r="HW210" s="919">
        <f t="shared" si="210"/>
        <v>0</v>
      </c>
      <c r="HX210" s="919">
        <f t="shared" si="210"/>
        <v>0</v>
      </c>
      <c r="HY210" s="919">
        <f t="shared" si="210"/>
        <v>0</v>
      </c>
      <c r="HZ210" s="919">
        <f t="shared" si="210"/>
        <v>0</v>
      </c>
      <c r="IA210" s="919">
        <f t="shared" si="210"/>
        <v>0</v>
      </c>
      <c r="IB210" s="919">
        <f t="shared" si="210"/>
        <v>0</v>
      </c>
      <c r="IC210" s="919">
        <f t="shared" si="210"/>
        <v>0</v>
      </c>
      <c r="ID210" s="919">
        <f t="shared" si="210"/>
        <v>0</v>
      </c>
      <c r="IE210" s="919">
        <f t="shared" si="210"/>
        <v>0</v>
      </c>
      <c r="IF210" s="919">
        <f t="shared" si="210"/>
        <v>0</v>
      </c>
      <c r="IG210" s="919">
        <f t="shared" si="210"/>
        <v>0</v>
      </c>
      <c r="IH210" s="919">
        <f t="shared" si="210"/>
        <v>0</v>
      </c>
      <c r="II210" s="919">
        <f t="shared" si="210"/>
        <v>0</v>
      </c>
      <c r="IJ210" s="919">
        <f t="shared" si="210"/>
        <v>0</v>
      </c>
      <c r="IK210" s="919">
        <f t="shared" si="210"/>
        <v>0</v>
      </c>
      <c r="IL210" s="919">
        <f t="shared" si="210"/>
        <v>0</v>
      </c>
      <c r="IM210" s="919">
        <f t="shared" si="210"/>
        <v>0</v>
      </c>
      <c r="IN210" s="919">
        <f t="shared" si="210"/>
        <v>0</v>
      </c>
      <c r="IO210" s="919">
        <f t="shared" si="210"/>
        <v>0</v>
      </c>
      <c r="IP210" s="919">
        <f t="shared" si="210"/>
        <v>0</v>
      </c>
      <c r="IQ210" s="919">
        <f t="shared" si="210"/>
        <v>0</v>
      </c>
      <c r="IR210" s="919">
        <f t="shared" si="210"/>
        <v>0</v>
      </c>
      <c r="IS210" s="919">
        <f t="shared" si="210"/>
        <v>0</v>
      </c>
      <c r="IT210" s="919">
        <f t="shared" si="210"/>
        <v>0</v>
      </c>
      <c r="IU210" s="919">
        <f t="shared" si="210"/>
        <v>0</v>
      </c>
      <c r="IV210" s="919">
        <f t="shared" si="210"/>
        <v>0</v>
      </c>
      <c r="IW210" s="919">
        <f t="shared" si="210"/>
        <v>0</v>
      </c>
      <c r="IX210" s="919">
        <f t="shared" si="210"/>
        <v>0</v>
      </c>
      <c r="IY210" s="919">
        <f t="shared" si="210"/>
        <v>0</v>
      </c>
      <c r="IZ210" s="919">
        <f t="shared" si="210"/>
        <v>0</v>
      </c>
      <c r="JA210" s="919">
        <f t="shared" si="210"/>
        <v>0</v>
      </c>
      <c r="JB210" s="919">
        <f t="shared" si="210"/>
        <v>0</v>
      </c>
      <c r="JC210" s="919">
        <f t="shared" si="210"/>
        <v>0</v>
      </c>
      <c r="JD210" s="919">
        <f t="shared" si="210"/>
        <v>0</v>
      </c>
      <c r="JE210" s="919">
        <f t="shared" si="210"/>
        <v>0</v>
      </c>
      <c r="JF210" s="919">
        <f t="shared" si="210"/>
        <v>0</v>
      </c>
      <c r="JG210" s="919">
        <f t="shared" si="210"/>
        <v>0</v>
      </c>
      <c r="JH210" s="919">
        <f t="shared" ref="JH210:LS210" si="211">JH209</f>
        <v>0</v>
      </c>
      <c r="JI210" s="919">
        <f t="shared" si="211"/>
        <v>0</v>
      </c>
      <c r="JJ210" s="919">
        <f t="shared" si="211"/>
        <v>0</v>
      </c>
      <c r="JK210" s="919">
        <f t="shared" si="211"/>
        <v>0</v>
      </c>
      <c r="JL210" s="919">
        <f t="shared" si="211"/>
        <v>0</v>
      </c>
      <c r="JM210" s="919">
        <f t="shared" si="211"/>
        <v>0</v>
      </c>
      <c r="JN210" s="919">
        <f t="shared" si="211"/>
        <v>0</v>
      </c>
      <c r="JO210" s="919">
        <f t="shared" si="211"/>
        <v>0</v>
      </c>
      <c r="JP210" s="919">
        <f t="shared" si="211"/>
        <v>0</v>
      </c>
      <c r="JQ210" s="919">
        <f t="shared" si="211"/>
        <v>0</v>
      </c>
      <c r="JR210" s="919">
        <f t="shared" si="211"/>
        <v>0</v>
      </c>
      <c r="JS210" s="919">
        <f t="shared" si="211"/>
        <v>0</v>
      </c>
      <c r="JT210" s="919">
        <f t="shared" si="211"/>
        <v>0</v>
      </c>
      <c r="JU210" s="919">
        <f t="shared" si="211"/>
        <v>0</v>
      </c>
      <c r="JV210" s="919">
        <f t="shared" si="211"/>
        <v>0</v>
      </c>
      <c r="JW210" s="919">
        <f t="shared" si="211"/>
        <v>0</v>
      </c>
      <c r="JX210" s="919">
        <f t="shared" si="211"/>
        <v>0</v>
      </c>
      <c r="JY210" s="919">
        <f t="shared" si="211"/>
        <v>0</v>
      </c>
      <c r="JZ210" s="919">
        <f t="shared" si="211"/>
        <v>0</v>
      </c>
      <c r="KA210" s="919">
        <f t="shared" si="211"/>
        <v>0</v>
      </c>
      <c r="KB210" s="919">
        <f t="shared" si="211"/>
        <v>0</v>
      </c>
      <c r="KC210" s="919">
        <f t="shared" si="211"/>
        <v>0</v>
      </c>
      <c r="KD210" s="919">
        <f t="shared" si="211"/>
        <v>0</v>
      </c>
      <c r="KE210" s="919">
        <f t="shared" si="211"/>
        <v>0</v>
      </c>
      <c r="KF210" s="919">
        <f t="shared" si="211"/>
        <v>0</v>
      </c>
      <c r="KG210" s="919">
        <f t="shared" si="211"/>
        <v>0</v>
      </c>
      <c r="KH210" s="919">
        <f t="shared" si="211"/>
        <v>0</v>
      </c>
      <c r="KI210" s="919">
        <f t="shared" si="211"/>
        <v>0</v>
      </c>
      <c r="KJ210" s="919">
        <f t="shared" si="211"/>
        <v>0</v>
      </c>
      <c r="KK210" s="919">
        <f t="shared" si="211"/>
        <v>0</v>
      </c>
      <c r="KL210" s="919">
        <f t="shared" si="211"/>
        <v>0</v>
      </c>
      <c r="KM210" s="919">
        <f t="shared" si="211"/>
        <v>0</v>
      </c>
      <c r="KN210" s="919">
        <f t="shared" si="211"/>
        <v>0</v>
      </c>
      <c r="KO210" s="919">
        <f t="shared" si="211"/>
        <v>0</v>
      </c>
      <c r="KP210" s="919">
        <f t="shared" si="211"/>
        <v>0</v>
      </c>
      <c r="KQ210" s="919">
        <f t="shared" si="211"/>
        <v>0</v>
      </c>
      <c r="KR210" s="919">
        <f t="shared" si="211"/>
        <v>0</v>
      </c>
      <c r="KS210" s="919">
        <f t="shared" si="211"/>
        <v>0</v>
      </c>
      <c r="KT210" s="919">
        <f t="shared" si="211"/>
        <v>0</v>
      </c>
      <c r="KU210" s="919">
        <f t="shared" si="211"/>
        <v>0</v>
      </c>
      <c r="KV210" s="919">
        <f t="shared" si="211"/>
        <v>0</v>
      </c>
      <c r="KW210" s="919">
        <f t="shared" si="211"/>
        <v>0</v>
      </c>
      <c r="KX210" s="919">
        <f t="shared" si="211"/>
        <v>0</v>
      </c>
      <c r="KY210" s="919">
        <f t="shared" si="211"/>
        <v>0</v>
      </c>
      <c r="KZ210" s="919">
        <f t="shared" si="211"/>
        <v>0</v>
      </c>
      <c r="LA210" s="919">
        <f t="shared" si="211"/>
        <v>0</v>
      </c>
      <c r="LB210" s="919">
        <f t="shared" si="211"/>
        <v>0</v>
      </c>
      <c r="LC210" s="919">
        <f t="shared" si="211"/>
        <v>0</v>
      </c>
      <c r="LD210" s="919">
        <f t="shared" si="211"/>
        <v>0</v>
      </c>
      <c r="LE210" s="919">
        <f t="shared" si="211"/>
        <v>0</v>
      </c>
      <c r="LF210" s="919">
        <f t="shared" si="211"/>
        <v>0</v>
      </c>
      <c r="LG210" s="919">
        <f t="shared" si="211"/>
        <v>0</v>
      </c>
      <c r="LH210" s="919">
        <f t="shared" si="211"/>
        <v>0</v>
      </c>
      <c r="LI210" s="919">
        <f t="shared" si="211"/>
        <v>0</v>
      </c>
      <c r="LJ210" s="919">
        <f t="shared" si="211"/>
        <v>0</v>
      </c>
      <c r="LK210" s="919">
        <f t="shared" si="211"/>
        <v>0</v>
      </c>
      <c r="LL210" s="919">
        <f t="shared" si="211"/>
        <v>0</v>
      </c>
      <c r="LM210" s="919">
        <f t="shared" si="211"/>
        <v>0</v>
      </c>
      <c r="LN210" s="919">
        <f t="shared" si="211"/>
        <v>0</v>
      </c>
      <c r="LO210" s="919">
        <f t="shared" si="211"/>
        <v>0</v>
      </c>
      <c r="LP210" s="919">
        <f t="shared" si="211"/>
        <v>0</v>
      </c>
      <c r="LQ210" s="919">
        <f t="shared" si="211"/>
        <v>0</v>
      </c>
      <c r="LR210" s="919">
        <f t="shared" si="211"/>
        <v>0</v>
      </c>
      <c r="LS210" s="919">
        <f t="shared" si="211"/>
        <v>0</v>
      </c>
      <c r="LT210" s="919">
        <f t="shared" ref="LT210:OE210" si="212">LT209</f>
        <v>0</v>
      </c>
      <c r="LU210" s="919">
        <f t="shared" si="212"/>
        <v>0</v>
      </c>
      <c r="LV210" s="919">
        <f t="shared" si="212"/>
        <v>0</v>
      </c>
      <c r="LW210" s="919">
        <f t="shared" si="212"/>
        <v>0</v>
      </c>
      <c r="LX210" s="919">
        <f t="shared" si="212"/>
        <v>0</v>
      </c>
      <c r="LY210" s="919">
        <f t="shared" si="212"/>
        <v>0</v>
      </c>
      <c r="LZ210" s="919">
        <f t="shared" si="212"/>
        <v>0</v>
      </c>
      <c r="MA210" s="919">
        <f t="shared" si="212"/>
        <v>0</v>
      </c>
      <c r="MB210" s="919">
        <f t="shared" si="212"/>
        <v>0</v>
      </c>
      <c r="MC210" s="919">
        <f t="shared" si="212"/>
        <v>0</v>
      </c>
      <c r="MD210" s="919">
        <f t="shared" si="212"/>
        <v>0</v>
      </c>
      <c r="ME210" s="919">
        <f t="shared" si="212"/>
        <v>0</v>
      </c>
      <c r="MF210" s="919">
        <f t="shared" si="212"/>
        <v>0</v>
      </c>
      <c r="MG210" s="919">
        <f t="shared" si="212"/>
        <v>0</v>
      </c>
      <c r="MH210" s="919">
        <f t="shared" si="212"/>
        <v>0</v>
      </c>
      <c r="MI210" s="919">
        <f t="shared" si="212"/>
        <v>0</v>
      </c>
      <c r="MJ210" s="919">
        <f t="shared" si="212"/>
        <v>0</v>
      </c>
      <c r="MK210" s="919">
        <f t="shared" si="212"/>
        <v>0</v>
      </c>
      <c r="ML210" s="919">
        <f t="shared" si="212"/>
        <v>0</v>
      </c>
      <c r="MM210" s="919">
        <f t="shared" si="212"/>
        <v>0</v>
      </c>
      <c r="MN210" s="919">
        <f t="shared" si="212"/>
        <v>0</v>
      </c>
      <c r="MO210" s="919">
        <f t="shared" si="212"/>
        <v>0</v>
      </c>
      <c r="MP210" s="919">
        <f t="shared" si="212"/>
        <v>0</v>
      </c>
      <c r="MQ210" s="919">
        <f t="shared" si="212"/>
        <v>0</v>
      </c>
      <c r="MR210" s="919">
        <f t="shared" si="212"/>
        <v>0</v>
      </c>
      <c r="MS210" s="919">
        <f t="shared" si="212"/>
        <v>0</v>
      </c>
      <c r="MT210" s="919">
        <f t="shared" si="212"/>
        <v>0</v>
      </c>
      <c r="MU210" s="919">
        <f t="shared" si="212"/>
        <v>0</v>
      </c>
      <c r="MV210" s="919">
        <f t="shared" si="212"/>
        <v>0</v>
      </c>
      <c r="MW210" s="919">
        <f t="shared" si="212"/>
        <v>0</v>
      </c>
      <c r="MX210" s="919">
        <f t="shared" si="212"/>
        <v>0</v>
      </c>
      <c r="MY210" s="919">
        <f t="shared" si="212"/>
        <v>0</v>
      </c>
      <c r="MZ210" s="919">
        <f t="shared" si="212"/>
        <v>0</v>
      </c>
      <c r="NA210" s="919">
        <f t="shared" si="212"/>
        <v>0</v>
      </c>
      <c r="NB210" s="919">
        <f t="shared" si="212"/>
        <v>0</v>
      </c>
      <c r="NC210" s="919">
        <f t="shared" si="212"/>
        <v>0</v>
      </c>
      <c r="ND210" s="919">
        <f t="shared" si="212"/>
        <v>0</v>
      </c>
      <c r="NE210" s="919">
        <f t="shared" si="212"/>
        <v>0</v>
      </c>
      <c r="NF210" s="919">
        <f t="shared" si="212"/>
        <v>0</v>
      </c>
      <c r="NG210" s="919">
        <f t="shared" si="212"/>
        <v>0</v>
      </c>
      <c r="NH210" s="919">
        <f t="shared" si="212"/>
        <v>0</v>
      </c>
      <c r="NI210" s="919">
        <f t="shared" si="212"/>
        <v>0</v>
      </c>
      <c r="NJ210" s="919">
        <f t="shared" si="212"/>
        <v>0</v>
      </c>
      <c r="NK210" s="919">
        <f t="shared" si="212"/>
        <v>0</v>
      </c>
      <c r="NL210" s="919">
        <f t="shared" si="212"/>
        <v>0</v>
      </c>
      <c r="NM210" s="919">
        <f t="shared" si="212"/>
        <v>0</v>
      </c>
      <c r="NN210" s="919">
        <f t="shared" si="212"/>
        <v>0</v>
      </c>
      <c r="NO210" s="919">
        <f t="shared" si="212"/>
        <v>0</v>
      </c>
      <c r="NP210" s="919">
        <f t="shared" si="212"/>
        <v>0</v>
      </c>
      <c r="NQ210" s="919">
        <f t="shared" si="212"/>
        <v>0</v>
      </c>
      <c r="NR210" s="919">
        <f t="shared" si="212"/>
        <v>0</v>
      </c>
      <c r="NS210" s="919">
        <f t="shared" si="212"/>
        <v>0</v>
      </c>
      <c r="NT210" s="919">
        <f t="shared" si="212"/>
        <v>0</v>
      </c>
      <c r="NU210" s="919">
        <f t="shared" si="212"/>
        <v>0</v>
      </c>
      <c r="NV210" s="919">
        <f t="shared" si="212"/>
        <v>0</v>
      </c>
      <c r="NW210" s="919">
        <f t="shared" si="212"/>
        <v>0</v>
      </c>
      <c r="NX210" s="919">
        <f t="shared" si="212"/>
        <v>0</v>
      </c>
      <c r="NY210" s="919">
        <f t="shared" si="212"/>
        <v>0</v>
      </c>
      <c r="NZ210" s="919">
        <f t="shared" si="212"/>
        <v>0</v>
      </c>
      <c r="OA210" s="919">
        <f t="shared" si="212"/>
        <v>0</v>
      </c>
      <c r="OB210" s="919">
        <f t="shared" si="212"/>
        <v>0</v>
      </c>
      <c r="OC210" s="919">
        <f t="shared" si="212"/>
        <v>0</v>
      </c>
      <c r="OD210" s="919">
        <f t="shared" si="212"/>
        <v>0</v>
      </c>
      <c r="OE210" s="919">
        <f t="shared" si="212"/>
        <v>0</v>
      </c>
      <c r="OF210" s="919">
        <f t="shared" ref="OF210:QQ210" si="213">OF209</f>
        <v>0</v>
      </c>
      <c r="OG210" s="919">
        <f t="shared" si="213"/>
        <v>0</v>
      </c>
      <c r="OH210" s="919">
        <f t="shared" si="213"/>
        <v>0</v>
      </c>
      <c r="OI210" s="919">
        <f t="shared" si="213"/>
        <v>0</v>
      </c>
      <c r="OJ210" s="919">
        <f t="shared" si="213"/>
        <v>0</v>
      </c>
      <c r="OK210" s="919">
        <f t="shared" si="213"/>
        <v>0</v>
      </c>
      <c r="OL210" s="919">
        <f t="shared" si="213"/>
        <v>0</v>
      </c>
      <c r="OM210" s="919">
        <f t="shared" si="213"/>
        <v>0</v>
      </c>
      <c r="ON210" s="919">
        <f t="shared" si="213"/>
        <v>0</v>
      </c>
      <c r="OO210" s="919">
        <f t="shared" si="213"/>
        <v>0</v>
      </c>
      <c r="OP210" s="919">
        <f t="shared" si="213"/>
        <v>0</v>
      </c>
      <c r="OQ210" s="919">
        <f t="shared" si="213"/>
        <v>0</v>
      </c>
      <c r="OR210" s="919">
        <f t="shared" si="213"/>
        <v>0</v>
      </c>
      <c r="OS210" s="919">
        <f t="shared" si="213"/>
        <v>0</v>
      </c>
      <c r="OT210" s="919">
        <f t="shared" si="213"/>
        <v>0</v>
      </c>
      <c r="OU210" s="919">
        <f t="shared" si="213"/>
        <v>0</v>
      </c>
      <c r="OV210" s="919">
        <f t="shared" si="213"/>
        <v>0</v>
      </c>
      <c r="OW210" s="919">
        <f t="shared" si="213"/>
        <v>0</v>
      </c>
      <c r="OX210" s="919">
        <f t="shared" si="213"/>
        <v>0</v>
      </c>
      <c r="OY210" s="919">
        <f t="shared" si="213"/>
        <v>0</v>
      </c>
      <c r="OZ210" s="919">
        <f t="shared" si="213"/>
        <v>0</v>
      </c>
      <c r="PA210" s="919">
        <f t="shared" si="213"/>
        <v>0</v>
      </c>
      <c r="PB210" s="919">
        <f t="shared" si="213"/>
        <v>0</v>
      </c>
      <c r="PC210" s="919">
        <f t="shared" si="213"/>
        <v>0</v>
      </c>
      <c r="PD210" s="919">
        <f t="shared" si="213"/>
        <v>0</v>
      </c>
      <c r="PE210" s="919">
        <f t="shared" si="213"/>
        <v>0</v>
      </c>
      <c r="PF210" s="919">
        <f t="shared" si="213"/>
        <v>0</v>
      </c>
      <c r="PG210" s="919">
        <f t="shared" si="213"/>
        <v>0</v>
      </c>
      <c r="PH210" s="919">
        <f t="shared" si="213"/>
        <v>0</v>
      </c>
      <c r="PI210" s="919">
        <f t="shared" si="213"/>
        <v>0</v>
      </c>
      <c r="PJ210" s="919">
        <f t="shared" si="213"/>
        <v>0</v>
      </c>
      <c r="PK210" s="919">
        <f t="shared" si="213"/>
        <v>0</v>
      </c>
      <c r="PL210" s="919">
        <f t="shared" si="213"/>
        <v>0</v>
      </c>
      <c r="PM210" s="919">
        <f t="shared" si="213"/>
        <v>0</v>
      </c>
      <c r="PN210" s="919">
        <f t="shared" si="213"/>
        <v>0</v>
      </c>
      <c r="PO210" s="919">
        <f t="shared" si="213"/>
        <v>0</v>
      </c>
      <c r="PP210" s="919">
        <f t="shared" si="213"/>
        <v>0</v>
      </c>
      <c r="PQ210" s="919">
        <f t="shared" si="213"/>
        <v>0</v>
      </c>
      <c r="PR210" s="919">
        <f t="shared" si="213"/>
        <v>0</v>
      </c>
      <c r="PS210" s="919">
        <f t="shared" si="213"/>
        <v>0</v>
      </c>
      <c r="PT210" s="919">
        <f t="shared" si="213"/>
        <v>0</v>
      </c>
      <c r="PU210" s="919">
        <f t="shared" si="213"/>
        <v>0</v>
      </c>
      <c r="PV210" s="919">
        <f t="shared" si="213"/>
        <v>0</v>
      </c>
      <c r="PW210" s="919">
        <f t="shared" si="213"/>
        <v>0</v>
      </c>
      <c r="PX210" s="919">
        <f t="shared" si="213"/>
        <v>0</v>
      </c>
      <c r="PY210" s="919">
        <f t="shared" si="213"/>
        <v>0</v>
      </c>
      <c r="PZ210" s="919">
        <f t="shared" si="213"/>
        <v>0</v>
      </c>
      <c r="QA210" s="919">
        <f t="shared" si="213"/>
        <v>0</v>
      </c>
      <c r="QB210" s="919">
        <f t="shared" si="213"/>
        <v>0</v>
      </c>
      <c r="QC210" s="919">
        <f t="shared" si="213"/>
        <v>0</v>
      </c>
      <c r="QD210" s="919">
        <f t="shared" si="213"/>
        <v>0</v>
      </c>
      <c r="QE210" s="919">
        <f t="shared" si="213"/>
        <v>0</v>
      </c>
      <c r="QF210" s="919">
        <f t="shared" si="213"/>
        <v>0</v>
      </c>
      <c r="QG210" s="919">
        <f t="shared" si="213"/>
        <v>0</v>
      </c>
      <c r="QH210" s="919">
        <f t="shared" si="213"/>
        <v>0</v>
      </c>
      <c r="QI210" s="919">
        <f t="shared" si="213"/>
        <v>0</v>
      </c>
      <c r="QJ210" s="919">
        <f t="shared" si="213"/>
        <v>0</v>
      </c>
      <c r="QK210" s="919">
        <f t="shared" si="213"/>
        <v>0</v>
      </c>
      <c r="QL210" s="919">
        <f t="shared" si="213"/>
        <v>0</v>
      </c>
      <c r="QM210" s="919">
        <f t="shared" si="213"/>
        <v>0</v>
      </c>
      <c r="QN210" s="919">
        <f t="shared" si="213"/>
        <v>0</v>
      </c>
      <c r="QO210" s="919">
        <f t="shared" si="213"/>
        <v>0</v>
      </c>
      <c r="QP210" s="919">
        <f t="shared" si="213"/>
        <v>0</v>
      </c>
      <c r="QQ210" s="919">
        <f t="shared" si="213"/>
        <v>0</v>
      </c>
      <c r="QR210" s="919">
        <f t="shared" ref="QR210:SI210" si="214">QR209</f>
        <v>0</v>
      </c>
      <c r="QS210" s="919">
        <f t="shared" si="214"/>
        <v>0</v>
      </c>
      <c r="QT210" s="919">
        <f t="shared" si="214"/>
        <v>0</v>
      </c>
      <c r="QU210" s="919">
        <f t="shared" si="214"/>
        <v>0</v>
      </c>
      <c r="QV210" s="919">
        <f t="shared" si="214"/>
        <v>0</v>
      </c>
      <c r="QW210" s="919">
        <f t="shared" si="214"/>
        <v>0</v>
      </c>
      <c r="QX210" s="919">
        <f t="shared" si="214"/>
        <v>0</v>
      </c>
      <c r="QY210" s="919">
        <f t="shared" si="214"/>
        <v>0</v>
      </c>
      <c r="QZ210" s="919">
        <f t="shared" si="214"/>
        <v>0</v>
      </c>
      <c r="RA210" s="919">
        <f t="shared" si="214"/>
        <v>0</v>
      </c>
      <c r="RB210" s="919">
        <f t="shared" si="214"/>
        <v>0</v>
      </c>
      <c r="RC210" s="919">
        <f t="shared" si="214"/>
        <v>0</v>
      </c>
      <c r="RD210" s="919">
        <f t="shared" si="214"/>
        <v>0</v>
      </c>
      <c r="RE210" s="919">
        <f t="shared" si="214"/>
        <v>0</v>
      </c>
      <c r="RF210" s="919">
        <f t="shared" si="214"/>
        <v>0</v>
      </c>
      <c r="RG210" s="919">
        <f t="shared" si="214"/>
        <v>0</v>
      </c>
      <c r="RH210" s="919">
        <f t="shared" si="214"/>
        <v>0</v>
      </c>
      <c r="RI210" s="919">
        <f t="shared" si="214"/>
        <v>0</v>
      </c>
      <c r="RJ210" s="919">
        <f t="shared" si="214"/>
        <v>0</v>
      </c>
      <c r="RK210" s="919">
        <f t="shared" si="214"/>
        <v>0</v>
      </c>
      <c r="RL210" s="919">
        <f t="shared" si="214"/>
        <v>0</v>
      </c>
      <c r="RM210" s="919">
        <f t="shared" si="214"/>
        <v>0</v>
      </c>
      <c r="RN210" s="919">
        <f t="shared" si="214"/>
        <v>0</v>
      </c>
      <c r="RO210" s="919">
        <f t="shared" si="214"/>
        <v>0</v>
      </c>
      <c r="RP210" s="919">
        <f t="shared" si="214"/>
        <v>0</v>
      </c>
      <c r="RQ210" s="919">
        <f t="shared" si="214"/>
        <v>0</v>
      </c>
      <c r="RR210" s="919">
        <f t="shared" si="214"/>
        <v>0</v>
      </c>
      <c r="RS210" s="919">
        <f t="shared" si="214"/>
        <v>0</v>
      </c>
      <c r="RT210" s="919">
        <f t="shared" si="214"/>
        <v>0</v>
      </c>
      <c r="RU210" s="919">
        <f t="shared" si="214"/>
        <v>0</v>
      </c>
      <c r="RV210" s="919">
        <f t="shared" si="214"/>
        <v>0</v>
      </c>
      <c r="RW210" s="919">
        <f t="shared" si="214"/>
        <v>0</v>
      </c>
      <c r="RX210" s="919">
        <f t="shared" si="214"/>
        <v>0</v>
      </c>
      <c r="RY210" s="919">
        <f t="shared" si="214"/>
        <v>0</v>
      </c>
      <c r="RZ210" s="919">
        <f t="shared" si="214"/>
        <v>0</v>
      </c>
      <c r="SA210" s="919">
        <f t="shared" si="214"/>
        <v>0</v>
      </c>
      <c r="SB210" s="919">
        <f t="shared" si="214"/>
        <v>0</v>
      </c>
      <c r="SC210" s="919">
        <f t="shared" si="214"/>
        <v>0</v>
      </c>
      <c r="SD210" s="919">
        <f t="shared" si="214"/>
        <v>0</v>
      </c>
      <c r="SE210" s="919">
        <f t="shared" si="214"/>
        <v>0</v>
      </c>
      <c r="SF210" s="919">
        <f t="shared" si="214"/>
        <v>0</v>
      </c>
      <c r="SG210" s="919">
        <f t="shared" si="214"/>
        <v>0</v>
      </c>
      <c r="SH210" s="919">
        <f t="shared" si="214"/>
        <v>0</v>
      </c>
      <c r="SI210" s="919">
        <f t="shared" si="214"/>
        <v>0</v>
      </c>
      <c r="SJ210" s="272">
        <f t="shared" si="153"/>
        <v>0</v>
      </c>
      <c r="SK210" s="259"/>
      <c r="SL210" s="247"/>
      <c r="SM210" s="247"/>
      <c r="SN210" s="247"/>
    </row>
    <row r="211" spans="1:508" outlineLevel="3" x14ac:dyDescent="0.35">
      <c r="A211" s="247"/>
      <c r="B211" s="256"/>
      <c r="C211" s="445">
        <f t="shared" ref="C211" si="215">INT($C$40)+3</f>
        <v>4</v>
      </c>
      <c r="D211" s="272"/>
      <c r="E211" s="323">
        <f t="shared" si="154"/>
        <v>59</v>
      </c>
      <c r="F211" s="329"/>
      <c r="G211" s="272"/>
      <c r="H211" s="567"/>
      <c r="I211" s="585" t="s">
        <v>909</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153"/>
        <v>0</v>
      </c>
      <c r="SK211" s="259"/>
      <c r="SL211" s="247"/>
      <c r="SM211" s="247"/>
      <c r="SN211" s="247"/>
    </row>
    <row r="212" spans="1:508" outlineLevel="3" x14ac:dyDescent="0.35">
      <c r="A212" s="247"/>
      <c r="B212" s="256"/>
      <c r="C212" s="445">
        <f>INT($C$40)+3</f>
        <v>4</v>
      </c>
      <c r="D212" s="272"/>
      <c r="E212" s="323">
        <f t="shared" si="154"/>
        <v>60</v>
      </c>
      <c r="F212" s="329"/>
      <c r="G212" s="272"/>
      <c r="H212" s="567"/>
      <c r="I212" s="582" t="s">
        <v>901</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153"/>
        <v>0</v>
      </c>
      <c r="SK212" s="259"/>
      <c r="SL212" s="247"/>
      <c r="SM212" s="247"/>
      <c r="SN212" s="247"/>
    </row>
    <row r="213" spans="1:508" outlineLevel="3" x14ac:dyDescent="0.35">
      <c r="A213" s="247"/>
      <c r="B213" s="256"/>
      <c r="C213" s="445">
        <f>INT($C$40)+3</f>
        <v>4</v>
      </c>
      <c r="D213" s="272"/>
      <c r="E213" s="323">
        <f t="shared" si="154"/>
        <v>61</v>
      </c>
      <c r="F213" s="329"/>
      <c r="G213" s="272"/>
      <c r="H213" s="567"/>
      <c r="I213" s="582" t="s">
        <v>902</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153"/>
        <v>0</v>
      </c>
      <c r="SK213" s="259"/>
      <c r="SL213" s="247"/>
      <c r="SM213" s="247"/>
      <c r="SN213" s="247"/>
    </row>
    <row r="214" spans="1:508" outlineLevel="3" x14ac:dyDescent="0.35">
      <c r="A214" s="247"/>
      <c r="B214" s="256"/>
      <c r="C214" s="445">
        <f>INT($C$40)+3</f>
        <v>4</v>
      </c>
      <c r="D214" s="272"/>
      <c r="E214" s="323">
        <f t="shared" si="154"/>
        <v>62</v>
      </c>
      <c r="F214" s="329"/>
      <c r="G214" s="272"/>
      <c r="H214" s="569"/>
      <c r="I214" s="583" t="s">
        <v>903</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153"/>
        <v>0</v>
      </c>
      <c r="SK214" s="259"/>
      <c r="SL214" s="247"/>
      <c r="SM214" s="247"/>
      <c r="SN214" s="247"/>
    </row>
    <row r="215" spans="1:508" outlineLevel="2" x14ac:dyDescent="0.35">
      <c r="A215" s="247"/>
      <c r="B215" s="256"/>
      <c r="C215" s="445">
        <f>INT($C$40)+2</f>
        <v>3</v>
      </c>
      <c r="D215" s="272"/>
      <c r="E215" s="323">
        <f t="shared" si="154"/>
        <v>63</v>
      </c>
      <c r="F215" s="329"/>
      <c r="G215" s="272"/>
      <c r="H215" s="565"/>
      <c r="I215" s="565" t="s">
        <v>597</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153"/>
        <v>0</v>
      </c>
      <c r="SK215" s="259"/>
      <c r="SL215" s="247"/>
      <c r="SM215" s="247"/>
      <c r="SN215" s="247"/>
    </row>
    <row r="216" spans="1:508" outlineLevel="3" x14ac:dyDescent="0.35">
      <c r="A216" s="247"/>
      <c r="B216" s="256"/>
      <c r="C216" s="445">
        <f t="shared" si="175"/>
        <v>4</v>
      </c>
      <c r="D216" s="272"/>
      <c r="E216" s="323">
        <f t="shared" si="154"/>
        <v>64</v>
      </c>
      <c r="F216" s="329"/>
      <c r="G216" s="272"/>
      <c r="H216" s="567"/>
      <c r="I216" s="567" t="s">
        <v>598</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153"/>
        <v>0</v>
      </c>
      <c r="SK216" s="259"/>
      <c r="SL216" s="247"/>
      <c r="SM216" s="247"/>
      <c r="SN216" s="247"/>
    </row>
    <row r="217" spans="1:508" outlineLevel="3" x14ac:dyDescent="0.35">
      <c r="A217" s="247"/>
      <c r="B217" s="256"/>
      <c r="C217" s="445">
        <f t="shared" si="175"/>
        <v>4</v>
      </c>
      <c r="D217" s="272"/>
      <c r="E217" s="323">
        <f t="shared" si="154"/>
        <v>65</v>
      </c>
      <c r="F217" s="329"/>
      <c r="G217" s="272"/>
      <c r="H217" s="567"/>
      <c r="I217" s="567" t="s">
        <v>599</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153"/>
        <v>0</v>
      </c>
      <c r="SK217" s="259"/>
      <c r="SL217" s="247"/>
      <c r="SM217" s="247"/>
      <c r="SN217" s="247"/>
    </row>
    <row r="218" spans="1:508" outlineLevel="3" x14ac:dyDescent="0.35">
      <c r="A218" s="247"/>
      <c r="B218" s="256"/>
      <c r="C218" s="445">
        <f t="shared" si="175"/>
        <v>4</v>
      </c>
      <c r="D218" s="272"/>
      <c r="E218" s="323">
        <f t="shared" ref="E218:E281" si="216">E217+1</f>
        <v>66</v>
      </c>
      <c r="F218" s="329"/>
      <c r="G218" s="272"/>
      <c r="H218" s="571"/>
      <c r="I218" s="571" t="s">
        <v>730</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153"/>
        <v>0</v>
      </c>
      <c r="SK218" s="259"/>
      <c r="SL218" s="247"/>
      <c r="SM218" s="247"/>
      <c r="SN218" s="247"/>
    </row>
    <row r="219" spans="1:508" outlineLevel="2" x14ac:dyDescent="0.35">
      <c r="A219" s="247"/>
      <c r="B219" s="256"/>
      <c r="C219" s="445">
        <f>INT($C$40)+3</f>
        <v>4</v>
      </c>
      <c r="D219" s="272"/>
      <c r="E219" s="323">
        <f t="shared" si="216"/>
        <v>67</v>
      </c>
      <c r="F219" s="329"/>
      <c r="G219" s="272"/>
      <c r="H219" s="573"/>
      <c r="I219" s="573" t="s">
        <v>731</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153"/>
        <v>0</v>
      </c>
      <c r="SK219" s="259"/>
      <c r="SL219" s="247"/>
      <c r="SM219" s="247"/>
      <c r="SN219" s="247"/>
    </row>
    <row r="220" spans="1:508" outlineLevel="2" x14ac:dyDescent="0.35">
      <c r="A220" s="247"/>
      <c r="B220" s="256"/>
      <c r="C220" s="445">
        <f>INT($C$40)+2</f>
        <v>3</v>
      </c>
      <c r="D220" s="272"/>
      <c r="E220" s="323">
        <f t="shared" si="216"/>
        <v>68</v>
      </c>
      <c r="F220" s="329"/>
      <c r="G220" s="272"/>
      <c r="H220" s="463"/>
      <c r="I220" s="463" t="s">
        <v>732</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153"/>
        <v>0</v>
      </c>
      <c r="SK220" s="259"/>
      <c r="SL220" s="247"/>
      <c r="SM220" s="247"/>
      <c r="SN220" s="247"/>
    </row>
    <row r="221" spans="1:508" outlineLevel="3" x14ac:dyDescent="0.35">
      <c r="A221" s="247"/>
      <c r="B221" s="256"/>
      <c r="C221" s="445">
        <f t="shared" si="175"/>
        <v>4</v>
      </c>
      <c r="D221" s="272"/>
      <c r="E221" s="323">
        <f t="shared" si="216"/>
        <v>69</v>
      </c>
      <c r="F221" s="329"/>
      <c r="G221" s="272"/>
      <c r="H221" s="512"/>
      <c r="I221" s="512" t="s">
        <v>733</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153"/>
        <v>0</v>
      </c>
      <c r="SK221" s="259"/>
      <c r="SL221" s="247"/>
      <c r="SM221" s="247"/>
      <c r="SN221" s="247"/>
    </row>
    <row r="222" spans="1:508" outlineLevel="2" x14ac:dyDescent="0.35">
      <c r="A222" s="247"/>
      <c r="B222" s="256"/>
      <c r="C222" s="445">
        <f>INT($C$40)+2</f>
        <v>3</v>
      </c>
      <c r="D222" s="272"/>
      <c r="E222" s="323">
        <f t="shared" si="216"/>
        <v>70</v>
      </c>
      <c r="F222" s="329"/>
      <c r="G222" s="272"/>
      <c r="H222" s="513"/>
      <c r="I222" s="513" t="s">
        <v>734</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153"/>
        <v>0</v>
      </c>
      <c r="SK222" s="259"/>
      <c r="SL222" s="247"/>
      <c r="SM222" s="247"/>
      <c r="SN222" s="247"/>
    </row>
    <row r="223" spans="1:508" outlineLevel="3" x14ac:dyDescent="0.35">
      <c r="A223" s="247"/>
      <c r="B223" s="256"/>
      <c r="C223" s="445">
        <f>INT($C$40)+3</f>
        <v>4</v>
      </c>
      <c r="D223" s="272"/>
      <c r="E223" s="323">
        <f t="shared" si="216"/>
        <v>71</v>
      </c>
      <c r="F223" s="329"/>
      <c r="G223" s="272"/>
      <c r="H223" s="345"/>
      <c r="I223" s="345" t="s">
        <v>735</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153"/>
        <v>0</v>
      </c>
      <c r="SK223" s="259"/>
      <c r="SL223" s="247"/>
      <c r="SM223" s="247"/>
      <c r="SN223" s="247"/>
    </row>
    <row r="224" spans="1:508" outlineLevel="2" x14ac:dyDescent="0.35">
      <c r="A224" s="247"/>
      <c r="B224" s="256"/>
      <c r="C224" s="445">
        <f>INT($C$40)+3</f>
        <v>4</v>
      </c>
      <c r="D224" s="272"/>
      <c r="E224" s="323">
        <f t="shared" si="216"/>
        <v>72</v>
      </c>
      <c r="F224" s="329"/>
      <c r="G224" s="272"/>
      <c r="H224" s="573"/>
      <c r="I224" s="573" t="s">
        <v>736</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153"/>
        <v>0</v>
      </c>
      <c r="SK224" s="259"/>
      <c r="SL224" s="247"/>
      <c r="SM224" s="247"/>
      <c r="SN224" s="247"/>
    </row>
    <row r="225" spans="1:508" outlineLevel="2" x14ac:dyDescent="0.35">
      <c r="A225" s="247"/>
      <c r="B225" s="256"/>
      <c r="C225" s="445">
        <f>INT($C$40)+2</f>
        <v>3</v>
      </c>
      <c r="D225" s="272"/>
      <c r="E225" s="323">
        <f t="shared" si="216"/>
        <v>73</v>
      </c>
      <c r="F225" s="329"/>
      <c r="G225" s="272"/>
      <c r="H225" s="565" t="str">
        <f>Sheep!$H$251&amp;" Merino BBT"</f>
        <v>Aut Merino BBT</v>
      </c>
      <c r="I225" s="565" t="s">
        <v>897</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217">SI225</f>
        <v>0</v>
      </c>
      <c r="SK225" s="259"/>
      <c r="SL225" s="247"/>
      <c r="SM225" s="247"/>
      <c r="SN225" s="247"/>
    </row>
    <row r="226" spans="1:508" outlineLevel="3" x14ac:dyDescent="0.35">
      <c r="A226" s="247"/>
      <c r="B226" s="256"/>
      <c r="C226" s="445">
        <f>INT($C$40)+3</f>
        <v>4</v>
      </c>
      <c r="D226" s="272"/>
      <c r="E226" s="323">
        <f t="shared" si="216"/>
        <v>74</v>
      </c>
      <c r="F226" s="329"/>
      <c r="G226" s="272"/>
      <c r="H226" s="567"/>
      <c r="I226" s="585" t="s">
        <v>898</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217"/>
        <v>0</v>
      </c>
      <c r="SK226" s="259"/>
      <c r="SL226" s="247"/>
      <c r="SM226" s="247"/>
      <c r="SN226" s="247"/>
    </row>
    <row r="227" spans="1:508" outlineLevel="3" x14ac:dyDescent="0.35">
      <c r="A227" s="247"/>
      <c r="B227" s="256"/>
      <c r="C227" s="445">
        <f>INT($C$40)+3</f>
        <v>4</v>
      </c>
      <c r="D227" s="272"/>
      <c r="E227" s="323">
        <f t="shared" si="216"/>
        <v>75</v>
      </c>
      <c r="F227" s="329"/>
      <c r="G227" s="272"/>
      <c r="H227" s="567"/>
      <c r="I227" s="582" t="s">
        <v>900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217"/>
        <v>0</v>
      </c>
      <c r="SK227" s="259"/>
      <c r="SL227" s="247"/>
      <c r="SM227" s="247"/>
      <c r="SN227" s="247"/>
    </row>
    <row r="228" spans="1:508" outlineLevel="3" x14ac:dyDescent="0.35">
      <c r="A228" s="247"/>
      <c r="B228" s="256"/>
      <c r="C228" s="445">
        <f t="shared" ref="C228:C231" si="218">INT($C$40)+3</f>
        <v>4</v>
      </c>
      <c r="D228" s="272"/>
      <c r="E228" s="323">
        <f t="shared" si="216"/>
        <v>76</v>
      </c>
      <c r="F228" s="329"/>
      <c r="G228" s="272"/>
      <c r="H228" s="567"/>
      <c r="I228" s="585" t="s">
        <v>899</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217"/>
        <v>0</v>
      </c>
      <c r="SK228" s="259"/>
      <c r="SL228" s="247"/>
      <c r="SM228" s="247"/>
      <c r="SN228" s="247"/>
    </row>
    <row r="229" spans="1:508" outlineLevel="3" x14ac:dyDescent="0.35">
      <c r="A229" s="247"/>
      <c r="B229" s="256"/>
      <c r="C229" s="445">
        <f t="shared" si="218"/>
        <v>4</v>
      </c>
      <c r="D229" s="272"/>
      <c r="E229" s="323">
        <f t="shared" si="216"/>
        <v>77</v>
      </c>
      <c r="F229" s="329"/>
      <c r="G229" s="272"/>
      <c r="H229" s="567"/>
      <c r="I229" s="582" t="s">
        <v>901</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217"/>
        <v>0</v>
      </c>
      <c r="SK229" s="259"/>
      <c r="SL229" s="247"/>
      <c r="SM229" s="247"/>
      <c r="SN229" s="247"/>
    </row>
    <row r="230" spans="1:508" outlineLevel="3" x14ac:dyDescent="0.35">
      <c r="A230" s="247"/>
      <c r="B230" s="256"/>
      <c r="C230" s="445">
        <f t="shared" si="218"/>
        <v>4</v>
      </c>
      <c r="D230" s="272"/>
      <c r="E230" s="323">
        <f t="shared" si="216"/>
        <v>78</v>
      </c>
      <c r="F230" s="329"/>
      <c r="G230" s="272"/>
      <c r="H230" s="567"/>
      <c r="I230" s="582" t="s">
        <v>904</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217"/>
        <v>0</v>
      </c>
      <c r="SK230" s="259"/>
      <c r="SL230" s="247"/>
      <c r="SM230" s="247"/>
      <c r="SN230" s="247"/>
    </row>
    <row r="231" spans="1:508" outlineLevel="3" x14ac:dyDescent="0.35">
      <c r="A231" s="247"/>
      <c r="B231" s="256"/>
      <c r="C231" s="445">
        <f t="shared" si="218"/>
        <v>4</v>
      </c>
      <c r="D231" s="272"/>
      <c r="E231" s="323">
        <f t="shared" si="216"/>
        <v>79</v>
      </c>
      <c r="F231" s="329"/>
      <c r="G231" s="272"/>
      <c r="H231" s="567"/>
      <c r="I231" s="585" t="s">
        <v>905</v>
      </c>
      <c r="J231" s="568"/>
      <c r="K231" s="918">
        <f>K228</f>
        <v>0</v>
      </c>
      <c r="L231" s="918">
        <f t="shared" ref="L231:BW233" si="219">L228</f>
        <v>0</v>
      </c>
      <c r="M231" s="918">
        <f t="shared" si="219"/>
        <v>0</v>
      </c>
      <c r="N231" s="918">
        <f t="shared" si="219"/>
        <v>0</v>
      </c>
      <c r="O231" s="918">
        <f t="shared" si="219"/>
        <v>0</v>
      </c>
      <c r="P231" s="918">
        <f t="shared" si="219"/>
        <v>0</v>
      </c>
      <c r="Q231" s="918">
        <f t="shared" si="219"/>
        <v>0</v>
      </c>
      <c r="R231" s="918">
        <f t="shared" si="219"/>
        <v>0</v>
      </c>
      <c r="S231" s="918">
        <f t="shared" si="219"/>
        <v>0</v>
      </c>
      <c r="T231" s="918">
        <f t="shared" si="219"/>
        <v>0</v>
      </c>
      <c r="U231" s="918">
        <f t="shared" si="219"/>
        <v>0</v>
      </c>
      <c r="V231" s="918">
        <f t="shared" si="219"/>
        <v>0</v>
      </c>
      <c r="W231" s="918">
        <f t="shared" si="219"/>
        <v>0</v>
      </c>
      <c r="X231" s="918">
        <f t="shared" si="219"/>
        <v>0</v>
      </c>
      <c r="Y231" s="918">
        <f t="shared" si="219"/>
        <v>0</v>
      </c>
      <c r="Z231" s="918">
        <f t="shared" si="219"/>
        <v>0</v>
      </c>
      <c r="AA231" s="918">
        <f t="shared" si="219"/>
        <v>0</v>
      </c>
      <c r="AB231" s="918">
        <f t="shared" si="219"/>
        <v>0</v>
      </c>
      <c r="AC231" s="918">
        <f t="shared" si="219"/>
        <v>0</v>
      </c>
      <c r="AD231" s="918">
        <f t="shared" si="219"/>
        <v>0</v>
      </c>
      <c r="AE231" s="918">
        <f t="shared" si="219"/>
        <v>0</v>
      </c>
      <c r="AF231" s="918">
        <f t="shared" si="219"/>
        <v>0</v>
      </c>
      <c r="AG231" s="918">
        <f t="shared" si="219"/>
        <v>0</v>
      </c>
      <c r="AH231" s="918">
        <f t="shared" si="219"/>
        <v>0</v>
      </c>
      <c r="AI231" s="918">
        <f t="shared" si="219"/>
        <v>0</v>
      </c>
      <c r="AJ231" s="918">
        <f t="shared" si="219"/>
        <v>0</v>
      </c>
      <c r="AK231" s="918">
        <f t="shared" si="219"/>
        <v>0</v>
      </c>
      <c r="AL231" s="918">
        <f t="shared" si="219"/>
        <v>0</v>
      </c>
      <c r="AM231" s="918">
        <f t="shared" si="219"/>
        <v>0</v>
      </c>
      <c r="AN231" s="918">
        <f t="shared" si="219"/>
        <v>0</v>
      </c>
      <c r="AO231" s="918">
        <f t="shared" si="219"/>
        <v>0</v>
      </c>
      <c r="AP231" s="918">
        <f t="shared" si="219"/>
        <v>0</v>
      </c>
      <c r="AQ231" s="918">
        <f t="shared" si="219"/>
        <v>0</v>
      </c>
      <c r="AR231" s="918">
        <f t="shared" si="219"/>
        <v>0</v>
      </c>
      <c r="AS231" s="918">
        <f t="shared" si="219"/>
        <v>0</v>
      </c>
      <c r="AT231" s="918">
        <f t="shared" si="219"/>
        <v>0</v>
      </c>
      <c r="AU231" s="918">
        <f t="shared" si="219"/>
        <v>0</v>
      </c>
      <c r="AV231" s="918">
        <f t="shared" si="219"/>
        <v>0</v>
      </c>
      <c r="AW231" s="918">
        <f t="shared" si="219"/>
        <v>0</v>
      </c>
      <c r="AX231" s="918">
        <f t="shared" si="219"/>
        <v>0</v>
      </c>
      <c r="AY231" s="918">
        <f t="shared" si="219"/>
        <v>0</v>
      </c>
      <c r="AZ231" s="918">
        <f t="shared" si="219"/>
        <v>0</v>
      </c>
      <c r="BA231" s="918">
        <f t="shared" si="219"/>
        <v>0</v>
      </c>
      <c r="BB231" s="918">
        <f t="shared" si="219"/>
        <v>0</v>
      </c>
      <c r="BC231" s="918">
        <f t="shared" si="219"/>
        <v>0</v>
      </c>
      <c r="BD231" s="918">
        <f t="shared" si="219"/>
        <v>0</v>
      </c>
      <c r="BE231" s="918">
        <f t="shared" si="219"/>
        <v>0</v>
      </c>
      <c r="BF231" s="918">
        <f t="shared" si="219"/>
        <v>0</v>
      </c>
      <c r="BG231" s="918">
        <f t="shared" si="219"/>
        <v>0</v>
      </c>
      <c r="BH231" s="918">
        <f t="shared" si="219"/>
        <v>0</v>
      </c>
      <c r="BI231" s="918">
        <f t="shared" si="219"/>
        <v>0</v>
      </c>
      <c r="BJ231" s="918">
        <f t="shared" si="219"/>
        <v>0</v>
      </c>
      <c r="BK231" s="918">
        <f t="shared" si="219"/>
        <v>0</v>
      </c>
      <c r="BL231" s="918">
        <f t="shared" si="219"/>
        <v>0</v>
      </c>
      <c r="BM231" s="918">
        <f t="shared" si="219"/>
        <v>0</v>
      </c>
      <c r="BN231" s="918">
        <f t="shared" si="219"/>
        <v>0</v>
      </c>
      <c r="BO231" s="918">
        <f t="shared" si="219"/>
        <v>0</v>
      </c>
      <c r="BP231" s="918">
        <f t="shared" si="219"/>
        <v>0</v>
      </c>
      <c r="BQ231" s="918">
        <f t="shared" si="219"/>
        <v>0</v>
      </c>
      <c r="BR231" s="918">
        <f t="shared" si="219"/>
        <v>0</v>
      </c>
      <c r="BS231" s="918">
        <f t="shared" si="219"/>
        <v>0</v>
      </c>
      <c r="BT231" s="918">
        <f t="shared" si="219"/>
        <v>0</v>
      </c>
      <c r="BU231" s="918">
        <f t="shared" si="219"/>
        <v>0</v>
      </c>
      <c r="BV231" s="918">
        <f t="shared" si="219"/>
        <v>0</v>
      </c>
      <c r="BW231" s="918">
        <f t="shared" si="219"/>
        <v>0</v>
      </c>
      <c r="BX231" s="918">
        <f t="shared" ref="BX231:EI233" si="220">BX228</f>
        <v>0</v>
      </c>
      <c r="BY231" s="918">
        <f t="shared" si="220"/>
        <v>0</v>
      </c>
      <c r="BZ231" s="918">
        <f t="shared" si="220"/>
        <v>0</v>
      </c>
      <c r="CA231" s="918">
        <f t="shared" si="220"/>
        <v>0</v>
      </c>
      <c r="CB231" s="918">
        <f t="shared" si="220"/>
        <v>0</v>
      </c>
      <c r="CC231" s="918">
        <f t="shared" si="220"/>
        <v>0</v>
      </c>
      <c r="CD231" s="918">
        <f t="shared" si="220"/>
        <v>0</v>
      </c>
      <c r="CE231" s="918">
        <f t="shared" si="220"/>
        <v>0</v>
      </c>
      <c r="CF231" s="918">
        <f t="shared" si="220"/>
        <v>0</v>
      </c>
      <c r="CG231" s="918">
        <f t="shared" si="220"/>
        <v>0</v>
      </c>
      <c r="CH231" s="918">
        <f t="shared" si="220"/>
        <v>0</v>
      </c>
      <c r="CI231" s="918">
        <f t="shared" si="220"/>
        <v>0</v>
      </c>
      <c r="CJ231" s="918">
        <f t="shared" si="220"/>
        <v>0</v>
      </c>
      <c r="CK231" s="918">
        <f t="shared" si="220"/>
        <v>0</v>
      </c>
      <c r="CL231" s="918">
        <f t="shared" si="220"/>
        <v>0</v>
      </c>
      <c r="CM231" s="918">
        <f t="shared" si="220"/>
        <v>0</v>
      </c>
      <c r="CN231" s="918">
        <f t="shared" si="220"/>
        <v>0</v>
      </c>
      <c r="CO231" s="918">
        <f t="shared" si="220"/>
        <v>0</v>
      </c>
      <c r="CP231" s="918">
        <f t="shared" si="220"/>
        <v>0</v>
      </c>
      <c r="CQ231" s="918">
        <f t="shared" si="220"/>
        <v>0</v>
      </c>
      <c r="CR231" s="918">
        <f t="shared" si="220"/>
        <v>0</v>
      </c>
      <c r="CS231" s="918">
        <f t="shared" si="220"/>
        <v>0</v>
      </c>
      <c r="CT231" s="918">
        <f t="shared" si="220"/>
        <v>0</v>
      </c>
      <c r="CU231" s="918">
        <f t="shared" si="220"/>
        <v>0</v>
      </c>
      <c r="CV231" s="918">
        <f t="shared" si="220"/>
        <v>0</v>
      </c>
      <c r="CW231" s="918">
        <f t="shared" si="220"/>
        <v>0</v>
      </c>
      <c r="CX231" s="918">
        <f t="shared" si="220"/>
        <v>0</v>
      </c>
      <c r="CY231" s="918">
        <f t="shared" si="220"/>
        <v>0</v>
      </c>
      <c r="CZ231" s="918">
        <f t="shared" si="220"/>
        <v>0</v>
      </c>
      <c r="DA231" s="918">
        <f t="shared" si="220"/>
        <v>0</v>
      </c>
      <c r="DB231" s="918">
        <f t="shared" si="220"/>
        <v>0</v>
      </c>
      <c r="DC231" s="918">
        <f t="shared" si="220"/>
        <v>0</v>
      </c>
      <c r="DD231" s="918">
        <f t="shared" si="220"/>
        <v>0</v>
      </c>
      <c r="DE231" s="918">
        <f t="shared" si="220"/>
        <v>0</v>
      </c>
      <c r="DF231" s="918">
        <f t="shared" si="220"/>
        <v>0</v>
      </c>
      <c r="DG231" s="918">
        <f t="shared" si="220"/>
        <v>0</v>
      </c>
      <c r="DH231" s="918">
        <f t="shared" si="220"/>
        <v>0</v>
      </c>
      <c r="DI231" s="918">
        <f t="shared" si="220"/>
        <v>0</v>
      </c>
      <c r="DJ231" s="918">
        <f t="shared" si="220"/>
        <v>0</v>
      </c>
      <c r="DK231" s="918">
        <f t="shared" si="220"/>
        <v>0</v>
      </c>
      <c r="DL231" s="918">
        <f t="shared" si="220"/>
        <v>0</v>
      </c>
      <c r="DM231" s="918">
        <f t="shared" si="220"/>
        <v>0</v>
      </c>
      <c r="DN231" s="918">
        <f t="shared" si="220"/>
        <v>0</v>
      </c>
      <c r="DO231" s="918">
        <f t="shared" si="220"/>
        <v>0</v>
      </c>
      <c r="DP231" s="918">
        <f t="shared" si="220"/>
        <v>0</v>
      </c>
      <c r="DQ231" s="918">
        <f t="shared" si="220"/>
        <v>0</v>
      </c>
      <c r="DR231" s="918">
        <f t="shared" si="220"/>
        <v>0</v>
      </c>
      <c r="DS231" s="918">
        <f t="shared" si="220"/>
        <v>0</v>
      </c>
      <c r="DT231" s="918">
        <f t="shared" si="220"/>
        <v>0</v>
      </c>
      <c r="DU231" s="918">
        <f t="shared" si="220"/>
        <v>0</v>
      </c>
      <c r="DV231" s="918">
        <f t="shared" si="220"/>
        <v>0</v>
      </c>
      <c r="DW231" s="918">
        <f t="shared" si="220"/>
        <v>0</v>
      </c>
      <c r="DX231" s="918">
        <f t="shared" si="220"/>
        <v>0</v>
      </c>
      <c r="DY231" s="918">
        <f t="shared" si="220"/>
        <v>0</v>
      </c>
      <c r="DZ231" s="918">
        <f t="shared" si="220"/>
        <v>0</v>
      </c>
      <c r="EA231" s="918">
        <f t="shared" si="220"/>
        <v>0</v>
      </c>
      <c r="EB231" s="918">
        <f t="shared" si="220"/>
        <v>0</v>
      </c>
      <c r="EC231" s="918">
        <f t="shared" si="220"/>
        <v>0</v>
      </c>
      <c r="ED231" s="918">
        <f t="shared" si="220"/>
        <v>0</v>
      </c>
      <c r="EE231" s="918">
        <f t="shared" si="220"/>
        <v>0</v>
      </c>
      <c r="EF231" s="918">
        <f t="shared" si="220"/>
        <v>0</v>
      </c>
      <c r="EG231" s="918">
        <f t="shared" si="220"/>
        <v>0</v>
      </c>
      <c r="EH231" s="918">
        <f t="shared" si="220"/>
        <v>0</v>
      </c>
      <c r="EI231" s="918">
        <f t="shared" si="220"/>
        <v>0</v>
      </c>
      <c r="EJ231" s="918">
        <f t="shared" ref="EJ231:GU233" si="221">EJ228</f>
        <v>0</v>
      </c>
      <c r="EK231" s="918">
        <f t="shared" si="221"/>
        <v>0</v>
      </c>
      <c r="EL231" s="918">
        <f t="shared" si="221"/>
        <v>0</v>
      </c>
      <c r="EM231" s="918">
        <f t="shared" si="221"/>
        <v>0</v>
      </c>
      <c r="EN231" s="918">
        <f t="shared" si="221"/>
        <v>0</v>
      </c>
      <c r="EO231" s="918">
        <f t="shared" si="221"/>
        <v>0</v>
      </c>
      <c r="EP231" s="918">
        <f t="shared" si="221"/>
        <v>0</v>
      </c>
      <c r="EQ231" s="918">
        <f t="shared" si="221"/>
        <v>0</v>
      </c>
      <c r="ER231" s="918">
        <f t="shared" si="221"/>
        <v>0</v>
      </c>
      <c r="ES231" s="918">
        <f t="shared" si="221"/>
        <v>0</v>
      </c>
      <c r="ET231" s="918">
        <f t="shared" si="221"/>
        <v>0</v>
      </c>
      <c r="EU231" s="918">
        <f t="shared" si="221"/>
        <v>0</v>
      </c>
      <c r="EV231" s="918">
        <f t="shared" si="221"/>
        <v>0</v>
      </c>
      <c r="EW231" s="918">
        <f t="shared" si="221"/>
        <v>0</v>
      </c>
      <c r="EX231" s="918">
        <f t="shared" si="221"/>
        <v>0</v>
      </c>
      <c r="EY231" s="918">
        <f t="shared" si="221"/>
        <v>0</v>
      </c>
      <c r="EZ231" s="918">
        <f t="shared" si="221"/>
        <v>0</v>
      </c>
      <c r="FA231" s="918">
        <f t="shared" si="221"/>
        <v>0</v>
      </c>
      <c r="FB231" s="918">
        <f t="shared" si="221"/>
        <v>0</v>
      </c>
      <c r="FC231" s="918">
        <f t="shared" si="221"/>
        <v>0</v>
      </c>
      <c r="FD231" s="918">
        <f t="shared" si="221"/>
        <v>0</v>
      </c>
      <c r="FE231" s="918">
        <f t="shared" si="221"/>
        <v>0</v>
      </c>
      <c r="FF231" s="918">
        <f t="shared" si="221"/>
        <v>0</v>
      </c>
      <c r="FG231" s="918">
        <f t="shared" si="221"/>
        <v>0</v>
      </c>
      <c r="FH231" s="918">
        <f t="shared" si="221"/>
        <v>0</v>
      </c>
      <c r="FI231" s="918">
        <f t="shared" si="221"/>
        <v>0</v>
      </c>
      <c r="FJ231" s="918">
        <f t="shared" si="221"/>
        <v>0</v>
      </c>
      <c r="FK231" s="918">
        <f t="shared" si="221"/>
        <v>0</v>
      </c>
      <c r="FL231" s="918">
        <f t="shared" si="221"/>
        <v>0</v>
      </c>
      <c r="FM231" s="918">
        <f t="shared" si="221"/>
        <v>0</v>
      </c>
      <c r="FN231" s="918">
        <f t="shared" si="221"/>
        <v>0</v>
      </c>
      <c r="FO231" s="918">
        <f t="shared" si="221"/>
        <v>0</v>
      </c>
      <c r="FP231" s="918">
        <f t="shared" si="221"/>
        <v>0</v>
      </c>
      <c r="FQ231" s="918">
        <f t="shared" si="221"/>
        <v>0</v>
      </c>
      <c r="FR231" s="918">
        <f t="shared" si="221"/>
        <v>0</v>
      </c>
      <c r="FS231" s="918">
        <f t="shared" si="221"/>
        <v>0</v>
      </c>
      <c r="FT231" s="918">
        <f t="shared" si="221"/>
        <v>0</v>
      </c>
      <c r="FU231" s="918">
        <f t="shared" si="221"/>
        <v>0</v>
      </c>
      <c r="FV231" s="918">
        <f t="shared" si="221"/>
        <v>0</v>
      </c>
      <c r="FW231" s="918">
        <f t="shared" si="221"/>
        <v>0</v>
      </c>
      <c r="FX231" s="918">
        <f t="shared" si="221"/>
        <v>0</v>
      </c>
      <c r="FY231" s="918">
        <f t="shared" si="221"/>
        <v>0</v>
      </c>
      <c r="FZ231" s="918">
        <f t="shared" si="221"/>
        <v>0</v>
      </c>
      <c r="GA231" s="918">
        <f t="shared" si="221"/>
        <v>0</v>
      </c>
      <c r="GB231" s="918">
        <f t="shared" si="221"/>
        <v>0</v>
      </c>
      <c r="GC231" s="918">
        <f t="shared" si="221"/>
        <v>0</v>
      </c>
      <c r="GD231" s="918">
        <f t="shared" si="221"/>
        <v>0</v>
      </c>
      <c r="GE231" s="918">
        <f t="shared" si="221"/>
        <v>0</v>
      </c>
      <c r="GF231" s="918">
        <f t="shared" si="221"/>
        <v>0</v>
      </c>
      <c r="GG231" s="918">
        <f t="shared" si="221"/>
        <v>0</v>
      </c>
      <c r="GH231" s="918">
        <f t="shared" si="221"/>
        <v>0</v>
      </c>
      <c r="GI231" s="918">
        <f t="shared" si="221"/>
        <v>0</v>
      </c>
      <c r="GJ231" s="918">
        <f t="shared" si="221"/>
        <v>0</v>
      </c>
      <c r="GK231" s="918">
        <f t="shared" si="221"/>
        <v>0</v>
      </c>
      <c r="GL231" s="918">
        <f t="shared" si="221"/>
        <v>0</v>
      </c>
      <c r="GM231" s="918">
        <f t="shared" si="221"/>
        <v>0</v>
      </c>
      <c r="GN231" s="918">
        <f t="shared" si="221"/>
        <v>0</v>
      </c>
      <c r="GO231" s="918">
        <f t="shared" si="221"/>
        <v>0</v>
      </c>
      <c r="GP231" s="918">
        <f t="shared" si="221"/>
        <v>0</v>
      </c>
      <c r="GQ231" s="918">
        <f t="shared" si="221"/>
        <v>0</v>
      </c>
      <c r="GR231" s="918">
        <f t="shared" si="221"/>
        <v>0</v>
      </c>
      <c r="GS231" s="918">
        <f t="shared" si="221"/>
        <v>0</v>
      </c>
      <c r="GT231" s="918">
        <f t="shared" si="221"/>
        <v>0</v>
      </c>
      <c r="GU231" s="918">
        <f t="shared" si="221"/>
        <v>0</v>
      </c>
      <c r="GV231" s="918">
        <f t="shared" ref="GV231:JG233" si="222">GV228</f>
        <v>0</v>
      </c>
      <c r="GW231" s="918">
        <f t="shared" si="222"/>
        <v>0</v>
      </c>
      <c r="GX231" s="918">
        <f t="shared" si="222"/>
        <v>0</v>
      </c>
      <c r="GY231" s="918">
        <f t="shared" si="222"/>
        <v>0</v>
      </c>
      <c r="GZ231" s="918">
        <f t="shared" si="222"/>
        <v>0</v>
      </c>
      <c r="HA231" s="918">
        <f t="shared" si="222"/>
        <v>0</v>
      </c>
      <c r="HB231" s="918">
        <f t="shared" si="222"/>
        <v>0</v>
      </c>
      <c r="HC231" s="918">
        <f t="shared" si="222"/>
        <v>0</v>
      </c>
      <c r="HD231" s="918">
        <f t="shared" si="222"/>
        <v>0</v>
      </c>
      <c r="HE231" s="918">
        <f t="shared" si="222"/>
        <v>0</v>
      </c>
      <c r="HF231" s="918">
        <f t="shared" si="222"/>
        <v>0</v>
      </c>
      <c r="HG231" s="918">
        <f t="shared" si="222"/>
        <v>0</v>
      </c>
      <c r="HH231" s="918">
        <f t="shared" si="222"/>
        <v>0</v>
      </c>
      <c r="HI231" s="918">
        <f t="shared" si="222"/>
        <v>0</v>
      </c>
      <c r="HJ231" s="918">
        <f t="shared" si="222"/>
        <v>0</v>
      </c>
      <c r="HK231" s="918">
        <f t="shared" si="222"/>
        <v>0</v>
      </c>
      <c r="HL231" s="918">
        <f t="shared" si="222"/>
        <v>0</v>
      </c>
      <c r="HM231" s="918">
        <f t="shared" si="222"/>
        <v>0</v>
      </c>
      <c r="HN231" s="918">
        <f t="shared" si="222"/>
        <v>0</v>
      </c>
      <c r="HO231" s="918">
        <f t="shared" si="222"/>
        <v>0</v>
      </c>
      <c r="HP231" s="918">
        <f t="shared" si="222"/>
        <v>0</v>
      </c>
      <c r="HQ231" s="918">
        <f t="shared" si="222"/>
        <v>0</v>
      </c>
      <c r="HR231" s="918">
        <f t="shared" si="222"/>
        <v>0</v>
      </c>
      <c r="HS231" s="918">
        <f t="shared" si="222"/>
        <v>0</v>
      </c>
      <c r="HT231" s="918">
        <f t="shared" si="222"/>
        <v>0</v>
      </c>
      <c r="HU231" s="918">
        <f t="shared" si="222"/>
        <v>0</v>
      </c>
      <c r="HV231" s="918">
        <f t="shared" si="222"/>
        <v>0</v>
      </c>
      <c r="HW231" s="918">
        <f t="shared" si="222"/>
        <v>0</v>
      </c>
      <c r="HX231" s="918">
        <f t="shared" si="222"/>
        <v>0</v>
      </c>
      <c r="HY231" s="918">
        <f t="shared" si="222"/>
        <v>0</v>
      </c>
      <c r="HZ231" s="918">
        <f t="shared" si="222"/>
        <v>0</v>
      </c>
      <c r="IA231" s="918">
        <f t="shared" si="222"/>
        <v>0</v>
      </c>
      <c r="IB231" s="918">
        <f t="shared" si="222"/>
        <v>0</v>
      </c>
      <c r="IC231" s="918">
        <f t="shared" si="222"/>
        <v>0</v>
      </c>
      <c r="ID231" s="918">
        <f t="shared" si="222"/>
        <v>0</v>
      </c>
      <c r="IE231" s="918">
        <f t="shared" si="222"/>
        <v>0</v>
      </c>
      <c r="IF231" s="918">
        <f t="shared" si="222"/>
        <v>0</v>
      </c>
      <c r="IG231" s="918">
        <f t="shared" si="222"/>
        <v>0</v>
      </c>
      <c r="IH231" s="918">
        <f t="shared" si="222"/>
        <v>0</v>
      </c>
      <c r="II231" s="918">
        <f t="shared" si="222"/>
        <v>0</v>
      </c>
      <c r="IJ231" s="918">
        <f t="shared" si="222"/>
        <v>0</v>
      </c>
      <c r="IK231" s="918">
        <f t="shared" si="222"/>
        <v>0</v>
      </c>
      <c r="IL231" s="918">
        <f t="shared" si="222"/>
        <v>0</v>
      </c>
      <c r="IM231" s="918">
        <f t="shared" si="222"/>
        <v>0</v>
      </c>
      <c r="IN231" s="918">
        <f t="shared" si="222"/>
        <v>0</v>
      </c>
      <c r="IO231" s="918">
        <f t="shared" si="222"/>
        <v>0</v>
      </c>
      <c r="IP231" s="918">
        <f t="shared" si="222"/>
        <v>0</v>
      </c>
      <c r="IQ231" s="918">
        <f t="shared" si="222"/>
        <v>0</v>
      </c>
      <c r="IR231" s="918">
        <f t="shared" si="222"/>
        <v>0</v>
      </c>
      <c r="IS231" s="918">
        <f t="shared" si="222"/>
        <v>0</v>
      </c>
      <c r="IT231" s="918">
        <f t="shared" si="222"/>
        <v>0</v>
      </c>
      <c r="IU231" s="918">
        <f t="shared" si="222"/>
        <v>0</v>
      </c>
      <c r="IV231" s="918">
        <f t="shared" si="222"/>
        <v>0</v>
      </c>
      <c r="IW231" s="918">
        <f t="shared" si="222"/>
        <v>0</v>
      </c>
      <c r="IX231" s="918">
        <f t="shared" si="222"/>
        <v>0</v>
      </c>
      <c r="IY231" s="918">
        <f t="shared" si="222"/>
        <v>0</v>
      </c>
      <c r="IZ231" s="918">
        <f t="shared" si="222"/>
        <v>0</v>
      </c>
      <c r="JA231" s="918">
        <f t="shared" si="222"/>
        <v>0</v>
      </c>
      <c r="JB231" s="918">
        <f t="shared" si="222"/>
        <v>0</v>
      </c>
      <c r="JC231" s="918">
        <f t="shared" si="222"/>
        <v>0</v>
      </c>
      <c r="JD231" s="918">
        <f t="shared" si="222"/>
        <v>0</v>
      </c>
      <c r="JE231" s="918">
        <f t="shared" si="222"/>
        <v>0</v>
      </c>
      <c r="JF231" s="918">
        <f t="shared" si="222"/>
        <v>0</v>
      </c>
      <c r="JG231" s="918">
        <f t="shared" si="222"/>
        <v>0</v>
      </c>
      <c r="JH231" s="918">
        <f t="shared" ref="JH231:LS233" si="223">JH228</f>
        <v>0</v>
      </c>
      <c r="JI231" s="918">
        <f t="shared" si="223"/>
        <v>0</v>
      </c>
      <c r="JJ231" s="918">
        <f t="shared" si="223"/>
        <v>0</v>
      </c>
      <c r="JK231" s="918">
        <f t="shared" si="223"/>
        <v>0</v>
      </c>
      <c r="JL231" s="918">
        <f t="shared" si="223"/>
        <v>0</v>
      </c>
      <c r="JM231" s="918">
        <f t="shared" si="223"/>
        <v>0</v>
      </c>
      <c r="JN231" s="918">
        <f t="shared" si="223"/>
        <v>0</v>
      </c>
      <c r="JO231" s="918">
        <f t="shared" si="223"/>
        <v>0</v>
      </c>
      <c r="JP231" s="918">
        <f t="shared" si="223"/>
        <v>0</v>
      </c>
      <c r="JQ231" s="918">
        <f t="shared" si="223"/>
        <v>0</v>
      </c>
      <c r="JR231" s="918">
        <f t="shared" si="223"/>
        <v>0</v>
      </c>
      <c r="JS231" s="918">
        <f t="shared" si="223"/>
        <v>0</v>
      </c>
      <c r="JT231" s="918">
        <f t="shared" si="223"/>
        <v>0</v>
      </c>
      <c r="JU231" s="918">
        <f t="shared" si="223"/>
        <v>0</v>
      </c>
      <c r="JV231" s="918">
        <f t="shared" si="223"/>
        <v>0</v>
      </c>
      <c r="JW231" s="918">
        <f t="shared" si="223"/>
        <v>0</v>
      </c>
      <c r="JX231" s="918">
        <f t="shared" si="223"/>
        <v>0</v>
      </c>
      <c r="JY231" s="918">
        <f t="shared" si="223"/>
        <v>0</v>
      </c>
      <c r="JZ231" s="918">
        <f t="shared" si="223"/>
        <v>0</v>
      </c>
      <c r="KA231" s="918">
        <f t="shared" si="223"/>
        <v>0</v>
      </c>
      <c r="KB231" s="918">
        <f t="shared" si="223"/>
        <v>0</v>
      </c>
      <c r="KC231" s="918">
        <f t="shared" si="223"/>
        <v>0</v>
      </c>
      <c r="KD231" s="918">
        <f t="shared" si="223"/>
        <v>0</v>
      </c>
      <c r="KE231" s="918">
        <f t="shared" si="223"/>
        <v>0</v>
      </c>
      <c r="KF231" s="918">
        <f t="shared" si="223"/>
        <v>0</v>
      </c>
      <c r="KG231" s="918">
        <f t="shared" si="223"/>
        <v>0</v>
      </c>
      <c r="KH231" s="918">
        <f t="shared" si="223"/>
        <v>0</v>
      </c>
      <c r="KI231" s="918">
        <f t="shared" si="223"/>
        <v>0</v>
      </c>
      <c r="KJ231" s="918">
        <f t="shared" si="223"/>
        <v>0</v>
      </c>
      <c r="KK231" s="918">
        <f t="shared" si="223"/>
        <v>0</v>
      </c>
      <c r="KL231" s="918">
        <f t="shared" si="223"/>
        <v>0</v>
      </c>
      <c r="KM231" s="918">
        <f t="shared" si="223"/>
        <v>0</v>
      </c>
      <c r="KN231" s="918">
        <f t="shared" si="223"/>
        <v>0</v>
      </c>
      <c r="KO231" s="918">
        <f t="shared" si="223"/>
        <v>0</v>
      </c>
      <c r="KP231" s="918">
        <f t="shared" si="223"/>
        <v>0</v>
      </c>
      <c r="KQ231" s="918">
        <f t="shared" si="223"/>
        <v>0</v>
      </c>
      <c r="KR231" s="918">
        <f t="shared" si="223"/>
        <v>0</v>
      </c>
      <c r="KS231" s="918">
        <f t="shared" si="223"/>
        <v>0</v>
      </c>
      <c r="KT231" s="918">
        <f t="shared" si="223"/>
        <v>0</v>
      </c>
      <c r="KU231" s="918">
        <f t="shared" si="223"/>
        <v>0</v>
      </c>
      <c r="KV231" s="918">
        <f t="shared" si="223"/>
        <v>0</v>
      </c>
      <c r="KW231" s="918">
        <f t="shared" si="223"/>
        <v>0</v>
      </c>
      <c r="KX231" s="918">
        <f t="shared" si="223"/>
        <v>0</v>
      </c>
      <c r="KY231" s="918">
        <f t="shared" si="223"/>
        <v>0</v>
      </c>
      <c r="KZ231" s="918">
        <f t="shared" si="223"/>
        <v>0</v>
      </c>
      <c r="LA231" s="918">
        <f t="shared" si="223"/>
        <v>0</v>
      </c>
      <c r="LB231" s="918">
        <f t="shared" si="223"/>
        <v>0</v>
      </c>
      <c r="LC231" s="918">
        <f t="shared" si="223"/>
        <v>0</v>
      </c>
      <c r="LD231" s="918">
        <f t="shared" si="223"/>
        <v>0</v>
      </c>
      <c r="LE231" s="918">
        <f t="shared" si="223"/>
        <v>0</v>
      </c>
      <c r="LF231" s="918">
        <f t="shared" si="223"/>
        <v>0</v>
      </c>
      <c r="LG231" s="918">
        <f t="shared" si="223"/>
        <v>0</v>
      </c>
      <c r="LH231" s="918">
        <f t="shared" si="223"/>
        <v>0</v>
      </c>
      <c r="LI231" s="918">
        <f t="shared" si="223"/>
        <v>0</v>
      </c>
      <c r="LJ231" s="918">
        <f t="shared" si="223"/>
        <v>0</v>
      </c>
      <c r="LK231" s="918">
        <f t="shared" si="223"/>
        <v>0</v>
      </c>
      <c r="LL231" s="918">
        <f t="shared" si="223"/>
        <v>0</v>
      </c>
      <c r="LM231" s="918">
        <f t="shared" si="223"/>
        <v>0</v>
      </c>
      <c r="LN231" s="918">
        <f t="shared" si="223"/>
        <v>0</v>
      </c>
      <c r="LO231" s="918">
        <f t="shared" si="223"/>
        <v>0</v>
      </c>
      <c r="LP231" s="918">
        <f t="shared" si="223"/>
        <v>0</v>
      </c>
      <c r="LQ231" s="918">
        <f t="shared" si="223"/>
        <v>0</v>
      </c>
      <c r="LR231" s="918">
        <f t="shared" si="223"/>
        <v>0</v>
      </c>
      <c r="LS231" s="918">
        <f t="shared" si="223"/>
        <v>0</v>
      </c>
      <c r="LT231" s="918">
        <f t="shared" ref="LT231:OE233" si="224">LT228</f>
        <v>0</v>
      </c>
      <c r="LU231" s="918">
        <f t="shared" si="224"/>
        <v>0</v>
      </c>
      <c r="LV231" s="918">
        <f t="shared" si="224"/>
        <v>0</v>
      </c>
      <c r="LW231" s="918">
        <f t="shared" si="224"/>
        <v>0</v>
      </c>
      <c r="LX231" s="918">
        <f t="shared" si="224"/>
        <v>0</v>
      </c>
      <c r="LY231" s="918">
        <f t="shared" si="224"/>
        <v>0</v>
      </c>
      <c r="LZ231" s="918">
        <f t="shared" si="224"/>
        <v>0</v>
      </c>
      <c r="MA231" s="918">
        <f t="shared" si="224"/>
        <v>0</v>
      </c>
      <c r="MB231" s="918">
        <f t="shared" si="224"/>
        <v>0</v>
      </c>
      <c r="MC231" s="918">
        <f t="shared" si="224"/>
        <v>0</v>
      </c>
      <c r="MD231" s="918">
        <f t="shared" si="224"/>
        <v>0</v>
      </c>
      <c r="ME231" s="918">
        <f t="shared" si="224"/>
        <v>0</v>
      </c>
      <c r="MF231" s="918">
        <f t="shared" si="224"/>
        <v>0</v>
      </c>
      <c r="MG231" s="918">
        <f t="shared" si="224"/>
        <v>0</v>
      </c>
      <c r="MH231" s="918">
        <f t="shared" si="224"/>
        <v>0</v>
      </c>
      <c r="MI231" s="918">
        <f t="shared" si="224"/>
        <v>0</v>
      </c>
      <c r="MJ231" s="918">
        <f t="shared" si="224"/>
        <v>0</v>
      </c>
      <c r="MK231" s="918">
        <f t="shared" si="224"/>
        <v>0</v>
      </c>
      <c r="ML231" s="918">
        <f t="shared" si="224"/>
        <v>0</v>
      </c>
      <c r="MM231" s="918">
        <f t="shared" si="224"/>
        <v>0</v>
      </c>
      <c r="MN231" s="918">
        <f t="shared" si="224"/>
        <v>0</v>
      </c>
      <c r="MO231" s="918">
        <f t="shared" si="224"/>
        <v>0</v>
      </c>
      <c r="MP231" s="918">
        <f t="shared" si="224"/>
        <v>0</v>
      </c>
      <c r="MQ231" s="918">
        <f t="shared" si="224"/>
        <v>0</v>
      </c>
      <c r="MR231" s="918">
        <f t="shared" si="224"/>
        <v>0</v>
      </c>
      <c r="MS231" s="918">
        <f t="shared" si="224"/>
        <v>0</v>
      </c>
      <c r="MT231" s="918">
        <f t="shared" si="224"/>
        <v>0</v>
      </c>
      <c r="MU231" s="918">
        <f t="shared" si="224"/>
        <v>0</v>
      </c>
      <c r="MV231" s="918">
        <f t="shared" si="224"/>
        <v>0</v>
      </c>
      <c r="MW231" s="918">
        <f t="shared" si="224"/>
        <v>0</v>
      </c>
      <c r="MX231" s="918">
        <f t="shared" si="224"/>
        <v>0</v>
      </c>
      <c r="MY231" s="918">
        <f t="shared" si="224"/>
        <v>0</v>
      </c>
      <c r="MZ231" s="918">
        <f t="shared" si="224"/>
        <v>0</v>
      </c>
      <c r="NA231" s="918">
        <f t="shared" si="224"/>
        <v>0</v>
      </c>
      <c r="NB231" s="918">
        <f t="shared" si="224"/>
        <v>0</v>
      </c>
      <c r="NC231" s="918">
        <f t="shared" si="224"/>
        <v>0</v>
      </c>
      <c r="ND231" s="918">
        <f t="shared" si="224"/>
        <v>0</v>
      </c>
      <c r="NE231" s="918">
        <f t="shared" si="224"/>
        <v>0</v>
      </c>
      <c r="NF231" s="918">
        <f t="shared" si="224"/>
        <v>0</v>
      </c>
      <c r="NG231" s="918">
        <f t="shared" si="224"/>
        <v>0</v>
      </c>
      <c r="NH231" s="918">
        <f t="shared" si="224"/>
        <v>0</v>
      </c>
      <c r="NI231" s="918">
        <f t="shared" si="224"/>
        <v>0</v>
      </c>
      <c r="NJ231" s="918">
        <f t="shared" si="224"/>
        <v>0</v>
      </c>
      <c r="NK231" s="918">
        <f t="shared" si="224"/>
        <v>0</v>
      </c>
      <c r="NL231" s="918">
        <f t="shared" si="224"/>
        <v>0</v>
      </c>
      <c r="NM231" s="918">
        <f t="shared" si="224"/>
        <v>0</v>
      </c>
      <c r="NN231" s="918">
        <f t="shared" si="224"/>
        <v>0</v>
      </c>
      <c r="NO231" s="918">
        <f t="shared" si="224"/>
        <v>0</v>
      </c>
      <c r="NP231" s="918">
        <f t="shared" si="224"/>
        <v>0</v>
      </c>
      <c r="NQ231" s="918">
        <f t="shared" si="224"/>
        <v>0</v>
      </c>
      <c r="NR231" s="918">
        <f t="shared" si="224"/>
        <v>0</v>
      </c>
      <c r="NS231" s="918">
        <f t="shared" si="224"/>
        <v>0</v>
      </c>
      <c r="NT231" s="918">
        <f t="shared" si="224"/>
        <v>0</v>
      </c>
      <c r="NU231" s="918">
        <f t="shared" si="224"/>
        <v>0</v>
      </c>
      <c r="NV231" s="918">
        <f t="shared" si="224"/>
        <v>0</v>
      </c>
      <c r="NW231" s="918">
        <f t="shared" si="224"/>
        <v>0</v>
      </c>
      <c r="NX231" s="918">
        <f t="shared" si="224"/>
        <v>0</v>
      </c>
      <c r="NY231" s="918">
        <f t="shared" si="224"/>
        <v>0</v>
      </c>
      <c r="NZ231" s="918">
        <f t="shared" si="224"/>
        <v>0</v>
      </c>
      <c r="OA231" s="918">
        <f t="shared" si="224"/>
        <v>0</v>
      </c>
      <c r="OB231" s="918">
        <f t="shared" si="224"/>
        <v>0</v>
      </c>
      <c r="OC231" s="918">
        <f t="shared" si="224"/>
        <v>0</v>
      </c>
      <c r="OD231" s="918">
        <f t="shared" si="224"/>
        <v>0</v>
      </c>
      <c r="OE231" s="918">
        <f t="shared" si="224"/>
        <v>0</v>
      </c>
      <c r="OF231" s="918">
        <f t="shared" ref="OF231:QQ233" si="225">OF228</f>
        <v>0</v>
      </c>
      <c r="OG231" s="918">
        <f t="shared" si="225"/>
        <v>0</v>
      </c>
      <c r="OH231" s="918">
        <f t="shared" si="225"/>
        <v>0</v>
      </c>
      <c r="OI231" s="918">
        <f t="shared" si="225"/>
        <v>0</v>
      </c>
      <c r="OJ231" s="918">
        <f t="shared" si="225"/>
        <v>0</v>
      </c>
      <c r="OK231" s="918">
        <f t="shared" si="225"/>
        <v>0</v>
      </c>
      <c r="OL231" s="918">
        <f t="shared" si="225"/>
        <v>0</v>
      </c>
      <c r="OM231" s="918">
        <f t="shared" si="225"/>
        <v>0</v>
      </c>
      <c r="ON231" s="918">
        <f t="shared" si="225"/>
        <v>0</v>
      </c>
      <c r="OO231" s="918">
        <f t="shared" si="225"/>
        <v>0</v>
      </c>
      <c r="OP231" s="918">
        <f t="shared" si="225"/>
        <v>0</v>
      </c>
      <c r="OQ231" s="918">
        <f t="shared" si="225"/>
        <v>0</v>
      </c>
      <c r="OR231" s="918">
        <f t="shared" si="225"/>
        <v>0</v>
      </c>
      <c r="OS231" s="918">
        <f t="shared" si="225"/>
        <v>0</v>
      </c>
      <c r="OT231" s="918">
        <f t="shared" si="225"/>
        <v>0</v>
      </c>
      <c r="OU231" s="918">
        <f t="shared" si="225"/>
        <v>0</v>
      </c>
      <c r="OV231" s="918">
        <f t="shared" si="225"/>
        <v>0</v>
      </c>
      <c r="OW231" s="918">
        <f t="shared" si="225"/>
        <v>0</v>
      </c>
      <c r="OX231" s="918">
        <f t="shared" si="225"/>
        <v>0</v>
      </c>
      <c r="OY231" s="918">
        <f t="shared" si="225"/>
        <v>0</v>
      </c>
      <c r="OZ231" s="918">
        <f t="shared" si="225"/>
        <v>0</v>
      </c>
      <c r="PA231" s="918">
        <f t="shared" si="225"/>
        <v>0</v>
      </c>
      <c r="PB231" s="918">
        <f t="shared" si="225"/>
        <v>0</v>
      </c>
      <c r="PC231" s="918">
        <f t="shared" si="225"/>
        <v>0</v>
      </c>
      <c r="PD231" s="918">
        <f t="shared" si="225"/>
        <v>0</v>
      </c>
      <c r="PE231" s="918">
        <f t="shared" si="225"/>
        <v>0</v>
      </c>
      <c r="PF231" s="918">
        <f t="shared" si="225"/>
        <v>0</v>
      </c>
      <c r="PG231" s="918">
        <f t="shared" si="225"/>
        <v>0</v>
      </c>
      <c r="PH231" s="918">
        <f t="shared" si="225"/>
        <v>0</v>
      </c>
      <c r="PI231" s="918">
        <f t="shared" si="225"/>
        <v>0</v>
      </c>
      <c r="PJ231" s="918">
        <f t="shared" si="225"/>
        <v>0</v>
      </c>
      <c r="PK231" s="918">
        <f t="shared" si="225"/>
        <v>0</v>
      </c>
      <c r="PL231" s="918">
        <f t="shared" si="225"/>
        <v>0</v>
      </c>
      <c r="PM231" s="918">
        <f t="shared" si="225"/>
        <v>0</v>
      </c>
      <c r="PN231" s="918">
        <f t="shared" si="225"/>
        <v>0</v>
      </c>
      <c r="PO231" s="918">
        <f t="shared" si="225"/>
        <v>0</v>
      </c>
      <c r="PP231" s="918">
        <f t="shared" si="225"/>
        <v>0</v>
      </c>
      <c r="PQ231" s="918">
        <f t="shared" si="225"/>
        <v>0</v>
      </c>
      <c r="PR231" s="918">
        <f t="shared" si="225"/>
        <v>0</v>
      </c>
      <c r="PS231" s="918">
        <f t="shared" si="225"/>
        <v>0</v>
      </c>
      <c r="PT231" s="918">
        <f t="shared" si="225"/>
        <v>0</v>
      </c>
      <c r="PU231" s="918">
        <f t="shared" si="225"/>
        <v>0</v>
      </c>
      <c r="PV231" s="918">
        <f t="shared" si="225"/>
        <v>0</v>
      </c>
      <c r="PW231" s="918">
        <f t="shared" si="225"/>
        <v>0</v>
      </c>
      <c r="PX231" s="918">
        <f t="shared" si="225"/>
        <v>0</v>
      </c>
      <c r="PY231" s="918">
        <f t="shared" si="225"/>
        <v>0</v>
      </c>
      <c r="PZ231" s="918">
        <f t="shared" si="225"/>
        <v>0</v>
      </c>
      <c r="QA231" s="918">
        <f t="shared" si="225"/>
        <v>0</v>
      </c>
      <c r="QB231" s="918">
        <f t="shared" si="225"/>
        <v>0</v>
      </c>
      <c r="QC231" s="918">
        <f t="shared" si="225"/>
        <v>0</v>
      </c>
      <c r="QD231" s="918">
        <f t="shared" si="225"/>
        <v>0</v>
      </c>
      <c r="QE231" s="918">
        <f t="shared" si="225"/>
        <v>0</v>
      </c>
      <c r="QF231" s="918">
        <f t="shared" si="225"/>
        <v>0</v>
      </c>
      <c r="QG231" s="918">
        <f t="shared" si="225"/>
        <v>0</v>
      </c>
      <c r="QH231" s="918">
        <f t="shared" si="225"/>
        <v>0</v>
      </c>
      <c r="QI231" s="918">
        <f t="shared" si="225"/>
        <v>0</v>
      </c>
      <c r="QJ231" s="918">
        <f t="shared" si="225"/>
        <v>0</v>
      </c>
      <c r="QK231" s="918">
        <f t="shared" si="225"/>
        <v>0</v>
      </c>
      <c r="QL231" s="918">
        <f t="shared" si="225"/>
        <v>0</v>
      </c>
      <c r="QM231" s="918">
        <f t="shared" si="225"/>
        <v>0</v>
      </c>
      <c r="QN231" s="918">
        <f t="shared" si="225"/>
        <v>0</v>
      </c>
      <c r="QO231" s="918">
        <f t="shared" si="225"/>
        <v>0</v>
      </c>
      <c r="QP231" s="918">
        <f t="shared" si="225"/>
        <v>0</v>
      </c>
      <c r="QQ231" s="918">
        <f t="shared" si="225"/>
        <v>0</v>
      </c>
      <c r="QR231" s="918">
        <f t="shared" ref="QR231:SI233" si="226">QR228</f>
        <v>0</v>
      </c>
      <c r="QS231" s="918">
        <f t="shared" si="226"/>
        <v>0</v>
      </c>
      <c r="QT231" s="918">
        <f t="shared" si="226"/>
        <v>0</v>
      </c>
      <c r="QU231" s="918">
        <f t="shared" si="226"/>
        <v>0</v>
      </c>
      <c r="QV231" s="918">
        <f t="shared" si="226"/>
        <v>0</v>
      </c>
      <c r="QW231" s="918">
        <f t="shared" si="226"/>
        <v>0</v>
      </c>
      <c r="QX231" s="918">
        <f t="shared" si="226"/>
        <v>0</v>
      </c>
      <c r="QY231" s="918">
        <f t="shared" si="226"/>
        <v>0</v>
      </c>
      <c r="QZ231" s="918">
        <f t="shared" si="226"/>
        <v>0</v>
      </c>
      <c r="RA231" s="918">
        <f t="shared" si="226"/>
        <v>0</v>
      </c>
      <c r="RB231" s="918">
        <f t="shared" si="226"/>
        <v>0</v>
      </c>
      <c r="RC231" s="918">
        <f t="shared" si="226"/>
        <v>0</v>
      </c>
      <c r="RD231" s="918">
        <f t="shared" si="226"/>
        <v>0</v>
      </c>
      <c r="RE231" s="918">
        <f t="shared" si="226"/>
        <v>0</v>
      </c>
      <c r="RF231" s="918">
        <f t="shared" si="226"/>
        <v>0</v>
      </c>
      <c r="RG231" s="918">
        <f t="shared" si="226"/>
        <v>0</v>
      </c>
      <c r="RH231" s="918">
        <f t="shared" si="226"/>
        <v>0</v>
      </c>
      <c r="RI231" s="918">
        <f t="shared" si="226"/>
        <v>0</v>
      </c>
      <c r="RJ231" s="918">
        <f t="shared" si="226"/>
        <v>0</v>
      </c>
      <c r="RK231" s="918">
        <f t="shared" si="226"/>
        <v>0</v>
      </c>
      <c r="RL231" s="918">
        <f t="shared" si="226"/>
        <v>0</v>
      </c>
      <c r="RM231" s="918">
        <f t="shared" si="226"/>
        <v>0</v>
      </c>
      <c r="RN231" s="918">
        <f t="shared" si="226"/>
        <v>0</v>
      </c>
      <c r="RO231" s="918">
        <f t="shared" si="226"/>
        <v>0</v>
      </c>
      <c r="RP231" s="918">
        <f t="shared" si="226"/>
        <v>0</v>
      </c>
      <c r="RQ231" s="918">
        <f t="shared" si="226"/>
        <v>0</v>
      </c>
      <c r="RR231" s="918">
        <f t="shared" si="226"/>
        <v>0</v>
      </c>
      <c r="RS231" s="918">
        <f t="shared" si="226"/>
        <v>0</v>
      </c>
      <c r="RT231" s="918">
        <f t="shared" si="226"/>
        <v>0</v>
      </c>
      <c r="RU231" s="918">
        <f t="shared" si="226"/>
        <v>0</v>
      </c>
      <c r="RV231" s="918">
        <f t="shared" si="226"/>
        <v>0</v>
      </c>
      <c r="RW231" s="918">
        <f t="shared" si="226"/>
        <v>0</v>
      </c>
      <c r="RX231" s="918">
        <f t="shared" si="226"/>
        <v>0</v>
      </c>
      <c r="RY231" s="918">
        <f t="shared" si="226"/>
        <v>0</v>
      </c>
      <c r="RZ231" s="918">
        <f t="shared" si="226"/>
        <v>0</v>
      </c>
      <c r="SA231" s="918">
        <f t="shared" si="226"/>
        <v>0</v>
      </c>
      <c r="SB231" s="918">
        <f t="shared" si="226"/>
        <v>0</v>
      </c>
      <c r="SC231" s="918">
        <f t="shared" si="226"/>
        <v>0</v>
      </c>
      <c r="SD231" s="918">
        <f t="shared" si="226"/>
        <v>0</v>
      </c>
      <c r="SE231" s="918">
        <f t="shared" si="226"/>
        <v>0</v>
      </c>
      <c r="SF231" s="918">
        <f t="shared" si="226"/>
        <v>0</v>
      </c>
      <c r="SG231" s="918">
        <f t="shared" si="226"/>
        <v>0</v>
      </c>
      <c r="SH231" s="918">
        <f t="shared" si="226"/>
        <v>0</v>
      </c>
      <c r="SI231" s="918">
        <f t="shared" si="226"/>
        <v>0</v>
      </c>
      <c r="SJ231" s="272">
        <f t="shared" si="217"/>
        <v>0</v>
      </c>
      <c r="SK231" s="259"/>
      <c r="SL231" s="247"/>
      <c r="SM231" s="247"/>
      <c r="SN231" s="247"/>
    </row>
    <row r="232" spans="1:508" outlineLevel="3" x14ac:dyDescent="0.35">
      <c r="A232" s="247"/>
      <c r="B232" s="256"/>
      <c r="C232" s="445">
        <f>INT($C$40)+3</f>
        <v>4</v>
      </c>
      <c r="D232" s="272"/>
      <c r="E232" s="323">
        <f t="shared" si="216"/>
        <v>80</v>
      </c>
      <c r="F232" s="329"/>
      <c r="G232" s="272"/>
      <c r="H232" s="567"/>
      <c r="I232" s="582" t="s">
        <v>901</v>
      </c>
      <c r="J232" s="568"/>
      <c r="K232" s="918">
        <f t="shared" ref="K232:Z233" si="227">K229</f>
        <v>0</v>
      </c>
      <c r="L232" s="918">
        <f t="shared" si="227"/>
        <v>0</v>
      </c>
      <c r="M232" s="918">
        <f t="shared" si="227"/>
        <v>0</v>
      </c>
      <c r="N232" s="918">
        <f t="shared" si="227"/>
        <v>0</v>
      </c>
      <c r="O232" s="918">
        <f t="shared" si="227"/>
        <v>0</v>
      </c>
      <c r="P232" s="918">
        <f t="shared" si="227"/>
        <v>0</v>
      </c>
      <c r="Q232" s="918">
        <f t="shared" si="227"/>
        <v>0</v>
      </c>
      <c r="R232" s="918">
        <f t="shared" si="227"/>
        <v>0</v>
      </c>
      <c r="S232" s="918">
        <f t="shared" si="227"/>
        <v>0</v>
      </c>
      <c r="T232" s="918">
        <f t="shared" si="227"/>
        <v>0</v>
      </c>
      <c r="U232" s="918">
        <f t="shared" si="227"/>
        <v>0</v>
      </c>
      <c r="V232" s="918">
        <f t="shared" si="227"/>
        <v>0</v>
      </c>
      <c r="W232" s="918">
        <f t="shared" si="227"/>
        <v>0</v>
      </c>
      <c r="X232" s="918">
        <f t="shared" si="227"/>
        <v>0</v>
      </c>
      <c r="Y232" s="918">
        <f t="shared" si="227"/>
        <v>0</v>
      </c>
      <c r="Z232" s="918">
        <f t="shared" si="227"/>
        <v>0</v>
      </c>
      <c r="AA232" s="918">
        <f t="shared" si="219"/>
        <v>0</v>
      </c>
      <c r="AB232" s="918">
        <f t="shared" si="219"/>
        <v>0</v>
      </c>
      <c r="AC232" s="918">
        <f t="shared" si="219"/>
        <v>0</v>
      </c>
      <c r="AD232" s="918">
        <f t="shared" si="219"/>
        <v>0</v>
      </c>
      <c r="AE232" s="918">
        <f t="shared" si="219"/>
        <v>0</v>
      </c>
      <c r="AF232" s="918">
        <f t="shared" si="219"/>
        <v>0</v>
      </c>
      <c r="AG232" s="918">
        <f t="shared" si="219"/>
        <v>0</v>
      </c>
      <c r="AH232" s="918">
        <f t="shared" si="219"/>
        <v>0</v>
      </c>
      <c r="AI232" s="918">
        <f t="shared" si="219"/>
        <v>0</v>
      </c>
      <c r="AJ232" s="918">
        <f t="shared" si="219"/>
        <v>0</v>
      </c>
      <c r="AK232" s="918">
        <f t="shared" si="219"/>
        <v>0</v>
      </c>
      <c r="AL232" s="918">
        <f t="shared" si="219"/>
        <v>0</v>
      </c>
      <c r="AM232" s="918">
        <f t="shared" si="219"/>
        <v>0</v>
      </c>
      <c r="AN232" s="918">
        <f t="shared" si="219"/>
        <v>0</v>
      </c>
      <c r="AO232" s="918">
        <f t="shared" si="219"/>
        <v>0</v>
      </c>
      <c r="AP232" s="918">
        <f t="shared" si="219"/>
        <v>0</v>
      </c>
      <c r="AQ232" s="918">
        <f t="shared" si="219"/>
        <v>0</v>
      </c>
      <c r="AR232" s="918">
        <f t="shared" si="219"/>
        <v>0</v>
      </c>
      <c r="AS232" s="918">
        <f t="shared" si="219"/>
        <v>0</v>
      </c>
      <c r="AT232" s="918">
        <f t="shared" si="219"/>
        <v>0</v>
      </c>
      <c r="AU232" s="918">
        <f t="shared" si="219"/>
        <v>0</v>
      </c>
      <c r="AV232" s="918">
        <f t="shared" si="219"/>
        <v>0</v>
      </c>
      <c r="AW232" s="918">
        <f t="shared" si="219"/>
        <v>0</v>
      </c>
      <c r="AX232" s="918">
        <f t="shared" si="219"/>
        <v>0</v>
      </c>
      <c r="AY232" s="918">
        <f t="shared" si="219"/>
        <v>0</v>
      </c>
      <c r="AZ232" s="918">
        <f t="shared" si="219"/>
        <v>0</v>
      </c>
      <c r="BA232" s="918">
        <f t="shared" si="219"/>
        <v>0</v>
      </c>
      <c r="BB232" s="918">
        <f t="shared" si="219"/>
        <v>0</v>
      </c>
      <c r="BC232" s="918">
        <f t="shared" si="219"/>
        <v>0</v>
      </c>
      <c r="BD232" s="918">
        <f t="shared" si="219"/>
        <v>0</v>
      </c>
      <c r="BE232" s="918">
        <f t="shared" si="219"/>
        <v>0</v>
      </c>
      <c r="BF232" s="918">
        <f t="shared" si="219"/>
        <v>0</v>
      </c>
      <c r="BG232" s="918">
        <f t="shared" si="219"/>
        <v>0</v>
      </c>
      <c r="BH232" s="918">
        <f t="shared" si="219"/>
        <v>0</v>
      </c>
      <c r="BI232" s="918">
        <f t="shared" si="219"/>
        <v>0</v>
      </c>
      <c r="BJ232" s="918">
        <f t="shared" si="219"/>
        <v>0</v>
      </c>
      <c r="BK232" s="918">
        <f t="shared" si="219"/>
        <v>0</v>
      </c>
      <c r="BL232" s="918">
        <f t="shared" si="219"/>
        <v>0</v>
      </c>
      <c r="BM232" s="918">
        <f t="shared" si="219"/>
        <v>0</v>
      </c>
      <c r="BN232" s="918">
        <f t="shared" si="219"/>
        <v>0</v>
      </c>
      <c r="BO232" s="918">
        <f t="shared" si="219"/>
        <v>0</v>
      </c>
      <c r="BP232" s="918">
        <f t="shared" si="219"/>
        <v>0</v>
      </c>
      <c r="BQ232" s="918">
        <f t="shared" si="219"/>
        <v>0</v>
      </c>
      <c r="BR232" s="918">
        <f t="shared" si="219"/>
        <v>0</v>
      </c>
      <c r="BS232" s="918">
        <f t="shared" si="219"/>
        <v>0</v>
      </c>
      <c r="BT232" s="918">
        <f t="shared" si="219"/>
        <v>0</v>
      </c>
      <c r="BU232" s="918">
        <f t="shared" si="219"/>
        <v>0</v>
      </c>
      <c r="BV232" s="918">
        <f t="shared" si="219"/>
        <v>0</v>
      </c>
      <c r="BW232" s="918">
        <f t="shared" si="219"/>
        <v>0</v>
      </c>
      <c r="BX232" s="918">
        <f t="shared" si="220"/>
        <v>0</v>
      </c>
      <c r="BY232" s="918">
        <f t="shared" si="220"/>
        <v>0</v>
      </c>
      <c r="BZ232" s="918">
        <f t="shared" si="220"/>
        <v>0</v>
      </c>
      <c r="CA232" s="918">
        <f t="shared" si="220"/>
        <v>0</v>
      </c>
      <c r="CB232" s="918">
        <f t="shared" si="220"/>
        <v>0</v>
      </c>
      <c r="CC232" s="918">
        <f t="shared" si="220"/>
        <v>0</v>
      </c>
      <c r="CD232" s="918">
        <f t="shared" si="220"/>
        <v>0</v>
      </c>
      <c r="CE232" s="918">
        <f t="shared" si="220"/>
        <v>0</v>
      </c>
      <c r="CF232" s="918">
        <f t="shared" si="220"/>
        <v>0</v>
      </c>
      <c r="CG232" s="918">
        <f t="shared" si="220"/>
        <v>0</v>
      </c>
      <c r="CH232" s="918">
        <f t="shared" si="220"/>
        <v>0</v>
      </c>
      <c r="CI232" s="918">
        <f t="shared" si="220"/>
        <v>0</v>
      </c>
      <c r="CJ232" s="918">
        <f t="shared" si="220"/>
        <v>0</v>
      </c>
      <c r="CK232" s="918">
        <f t="shared" si="220"/>
        <v>0</v>
      </c>
      <c r="CL232" s="918">
        <f t="shared" si="220"/>
        <v>0</v>
      </c>
      <c r="CM232" s="918">
        <f t="shared" si="220"/>
        <v>0</v>
      </c>
      <c r="CN232" s="918">
        <f t="shared" si="220"/>
        <v>0</v>
      </c>
      <c r="CO232" s="918">
        <f t="shared" si="220"/>
        <v>0</v>
      </c>
      <c r="CP232" s="918">
        <f t="shared" si="220"/>
        <v>0</v>
      </c>
      <c r="CQ232" s="918">
        <f t="shared" si="220"/>
        <v>0</v>
      </c>
      <c r="CR232" s="918">
        <f t="shared" si="220"/>
        <v>0</v>
      </c>
      <c r="CS232" s="918">
        <f t="shared" si="220"/>
        <v>0</v>
      </c>
      <c r="CT232" s="918">
        <f t="shared" si="220"/>
        <v>0</v>
      </c>
      <c r="CU232" s="918">
        <f t="shared" si="220"/>
        <v>0</v>
      </c>
      <c r="CV232" s="918">
        <f t="shared" si="220"/>
        <v>0</v>
      </c>
      <c r="CW232" s="918">
        <f t="shared" si="220"/>
        <v>0</v>
      </c>
      <c r="CX232" s="918">
        <f t="shared" si="220"/>
        <v>0</v>
      </c>
      <c r="CY232" s="918">
        <f t="shared" si="220"/>
        <v>0</v>
      </c>
      <c r="CZ232" s="918">
        <f t="shared" si="220"/>
        <v>0</v>
      </c>
      <c r="DA232" s="918">
        <f t="shared" si="220"/>
        <v>0</v>
      </c>
      <c r="DB232" s="918">
        <f t="shared" si="220"/>
        <v>0</v>
      </c>
      <c r="DC232" s="918">
        <f t="shared" si="220"/>
        <v>0</v>
      </c>
      <c r="DD232" s="918">
        <f t="shared" si="220"/>
        <v>0</v>
      </c>
      <c r="DE232" s="918">
        <f t="shared" si="220"/>
        <v>0</v>
      </c>
      <c r="DF232" s="918">
        <f t="shared" si="220"/>
        <v>0</v>
      </c>
      <c r="DG232" s="918">
        <f t="shared" si="220"/>
        <v>0</v>
      </c>
      <c r="DH232" s="918">
        <f t="shared" si="220"/>
        <v>0</v>
      </c>
      <c r="DI232" s="918">
        <f t="shared" si="220"/>
        <v>0</v>
      </c>
      <c r="DJ232" s="918">
        <f t="shared" si="220"/>
        <v>0</v>
      </c>
      <c r="DK232" s="918">
        <f t="shared" si="220"/>
        <v>0</v>
      </c>
      <c r="DL232" s="918">
        <f t="shared" si="220"/>
        <v>0</v>
      </c>
      <c r="DM232" s="918">
        <f t="shared" si="220"/>
        <v>0</v>
      </c>
      <c r="DN232" s="918">
        <f t="shared" si="220"/>
        <v>0</v>
      </c>
      <c r="DO232" s="918">
        <f t="shared" si="220"/>
        <v>0</v>
      </c>
      <c r="DP232" s="918">
        <f t="shared" si="220"/>
        <v>0</v>
      </c>
      <c r="DQ232" s="918">
        <f t="shared" si="220"/>
        <v>0</v>
      </c>
      <c r="DR232" s="918">
        <f t="shared" si="220"/>
        <v>0</v>
      </c>
      <c r="DS232" s="918">
        <f t="shared" si="220"/>
        <v>0</v>
      </c>
      <c r="DT232" s="918">
        <f t="shared" si="220"/>
        <v>0</v>
      </c>
      <c r="DU232" s="918">
        <f t="shared" si="220"/>
        <v>0</v>
      </c>
      <c r="DV232" s="918">
        <f t="shared" si="220"/>
        <v>0</v>
      </c>
      <c r="DW232" s="918">
        <f t="shared" si="220"/>
        <v>0</v>
      </c>
      <c r="DX232" s="918">
        <f t="shared" si="220"/>
        <v>0</v>
      </c>
      <c r="DY232" s="918">
        <f t="shared" si="220"/>
        <v>0</v>
      </c>
      <c r="DZ232" s="918">
        <f t="shared" si="220"/>
        <v>0</v>
      </c>
      <c r="EA232" s="918">
        <f t="shared" si="220"/>
        <v>0</v>
      </c>
      <c r="EB232" s="918">
        <f t="shared" si="220"/>
        <v>0</v>
      </c>
      <c r="EC232" s="918">
        <f t="shared" si="220"/>
        <v>0</v>
      </c>
      <c r="ED232" s="918">
        <f t="shared" si="220"/>
        <v>0</v>
      </c>
      <c r="EE232" s="918">
        <f t="shared" si="220"/>
        <v>0</v>
      </c>
      <c r="EF232" s="918">
        <f t="shared" si="220"/>
        <v>0</v>
      </c>
      <c r="EG232" s="918">
        <f t="shared" si="220"/>
        <v>0</v>
      </c>
      <c r="EH232" s="918">
        <f t="shared" si="220"/>
        <v>0</v>
      </c>
      <c r="EI232" s="918">
        <f t="shared" si="220"/>
        <v>0</v>
      </c>
      <c r="EJ232" s="918">
        <f t="shared" si="221"/>
        <v>0</v>
      </c>
      <c r="EK232" s="918">
        <f t="shared" si="221"/>
        <v>0</v>
      </c>
      <c r="EL232" s="918">
        <f t="shared" si="221"/>
        <v>0</v>
      </c>
      <c r="EM232" s="918">
        <f t="shared" si="221"/>
        <v>0</v>
      </c>
      <c r="EN232" s="918">
        <f t="shared" si="221"/>
        <v>0</v>
      </c>
      <c r="EO232" s="918">
        <f t="shared" si="221"/>
        <v>0</v>
      </c>
      <c r="EP232" s="918">
        <f t="shared" si="221"/>
        <v>0</v>
      </c>
      <c r="EQ232" s="918">
        <f t="shared" si="221"/>
        <v>0</v>
      </c>
      <c r="ER232" s="918">
        <f t="shared" si="221"/>
        <v>0</v>
      </c>
      <c r="ES232" s="918">
        <f t="shared" si="221"/>
        <v>0</v>
      </c>
      <c r="ET232" s="918">
        <f t="shared" si="221"/>
        <v>0</v>
      </c>
      <c r="EU232" s="918">
        <f t="shared" si="221"/>
        <v>0</v>
      </c>
      <c r="EV232" s="918">
        <f t="shared" si="221"/>
        <v>0</v>
      </c>
      <c r="EW232" s="918">
        <f t="shared" si="221"/>
        <v>0</v>
      </c>
      <c r="EX232" s="918">
        <f t="shared" si="221"/>
        <v>0</v>
      </c>
      <c r="EY232" s="918">
        <f t="shared" si="221"/>
        <v>0</v>
      </c>
      <c r="EZ232" s="918">
        <f t="shared" si="221"/>
        <v>0</v>
      </c>
      <c r="FA232" s="918">
        <f t="shared" si="221"/>
        <v>0</v>
      </c>
      <c r="FB232" s="918">
        <f t="shared" si="221"/>
        <v>0</v>
      </c>
      <c r="FC232" s="918">
        <f t="shared" si="221"/>
        <v>0</v>
      </c>
      <c r="FD232" s="918">
        <f t="shared" si="221"/>
        <v>0</v>
      </c>
      <c r="FE232" s="918">
        <f t="shared" si="221"/>
        <v>0</v>
      </c>
      <c r="FF232" s="918">
        <f t="shared" si="221"/>
        <v>0</v>
      </c>
      <c r="FG232" s="918">
        <f t="shared" si="221"/>
        <v>0</v>
      </c>
      <c r="FH232" s="918">
        <f t="shared" si="221"/>
        <v>0</v>
      </c>
      <c r="FI232" s="918">
        <f t="shared" si="221"/>
        <v>0</v>
      </c>
      <c r="FJ232" s="918">
        <f t="shared" si="221"/>
        <v>0</v>
      </c>
      <c r="FK232" s="918">
        <f t="shared" si="221"/>
        <v>0</v>
      </c>
      <c r="FL232" s="918">
        <f t="shared" si="221"/>
        <v>0</v>
      </c>
      <c r="FM232" s="918">
        <f t="shared" si="221"/>
        <v>0</v>
      </c>
      <c r="FN232" s="918">
        <f t="shared" si="221"/>
        <v>0</v>
      </c>
      <c r="FO232" s="918">
        <f t="shared" si="221"/>
        <v>0</v>
      </c>
      <c r="FP232" s="918">
        <f t="shared" si="221"/>
        <v>0</v>
      </c>
      <c r="FQ232" s="918">
        <f t="shared" si="221"/>
        <v>0</v>
      </c>
      <c r="FR232" s="918">
        <f t="shared" si="221"/>
        <v>0</v>
      </c>
      <c r="FS232" s="918">
        <f t="shared" si="221"/>
        <v>0</v>
      </c>
      <c r="FT232" s="918">
        <f t="shared" si="221"/>
        <v>0</v>
      </c>
      <c r="FU232" s="918">
        <f t="shared" si="221"/>
        <v>0</v>
      </c>
      <c r="FV232" s="918">
        <f t="shared" si="221"/>
        <v>0</v>
      </c>
      <c r="FW232" s="918">
        <f t="shared" si="221"/>
        <v>0</v>
      </c>
      <c r="FX232" s="918">
        <f t="shared" si="221"/>
        <v>0</v>
      </c>
      <c r="FY232" s="918">
        <f t="shared" si="221"/>
        <v>0</v>
      </c>
      <c r="FZ232" s="918">
        <f t="shared" si="221"/>
        <v>0</v>
      </c>
      <c r="GA232" s="918">
        <f t="shared" si="221"/>
        <v>0</v>
      </c>
      <c r="GB232" s="918">
        <f t="shared" si="221"/>
        <v>0</v>
      </c>
      <c r="GC232" s="918">
        <f t="shared" si="221"/>
        <v>0</v>
      </c>
      <c r="GD232" s="918">
        <f t="shared" si="221"/>
        <v>0</v>
      </c>
      <c r="GE232" s="918">
        <f t="shared" si="221"/>
        <v>0</v>
      </c>
      <c r="GF232" s="918">
        <f t="shared" si="221"/>
        <v>0</v>
      </c>
      <c r="GG232" s="918">
        <f t="shared" si="221"/>
        <v>0</v>
      </c>
      <c r="GH232" s="918">
        <f t="shared" si="221"/>
        <v>0</v>
      </c>
      <c r="GI232" s="918">
        <f t="shared" si="221"/>
        <v>0</v>
      </c>
      <c r="GJ232" s="918">
        <f t="shared" si="221"/>
        <v>0</v>
      </c>
      <c r="GK232" s="918">
        <f t="shared" si="221"/>
        <v>0</v>
      </c>
      <c r="GL232" s="918">
        <f t="shared" si="221"/>
        <v>0</v>
      </c>
      <c r="GM232" s="918">
        <f t="shared" si="221"/>
        <v>0</v>
      </c>
      <c r="GN232" s="918">
        <f t="shared" si="221"/>
        <v>0</v>
      </c>
      <c r="GO232" s="918">
        <f t="shared" si="221"/>
        <v>0</v>
      </c>
      <c r="GP232" s="918">
        <f t="shared" si="221"/>
        <v>0</v>
      </c>
      <c r="GQ232" s="918">
        <f t="shared" si="221"/>
        <v>0</v>
      </c>
      <c r="GR232" s="918">
        <f t="shared" si="221"/>
        <v>0</v>
      </c>
      <c r="GS232" s="918">
        <f t="shared" si="221"/>
        <v>0</v>
      </c>
      <c r="GT232" s="918">
        <f t="shared" si="221"/>
        <v>0</v>
      </c>
      <c r="GU232" s="918">
        <f t="shared" si="221"/>
        <v>0</v>
      </c>
      <c r="GV232" s="918">
        <f t="shared" si="222"/>
        <v>0</v>
      </c>
      <c r="GW232" s="918">
        <f t="shared" si="222"/>
        <v>0</v>
      </c>
      <c r="GX232" s="918">
        <f t="shared" si="222"/>
        <v>0</v>
      </c>
      <c r="GY232" s="918">
        <f t="shared" si="222"/>
        <v>0</v>
      </c>
      <c r="GZ232" s="918">
        <f t="shared" si="222"/>
        <v>0</v>
      </c>
      <c r="HA232" s="918">
        <f t="shared" si="222"/>
        <v>0</v>
      </c>
      <c r="HB232" s="918">
        <f t="shared" si="222"/>
        <v>0</v>
      </c>
      <c r="HC232" s="918">
        <f t="shared" si="222"/>
        <v>0</v>
      </c>
      <c r="HD232" s="918">
        <f t="shared" si="222"/>
        <v>0</v>
      </c>
      <c r="HE232" s="918">
        <f t="shared" si="222"/>
        <v>0</v>
      </c>
      <c r="HF232" s="918">
        <f t="shared" si="222"/>
        <v>0</v>
      </c>
      <c r="HG232" s="918">
        <f t="shared" si="222"/>
        <v>0</v>
      </c>
      <c r="HH232" s="918">
        <f t="shared" si="222"/>
        <v>0</v>
      </c>
      <c r="HI232" s="918">
        <f t="shared" si="222"/>
        <v>0</v>
      </c>
      <c r="HJ232" s="918">
        <f t="shared" si="222"/>
        <v>0</v>
      </c>
      <c r="HK232" s="918">
        <f t="shared" si="222"/>
        <v>0</v>
      </c>
      <c r="HL232" s="918">
        <f t="shared" si="222"/>
        <v>0</v>
      </c>
      <c r="HM232" s="918">
        <f t="shared" si="222"/>
        <v>0</v>
      </c>
      <c r="HN232" s="918">
        <f t="shared" si="222"/>
        <v>0</v>
      </c>
      <c r="HO232" s="918">
        <f t="shared" si="222"/>
        <v>0</v>
      </c>
      <c r="HP232" s="918">
        <f t="shared" si="222"/>
        <v>0</v>
      </c>
      <c r="HQ232" s="918">
        <f t="shared" si="222"/>
        <v>0</v>
      </c>
      <c r="HR232" s="918">
        <f t="shared" si="222"/>
        <v>0</v>
      </c>
      <c r="HS232" s="918">
        <f t="shared" si="222"/>
        <v>0</v>
      </c>
      <c r="HT232" s="918">
        <f t="shared" si="222"/>
        <v>0</v>
      </c>
      <c r="HU232" s="918">
        <f t="shared" si="222"/>
        <v>0</v>
      </c>
      <c r="HV232" s="918">
        <f t="shared" si="222"/>
        <v>0</v>
      </c>
      <c r="HW232" s="918">
        <f t="shared" si="222"/>
        <v>0</v>
      </c>
      <c r="HX232" s="918">
        <f t="shared" si="222"/>
        <v>0</v>
      </c>
      <c r="HY232" s="918">
        <f t="shared" si="222"/>
        <v>0</v>
      </c>
      <c r="HZ232" s="918">
        <f t="shared" si="222"/>
        <v>0</v>
      </c>
      <c r="IA232" s="918">
        <f t="shared" si="222"/>
        <v>0</v>
      </c>
      <c r="IB232" s="918">
        <f t="shared" si="222"/>
        <v>0</v>
      </c>
      <c r="IC232" s="918">
        <f t="shared" si="222"/>
        <v>0</v>
      </c>
      <c r="ID232" s="918">
        <f t="shared" si="222"/>
        <v>0</v>
      </c>
      <c r="IE232" s="918">
        <f t="shared" si="222"/>
        <v>0</v>
      </c>
      <c r="IF232" s="918">
        <f t="shared" si="222"/>
        <v>0</v>
      </c>
      <c r="IG232" s="918">
        <f t="shared" si="222"/>
        <v>0</v>
      </c>
      <c r="IH232" s="918">
        <f t="shared" si="222"/>
        <v>0</v>
      </c>
      <c r="II232" s="918">
        <f t="shared" si="222"/>
        <v>0</v>
      </c>
      <c r="IJ232" s="918">
        <f t="shared" si="222"/>
        <v>0</v>
      </c>
      <c r="IK232" s="918">
        <f t="shared" si="222"/>
        <v>0</v>
      </c>
      <c r="IL232" s="918">
        <f t="shared" si="222"/>
        <v>0</v>
      </c>
      <c r="IM232" s="918">
        <f t="shared" si="222"/>
        <v>0</v>
      </c>
      <c r="IN232" s="918">
        <f t="shared" si="222"/>
        <v>0</v>
      </c>
      <c r="IO232" s="918">
        <f t="shared" si="222"/>
        <v>0</v>
      </c>
      <c r="IP232" s="918">
        <f t="shared" si="222"/>
        <v>0</v>
      </c>
      <c r="IQ232" s="918">
        <f t="shared" si="222"/>
        <v>0</v>
      </c>
      <c r="IR232" s="918">
        <f t="shared" si="222"/>
        <v>0</v>
      </c>
      <c r="IS232" s="918">
        <f t="shared" si="222"/>
        <v>0</v>
      </c>
      <c r="IT232" s="918">
        <f t="shared" si="222"/>
        <v>0</v>
      </c>
      <c r="IU232" s="918">
        <f t="shared" si="222"/>
        <v>0</v>
      </c>
      <c r="IV232" s="918">
        <f t="shared" si="222"/>
        <v>0</v>
      </c>
      <c r="IW232" s="918">
        <f t="shared" si="222"/>
        <v>0</v>
      </c>
      <c r="IX232" s="918">
        <f t="shared" si="222"/>
        <v>0</v>
      </c>
      <c r="IY232" s="918">
        <f t="shared" si="222"/>
        <v>0</v>
      </c>
      <c r="IZ232" s="918">
        <f t="shared" si="222"/>
        <v>0</v>
      </c>
      <c r="JA232" s="918">
        <f t="shared" si="222"/>
        <v>0</v>
      </c>
      <c r="JB232" s="918">
        <f t="shared" si="222"/>
        <v>0</v>
      </c>
      <c r="JC232" s="918">
        <f t="shared" si="222"/>
        <v>0</v>
      </c>
      <c r="JD232" s="918">
        <f t="shared" si="222"/>
        <v>0</v>
      </c>
      <c r="JE232" s="918">
        <f t="shared" si="222"/>
        <v>0</v>
      </c>
      <c r="JF232" s="918">
        <f t="shared" si="222"/>
        <v>0</v>
      </c>
      <c r="JG232" s="918">
        <f t="shared" si="222"/>
        <v>0</v>
      </c>
      <c r="JH232" s="918">
        <f t="shared" si="223"/>
        <v>0</v>
      </c>
      <c r="JI232" s="918">
        <f t="shared" si="223"/>
        <v>0</v>
      </c>
      <c r="JJ232" s="918">
        <f t="shared" si="223"/>
        <v>0</v>
      </c>
      <c r="JK232" s="918">
        <f t="shared" si="223"/>
        <v>0</v>
      </c>
      <c r="JL232" s="918">
        <f t="shared" si="223"/>
        <v>0</v>
      </c>
      <c r="JM232" s="918">
        <f t="shared" si="223"/>
        <v>0</v>
      </c>
      <c r="JN232" s="918">
        <f t="shared" si="223"/>
        <v>0</v>
      </c>
      <c r="JO232" s="918">
        <f t="shared" si="223"/>
        <v>0</v>
      </c>
      <c r="JP232" s="918">
        <f t="shared" si="223"/>
        <v>0</v>
      </c>
      <c r="JQ232" s="918">
        <f t="shared" si="223"/>
        <v>0</v>
      </c>
      <c r="JR232" s="918">
        <f t="shared" si="223"/>
        <v>0</v>
      </c>
      <c r="JS232" s="918">
        <f t="shared" si="223"/>
        <v>0</v>
      </c>
      <c r="JT232" s="918">
        <f t="shared" si="223"/>
        <v>0</v>
      </c>
      <c r="JU232" s="918">
        <f t="shared" si="223"/>
        <v>0</v>
      </c>
      <c r="JV232" s="918">
        <f t="shared" si="223"/>
        <v>0</v>
      </c>
      <c r="JW232" s="918">
        <f t="shared" si="223"/>
        <v>0</v>
      </c>
      <c r="JX232" s="918">
        <f t="shared" si="223"/>
        <v>0</v>
      </c>
      <c r="JY232" s="918">
        <f t="shared" si="223"/>
        <v>0</v>
      </c>
      <c r="JZ232" s="918">
        <f t="shared" si="223"/>
        <v>0</v>
      </c>
      <c r="KA232" s="918">
        <f t="shared" si="223"/>
        <v>0</v>
      </c>
      <c r="KB232" s="918">
        <f t="shared" si="223"/>
        <v>0</v>
      </c>
      <c r="KC232" s="918">
        <f t="shared" si="223"/>
        <v>0</v>
      </c>
      <c r="KD232" s="918">
        <f t="shared" si="223"/>
        <v>0</v>
      </c>
      <c r="KE232" s="918">
        <f t="shared" si="223"/>
        <v>0</v>
      </c>
      <c r="KF232" s="918">
        <f t="shared" si="223"/>
        <v>0</v>
      </c>
      <c r="KG232" s="918">
        <f t="shared" si="223"/>
        <v>0</v>
      </c>
      <c r="KH232" s="918">
        <f t="shared" si="223"/>
        <v>0</v>
      </c>
      <c r="KI232" s="918">
        <f t="shared" si="223"/>
        <v>0</v>
      </c>
      <c r="KJ232" s="918">
        <f t="shared" si="223"/>
        <v>0</v>
      </c>
      <c r="KK232" s="918">
        <f t="shared" si="223"/>
        <v>0</v>
      </c>
      <c r="KL232" s="918">
        <f t="shared" si="223"/>
        <v>0</v>
      </c>
      <c r="KM232" s="918">
        <f t="shared" si="223"/>
        <v>0</v>
      </c>
      <c r="KN232" s="918">
        <f t="shared" si="223"/>
        <v>0</v>
      </c>
      <c r="KO232" s="918">
        <f t="shared" si="223"/>
        <v>0</v>
      </c>
      <c r="KP232" s="918">
        <f t="shared" si="223"/>
        <v>0</v>
      </c>
      <c r="KQ232" s="918">
        <f t="shared" si="223"/>
        <v>0</v>
      </c>
      <c r="KR232" s="918">
        <f t="shared" si="223"/>
        <v>0</v>
      </c>
      <c r="KS232" s="918">
        <f t="shared" si="223"/>
        <v>0</v>
      </c>
      <c r="KT232" s="918">
        <f t="shared" si="223"/>
        <v>0</v>
      </c>
      <c r="KU232" s="918">
        <f t="shared" si="223"/>
        <v>0</v>
      </c>
      <c r="KV232" s="918">
        <f t="shared" si="223"/>
        <v>0</v>
      </c>
      <c r="KW232" s="918">
        <f t="shared" si="223"/>
        <v>0</v>
      </c>
      <c r="KX232" s="918">
        <f t="shared" si="223"/>
        <v>0</v>
      </c>
      <c r="KY232" s="918">
        <f t="shared" si="223"/>
        <v>0</v>
      </c>
      <c r="KZ232" s="918">
        <f t="shared" si="223"/>
        <v>0</v>
      </c>
      <c r="LA232" s="918">
        <f t="shared" si="223"/>
        <v>0</v>
      </c>
      <c r="LB232" s="918">
        <f t="shared" si="223"/>
        <v>0</v>
      </c>
      <c r="LC232" s="918">
        <f t="shared" si="223"/>
        <v>0</v>
      </c>
      <c r="LD232" s="918">
        <f t="shared" si="223"/>
        <v>0</v>
      </c>
      <c r="LE232" s="918">
        <f t="shared" si="223"/>
        <v>0</v>
      </c>
      <c r="LF232" s="918">
        <f t="shared" si="223"/>
        <v>0</v>
      </c>
      <c r="LG232" s="918">
        <f t="shared" si="223"/>
        <v>0</v>
      </c>
      <c r="LH232" s="918">
        <f t="shared" si="223"/>
        <v>0</v>
      </c>
      <c r="LI232" s="918">
        <f t="shared" si="223"/>
        <v>0</v>
      </c>
      <c r="LJ232" s="918">
        <f t="shared" si="223"/>
        <v>0</v>
      </c>
      <c r="LK232" s="918">
        <f t="shared" si="223"/>
        <v>0</v>
      </c>
      <c r="LL232" s="918">
        <f t="shared" si="223"/>
        <v>0</v>
      </c>
      <c r="LM232" s="918">
        <f t="shared" si="223"/>
        <v>0</v>
      </c>
      <c r="LN232" s="918">
        <f t="shared" si="223"/>
        <v>0</v>
      </c>
      <c r="LO232" s="918">
        <f t="shared" si="223"/>
        <v>0</v>
      </c>
      <c r="LP232" s="918">
        <f t="shared" si="223"/>
        <v>0</v>
      </c>
      <c r="LQ232" s="918">
        <f t="shared" si="223"/>
        <v>0</v>
      </c>
      <c r="LR232" s="918">
        <f t="shared" si="223"/>
        <v>0</v>
      </c>
      <c r="LS232" s="918">
        <f t="shared" si="223"/>
        <v>0</v>
      </c>
      <c r="LT232" s="918">
        <f t="shared" si="224"/>
        <v>0</v>
      </c>
      <c r="LU232" s="918">
        <f t="shared" si="224"/>
        <v>0</v>
      </c>
      <c r="LV232" s="918">
        <f t="shared" si="224"/>
        <v>0</v>
      </c>
      <c r="LW232" s="918">
        <f t="shared" si="224"/>
        <v>0</v>
      </c>
      <c r="LX232" s="918">
        <f t="shared" si="224"/>
        <v>0</v>
      </c>
      <c r="LY232" s="918">
        <f t="shared" si="224"/>
        <v>0</v>
      </c>
      <c r="LZ232" s="918">
        <f t="shared" si="224"/>
        <v>0</v>
      </c>
      <c r="MA232" s="918">
        <f t="shared" si="224"/>
        <v>0</v>
      </c>
      <c r="MB232" s="918">
        <f t="shared" si="224"/>
        <v>0</v>
      </c>
      <c r="MC232" s="918">
        <f t="shared" si="224"/>
        <v>0</v>
      </c>
      <c r="MD232" s="918">
        <f t="shared" si="224"/>
        <v>0</v>
      </c>
      <c r="ME232" s="918">
        <f t="shared" si="224"/>
        <v>0</v>
      </c>
      <c r="MF232" s="918">
        <f t="shared" si="224"/>
        <v>0</v>
      </c>
      <c r="MG232" s="918">
        <f t="shared" si="224"/>
        <v>0</v>
      </c>
      <c r="MH232" s="918">
        <f t="shared" si="224"/>
        <v>0</v>
      </c>
      <c r="MI232" s="918">
        <f t="shared" si="224"/>
        <v>0</v>
      </c>
      <c r="MJ232" s="918">
        <f t="shared" si="224"/>
        <v>0</v>
      </c>
      <c r="MK232" s="918">
        <f t="shared" si="224"/>
        <v>0</v>
      </c>
      <c r="ML232" s="918">
        <f t="shared" si="224"/>
        <v>0</v>
      </c>
      <c r="MM232" s="918">
        <f t="shared" si="224"/>
        <v>0</v>
      </c>
      <c r="MN232" s="918">
        <f t="shared" si="224"/>
        <v>0</v>
      </c>
      <c r="MO232" s="918">
        <f t="shared" si="224"/>
        <v>0</v>
      </c>
      <c r="MP232" s="918">
        <f t="shared" si="224"/>
        <v>0</v>
      </c>
      <c r="MQ232" s="918">
        <f t="shared" si="224"/>
        <v>0</v>
      </c>
      <c r="MR232" s="918">
        <f t="shared" si="224"/>
        <v>0</v>
      </c>
      <c r="MS232" s="918">
        <f t="shared" si="224"/>
        <v>0</v>
      </c>
      <c r="MT232" s="918">
        <f t="shared" si="224"/>
        <v>0</v>
      </c>
      <c r="MU232" s="918">
        <f t="shared" si="224"/>
        <v>0</v>
      </c>
      <c r="MV232" s="918">
        <f t="shared" si="224"/>
        <v>0</v>
      </c>
      <c r="MW232" s="918">
        <f t="shared" si="224"/>
        <v>0</v>
      </c>
      <c r="MX232" s="918">
        <f t="shared" si="224"/>
        <v>0</v>
      </c>
      <c r="MY232" s="918">
        <f t="shared" si="224"/>
        <v>0</v>
      </c>
      <c r="MZ232" s="918">
        <f t="shared" si="224"/>
        <v>0</v>
      </c>
      <c r="NA232" s="918">
        <f t="shared" si="224"/>
        <v>0</v>
      </c>
      <c r="NB232" s="918">
        <f t="shared" si="224"/>
        <v>0</v>
      </c>
      <c r="NC232" s="918">
        <f t="shared" si="224"/>
        <v>0</v>
      </c>
      <c r="ND232" s="918">
        <f t="shared" si="224"/>
        <v>0</v>
      </c>
      <c r="NE232" s="918">
        <f t="shared" si="224"/>
        <v>0</v>
      </c>
      <c r="NF232" s="918">
        <f t="shared" si="224"/>
        <v>0</v>
      </c>
      <c r="NG232" s="918">
        <f t="shared" si="224"/>
        <v>0</v>
      </c>
      <c r="NH232" s="918">
        <f t="shared" si="224"/>
        <v>0</v>
      </c>
      <c r="NI232" s="918">
        <f t="shared" si="224"/>
        <v>0</v>
      </c>
      <c r="NJ232" s="918">
        <f t="shared" si="224"/>
        <v>0</v>
      </c>
      <c r="NK232" s="918">
        <f t="shared" si="224"/>
        <v>0</v>
      </c>
      <c r="NL232" s="918">
        <f t="shared" si="224"/>
        <v>0</v>
      </c>
      <c r="NM232" s="918">
        <f t="shared" si="224"/>
        <v>0</v>
      </c>
      <c r="NN232" s="918">
        <f t="shared" si="224"/>
        <v>0</v>
      </c>
      <c r="NO232" s="918">
        <f t="shared" si="224"/>
        <v>0</v>
      </c>
      <c r="NP232" s="918">
        <f t="shared" si="224"/>
        <v>0</v>
      </c>
      <c r="NQ232" s="918">
        <f t="shared" si="224"/>
        <v>0</v>
      </c>
      <c r="NR232" s="918">
        <f t="shared" si="224"/>
        <v>0</v>
      </c>
      <c r="NS232" s="918">
        <f t="shared" si="224"/>
        <v>0</v>
      </c>
      <c r="NT232" s="918">
        <f t="shared" si="224"/>
        <v>0</v>
      </c>
      <c r="NU232" s="918">
        <f t="shared" si="224"/>
        <v>0</v>
      </c>
      <c r="NV232" s="918">
        <f t="shared" si="224"/>
        <v>0</v>
      </c>
      <c r="NW232" s="918">
        <f t="shared" si="224"/>
        <v>0</v>
      </c>
      <c r="NX232" s="918">
        <f t="shared" si="224"/>
        <v>0</v>
      </c>
      <c r="NY232" s="918">
        <f t="shared" si="224"/>
        <v>0</v>
      </c>
      <c r="NZ232" s="918">
        <f t="shared" si="224"/>
        <v>0</v>
      </c>
      <c r="OA232" s="918">
        <f t="shared" si="224"/>
        <v>0</v>
      </c>
      <c r="OB232" s="918">
        <f t="shared" si="224"/>
        <v>0</v>
      </c>
      <c r="OC232" s="918">
        <f t="shared" si="224"/>
        <v>0</v>
      </c>
      <c r="OD232" s="918">
        <f t="shared" si="224"/>
        <v>0</v>
      </c>
      <c r="OE232" s="918">
        <f t="shared" si="224"/>
        <v>0</v>
      </c>
      <c r="OF232" s="918">
        <f t="shared" si="225"/>
        <v>0</v>
      </c>
      <c r="OG232" s="918">
        <f t="shared" si="225"/>
        <v>0</v>
      </c>
      <c r="OH232" s="918">
        <f t="shared" si="225"/>
        <v>0</v>
      </c>
      <c r="OI232" s="918">
        <f t="shared" si="225"/>
        <v>0</v>
      </c>
      <c r="OJ232" s="918">
        <f t="shared" si="225"/>
        <v>0</v>
      </c>
      <c r="OK232" s="918">
        <f t="shared" si="225"/>
        <v>0</v>
      </c>
      <c r="OL232" s="918">
        <f t="shared" si="225"/>
        <v>0</v>
      </c>
      <c r="OM232" s="918">
        <f t="shared" si="225"/>
        <v>0</v>
      </c>
      <c r="ON232" s="918">
        <f t="shared" si="225"/>
        <v>0</v>
      </c>
      <c r="OO232" s="918">
        <f t="shared" si="225"/>
        <v>0</v>
      </c>
      <c r="OP232" s="918">
        <f t="shared" si="225"/>
        <v>0</v>
      </c>
      <c r="OQ232" s="918">
        <f t="shared" si="225"/>
        <v>0</v>
      </c>
      <c r="OR232" s="918">
        <f t="shared" si="225"/>
        <v>0</v>
      </c>
      <c r="OS232" s="918">
        <f t="shared" si="225"/>
        <v>0</v>
      </c>
      <c r="OT232" s="918">
        <f t="shared" si="225"/>
        <v>0</v>
      </c>
      <c r="OU232" s="918">
        <f t="shared" si="225"/>
        <v>0</v>
      </c>
      <c r="OV232" s="918">
        <f t="shared" si="225"/>
        <v>0</v>
      </c>
      <c r="OW232" s="918">
        <f t="shared" si="225"/>
        <v>0</v>
      </c>
      <c r="OX232" s="918">
        <f t="shared" si="225"/>
        <v>0</v>
      </c>
      <c r="OY232" s="918">
        <f t="shared" si="225"/>
        <v>0</v>
      </c>
      <c r="OZ232" s="918">
        <f t="shared" si="225"/>
        <v>0</v>
      </c>
      <c r="PA232" s="918">
        <f t="shared" si="225"/>
        <v>0</v>
      </c>
      <c r="PB232" s="918">
        <f t="shared" si="225"/>
        <v>0</v>
      </c>
      <c r="PC232" s="918">
        <f t="shared" si="225"/>
        <v>0</v>
      </c>
      <c r="PD232" s="918">
        <f t="shared" si="225"/>
        <v>0</v>
      </c>
      <c r="PE232" s="918">
        <f t="shared" si="225"/>
        <v>0</v>
      </c>
      <c r="PF232" s="918">
        <f t="shared" si="225"/>
        <v>0</v>
      </c>
      <c r="PG232" s="918">
        <f t="shared" si="225"/>
        <v>0</v>
      </c>
      <c r="PH232" s="918">
        <f t="shared" si="225"/>
        <v>0</v>
      </c>
      <c r="PI232" s="918">
        <f t="shared" si="225"/>
        <v>0</v>
      </c>
      <c r="PJ232" s="918">
        <f t="shared" si="225"/>
        <v>0</v>
      </c>
      <c r="PK232" s="918">
        <f t="shared" si="225"/>
        <v>0</v>
      </c>
      <c r="PL232" s="918">
        <f t="shared" si="225"/>
        <v>0</v>
      </c>
      <c r="PM232" s="918">
        <f t="shared" si="225"/>
        <v>0</v>
      </c>
      <c r="PN232" s="918">
        <f t="shared" si="225"/>
        <v>0</v>
      </c>
      <c r="PO232" s="918">
        <f t="shared" si="225"/>
        <v>0</v>
      </c>
      <c r="PP232" s="918">
        <f t="shared" si="225"/>
        <v>0</v>
      </c>
      <c r="PQ232" s="918">
        <f t="shared" si="225"/>
        <v>0</v>
      </c>
      <c r="PR232" s="918">
        <f t="shared" si="225"/>
        <v>0</v>
      </c>
      <c r="PS232" s="918">
        <f t="shared" si="225"/>
        <v>0</v>
      </c>
      <c r="PT232" s="918">
        <f t="shared" si="225"/>
        <v>0</v>
      </c>
      <c r="PU232" s="918">
        <f t="shared" si="225"/>
        <v>0</v>
      </c>
      <c r="PV232" s="918">
        <f t="shared" si="225"/>
        <v>0</v>
      </c>
      <c r="PW232" s="918">
        <f t="shared" si="225"/>
        <v>0</v>
      </c>
      <c r="PX232" s="918">
        <f t="shared" si="225"/>
        <v>0</v>
      </c>
      <c r="PY232" s="918">
        <f t="shared" si="225"/>
        <v>0</v>
      </c>
      <c r="PZ232" s="918">
        <f t="shared" si="225"/>
        <v>0</v>
      </c>
      <c r="QA232" s="918">
        <f t="shared" si="225"/>
        <v>0</v>
      </c>
      <c r="QB232" s="918">
        <f t="shared" si="225"/>
        <v>0</v>
      </c>
      <c r="QC232" s="918">
        <f t="shared" si="225"/>
        <v>0</v>
      </c>
      <c r="QD232" s="918">
        <f t="shared" si="225"/>
        <v>0</v>
      </c>
      <c r="QE232" s="918">
        <f t="shared" si="225"/>
        <v>0</v>
      </c>
      <c r="QF232" s="918">
        <f t="shared" si="225"/>
        <v>0</v>
      </c>
      <c r="QG232" s="918">
        <f t="shared" si="225"/>
        <v>0</v>
      </c>
      <c r="QH232" s="918">
        <f t="shared" si="225"/>
        <v>0</v>
      </c>
      <c r="QI232" s="918">
        <f t="shared" si="225"/>
        <v>0</v>
      </c>
      <c r="QJ232" s="918">
        <f t="shared" si="225"/>
        <v>0</v>
      </c>
      <c r="QK232" s="918">
        <f t="shared" si="225"/>
        <v>0</v>
      </c>
      <c r="QL232" s="918">
        <f t="shared" si="225"/>
        <v>0</v>
      </c>
      <c r="QM232" s="918">
        <f t="shared" si="225"/>
        <v>0</v>
      </c>
      <c r="QN232" s="918">
        <f t="shared" si="225"/>
        <v>0</v>
      </c>
      <c r="QO232" s="918">
        <f t="shared" si="225"/>
        <v>0</v>
      </c>
      <c r="QP232" s="918">
        <f t="shared" si="225"/>
        <v>0</v>
      </c>
      <c r="QQ232" s="918">
        <f t="shared" si="225"/>
        <v>0</v>
      </c>
      <c r="QR232" s="918">
        <f t="shared" si="226"/>
        <v>0</v>
      </c>
      <c r="QS232" s="918">
        <f t="shared" si="226"/>
        <v>0</v>
      </c>
      <c r="QT232" s="918">
        <f t="shared" si="226"/>
        <v>0</v>
      </c>
      <c r="QU232" s="918">
        <f t="shared" si="226"/>
        <v>0</v>
      </c>
      <c r="QV232" s="918">
        <f t="shared" si="226"/>
        <v>0</v>
      </c>
      <c r="QW232" s="918">
        <f t="shared" si="226"/>
        <v>0</v>
      </c>
      <c r="QX232" s="918">
        <f t="shared" si="226"/>
        <v>0</v>
      </c>
      <c r="QY232" s="918">
        <f t="shared" si="226"/>
        <v>0</v>
      </c>
      <c r="QZ232" s="918">
        <f t="shared" si="226"/>
        <v>0</v>
      </c>
      <c r="RA232" s="918">
        <f t="shared" si="226"/>
        <v>0</v>
      </c>
      <c r="RB232" s="918">
        <f t="shared" si="226"/>
        <v>0</v>
      </c>
      <c r="RC232" s="918">
        <f t="shared" si="226"/>
        <v>0</v>
      </c>
      <c r="RD232" s="918">
        <f t="shared" si="226"/>
        <v>0</v>
      </c>
      <c r="RE232" s="918">
        <f t="shared" si="226"/>
        <v>0</v>
      </c>
      <c r="RF232" s="918">
        <f t="shared" si="226"/>
        <v>0</v>
      </c>
      <c r="RG232" s="918">
        <f t="shared" si="226"/>
        <v>0</v>
      </c>
      <c r="RH232" s="918">
        <f t="shared" si="226"/>
        <v>0</v>
      </c>
      <c r="RI232" s="918">
        <f t="shared" si="226"/>
        <v>0</v>
      </c>
      <c r="RJ232" s="918">
        <f t="shared" si="226"/>
        <v>0</v>
      </c>
      <c r="RK232" s="918">
        <f t="shared" si="226"/>
        <v>0</v>
      </c>
      <c r="RL232" s="918">
        <f t="shared" si="226"/>
        <v>0</v>
      </c>
      <c r="RM232" s="918">
        <f t="shared" si="226"/>
        <v>0</v>
      </c>
      <c r="RN232" s="918">
        <f t="shared" si="226"/>
        <v>0</v>
      </c>
      <c r="RO232" s="918">
        <f t="shared" si="226"/>
        <v>0</v>
      </c>
      <c r="RP232" s="918">
        <f t="shared" si="226"/>
        <v>0</v>
      </c>
      <c r="RQ232" s="918">
        <f t="shared" si="226"/>
        <v>0</v>
      </c>
      <c r="RR232" s="918">
        <f t="shared" si="226"/>
        <v>0</v>
      </c>
      <c r="RS232" s="918">
        <f t="shared" si="226"/>
        <v>0</v>
      </c>
      <c r="RT232" s="918">
        <f t="shared" si="226"/>
        <v>0</v>
      </c>
      <c r="RU232" s="918">
        <f t="shared" si="226"/>
        <v>0</v>
      </c>
      <c r="RV232" s="918">
        <f t="shared" si="226"/>
        <v>0</v>
      </c>
      <c r="RW232" s="918">
        <f t="shared" si="226"/>
        <v>0</v>
      </c>
      <c r="RX232" s="918">
        <f t="shared" si="226"/>
        <v>0</v>
      </c>
      <c r="RY232" s="918">
        <f t="shared" si="226"/>
        <v>0</v>
      </c>
      <c r="RZ232" s="918">
        <f t="shared" si="226"/>
        <v>0</v>
      </c>
      <c r="SA232" s="918">
        <f t="shared" si="226"/>
        <v>0</v>
      </c>
      <c r="SB232" s="918">
        <f t="shared" si="226"/>
        <v>0</v>
      </c>
      <c r="SC232" s="918">
        <f t="shared" si="226"/>
        <v>0</v>
      </c>
      <c r="SD232" s="918">
        <f t="shared" si="226"/>
        <v>0</v>
      </c>
      <c r="SE232" s="918">
        <f t="shared" si="226"/>
        <v>0</v>
      </c>
      <c r="SF232" s="918">
        <f t="shared" si="226"/>
        <v>0</v>
      </c>
      <c r="SG232" s="918">
        <f t="shared" si="226"/>
        <v>0</v>
      </c>
      <c r="SH232" s="918">
        <f t="shared" si="226"/>
        <v>0</v>
      </c>
      <c r="SI232" s="918">
        <f t="shared" si="226"/>
        <v>0</v>
      </c>
      <c r="SJ232" s="272">
        <f t="shared" si="217"/>
        <v>0</v>
      </c>
      <c r="SK232" s="259"/>
      <c r="SL232" s="247"/>
      <c r="SM232" s="247"/>
      <c r="SN232" s="247"/>
    </row>
    <row r="233" spans="1:508" outlineLevel="3" x14ac:dyDescent="0.35">
      <c r="A233" s="247"/>
      <c r="B233" s="256"/>
      <c r="C233" s="445">
        <f>INT($C$40)+3</f>
        <v>4</v>
      </c>
      <c r="D233" s="272"/>
      <c r="E233" s="323">
        <f t="shared" si="216"/>
        <v>81</v>
      </c>
      <c r="F233" s="329"/>
      <c r="G233" s="272"/>
      <c r="H233" s="567"/>
      <c r="I233" s="582" t="s">
        <v>902</v>
      </c>
      <c r="J233" s="568"/>
      <c r="K233" s="918">
        <f t="shared" si="227"/>
        <v>0</v>
      </c>
      <c r="L233" s="918">
        <f t="shared" si="227"/>
        <v>0</v>
      </c>
      <c r="M233" s="918">
        <f t="shared" si="227"/>
        <v>0</v>
      </c>
      <c r="N233" s="918">
        <f t="shared" si="227"/>
        <v>0</v>
      </c>
      <c r="O233" s="918">
        <f t="shared" si="227"/>
        <v>0</v>
      </c>
      <c r="P233" s="918">
        <f t="shared" si="227"/>
        <v>0</v>
      </c>
      <c r="Q233" s="918">
        <f t="shared" si="227"/>
        <v>0</v>
      </c>
      <c r="R233" s="918">
        <f t="shared" si="227"/>
        <v>0</v>
      </c>
      <c r="S233" s="918">
        <f t="shared" si="227"/>
        <v>0</v>
      </c>
      <c r="T233" s="918">
        <f t="shared" si="227"/>
        <v>0</v>
      </c>
      <c r="U233" s="918">
        <f t="shared" si="227"/>
        <v>0</v>
      </c>
      <c r="V233" s="918">
        <f t="shared" si="227"/>
        <v>0</v>
      </c>
      <c r="W233" s="918">
        <f t="shared" si="227"/>
        <v>0</v>
      </c>
      <c r="X233" s="918">
        <f t="shared" si="227"/>
        <v>0</v>
      </c>
      <c r="Y233" s="918">
        <f t="shared" si="227"/>
        <v>0</v>
      </c>
      <c r="Z233" s="918">
        <f t="shared" si="227"/>
        <v>0</v>
      </c>
      <c r="AA233" s="918">
        <f t="shared" si="219"/>
        <v>0</v>
      </c>
      <c r="AB233" s="918">
        <f t="shared" si="219"/>
        <v>0</v>
      </c>
      <c r="AC233" s="918">
        <f t="shared" si="219"/>
        <v>0</v>
      </c>
      <c r="AD233" s="918">
        <f t="shared" si="219"/>
        <v>0</v>
      </c>
      <c r="AE233" s="918">
        <f t="shared" si="219"/>
        <v>0</v>
      </c>
      <c r="AF233" s="918">
        <f t="shared" si="219"/>
        <v>0</v>
      </c>
      <c r="AG233" s="918">
        <f t="shared" si="219"/>
        <v>0</v>
      </c>
      <c r="AH233" s="918">
        <f t="shared" si="219"/>
        <v>0</v>
      </c>
      <c r="AI233" s="918">
        <f t="shared" si="219"/>
        <v>0</v>
      </c>
      <c r="AJ233" s="918">
        <f t="shared" si="219"/>
        <v>0</v>
      </c>
      <c r="AK233" s="918">
        <f t="shared" si="219"/>
        <v>0</v>
      </c>
      <c r="AL233" s="918">
        <f t="shared" si="219"/>
        <v>0</v>
      </c>
      <c r="AM233" s="918">
        <f t="shared" si="219"/>
        <v>0</v>
      </c>
      <c r="AN233" s="918">
        <f t="shared" si="219"/>
        <v>0</v>
      </c>
      <c r="AO233" s="918">
        <f t="shared" si="219"/>
        <v>0</v>
      </c>
      <c r="AP233" s="918">
        <f t="shared" si="219"/>
        <v>0</v>
      </c>
      <c r="AQ233" s="918">
        <f t="shared" si="219"/>
        <v>0</v>
      </c>
      <c r="AR233" s="918">
        <f t="shared" si="219"/>
        <v>0</v>
      </c>
      <c r="AS233" s="918">
        <f t="shared" si="219"/>
        <v>0</v>
      </c>
      <c r="AT233" s="918">
        <f t="shared" si="219"/>
        <v>0</v>
      </c>
      <c r="AU233" s="918">
        <f t="shared" si="219"/>
        <v>0</v>
      </c>
      <c r="AV233" s="918">
        <f t="shared" si="219"/>
        <v>0</v>
      </c>
      <c r="AW233" s="918">
        <f t="shared" si="219"/>
        <v>0</v>
      </c>
      <c r="AX233" s="918">
        <f t="shared" si="219"/>
        <v>0</v>
      </c>
      <c r="AY233" s="918">
        <f t="shared" si="219"/>
        <v>0</v>
      </c>
      <c r="AZ233" s="918">
        <f t="shared" si="219"/>
        <v>0</v>
      </c>
      <c r="BA233" s="918">
        <f t="shared" si="219"/>
        <v>0</v>
      </c>
      <c r="BB233" s="918">
        <f t="shared" si="219"/>
        <v>0</v>
      </c>
      <c r="BC233" s="918">
        <f t="shared" si="219"/>
        <v>0</v>
      </c>
      <c r="BD233" s="918">
        <f t="shared" si="219"/>
        <v>0</v>
      </c>
      <c r="BE233" s="918">
        <f t="shared" si="219"/>
        <v>0</v>
      </c>
      <c r="BF233" s="918">
        <f t="shared" si="219"/>
        <v>0</v>
      </c>
      <c r="BG233" s="918">
        <f t="shared" si="219"/>
        <v>0</v>
      </c>
      <c r="BH233" s="918">
        <f t="shared" si="219"/>
        <v>0</v>
      </c>
      <c r="BI233" s="918">
        <f t="shared" si="219"/>
        <v>0</v>
      </c>
      <c r="BJ233" s="918">
        <f t="shared" si="219"/>
        <v>0</v>
      </c>
      <c r="BK233" s="918">
        <f t="shared" si="219"/>
        <v>0</v>
      </c>
      <c r="BL233" s="918">
        <f t="shared" si="219"/>
        <v>0</v>
      </c>
      <c r="BM233" s="918">
        <f t="shared" si="219"/>
        <v>0</v>
      </c>
      <c r="BN233" s="918">
        <f t="shared" si="219"/>
        <v>0</v>
      </c>
      <c r="BO233" s="918">
        <f t="shared" si="219"/>
        <v>0</v>
      </c>
      <c r="BP233" s="918">
        <f t="shared" si="219"/>
        <v>0</v>
      </c>
      <c r="BQ233" s="918">
        <f t="shared" si="219"/>
        <v>0</v>
      </c>
      <c r="BR233" s="918">
        <f t="shared" si="219"/>
        <v>0</v>
      </c>
      <c r="BS233" s="918">
        <f t="shared" si="219"/>
        <v>0</v>
      </c>
      <c r="BT233" s="918">
        <f t="shared" si="219"/>
        <v>0</v>
      </c>
      <c r="BU233" s="918">
        <f t="shared" si="219"/>
        <v>0</v>
      </c>
      <c r="BV233" s="918">
        <f t="shared" si="219"/>
        <v>0</v>
      </c>
      <c r="BW233" s="918">
        <f t="shared" si="219"/>
        <v>0</v>
      </c>
      <c r="BX233" s="918">
        <f t="shared" si="220"/>
        <v>0</v>
      </c>
      <c r="BY233" s="918">
        <f t="shared" si="220"/>
        <v>0</v>
      </c>
      <c r="BZ233" s="918">
        <f t="shared" si="220"/>
        <v>0</v>
      </c>
      <c r="CA233" s="918">
        <f t="shared" si="220"/>
        <v>0</v>
      </c>
      <c r="CB233" s="918">
        <f t="shared" si="220"/>
        <v>0</v>
      </c>
      <c r="CC233" s="918">
        <f t="shared" si="220"/>
        <v>0</v>
      </c>
      <c r="CD233" s="918">
        <f t="shared" si="220"/>
        <v>0</v>
      </c>
      <c r="CE233" s="918">
        <f t="shared" si="220"/>
        <v>0</v>
      </c>
      <c r="CF233" s="918">
        <f t="shared" si="220"/>
        <v>0</v>
      </c>
      <c r="CG233" s="918">
        <f t="shared" si="220"/>
        <v>0</v>
      </c>
      <c r="CH233" s="918">
        <f t="shared" si="220"/>
        <v>0</v>
      </c>
      <c r="CI233" s="918">
        <f t="shared" si="220"/>
        <v>0</v>
      </c>
      <c r="CJ233" s="918">
        <f t="shared" si="220"/>
        <v>0</v>
      </c>
      <c r="CK233" s="918">
        <f t="shared" si="220"/>
        <v>0</v>
      </c>
      <c r="CL233" s="918">
        <f t="shared" si="220"/>
        <v>0</v>
      </c>
      <c r="CM233" s="918">
        <f t="shared" si="220"/>
        <v>0</v>
      </c>
      <c r="CN233" s="918">
        <f t="shared" si="220"/>
        <v>0</v>
      </c>
      <c r="CO233" s="918">
        <f t="shared" si="220"/>
        <v>0</v>
      </c>
      <c r="CP233" s="918">
        <f t="shared" si="220"/>
        <v>0</v>
      </c>
      <c r="CQ233" s="918">
        <f t="shared" si="220"/>
        <v>0</v>
      </c>
      <c r="CR233" s="918">
        <f t="shared" si="220"/>
        <v>0</v>
      </c>
      <c r="CS233" s="918">
        <f t="shared" si="220"/>
        <v>0</v>
      </c>
      <c r="CT233" s="918">
        <f t="shared" si="220"/>
        <v>0</v>
      </c>
      <c r="CU233" s="918">
        <f t="shared" si="220"/>
        <v>0</v>
      </c>
      <c r="CV233" s="918">
        <f t="shared" si="220"/>
        <v>0</v>
      </c>
      <c r="CW233" s="918">
        <f t="shared" si="220"/>
        <v>0</v>
      </c>
      <c r="CX233" s="918">
        <f t="shared" si="220"/>
        <v>0</v>
      </c>
      <c r="CY233" s="918">
        <f t="shared" si="220"/>
        <v>0</v>
      </c>
      <c r="CZ233" s="918">
        <f t="shared" si="220"/>
        <v>0</v>
      </c>
      <c r="DA233" s="918">
        <f t="shared" si="220"/>
        <v>0</v>
      </c>
      <c r="DB233" s="918">
        <f t="shared" si="220"/>
        <v>0</v>
      </c>
      <c r="DC233" s="918">
        <f t="shared" si="220"/>
        <v>0</v>
      </c>
      <c r="DD233" s="918">
        <f t="shared" si="220"/>
        <v>0</v>
      </c>
      <c r="DE233" s="918">
        <f t="shared" si="220"/>
        <v>0</v>
      </c>
      <c r="DF233" s="918">
        <f t="shared" si="220"/>
        <v>0</v>
      </c>
      <c r="DG233" s="918">
        <f t="shared" si="220"/>
        <v>0</v>
      </c>
      <c r="DH233" s="918">
        <f t="shared" si="220"/>
        <v>0</v>
      </c>
      <c r="DI233" s="918">
        <f t="shared" si="220"/>
        <v>0</v>
      </c>
      <c r="DJ233" s="918">
        <f t="shared" si="220"/>
        <v>0</v>
      </c>
      <c r="DK233" s="918">
        <f t="shared" si="220"/>
        <v>0</v>
      </c>
      <c r="DL233" s="918">
        <f t="shared" si="220"/>
        <v>0</v>
      </c>
      <c r="DM233" s="918">
        <f t="shared" si="220"/>
        <v>0</v>
      </c>
      <c r="DN233" s="918">
        <f t="shared" si="220"/>
        <v>0</v>
      </c>
      <c r="DO233" s="918">
        <f t="shared" si="220"/>
        <v>0</v>
      </c>
      <c r="DP233" s="918">
        <f t="shared" si="220"/>
        <v>0</v>
      </c>
      <c r="DQ233" s="918">
        <f t="shared" si="220"/>
        <v>0</v>
      </c>
      <c r="DR233" s="918">
        <f t="shared" si="220"/>
        <v>0</v>
      </c>
      <c r="DS233" s="918">
        <f t="shared" si="220"/>
        <v>0</v>
      </c>
      <c r="DT233" s="918">
        <f t="shared" si="220"/>
        <v>0</v>
      </c>
      <c r="DU233" s="918">
        <f t="shared" si="220"/>
        <v>0</v>
      </c>
      <c r="DV233" s="918">
        <f t="shared" si="220"/>
        <v>0</v>
      </c>
      <c r="DW233" s="918">
        <f t="shared" si="220"/>
        <v>0</v>
      </c>
      <c r="DX233" s="918">
        <f t="shared" si="220"/>
        <v>0</v>
      </c>
      <c r="DY233" s="918">
        <f t="shared" si="220"/>
        <v>0</v>
      </c>
      <c r="DZ233" s="918">
        <f t="shared" si="220"/>
        <v>0</v>
      </c>
      <c r="EA233" s="918">
        <f t="shared" si="220"/>
        <v>0</v>
      </c>
      <c r="EB233" s="918">
        <f t="shared" si="220"/>
        <v>0</v>
      </c>
      <c r="EC233" s="918">
        <f t="shared" si="220"/>
        <v>0</v>
      </c>
      <c r="ED233" s="918">
        <f t="shared" si="220"/>
        <v>0</v>
      </c>
      <c r="EE233" s="918">
        <f t="shared" si="220"/>
        <v>0</v>
      </c>
      <c r="EF233" s="918">
        <f t="shared" si="220"/>
        <v>0</v>
      </c>
      <c r="EG233" s="918">
        <f t="shared" si="220"/>
        <v>0</v>
      </c>
      <c r="EH233" s="918">
        <f t="shared" si="220"/>
        <v>0</v>
      </c>
      <c r="EI233" s="918">
        <f t="shared" si="220"/>
        <v>0</v>
      </c>
      <c r="EJ233" s="918">
        <f t="shared" si="221"/>
        <v>0</v>
      </c>
      <c r="EK233" s="918">
        <f t="shared" si="221"/>
        <v>0</v>
      </c>
      <c r="EL233" s="918">
        <f t="shared" si="221"/>
        <v>0</v>
      </c>
      <c r="EM233" s="918">
        <f t="shared" si="221"/>
        <v>0</v>
      </c>
      <c r="EN233" s="918">
        <f t="shared" si="221"/>
        <v>0</v>
      </c>
      <c r="EO233" s="918">
        <f t="shared" si="221"/>
        <v>0</v>
      </c>
      <c r="EP233" s="918">
        <f t="shared" si="221"/>
        <v>0</v>
      </c>
      <c r="EQ233" s="918">
        <f t="shared" si="221"/>
        <v>0</v>
      </c>
      <c r="ER233" s="918">
        <f t="shared" si="221"/>
        <v>0</v>
      </c>
      <c r="ES233" s="918">
        <f t="shared" si="221"/>
        <v>0</v>
      </c>
      <c r="ET233" s="918">
        <f t="shared" si="221"/>
        <v>0</v>
      </c>
      <c r="EU233" s="918">
        <f t="shared" si="221"/>
        <v>0</v>
      </c>
      <c r="EV233" s="918">
        <f t="shared" si="221"/>
        <v>0</v>
      </c>
      <c r="EW233" s="918">
        <f t="shared" si="221"/>
        <v>0</v>
      </c>
      <c r="EX233" s="918">
        <f t="shared" si="221"/>
        <v>0</v>
      </c>
      <c r="EY233" s="918">
        <f t="shared" si="221"/>
        <v>0</v>
      </c>
      <c r="EZ233" s="918">
        <f t="shared" si="221"/>
        <v>0</v>
      </c>
      <c r="FA233" s="918">
        <f t="shared" si="221"/>
        <v>0</v>
      </c>
      <c r="FB233" s="918">
        <f t="shared" si="221"/>
        <v>0</v>
      </c>
      <c r="FC233" s="918">
        <f t="shared" si="221"/>
        <v>0</v>
      </c>
      <c r="FD233" s="918">
        <f t="shared" si="221"/>
        <v>0</v>
      </c>
      <c r="FE233" s="918">
        <f t="shared" si="221"/>
        <v>0</v>
      </c>
      <c r="FF233" s="918">
        <f t="shared" si="221"/>
        <v>0</v>
      </c>
      <c r="FG233" s="918">
        <f t="shared" si="221"/>
        <v>0</v>
      </c>
      <c r="FH233" s="918">
        <f t="shared" si="221"/>
        <v>0</v>
      </c>
      <c r="FI233" s="918">
        <f t="shared" si="221"/>
        <v>0</v>
      </c>
      <c r="FJ233" s="918">
        <f t="shared" si="221"/>
        <v>0</v>
      </c>
      <c r="FK233" s="918">
        <f t="shared" si="221"/>
        <v>0</v>
      </c>
      <c r="FL233" s="918">
        <f t="shared" si="221"/>
        <v>0</v>
      </c>
      <c r="FM233" s="918">
        <f t="shared" si="221"/>
        <v>0</v>
      </c>
      <c r="FN233" s="918">
        <f t="shared" si="221"/>
        <v>0</v>
      </c>
      <c r="FO233" s="918">
        <f t="shared" si="221"/>
        <v>0</v>
      </c>
      <c r="FP233" s="918">
        <f t="shared" si="221"/>
        <v>0</v>
      </c>
      <c r="FQ233" s="918">
        <f t="shared" si="221"/>
        <v>0</v>
      </c>
      <c r="FR233" s="918">
        <f t="shared" si="221"/>
        <v>0</v>
      </c>
      <c r="FS233" s="918">
        <f t="shared" si="221"/>
        <v>0</v>
      </c>
      <c r="FT233" s="918">
        <f t="shared" si="221"/>
        <v>0</v>
      </c>
      <c r="FU233" s="918">
        <f t="shared" si="221"/>
        <v>0</v>
      </c>
      <c r="FV233" s="918">
        <f t="shared" si="221"/>
        <v>0</v>
      </c>
      <c r="FW233" s="918">
        <f t="shared" si="221"/>
        <v>0</v>
      </c>
      <c r="FX233" s="918">
        <f t="shared" si="221"/>
        <v>0</v>
      </c>
      <c r="FY233" s="918">
        <f t="shared" si="221"/>
        <v>0</v>
      </c>
      <c r="FZ233" s="918">
        <f t="shared" si="221"/>
        <v>0</v>
      </c>
      <c r="GA233" s="918">
        <f t="shared" si="221"/>
        <v>0</v>
      </c>
      <c r="GB233" s="918">
        <f t="shared" si="221"/>
        <v>0</v>
      </c>
      <c r="GC233" s="918">
        <f t="shared" si="221"/>
        <v>0</v>
      </c>
      <c r="GD233" s="918">
        <f t="shared" si="221"/>
        <v>0</v>
      </c>
      <c r="GE233" s="918">
        <f t="shared" si="221"/>
        <v>0</v>
      </c>
      <c r="GF233" s="918">
        <f t="shared" si="221"/>
        <v>0</v>
      </c>
      <c r="GG233" s="918">
        <f t="shared" si="221"/>
        <v>0</v>
      </c>
      <c r="GH233" s="918">
        <f t="shared" si="221"/>
        <v>0</v>
      </c>
      <c r="GI233" s="918">
        <f t="shared" si="221"/>
        <v>0</v>
      </c>
      <c r="GJ233" s="918">
        <f t="shared" si="221"/>
        <v>0</v>
      </c>
      <c r="GK233" s="918">
        <f t="shared" si="221"/>
        <v>0</v>
      </c>
      <c r="GL233" s="918">
        <f t="shared" si="221"/>
        <v>0</v>
      </c>
      <c r="GM233" s="918">
        <f t="shared" si="221"/>
        <v>0</v>
      </c>
      <c r="GN233" s="918">
        <f t="shared" si="221"/>
        <v>0</v>
      </c>
      <c r="GO233" s="918">
        <f t="shared" si="221"/>
        <v>0</v>
      </c>
      <c r="GP233" s="918">
        <f t="shared" si="221"/>
        <v>0</v>
      </c>
      <c r="GQ233" s="918">
        <f t="shared" si="221"/>
        <v>0</v>
      </c>
      <c r="GR233" s="918">
        <f t="shared" si="221"/>
        <v>0</v>
      </c>
      <c r="GS233" s="918">
        <f t="shared" si="221"/>
        <v>0</v>
      </c>
      <c r="GT233" s="918">
        <f t="shared" si="221"/>
        <v>0</v>
      </c>
      <c r="GU233" s="918">
        <f t="shared" si="221"/>
        <v>0</v>
      </c>
      <c r="GV233" s="918">
        <f t="shared" si="222"/>
        <v>0</v>
      </c>
      <c r="GW233" s="918">
        <f t="shared" si="222"/>
        <v>0</v>
      </c>
      <c r="GX233" s="918">
        <f t="shared" si="222"/>
        <v>0</v>
      </c>
      <c r="GY233" s="918">
        <f t="shared" si="222"/>
        <v>0</v>
      </c>
      <c r="GZ233" s="918">
        <f t="shared" si="222"/>
        <v>0</v>
      </c>
      <c r="HA233" s="918">
        <f t="shared" si="222"/>
        <v>0</v>
      </c>
      <c r="HB233" s="918">
        <f t="shared" si="222"/>
        <v>0</v>
      </c>
      <c r="HC233" s="918">
        <f t="shared" si="222"/>
        <v>0</v>
      </c>
      <c r="HD233" s="918">
        <f t="shared" si="222"/>
        <v>0</v>
      </c>
      <c r="HE233" s="918">
        <f t="shared" si="222"/>
        <v>0</v>
      </c>
      <c r="HF233" s="918">
        <f t="shared" si="222"/>
        <v>0</v>
      </c>
      <c r="HG233" s="918">
        <f t="shared" si="222"/>
        <v>0</v>
      </c>
      <c r="HH233" s="918">
        <f t="shared" si="222"/>
        <v>0</v>
      </c>
      <c r="HI233" s="918">
        <f t="shared" si="222"/>
        <v>0</v>
      </c>
      <c r="HJ233" s="918">
        <f t="shared" si="222"/>
        <v>0</v>
      </c>
      <c r="HK233" s="918">
        <f t="shared" si="222"/>
        <v>0</v>
      </c>
      <c r="HL233" s="918">
        <f t="shared" si="222"/>
        <v>0</v>
      </c>
      <c r="HM233" s="918">
        <f t="shared" si="222"/>
        <v>0</v>
      </c>
      <c r="HN233" s="918">
        <f t="shared" si="222"/>
        <v>0</v>
      </c>
      <c r="HO233" s="918">
        <f t="shared" si="222"/>
        <v>0</v>
      </c>
      <c r="HP233" s="918">
        <f t="shared" si="222"/>
        <v>0</v>
      </c>
      <c r="HQ233" s="918">
        <f t="shared" si="222"/>
        <v>0</v>
      </c>
      <c r="HR233" s="918">
        <f t="shared" si="222"/>
        <v>0</v>
      </c>
      <c r="HS233" s="918">
        <f t="shared" si="222"/>
        <v>0</v>
      </c>
      <c r="HT233" s="918">
        <f t="shared" si="222"/>
        <v>0</v>
      </c>
      <c r="HU233" s="918">
        <f t="shared" si="222"/>
        <v>0</v>
      </c>
      <c r="HV233" s="918">
        <f t="shared" si="222"/>
        <v>0</v>
      </c>
      <c r="HW233" s="918">
        <f t="shared" si="222"/>
        <v>0</v>
      </c>
      <c r="HX233" s="918">
        <f t="shared" si="222"/>
        <v>0</v>
      </c>
      <c r="HY233" s="918">
        <f t="shared" si="222"/>
        <v>0</v>
      </c>
      <c r="HZ233" s="918">
        <f t="shared" si="222"/>
        <v>0</v>
      </c>
      <c r="IA233" s="918">
        <f t="shared" si="222"/>
        <v>0</v>
      </c>
      <c r="IB233" s="918">
        <f t="shared" si="222"/>
        <v>0</v>
      </c>
      <c r="IC233" s="918">
        <f t="shared" si="222"/>
        <v>0</v>
      </c>
      <c r="ID233" s="918">
        <f t="shared" si="222"/>
        <v>0</v>
      </c>
      <c r="IE233" s="918">
        <f t="shared" si="222"/>
        <v>0</v>
      </c>
      <c r="IF233" s="918">
        <f t="shared" si="222"/>
        <v>0</v>
      </c>
      <c r="IG233" s="918">
        <f t="shared" si="222"/>
        <v>0</v>
      </c>
      <c r="IH233" s="918">
        <f t="shared" si="222"/>
        <v>0</v>
      </c>
      <c r="II233" s="918">
        <f t="shared" si="222"/>
        <v>0</v>
      </c>
      <c r="IJ233" s="918">
        <f t="shared" si="222"/>
        <v>0</v>
      </c>
      <c r="IK233" s="918">
        <f t="shared" si="222"/>
        <v>0</v>
      </c>
      <c r="IL233" s="918">
        <f t="shared" si="222"/>
        <v>0</v>
      </c>
      <c r="IM233" s="918">
        <f t="shared" si="222"/>
        <v>0</v>
      </c>
      <c r="IN233" s="918">
        <f t="shared" si="222"/>
        <v>0</v>
      </c>
      <c r="IO233" s="918">
        <f t="shared" si="222"/>
        <v>0</v>
      </c>
      <c r="IP233" s="918">
        <f t="shared" si="222"/>
        <v>0</v>
      </c>
      <c r="IQ233" s="918">
        <f t="shared" si="222"/>
        <v>0</v>
      </c>
      <c r="IR233" s="918">
        <f t="shared" si="222"/>
        <v>0</v>
      </c>
      <c r="IS233" s="918">
        <f t="shared" si="222"/>
        <v>0</v>
      </c>
      <c r="IT233" s="918">
        <f t="shared" si="222"/>
        <v>0</v>
      </c>
      <c r="IU233" s="918">
        <f t="shared" si="222"/>
        <v>0</v>
      </c>
      <c r="IV233" s="918">
        <f t="shared" si="222"/>
        <v>0</v>
      </c>
      <c r="IW233" s="918">
        <f t="shared" si="222"/>
        <v>0</v>
      </c>
      <c r="IX233" s="918">
        <f t="shared" si="222"/>
        <v>0</v>
      </c>
      <c r="IY233" s="918">
        <f t="shared" si="222"/>
        <v>0</v>
      </c>
      <c r="IZ233" s="918">
        <f t="shared" si="222"/>
        <v>0</v>
      </c>
      <c r="JA233" s="918">
        <f t="shared" si="222"/>
        <v>0</v>
      </c>
      <c r="JB233" s="918">
        <f t="shared" si="222"/>
        <v>0</v>
      </c>
      <c r="JC233" s="918">
        <f t="shared" si="222"/>
        <v>0</v>
      </c>
      <c r="JD233" s="918">
        <f t="shared" si="222"/>
        <v>0</v>
      </c>
      <c r="JE233" s="918">
        <f t="shared" si="222"/>
        <v>0</v>
      </c>
      <c r="JF233" s="918">
        <f t="shared" si="222"/>
        <v>0</v>
      </c>
      <c r="JG233" s="918">
        <f t="shared" si="222"/>
        <v>0</v>
      </c>
      <c r="JH233" s="918">
        <f t="shared" si="223"/>
        <v>0</v>
      </c>
      <c r="JI233" s="918">
        <f t="shared" si="223"/>
        <v>0</v>
      </c>
      <c r="JJ233" s="918">
        <f t="shared" si="223"/>
        <v>0</v>
      </c>
      <c r="JK233" s="918">
        <f t="shared" si="223"/>
        <v>0</v>
      </c>
      <c r="JL233" s="918">
        <f t="shared" si="223"/>
        <v>0</v>
      </c>
      <c r="JM233" s="918">
        <f t="shared" si="223"/>
        <v>0</v>
      </c>
      <c r="JN233" s="918">
        <f t="shared" si="223"/>
        <v>0</v>
      </c>
      <c r="JO233" s="918">
        <f t="shared" si="223"/>
        <v>0</v>
      </c>
      <c r="JP233" s="918">
        <f t="shared" si="223"/>
        <v>0</v>
      </c>
      <c r="JQ233" s="918">
        <f t="shared" si="223"/>
        <v>0</v>
      </c>
      <c r="JR233" s="918">
        <f t="shared" si="223"/>
        <v>0</v>
      </c>
      <c r="JS233" s="918">
        <f t="shared" si="223"/>
        <v>0</v>
      </c>
      <c r="JT233" s="918">
        <f t="shared" si="223"/>
        <v>0</v>
      </c>
      <c r="JU233" s="918">
        <f t="shared" si="223"/>
        <v>0</v>
      </c>
      <c r="JV233" s="918">
        <f t="shared" si="223"/>
        <v>0</v>
      </c>
      <c r="JW233" s="918">
        <f t="shared" si="223"/>
        <v>0</v>
      </c>
      <c r="JX233" s="918">
        <f t="shared" si="223"/>
        <v>0</v>
      </c>
      <c r="JY233" s="918">
        <f t="shared" si="223"/>
        <v>0</v>
      </c>
      <c r="JZ233" s="918">
        <f t="shared" si="223"/>
        <v>0</v>
      </c>
      <c r="KA233" s="918">
        <f t="shared" si="223"/>
        <v>0</v>
      </c>
      <c r="KB233" s="918">
        <f t="shared" si="223"/>
        <v>0</v>
      </c>
      <c r="KC233" s="918">
        <f t="shared" si="223"/>
        <v>0</v>
      </c>
      <c r="KD233" s="918">
        <f t="shared" si="223"/>
        <v>0</v>
      </c>
      <c r="KE233" s="918">
        <f t="shared" si="223"/>
        <v>0</v>
      </c>
      <c r="KF233" s="918">
        <f t="shared" si="223"/>
        <v>0</v>
      </c>
      <c r="KG233" s="918">
        <f t="shared" si="223"/>
        <v>0</v>
      </c>
      <c r="KH233" s="918">
        <f t="shared" si="223"/>
        <v>0</v>
      </c>
      <c r="KI233" s="918">
        <f t="shared" si="223"/>
        <v>0</v>
      </c>
      <c r="KJ233" s="918">
        <f t="shared" si="223"/>
        <v>0</v>
      </c>
      <c r="KK233" s="918">
        <f t="shared" si="223"/>
        <v>0</v>
      </c>
      <c r="KL233" s="918">
        <f t="shared" si="223"/>
        <v>0</v>
      </c>
      <c r="KM233" s="918">
        <f t="shared" si="223"/>
        <v>0</v>
      </c>
      <c r="KN233" s="918">
        <f t="shared" si="223"/>
        <v>0</v>
      </c>
      <c r="KO233" s="918">
        <f t="shared" si="223"/>
        <v>0</v>
      </c>
      <c r="KP233" s="918">
        <f t="shared" si="223"/>
        <v>0</v>
      </c>
      <c r="KQ233" s="918">
        <f t="shared" si="223"/>
        <v>0</v>
      </c>
      <c r="KR233" s="918">
        <f t="shared" si="223"/>
        <v>0</v>
      </c>
      <c r="KS233" s="918">
        <f t="shared" si="223"/>
        <v>0</v>
      </c>
      <c r="KT233" s="918">
        <f t="shared" si="223"/>
        <v>0</v>
      </c>
      <c r="KU233" s="918">
        <f t="shared" si="223"/>
        <v>0</v>
      </c>
      <c r="KV233" s="918">
        <f t="shared" si="223"/>
        <v>0</v>
      </c>
      <c r="KW233" s="918">
        <f t="shared" si="223"/>
        <v>0</v>
      </c>
      <c r="KX233" s="918">
        <f t="shared" si="223"/>
        <v>0</v>
      </c>
      <c r="KY233" s="918">
        <f t="shared" si="223"/>
        <v>0</v>
      </c>
      <c r="KZ233" s="918">
        <f t="shared" si="223"/>
        <v>0</v>
      </c>
      <c r="LA233" s="918">
        <f t="shared" si="223"/>
        <v>0</v>
      </c>
      <c r="LB233" s="918">
        <f t="shared" si="223"/>
        <v>0</v>
      </c>
      <c r="LC233" s="918">
        <f t="shared" si="223"/>
        <v>0</v>
      </c>
      <c r="LD233" s="918">
        <f t="shared" si="223"/>
        <v>0</v>
      </c>
      <c r="LE233" s="918">
        <f t="shared" si="223"/>
        <v>0</v>
      </c>
      <c r="LF233" s="918">
        <f t="shared" si="223"/>
        <v>0</v>
      </c>
      <c r="LG233" s="918">
        <f t="shared" si="223"/>
        <v>0</v>
      </c>
      <c r="LH233" s="918">
        <f t="shared" si="223"/>
        <v>0</v>
      </c>
      <c r="LI233" s="918">
        <f t="shared" si="223"/>
        <v>0</v>
      </c>
      <c r="LJ233" s="918">
        <f t="shared" si="223"/>
        <v>0</v>
      </c>
      <c r="LK233" s="918">
        <f t="shared" si="223"/>
        <v>0</v>
      </c>
      <c r="LL233" s="918">
        <f t="shared" si="223"/>
        <v>0</v>
      </c>
      <c r="LM233" s="918">
        <f t="shared" si="223"/>
        <v>0</v>
      </c>
      <c r="LN233" s="918">
        <f t="shared" si="223"/>
        <v>0</v>
      </c>
      <c r="LO233" s="918">
        <f t="shared" si="223"/>
        <v>0</v>
      </c>
      <c r="LP233" s="918">
        <f t="shared" si="223"/>
        <v>0</v>
      </c>
      <c r="LQ233" s="918">
        <f t="shared" si="223"/>
        <v>0</v>
      </c>
      <c r="LR233" s="918">
        <f t="shared" si="223"/>
        <v>0</v>
      </c>
      <c r="LS233" s="918">
        <f t="shared" si="223"/>
        <v>0</v>
      </c>
      <c r="LT233" s="918">
        <f t="shared" si="224"/>
        <v>0</v>
      </c>
      <c r="LU233" s="918">
        <f t="shared" si="224"/>
        <v>0</v>
      </c>
      <c r="LV233" s="918">
        <f t="shared" si="224"/>
        <v>0</v>
      </c>
      <c r="LW233" s="918">
        <f t="shared" si="224"/>
        <v>0</v>
      </c>
      <c r="LX233" s="918">
        <f t="shared" si="224"/>
        <v>0</v>
      </c>
      <c r="LY233" s="918">
        <f t="shared" si="224"/>
        <v>0</v>
      </c>
      <c r="LZ233" s="918">
        <f t="shared" si="224"/>
        <v>0</v>
      </c>
      <c r="MA233" s="918">
        <f t="shared" si="224"/>
        <v>0</v>
      </c>
      <c r="MB233" s="918">
        <f t="shared" si="224"/>
        <v>0</v>
      </c>
      <c r="MC233" s="918">
        <f t="shared" si="224"/>
        <v>0</v>
      </c>
      <c r="MD233" s="918">
        <f t="shared" si="224"/>
        <v>0</v>
      </c>
      <c r="ME233" s="918">
        <f t="shared" si="224"/>
        <v>0</v>
      </c>
      <c r="MF233" s="918">
        <f t="shared" si="224"/>
        <v>0</v>
      </c>
      <c r="MG233" s="918">
        <f t="shared" si="224"/>
        <v>0</v>
      </c>
      <c r="MH233" s="918">
        <f t="shared" si="224"/>
        <v>0</v>
      </c>
      <c r="MI233" s="918">
        <f t="shared" si="224"/>
        <v>0</v>
      </c>
      <c r="MJ233" s="918">
        <f t="shared" si="224"/>
        <v>0</v>
      </c>
      <c r="MK233" s="918">
        <f t="shared" si="224"/>
        <v>0</v>
      </c>
      <c r="ML233" s="918">
        <f t="shared" si="224"/>
        <v>0</v>
      </c>
      <c r="MM233" s="918">
        <f t="shared" si="224"/>
        <v>0</v>
      </c>
      <c r="MN233" s="918">
        <f t="shared" si="224"/>
        <v>0</v>
      </c>
      <c r="MO233" s="918">
        <f t="shared" si="224"/>
        <v>0</v>
      </c>
      <c r="MP233" s="918">
        <f t="shared" si="224"/>
        <v>0</v>
      </c>
      <c r="MQ233" s="918">
        <f t="shared" si="224"/>
        <v>0</v>
      </c>
      <c r="MR233" s="918">
        <f t="shared" si="224"/>
        <v>0</v>
      </c>
      <c r="MS233" s="918">
        <f t="shared" si="224"/>
        <v>0</v>
      </c>
      <c r="MT233" s="918">
        <f t="shared" si="224"/>
        <v>0</v>
      </c>
      <c r="MU233" s="918">
        <f t="shared" si="224"/>
        <v>0</v>
      </c>
      <c r="MV233" s="918">
        <f t="shared" si="224"/>
        <v>0</v>
      </c>
      <c r="MW233" s="918">
        <f t="shared" si="224"/>
        <v>0</v>
      </c>
      <c r="MX233" s="918">
        <f t="shared" si="224"/>
        <v>0</v>
      </c>
      <c r="MY233" s="918">
        <f t="shared" si="224"/>
        <v>0</v>
      </c>
      <c r="MZ233" s="918">
        <f t="shared" si="224"/>
        <v>0</v>
      </c>
      <c r="NA233" s="918">
        <f t="shared" si="224"/>
        <v>0</v>
      </c>
      <c r="NB233" s="918">
        <f t="shared" si="224"/>
        <v>0</v>
      </c>
      <c r="NC233" s="918">
        <f t="shared" si="224"/>
        <v>0</v>
      </c>
      <c r="ND233" s="918">
        <f t="shared" si="224"/>
        <v>0</v>
      </c>
      <c r="NE233" s="918">
        <f t="shared" si="224"/>
        <v>0</v>
      </c>
      <c r="NF233" s="918">
        <f t="shared" si="224"/>
        <v>0</v>
      </c>
      <c r="NG233" s="918">
        <f t="shared" si="224"/>
        <v>0</v>
      </c>
      <c r="NH233" s="918">
        <f t="shared" si="224"/>
        <v>0</v>
      </c>
      <c r="NI233" s="918">
        <f t="shared" si="224"/>
        <v>0</v>
      </c>
      <c r="NJ233" s="918">
        <f t="shared" si="224"/>
        <v>0</v>
      </c>
      <c r="NK233" s="918">
        <f t="shared" si="224"/>
        <v>0</v>
      </c>
      <c r="NL233" s="918">
        <f t="shared" si="224"/>
        <v>0</v>
      </c>
      <c r="NM233" s="918">
        <f t="shared" si="224"/>
        <v>0</v>
      </c>
      <c r="NN233" s="918">
        <f t="shared" si="224"/>
        <v>0</v>
      </c>
      <c r="NO233" s="918">
        <f t="shared" si="224"/>
        <v>0</v>
      </c>
      <c r="NP233" s="918">
        <f t="shared" si="224"/>
        <v>0</v>
      </c>
      <c r="NQ233" s="918">
        <f t="shared" si="224"/>
        <v>0</v>
      </c>
      <c r="NR233" s="918">
        <f t="shared" si="224"/>
        <v>0</v>
      </c>
      <c r="NS233" s="918">
        <f t="shared" si="224"/>
        <v>0</v>
      </c>
      <c r="NT233" s="918">
        <f t="shared" si="224"/>
        <v>0</v>
      </c>
      <c r="NU233" s="918">
        <f t="shared" si="224"/>
        <v>0</v>
      </c>
      <c r="NV233" s="918">
        <f t="shared" si="224"/>
        <v>0</v>
      </c>
      <c r="NW233" s="918">
        <f t="shared" si="224"/>
        <v>0</v>
      </c>
      <c r="NX233" s="918">
        <f t="shared" si="224"/>
        <v>0</v>
      </c>
      <c r="NY233" s="918">
        <f t="shared" si="224"/>
        <v>0</v>
      </c>
      <c r="NZ233" s="918">
        <f t="shared" si="224"/>
        <v>0</v>
      </c>
      <c r="OA233" s="918">
        <f t="shared" si="224"/>
        <v>0</v>
      </c>
      <c r="OB233" s="918">
        <f t="shared" si="224"/>
        <v>0</v>
      </c>
      <c r="OC233" s="918">
        <f t="shared" si="224"/>
        <v>0</v>
      </c>
      <c r="OD233" s="918">
        <f t="shared" si="224"/>
        <v>0</v>
      </c>
      <c r="OE233" s="918">
        <f t="shared" si="224"/>
        <v>0</v>
      </c>
      <c r="OF233" s="918">
        <f t="shared" si="225"/>
        <v>0</v>
      </c>
      <c r="OG233" s="918">
        <f t="shared" si="225"/>
        <v>0</v>
      </c>
      <c r="OH233" s="918">
        <f t="shared" si="225"/>
        <v>0</v>
      </c>
      <c r="OI233" s="918">
        <f t="shared" si="225"/>
        <v>0</v>
      </c>
      <c r="OJ233" s="918">
        <f t="shared" si="225"/>
        <v>0</v>
      </c>
      <c r="OK233" s="918">
        <f t="shared" si="225"/>
        <v>0</v>
      </c>
      <c r="OL233" s="918">
        <f t="shared" si="225"/>
        <v>0</v>
      </c>
      <c r="OM233" s="918">
        <f t="shared" si="225"/>
        <v>0</v>
      </c>
      <c r="ON233" s="918">
        <f t="shared" si="225"/>
        <v>0</v>
      </c>
      <c r="OO233" s="918">
        <f t="shared" si="225"/>
        <v>0</v>
      </c>
      <c r="OP233" s="918">
        <f t="shared" si="225"/>
        <v>0</v>
      </c>
      <c r="OQ233" s="918">
        <f t="shared" si="225"/>
        <v>0</v>
      </c>
      <c r="OR233" s="918">
        <f t="shared" si="225"/>
        <v>0</v>
      </c>
      <c r="OS233" s="918">
        <f t="shared" si="225"/>
        <v>0</v>
      </c>
      <c r="OT233" s="918">
        <f t="shared" si="225"/>
        <v>0</v>
      </c>
      <c r="OU233" s="918">
        <f t="shared" si="225"/>
        <v>0</v>
      </c>
      <c r="OV233" s="918">
        <f t="shared" si="225"/>
        <v>0</v>
      </c>
      <c r="OW233" s="918">
        <f t="shared" si="225"/>
        <v>0</v>
      </c>
      <c r="OX233" s="918">
        <f t="shared" si="225"/>
        <v>0</v>
      </c>
      <c r="OY233" s="918">
        <f t="shared" si="225"/>
        <v>0</v>
      </c>
      <c r="OZ233" s="918">
        <f t="shared" si="225"/>
        <v>0</v>
      </c>
      <c r="PA233" s="918">
        <f t="shared" si="225"/>
        <v>0</v>
      </c>
      <c r="PB233" s="918">
        <f t="shared" si="225"/>
        <v>0</v>
      </c>
      <c r="PC233" s="918">
        <f t="shared" si="225"/>
        <v>0</v>
      </c>
      <c r="PD233" s="918">
        <f t="shared" si="225"/>
        <v>0</v>
      </c>
      <c r="PE233" s="918">
        <f t="shared" si="225"/>
        <v>0</v>
      </c>
      <c r="PF233" s="918">
        <f t="shared" si="225"/>
        <v>0</v>
      </c>
      <c r="PG233" s="918">
        <f t="shared" si="225"/>
        <v>0</v>
      </c>
      <c r="PH233" s="918">
        <f t="shared" si="225"/>
        <v>0</v>
      </c>
      <c r="PI233" s="918">
        <f t="shared" si="225"/>
        <v>0</v>
      </c>
      <c r="PJ233" s="918">
        <f t="shared" si="225"/>
        <v>0</v>
      </c>
      <c r="PK233" s="918">
        <f t="shared" si="225"/>
        <v>0</v>
      </c>
      <c r="PL233" s="918">
        <f t="shared" si="225"/>
        <v>0</v>
      </c>
      <c r="PM233" s="918">
        <f t="shared" si="225"/>
        <v>0</v>
      </c>
      <c r="PN233" s="918">
        <f t="shared" si="225"/>
        <v>0</v>
      </c>
      <c r="PO233" s="918">
        <f t="shared" si="225"/>
        <v>0</v>
      </c>
      <c r="PP233" s="918">
        <f t="shared" si="225"/>
        <v>0</v>
      </c>
      <c r="PQ233" s="918">
        <f t="shared" si="225"/>
        <v>0</v>
      </c>
      <c r="PR233" s="918">
        <f t="shared" si="225"/>
        <v>0</v>
      </c>
      <c r="PS233" s="918">
        <f t="shared" si="225"/>
        <v>0</v>
      </c>
      <c r="PT233" s="918">
        <f t="shared" si="225"/>
        <v>0</v>
      </c>
      <c r="PU233" s="918">
        <f t="shared" si="225"/>
        <v>0</v>
      </c>
      <c r="PV233" s="918">
        <f t="shared" si="225"/>
        <v>0</v>
      </c>
      <c r="PW233" s="918">
        <f t="shared" si="225"/>
        <v>0</v>
      </c>
      <c r="PX233" s="918">
        <f t="shared" si="225"/>
        <v>0</v>
      </c>
      <c r="PY233" s="918">
        <f t="shared" si="225"/>
        <v>0</v>
      </c>
      <c r="PZ233" s="918">
        <f t="shared" si="225"/>
        <v>0</v>
      </c>
      <c r="QA233" s="918">
        <f t="shared" si="225"/>
        <v>0</v>
      </c>
      <c r="QB233" s="918">
        <f t="shared" si="225"/>
        <v>0</v>
      </c>
      <c r="QC233" s="918">
        <f t="shared" si="225"/>
        <v>0</v>
      </c>
      <c r="QD233" s="918">
        <f t="shared" si="225"/>
        <v>0</v>
      </c>
      <c r="QE233" s="918">
        <f t="shared" si="225"/>
        <v>0</v>
      </c>
      <c r="QF233" s="918">
        <f t="shared" si="225"/>
        <v>0</v>
      </c>
      <c r="QG233" s="918">
        <f t="shared" si="225"/>
        <v>0</v>
      </c>
      <c r="QH233" s="918">
        <f t="shared" si="225"/>
        <v>0</v>
      </c>
      <c r="QI233" s="918">
        <f t="shared" si="225"/>
        <v>0</v>
      </c>
      <c r="QJ233" s="918">
        <f t="shared" si="225"/>
        <v>0</v>
      </c>
      <c r="QK233" s="918">
        <f t="shared" si="225"/>
        <v>0</v>
      </c>
      <c r="QL233" s="918">
        <f t="shared" si="225"/>
        <v>0</v>
      </c>
      <c r="QM233" s="918">
        <f t="shared" si="225"/>
        <v>0</v>
      </c>
      <c r="QN233" s="918">
        <f t="shared" si="225"/>
        <v>0</v>
      </c>
      <c r="QO233" s="918">
        <f t="shared" si="225"/>
        <v>0</v>
      </c>
      <c r="QP233" s="918">
        <f t="shared" si="225"/>
        <v>0</v>
      </c>
      <c r="QQ233" s="918">
        <f t="shared" si="225"/>
        <v>0</v>
      </c>
      <c r="QR233" s="918">
        <f t="shared" si="226"/>
        <v>0</v>
      </c>
      <c r="QS233" s="918">
        <f t="shared" si="226"/>
        <v>0</v>
      </c>
      <c r="QT233" s="918">
        <f t="shared" si="226"/>
        <v>0</v>
      </c>
      <c r="QU233" s="918">
        <f t="shared" si="226"/>
        <v>0</v>
      </c>
      <c r="QV233" s="918">
        <f t="shared" si="226"/>
        <v>0</v>
      </c>
      <c r="QW233" s="918">
        <f t="shared" si="226"/>
        <v>0</v>
      </c>
      <c r="QX233" s="918">
        <f t="shared" si="226"/>
        <v>0</v>
      </c>
      <c r="QY233" s="918">
        <f t="shared" si="226"/>
        <v>0</v>
      </c>
      <c r="QZ233" s="918">
        <f t="shared" si="226"/>
        <v>0</v>
      </c>
      <c r="RA233" s="918">
        <f t="shared" si="226"/>
        <v>0</v>
      </c>
      <c r="RB233" s="918">
        <f t="shared" si="226"/>
        <v>0</v>
      </c>
      <c r="RC233" s="918">
        <f t="shared" si="226"/>
        <v>0</v>
      </c>
      <c r="RD233" s="918">
        <f t="shared" si="226"/>
        <v>0</v>
      </c>
      <c r="RE233" s="918">
        <f t="shared" si="226"/>
        <v>0</v>
      </c>
      <c r="RF233" s="918">
        <f t="shared" si="226"/>
        <v>0</v>
      </c>
      <c r="RG233" s="918">
        <f t="shared" si="226"/>
        <v>0</v>
      </c>
      <c r="RH233" s="918">
        <f t="shared" si="226"/>
        <v>0</v>
      </c>
      <c r="RI233" s="918">
        <f t="shared" si="226"/>
        <v>0</v>
      </c>
      <c r="RJ233" s="918">
        <f t="shared" si="226"/>
        <v>0</v>
      </c>
      <c r="RK233" s="918">
        <f t="shared" si="226"/>
        <v>0</v>
      </c>
      <c r="RL233" s="918">
        <f t="shared" si="226"/>
        <v>0</v>
      </c>
      <c r="RM233" s="918">
        <f t="shared" si="226"/>
        <v>0</v>
      </c>
      <c r="RN233" s="918">
        <f t="shared" si="226"/>
        <v>0</v>
      </c>
      <c r="RO233" s="918">
        <f t="shared" si="226"/>
        <v>0</v>
      </c>
      <c r="RP233" s="918">
        <f t="shared" si="226"/>
        <v>0</v>
      </c>
      <c r="RQ233" s="918">
        <f t="shared" si="226"/>
        <v>0</v>
      </c>
      <c r="RR233" s="918">
        <f t="shared" si="226"/>
        <v>0</v>
      </c>
      <c r="RS233" s="918">
        <f t="shared" si="226"/>
        <v>0</v>
      </c>
      <c r="RT233" s="918">
        <f t="shared" si="226"/>
        <v>0</v>
      </c>
      <c r="RU233" s="918">
        <f t="shared" si="226"/>
        <v>0</v>
      </c>
      <c r="RV233" s="918">
        <f t="shared" si="226"/>
        <v>0</v>
      </c>
      <c r="RW233" s="918">
        <f t="shared" si="226"/>
        <v>0</v>
      </c>
      <c r="RX233" s="918">
        <f t="shared" si="226"/>
        <v>0</v>
      </c>
      <c r="RY233" s="918">
        <f t="shared" si="226"/>
        <v>0</v>
      </c>
      <c r="RZ233" s="918">
        <f t="shared" si="226"/>
        <v>0</v>
      </c>
      <c r="SA233" s="918">
        <f t="shared" si="226"/>
        <v>0</v>
      </c>
      <c r="SB233" s="918">
        <f t="shared" si="226"/>
        <v>0</v>
      </c>
      <c r="SC233" s="918">
        <f t="shared" si="226"/>
        <v>0</v>
      </c>
      <c r="SD233" s="918">
        <f t="shared" si="226"/>
        <v>0</v>
      </c>
      <c r="SE233" s="918">
        <f t="shared" si="226"/>
        <v>0</v>
      </c>
      <c r="SF233" s="918">
        <f t="shared" si="226"/>
        <v>0</v>
      </c>
      <c r="SG233" s="918">
        <f t="shared" si="226"/>
        <v>0</v>
      </c>
      <c r="SH233" s="918">
        <f t="shared" si="226"/>
        <v>0</v>
      </c>
      <c r="SI233" s="918">
        <f t="shared" si="226"/>
        <v>0</v>
      </c>
      <c r="SJ233" s="272">
        <f t="shared" si="217"/>
        <v>0</v>
      </c>
      <c r="SK233" s="259"/>
      <c r="SL233" s="247"/>
      <c r="SM233" s="247"/>
      <c r="SN233" s="247"/>
    </row>
    <row r="234" spans="1:508" outlineLevel="3" x14ac:dyDescent="0.35">
      <c r="A234" s="247"/>
      <c r="B234" s="256"/>
      <c r="C234" s="445">
        <f>INT($C$40)+3</f>
        <v>4</v>
      </c>
      <c r="D234" s="272"/>
      <c r="E234" s="323">
        <f t="shared" si="216"/>
        <v>82</v>
      </c>
      <c r="F234" s="329"/>
      <c r="G234" s="272"/>
      <c r="H234" s="567"/>
      <c r="I234" s="582" t="s">
        <v>903</v>
      </c>
      <c r="J234" s="568"/>
      <c r="K234" s="919">
        <f>K233</f>
        <v>0</v>
      </c>
      <c r="L234" s="919">
        <f t="shared" ref="L234:BW234" si="228">L233</f>
        <v>0</v>
      </c>
      <c r="M234" s="919">
        <f t="shared" si="228"/>
        <v>0</v>
      </c>
      <c r="N234" s="919">
        <f t="shared" si="228"/>
        <v>0</v>
      </c>
      <c r="O234" s="919">
        <f t="shared" si="228"/>
        <v>0</v>
      </c>
      <c r="P234" s="919">
        <f t="shared" si="228"/>
        <v>0</v>
      </c>
      <c r="Q234" s="919">
        <f t="shared" si="228"/>
        <v>0</v>
      </c>
      <c r="R234" s="919">
        <f t="shared" si="228"/>
        <v>0</v>
      </c>
      <c r="S234" s="919">
        <f t="shared" si="228"/>
        <v>0</v>
      </c>
      <c r="T234" s="919">
        <f t="shared" si="228"/>
        <v>0</v>
      </c>
      <c r="U234" s="919">
        <f t="shared" si="228"/>
        <v>0</v>
      </c>
      <c r="V234" s="919">
        <f t="shared" si="228"/>
        <v>0</v>
      </c>
      <c r="W234" s="919">
        <f t="shared" si="228"/>
        <v>0</v>
      </c>
      <c r="X234" s="919">
        <f t="shared" si="228"/>
        <v>0</v>
      </c>
      <c r="Y234" s="919">
        <f t="shared" si="228"/>
        <v>0</v>
      </c>
      <c r="Z234" s="919">
        <f t="shared" si="228"/>
        <v>0</v>
      </c>
      <c r="AA234" s="919">
        <f t="shared" si="228"/>
        <v>0</v>
      </c>
      <c r="AB234" s="919">
        <f t="shared" si="228"/>
        <v>0</v>
      </c>
      <c r="AC234" s="919">
        <f t="shared" si="228"/>
        <v>0</v>
      </c>
      <c r="AD234" s="919">
        <f t="shared" si="228"/>
        <v>0</v>
      </c>
      <c r="AE234" s="919">
        <f t="shared" si="228"/>
        <v>0</v>
      </c>
      <c r="AF234" s="919">
        <f t="shared" si="228"/>
        <v>0</v>
      </c>
      <c r="AG234" s="919">
        <f t="shared" si="228"/>
        <v>0</v>
      </c>
      <c r="AH234" s="919">
        <f t="shared" si="228"/>
        <v>0</v>
      </c>
      <c r="AI234" s="919">
        <f t="shared" si="228"/>
        <v>0</v>
      </c>
      <c r="AJ234" s="919">
        <f t="shared" si="228"/>
        <v>0</v>
      </c>
      <c r="AK234" s="919">
        <f t="shared" si="228"/>
        <v>0</v>
      </c>
      <c r="AL234" s="919">
        <f t="shared" si="228"/>
        <v>0</v>
      </c>
      <c r="AM234" s="919">
        <f t="shared" si="228"/>
        <v>0</v>
      </c>
      <c r="AN234" s="919">
        <f t="shared" si="228"/>
        <v>0</v>
      </c>
      <c r="AO234" s="919">
        <f t="shared" si="228"/>
        <v>0</v>
      </c>
      <c r="AP234" s="919">
        <f t="shared" si="228"/>
        <v>0</v>
      </c>
      <c r="AQ234" s="919">
        <f t="shared" si="228"/>
        <v>0</v>
      </c>
      <c r="AR234" s="919">
        <f t="shared" si="228"/>
        <v>0</v>
      </c>
      <c r="AS234" s="919">
        <f t="shared" si="228"/>
        <v>0</v>
      </c>
      <c r="AT234" s="919">
        <f t="shared" si="228"/>
        <v>0</v>
      </c>
      <c r="AU234" s="919">
        <f t="shared" si="228"/>
        <v>0</v>
      </c>
      <c r="AV234" s="919">
        <f t="shared" si="228"/>
        <v>0</v>
      </c>
      <c r="AW234" s="919">
        <f t="shared" si="228"/>
        <v>0</v>
      </c>
      <c r="AX234" s="919">
        <f t="shared" si="228"/>
        <v>0</v>
      </c>
      <c r="AY234" s="919">
        <f t="shared" si="228"/>
        <v>0</v>
      </c>
      <c r="AZ234" s="919">
        <f t="shared" si="228"/>
        <v>0</v>
      </c>
      <c r="BA234" s="919">
        <f t="shared" si="228"/>
        <v>0</v>
      </c>
      <c r="BB234" s="919">
        <f t="shared" si="228"/>
        <v>0</v>
      </c>
      <c r="BC234" s="919">
        <f t="shared" si="228"/>
        <v>0</v>
      </c>
      <c r="BD234" s="919">
        <f t="shared" si="228"/>
        <v>0</v>
      </c>
      <c r="BE234" s="919">
        <f t="shared" si="228"/>
        <v>0</v>
      </c>
      <c r="BF234" s="919">
        <f t="shared" si="228"/>
        <v>0</v>
      </c>
      <c r="BG234" s="919">
        <f t="shared" si="228"/>
        <v>0</v>
      </c>
      <c r="BH234" s="919">
        <f t="shared" si="228"/>
        <v>0</v>
      </c>
      <c r="BI234" s="919">
        <f t="shared" si="228"/>
        <v>0</v>
      </c>
      <c r="BJ234" s="919">
        <f t="shared" si="228"/>
        <v>0</v>
      </c>
      <c r="BK234" s="919">
        <f t="shared" si="228"/>
        <v>0</v>
      </c>
      <c r="BL234" s="919">
        <f t="shared" si="228"/>
        <v>0</v>
      </c>
      <c r="BM234" s="919">
        <f t="shared" si="228"/>
        <v>0</v>
      </c>
      <c r="BN234" s="919">
        <f t="shared" si="228"/>
        <v>0</v>
      </c>
      <c r="BO234" s="919">
        <f t="shared" si="228"/>
        <v>0</v>
      </c>
      <c r="BP234" s="919">
        <f t="shared" si="228"/>
        <v>0</v>
      </c>
      <c r="BQ234" s="919">
        <f t="shared" si="228"/>
        <v>0</v>
      </c>
      <c r="BR234" s="919">
        <f t="shared" si="228"/>
        <v>0</v>
      </c>
      <c r="BS234" s="919">
        <f t="shared" si="228"/>
        <v>0</v>
      </c>
      <c r="BT234" s="919">
        <f t="shared" si="228"/>
        <v>0</v>
      </c>
      <c r="BU234" s="919">
        <f t="shared" si="228"/>
        <v>0</v>
      </c>
      <c r="BV234" s="919">
        <f t="shared" si="228"/>
        <v>0</v>
      </c>
      <c r="BW234" s="919">
        <f t="shared" si="228"/>
        <v>0</v>
      </c>
      <c r="BX234" s="919">
        <f t="shared" ref="BX234:EI234" si="229">BX233</f>
        <v>0</v>
      </c>
      <c r="BY234" s="919">
        <f t="shared" si="229"/>
        <v>0</v>
      </c>
      <c r="BZ234" s="919">
        <f t="shared" si="229"/>
        <v>0</v>
      </c>
      <c r="CA234" s="919">
        <f t="shared" si="229"/>
        <v>0</v>
      </c>
      <c r="CB234" s="919">
        <f t="shared" si="229"/>
        <v>0</v>
      </c>
      <c r="CC234" s="919">
        <f t="shared" si="229"/>
        <v>0</v>
      </c>
      <c r="CD234" s="919">
        <f t="shared" si="229"/>
        <v>0</v>
      </c>
      <c r="CE234" s="919">
        <f t="shared" si="229"/>
        <v>0</v>
      </c>
      <c r="CF234" s="919">
        <f t="shared" si="229"/>
        <v>0</v>
      </c>
      <c r="CG234" s="919">
        <f t="shared" si="229"/>
        <v>0</v>
      </c>
      <c r="CH234" s="919">
        <f t="shared" si="229"/>
        <v>0</v>
      </c>
      <c r="CI234" s="919">
        <f t="shared" si="229"/>
        <v>0</v>
      </c>
      <c r="CJ234" s="919">
        <f t="shared" si="229"/>
        <v>0</v>
      </c>
      <c r="CK234" s="919">
        <f t="shared" si="229"/>
        <v>0</v>
      </c>
      <c r="CL234" s="919">
        <f t="shared" si="229"/>
        <v>0</v>
      </c>
      <c r="CM234" s="919">
        <f t="shared" si="229"/>
        <v>0</v>
      </c>
      <c r="CN234" s="919">
        <f t="shared" si="229"/>
        <v>0</v>
      </c>
      <c r="CO234" s="919">
        <f t="shared" si="229"/>
        <v>0</v>
      </c>
      <c r="CP234" s="919">
        <f t="shared" si="229"/>
        <v>0</v>
      </c>
      <c r="CQ234" s="919">
        <f t="shared" si="229"/>
        <v>0</v>
      </c>
      <c r="CR234" s="919">
        <f t="shared" si="229"/>
        <v>0</v>
      </c>
      <c r="CS234" s="919">
        <f t="shared" si="229"/>
        <v>0</v>
      </c>
      <c r="CT234" s="919">
        <f t="shared" si="229"/>
        <v>0</v>
      </c>
      <c r="CU234" s="919">
        <f t="shared" si="229"/>
        <v>0</v>
      </c>
      <c r="CV234" s="919">
        <f t="shared" si="229"/>
        <v>0</v>
      </c>
      <c r="CW234" s="919">
        <f t="shared" si="229"/>
        <v>0</v>
      </c>
      <c r="CX234" s="919">
        <f t="shared" si="229"/>
        <v>0</v>
      </c>
      <c r="CY234" s="919">
        <f t="shared" si="229"/>
        <v>0</v>
      </c>
      <c r="CZ234" s="919">
        <f t="shared" si="229"/>
        <v>0</v>
      </c>
      <c r="DA234" s="919">
        <f t="shared" si="229"/>
        <v>0</v>
      </c>
      <c r="DB234" s="919">
        <f t="shared" si="229"/>
        <v>0</v>
      </c>
      <c r="DC234" s="919">
        <f t="shared" si="229"/>
        <v>0</v>
      </c>
      <c r="DD234" s="919">
        <f t="shared" si="229"/>
        <v>0</v>
      </c>
      <c r="DE234" s="919">
        <f t="shared" si="229"/>
        <v>0</v>
      </c>
      <c r="DF234" s="919">
        <f t="shared" si="229"/>
        <v>0</v>
      </c>
      <c r="DG234" s="919">
        <f t="shared" si="229"/>
        <v>0</v>
      </c>
      <c r="DH234" s="919">
        <f t="shared" si="229"/>
        <v>0</v>
      </c>
      <c r="DI234" s="919">
        <f t="shared" si="229"/>
        <v>0</v>
      </c>
      <c r="DJ234" s="919">
        <f t="shared" si="229"/>
        <v>0</v>
      </c>
      <c r="DK234" s="919">
        <f t="shared" si="229"/>
        <v>0</v>
      </c>
      <c r="DL234" s="919">
        <f t="shared" si="229"/>
        <v>0</v>
      </c>
      <c r="DM234" s="919">
        <f t="shared" si="229"/>
        <v>0</v>
      </c>
      <c r="DN234" s="919">
        <f t="shared" si="229"/>
        <v>0</v>
      </c>
      <c r="DO234" s="919">
        <f t="shared" si="229"/>
        <v>0</v>
      </c>
      <c r="DP234" s="919">
        <f t="shared" si="229"/>
        <v>0</v>
      </c>
      <c r="DQ234" s="919">
        <f t="shared" si="229"/>
        <v>0</v>
      </c>
      <c r="DR234" s="919">
        <f t="shared" si="229"/>
        <v>0</v>
      </c>
      <c r="DS234" s="919">
        <f t="shared" si="229"/>
        <v>0</v>
      </c>
      <c r="DT234" s="919">
        <f t="shared" si="229"/>
        <v>0</v>
      </c>
      <c r="DU234" s="919">
        <f t="shared" si="229"/>
        <v>0</v>
      </c>
      <c r="DV234" s="919">
        <f t="shared" si="229"/>
        <v>0</v>
      </c>
      <c r="DW234" s="919">
        <f t="shared" si="229"/>
        <v>0</v>
      </c>
      <c r="DX234" s="919">
        <f t="shared" si="229"/>
        <v>0</v>
      </c>
      <c r="DY234" s="919">
        <f t="shared" si="229"/>
        <v>0</v>
      </c>
      <c r="DZ234" s="919">
        <f t="shared" si="229"/>
        <v>0</v>
      </c>
      <c r="EA234" s="919">
        <f t="shared" si="229"/>
        <v>0</v>
      </c>
      <c r="EB234" s="919">
        <f t="shared" si="229"/>
        <v>0</v>
      </c>
      <c r="EC234" s="919">
        <f t="shared" si="229"/>
        <v>0</v>
      </c>
      <c r="ED234" s="919">
        <f t="shared" si="229"/>
        <v>0</v>
      </c>
      <c r="EE234" s="919">
        <f t="shared" si="229"/>
        <v>0</v>
      </c>
      <c r="EF234" s="919">
        <f t="shared" si="229"/>
        <v>0</v>
      </c>
      <c r="EG234" s="919">
        <f t="shared" si="229"/>
        <v>0</v>
      </c>
      <c r="EH234" s="919">
        <f t="shared" si="229"/>
        <v>0</v>
      </c>
      <c r="EI234" s="919">
        <f t="shared" si="229"/>
        <v>0</v>
      </c>
      <c r="EJ234" s="919">
        <f t="shared" ref="EJ234:GU234" si="230">EJ233</f>
        <v>0</v>
      </c>
      <c r="EK234" s="919">
        <f t="shared" si="230"/>
        <v>0</v>
      </c>
      <c r="EL234" s="919">
        <f t="shared" si="230"/>
        <v>0</v>
      </c>
      <c r="EM234" s="919">
        <f t="shared" si="230"/>
        <v>0</v>
      </c>
      <c r="EN234" s="919">
        <f t="shared" si="230"/>
        <v>0</v>
      </c>
      <c r="EO234" s="919">
        <f t="shared" si="230"/>
        <v>0</v>
      </c>
      <c r="EP234" s="919">
        <f t="shared" si="230"/>
        <v>0</v>
      </c>
      <c r="EQ234" s="919">
        <f t="shared" si="230"/>
        <v>0</v>
      </c>
      <c r="ER234" s="919">
        <f t="shared" si="230"/>
        <v>0</v>
      </c>
      <c r="ES234" s="919">
        <f t="shared" si="230"/>
        <v>0</v>
      </c>
      <c r="ET234" s="919">
        <f t="shared" si="230"/>
        <v>0</v>
      </c>
      <c r="EU234" s="919">
        <f t="shared" si="230"/>
        <v>0</v>
      </c>
      <c r="EV234" s="919">
        <f t="shared" si="230"/>
        <v>0</v>
      </c>
      <c r="EW234" s="919">
        <f t="shared" si="230"/>
        <v>0</v>
      </c>
      <c r="EX234" s="919">
        <f t="shared" si="230"/>
        <v>0</v>
      </c>
      <c r="EY234" s="919">
        <f t="shared" si="230"/>
        <v>0</v>
      </c>
      <c r="EZ234" s="919">
        <f t="shared" si="230"/>
        <v>0</v>
      </c>
      <c r="FA234" s="919">
        <f t="shared" si="230"/>
        <v>0</v>
      </c>
      <c r="FB234" s="919">
        <f t="shared" si="230"/>
        <v>0</v>
      </c>
      <c r="FC234" s="919">
        <f t="shared" si="230"/>
        <v>0</v>
      </c>
      <c r="FD234" s="919">
        <f t="shared" si="230"/>
        <v>0</v>
      </c>
      <c r="FE234" s="919">
        <f t="shared" si="230"/>
        <v>0</v>
      </c>
      <c r="FF234" s="919">
        <f t="shared" si="230"/>
        <v>0</v>
      </c>
      <c r="FG234" s="919">
        <f t="shared" si="230"/>
        <v>0</v>
      </c>
      <c r="FH234" s="919">
        <f t="shared" si="230"/>
        <v>0</v>
      </c>
      <c r="FI234" s="919">
        <f t="shared" si="230"/>
        <v>0</v>
      </c>
      <c r="FJ234" s="919">
        <f t="shared" si="230"/>
        <v>0</v>
      </c>
      <c r="FK234" s="919">
        <f t="shared" si="230"/>
        <v>0</v>
      </c>
      <c r="FL234" s="919">
        <f t="shared" si="230"/>
        <v>0</v>
      </c>
      <c r="FM234" s="919">
        <f t="shared" si="230"/>
        <v>0</v>
      </c>
      <c r="FN234" s="919">
        <f t="shared" si="230"/>
        <v>0</v>
      </c>
      <c r="FO234" s="919">
        <f t="shared" si="230"/>
        <v>0</v>
      </c>
      <c r="FP234" s="919">
        <f t="shared" si="230"/>
        <v>0</v>
      </c>
      <c r="FQ234" s="919">
        <f t="shared" si="230"/>
        <v>0</v>
      </c>
      <c r="FR234" s="919">
        <f t="shared" si="230"/>
        <v>0</v>
      </c>
      <c r="FS234" s="919">
        <f t="shared" si="230"/>
        <v>0</v>
      </c>
      <c r="FT234" s="919">
        <f t="shared" si="230"/>
        <v>0</v>
      </c>
      <c r="FU234" s="919">
        <f t="shared" si="230"/>
        <v>0</v>
      </c>
      <c r="FV234" s="919">
        <f t="shared" si="230"/>
        <v>0</v>
      </c>
      <c r="FW234" s="919">
        <f t="shared" si="230"/>
        <v>0</v>
      </c>
      <c r="FX234" s="919">
        <f t="shared" si="230"/>
        <v>0</v>
      </c>
      <c r="FY234" s="919">
        <f t="shared" si="230"/>
        <v>0</v>
      </c>
      <c r="FZ234" s="919">
        <f t="shared" si="230"/>
        <v>0</v>
      </c>
      <c r="GA234" s="919">
        <f t="shared" si="230"/>
        <v>0</v>
      </c>
      <c r="GB234" s="919">
        <f t="shared" si="230"/>
        <v>0</v>
      </c>
      <c r="GC234" s="919">
        <f t="shared" si="230"/>
        <v>0</v>
      </c>
      <c r="GD234" s="919">
        <f t="shared" si="230"/>
        <v>0</v>
      </c>
      <c r="GE234" s="919">
        <f t="shared" si="230"/>
        <v>0</v>
      </c>
      <c r="GF234" s="919">
        <f t="shared" si="230"/>
        <v>0</v>
      </c>
      <c r="GG234" s="919">
        <f t="shared" si="230"/>
        <v>0</v>
      </c>
      <c r="GH234" s="919">
        <f t="shared" si="230"/>
        <v>0</v>
      </c>
      <c r="GI234" s="919">
        <f t="shared" si="230"/>
        <v>0</v>
      </c>
      <c r="GJ234" s="919">
        <f t="shared" si="230"/>
        <v>0</v>
      </c>
      <c r="GK234" s="919">
        <f t="shared" si="230"/>
        <v>0</v>
      </c>
      <c r="GL234" s="919">
        <f t="shared" si="230"/>
        <v>0</v>
      </c>
      <c r="GM234" s="919">
        <f t="shared" si="230"/>
        <v>0</v>
      </c>
      <c r="GN234" s="919">
        <f t="shared" si="230"/>
        <v>0</v>
      </c>
      <c r="GO234" s="919">
        <f t="shared" si="230"/>
        <v>0</v>
      </c>
      <c r="GP234" s="919">
        <f t="shared" si="230"/>
        <v>0</v>
      </c>
      <c r="GQ234" s="919">
        <f t="shared" si="230"/>
        <v>0</v>
      </c>
      <c r="GR234" s="919">
        <f t="shared" si="230"/>
        <v>0</v>
      </c>
      <c r="GS234" s="919">
        <f t="shared" si="230"/>
        <v>0</v>
      </c>
      <c r="GT234" s="919">
        <f t="shared" si="230"/>
        <v>0</v>
      </c>
      <c r="GU234" s="919">
        <f t="shared" si="230"/>
        <v>0</v>
      </c>
      <c r="GV234" s="919">
        <f t="shared" ref="GV234:JG234" si="231">GV233</f>
        <v>0</v>
      </c>
      <c r="GW234" s="919">
        <f t="shared" si="231"/>
        <v>0</v>
      </c>
      <c r="GX234" s="919">
        <f t="shared" si="231"/>
        <v>0</v>
      </c>
      <c r="GY234" s="919">
        <f t="shared" si="231"/>
        <v>0</v>
      </c>
      <c r="GZ234" s="919">
        <f t="shared" si="231"/>
        <v>0</v>
      </c>
      <c r="HA234" s="919">
        <f t="shared" si="231"/>
        <v>0</v>
      </c>
      <c r="HB234" s="919">
        <f t="shared" si="231"/>
        <v>0</v>
      </c>
      <c r="HC234" s="919">
        <f t="shared" si="231"/>
        <v>0</v>
      </c>
      <c r="HD234" s="919">
        <f t="shared" si="231"/>
        <v>0</v>
      </c>
      <c r="HE234" s="919">
        <f t="shared" si="231"/>
        <v>0</v>
      </c>
      <c r="HF234" s="919">
        <f t="shared" si="231"/>
        <v>0</v>
      </c>
      <c r="HG234" s="919">
        <f t="shared" si="231"/>
        <v>0</v>
      </c>
      <c r="HH234" s="919">
        <f t="shared" si="231"/>
        <v>0</v>
      </c>
      <c r="HI234" s="919">
        <f t="shared" si="231"/>
        <v>0</v>
      </c>
      <c r="HJ234" s="919">
        <f t="shared" si="231"/>
        <v>0</v>
      </c>
      <c r="HK234" s="919">
        <f t="shared" si="231"/>
        <v>0</v>
      </c>
      <c r="HL234" s="919">
        <f t="shared" si="231"/>
        <v>0</v>
      </c>
      <c r="HM234" s="919">
        <f t="shared" si="231"/>
        <v>0</v>
      </c>
      <c r="HN234" s="919">
        <f t="shared" si="231"/>
        <v>0</v>
      </c>
      <c r="HO234" s="919">
        <f t="shared" si="231"/>
        <v>0</v>
      </c>
      <c r="HP234" s="919">
        <f t="shared" si="231"/>
        <v>0</v>
      </c>
      <c r="HQ234" s="919">
        <f t="shared" si="231"/>
        <v>0</v>
      </c>
      <c r="HR234" s="919">
        <f t="shared" si="231"/>
        <v>0</v>
      </c>
      <c r="HS234" s="919">
        <f t="shared" si="231"/>
        <v>0</v>
      </c>
      <c r="HT234" s="919">
        <f t="shared" si="231"/>
        <v>0</v>
      </c>
      <c r="HU234" s="919">
        <f t="shared" si="231"/>
        <v>0</v>
      </c>
      <c r="HV234" s="919">
        <f t="shared" si="231"/>
        <v>0</v>
      </c>
      <c r="HW234" s="919">
        <f t="shared" si="231"/>
        <v>0</v>
      </c>
      <c r="HX234" s="919">
        <f t="shared" si="231"/>
        <v>0</v>
      </c>
      <c r="HY234" s="919">
        <f t="shared" si="231"/>
        <v>0</v>
      </c>
      <c r="HZ234" s="919">
        <f t="shared" si="231"/>
        <v>0</v>
      </c>
      <c r="IA234" s="919">
        <f t="shared" si="231"/>
        <v>0</v>
      </c>
      <c r="IB234" s="919">
        <f t="shared" si="231"/>
        <v>0</v>
      </c>
      <c r="IC234" s="919">
        <f t="shared" si="231"/>
        <v>0</v>
      </c>
      <c r="ID234" s="919">
        <f t="shared" si="231"/>
        <v>0</v>
      </c>
      <c r="IE234" s="919">
        <f t="shared" si="231"/>
        <v>0</v>
      </c>
      <c r="IF234" s="919">
        <f t="shared" si="231"/>
        <v>0</v>
      </c>
      <c r="IG234" s="919">
        <f t="shared" si="231"/>
        <v>0</v>
      </c>
      <c r="IH234" s="919">
        <f t="shared" si="231"/>
        <v>0</v>
      </c>
      <c r="II234" s="919">
        <f t="shared" si="231"/>
        <v>0</v>
      </c>
      <c r="IJ234" s="919">
        <f t="shared" si="231"/>
        <v>0</v>
      </c>
      <c r="IK234" s="919">
        <f t="shared" si="231"/>
        <v>0</v>
      </c>
      <c r="IL234" s="919">
        <f t="shared" si="231"/>
        <v>0</v>
      </c>
      <c r="IM234" s="919">
        <f t="shared" si="231"/>
        <v>0</v>
      </c>
      <c r="IN234" s="919">
        <f t="shared" si="231"/>
        <v>0</v>
      </c>
      <c r="IO234" s="919">
        <f t="shared" si="231"/>
        <v>0</v>
      </c>
      <c r="IP234" s="919">
        <f t="shared" si="231"/>
        <v>0</v>
      </c>
      <c r="IQ234" s="919">
        <f t="shared" si="231"/>
        <v>0</v>
      </c>
      <c r="IR234" s="919">
        <f t="shared" si="231"/>
        <v>0</v>
      </c>
      <c r="IS234" s="919">
        <f t="shared" si="231"/>
        <v>0</v>
      </c>
      <c r="IT234" s="919">
        <f t="shared" si="231"/>
        <v>0</v>
      </c>
      <c r="IU234" s="919">
        <f t="shared" si="231"/>
        <v>0</v>
      </c>
      <c r="IV234" s="919">
        <f t="shared" si="231"/>
        <v>0</v>
      </c>
      <c r="IW234" s="919">
        <f t="shared" si="231"/>
        <v>0</v>
      </c>
      <c r="IX234" s="919">
        <f t="shared" si="231"/>
        <v>0</v>
      </c>
      <c r="IY234" s="919">
        <f t="shared" si="231"/>
        <v>0</v>
      </c>
      <c r="IZ234" s="919">
        <f t="shared" si="231"/>
        <v>0</v>
      </c>
      <c r="JA234" s="919">
        <f t="shared" si="231"/>
        <v>0</v>
      </c>
      <c r="JB234" s="919">
        <f t="shared" si="231"/>
        <v>0</v>
      </c>
      <c r="JC234" s="919">
        <f t="shared" si="231"/>
        <v>0</v>
      </c>
      <c r="JD234" s="919">
        <f t="shared" si="231"/>
        <v>0</v>
      </c>
      <c r="JE234" s="919">
        <f t="shared" si="231"/>
        <v>0</v>
      </c>
      <c r="JF234" s="919">
        <f t="shared" si="231"/>
        <v>0</v>
      </c>
      <c r="JG234" s="919">
        <f t="shared" si="231"/>
        <v>0</v>
      </c>
      <c r="JH234" s="919">
        <f t="shared" ref="JH234:LS234" si="232">JH233</f>
        <v>0</v>
      </c>
      <c r="JI234" s="919">
        <f t="shared" si="232"/>
        <v>0</v>
      </c>
      <c r="JJ234" s="919">
        <f t="shared" si="232"/>
        <v>0</v>
      </c>
      <c r="JK234" s="919">
        <f t="shared" si="232"/>
        <v>0</v>
      </c>
      <c r="JL234" s="919">
        <f t="shared" si="232"/>
        <v>0</v>
      </c>
      <c r="JM234" s="919">
        <f t="shared" si="232"/>
        <v>0</v>
      </c>
      <c r="JN234" s="919">
        <f t="shared" si="232"/>
        <v>0</v>
      </c>
      <c r="JO234" s="919">
        <f t="shared" si="232"/>
        <v>0</v>
      </c>
      <c r="JP234" s="919">
        <f t="shared" si="232"/>
        <v>0</v>
      </c>
      <c r="JQ234" s="919">
        <f t="shared" si="232"/>
        <v>0</v>
      </c>
      <c r="JR234" s="919">
        <f t="shared" si="232"/>
        <v>0</v>
      </c>
      <c r="JS234" s="919">
        <f t="shared" si="232"/>
        <v>0</v>
      </c>
      <c r="JT234" s="919">
        <f t="shared" si="232"/>
        <v>0</v>
      </c>
      <c r="JU234" s="919">
        <f t="shared" si="232"/>
        <v>0</v>
      </c>
      <c r="JV234" s="919">
        <f t="shared" si="232"/>
        <v>0</v>
      </c>
      <c r="JW234" s="919">
        <f t="shared" si="232"/>
        <v>0</v>
      </c>
      <c r="JX234" s="919">
        <f t="shared" si="232"/>
        <v>0</v>
      </c>
      <c r="JY234" s="919">
        <f t="shared" si="232"/>
        <v>0</v>
      </c>
      <c r="JZ234" s="919">
        <f t="shared" si="232"/>
        <v>0</v>
      </c>
      <c r="KA234" s="919">
        <f t="shared" si="232"/>
        <v>0</v>
      </c>
      <c r="KB234" s="919">
        <f t="shared" si="232"/>
        <v>0</v>
      </c>
      <c r="KC234" s="919">
        <f t="shared" si="232"/>
        <v>0</v>
      </c>
      <c r="KD234" s="919">
        <f t="shared" si="232"/>
        <v>0</v>
      </c>
      <c r="KE234" s="919">
        <f t="shared" si="232"/>
        <v>0</v>
      </c>
      <c r="KF234" s="919">
        <f t="shared" si="232"/>
        <v>0</v>
      </c>
      <c r="KG234" s="919">
        <f t="shared" si="232"/>
        <v>0</v>
      </c>
      <c r="KH234" s="919">
        <f t="shared" si="232"/>
        <v>0</v>
      </c>
      <c r="KI234" s="919">
        <f t="shared" si="232"/>
        <v>0</v>
      </c>
      <c r="KJ234" s="919">
        <f t="shared" si="232"/>
        <v>0</v>
      </c>
      <c r="KK234" s="919">
        <f t="shared" si="232"/>
        <v>0</v>
      </c>
      <c r="KL234" s="919">
        <f t="shared" si="232"/>
        <v>0</v>
      </c>
      <c r="KM234" s="919">
        <f t="shared" si="232"/>
        <v>0</v>
      </c>
      <c r="KN234" s="919">
        <f t="shared" si="232"/>
        <v>0</v>
      </c>
      <c r="KO234" s="919">
        <f t="shared" si="232"/>
        <v>0</v>
      </c>
      <c r="KP234" s="919">
        <f t="shared" si="232"/>
        <v>0</v>
      </c>
      <c r="KQ234" s="919">
        <f t="shared" si="232"/>
        <v>0</v>
      </c>
      <c r="KR234" s="919">
        <f t="shared" si="232"/>
        <v>0</v>
      </c>
      <c r="KS234" s="919">
        <f t="shared" si="232"/>
        <v>0</v>
      </c>
      <c r="KT234" s="919">
        <f t="shared" si="232"/>
        <v>0</v>
      </c>
      <c r="KU234" s="919">
        <f t="shared" si="232"/>
        <v>0</v>
      </c>
      <c r="KV234" s="919">
        <f t="shared" si="232"/>
        <v>0</v>
      </c>
      <c r="KW234" s="919">
        <f t="shared" si="232"/>
        <v>0</v>
      </c>
      <c r="KX234" s="919">
        <f t="shared" si="232"/>
        <v>0</v>
      </c>
      <c r="KY234" s="919">
        <f t="shared" si="232"/>
        <v>0</v>
      </c>
      <c r="KZ234" s="919">
        <f t="shared" si="232"/>
        <v>0</v>
      </c>
      <c r="LA234" s="919">
        <f t="shared" si="232"/>
        <v>0</v>
      </c>
      <c r="LB234" s="919">
        <f t="shared" si="232"/>
        <v>0</v>
      </c>
      <c r="LC234" s="919">
        <f t="shared" si="232"/>
        <v>0</v>
      </c>
      <c r="LD234" s="919">
        <f t="shared" si="232"/>
        <v>0</v>
      </c>
      <c r="LE234" s="919">
        <f t="shared" si="232"/>
        <v>0</v>
      </c>
      <c r="LF234" s="919">
        <f t="shared" si="232"/>
        <v>0</v>
      </c>
      <c r="LG234" s="919">
        <f t="shared" si="232"/>
        <v>0</v>
      </c>
      <c r="LH234" s="919">
        <f t="shared" si="232"/>
        <v>0</v>
      </c>
      <c r="LI234" s="919">
        <f t="shared" si="232"/>
        <v>0</v>
      </c>
      <c r="LJ234" s="919">
        <f t="shared" si="232"/>
        <v>0</v>
      </c>
      <c r="LK234" s="919">
        <f t="shared" si="232"/>
        <v>0</v>
      </c>
      <c r="LL234" s="919">
        <f t="shared" si="232"/>
        <v>0</v>
      </c>
      <c r="LM234" s="919">
        <f t="shared" si="232"/>
        <v>0</v>
      </c>
      <c r="LN234" s="919">
        <f t="shared" si="232"/>
        <v>0</v>
      </c>
      <c r="LO234" s="919">
        <f t="shared" si="232"/>
        <v>0</v>
      </c>
      <c r="LP234" s="919">
        <f t="shared" si="232"/>
        <v>0</v>
      </c>
      <c r="LQ234" s="919">
        <f t="shared" si="232"/>
        <v>0</v>
      </c>
      <c r="LR234" s="919">
        <f t="shared" si="232"/>
        <v>0</v>
      </c>
      <c r="LS234" s="919">
        <f t="shared" si="232"/>
        <v>0</v>
      </c>
      <c r="LT234" s="919">
        <f t="shared" ref="LT234:OE234" si="233">LT233</f>
        <v>0</v>
      </c>
      <c r="LU234" s="919">
        <f t="shared" si="233"/>
        <v>0</v>
      </c>
      <c r="LV234" s="919">
        <f t="shared" si="233"/>
        <v>0</v>
      </c>
      <c r="LW234" s="919">
        <f t="shared" si="233"/>
        <v>0</v>
      </c>
      <c r="LX234" s="919">
        <f t="shared" si="233"/>
        <v>0</v>
      </c>
      <c r="LY234" s="919">
        <f t="shared" si="233"/>
        <v>0</v>
      </c>
      <c r="LZ234" s="919">
        <f t="shared" si="233"/>
        <v>0</v>
      </c>
      <c r="MA234" s="919">
        <f t="shared" si="233"/>
        <v>0</v>
      </c>
      <c r="MB234" s="919">
        <f t="shared" si="233"/>
        <v>0</v>
      </c>
      <c r="MC234" s="919">
        <f t="shared" si="233"/>
        <v>0</v>
      </c>
      <c r="MD234" s="919">
        <f t="shared" si="233"/>
        <v>0</v>
      </c>
      <c r="ME234" s="919">
        <f t="shared" si="233"/>
        <v>0</v>
      </c>
      <c r="MF234" s="919">
        <f t="shared" si="233"/>
        <v>0</v>
      </c>
      <c r="MG234" s="919">
        <f t="shared" si="233"/>
        <v>0</v>
      </c>
      <c r="MH234" s="919">
        <f t="shared" si="233"/>
        <v>0</v>
      </c>
      <c r="MI234" s="919">
        <f t="shared" si="233"/>
        <v>0</v>
      </c>
      <c r="MJ234" s="919">
        <f t="shared" si="233"/>
        <v>0</v>
      </c>
      <c r="MK234" s="919">
        <f t="shared" si="233"/>
        <v>0</v>
      </c>
      <c r="ML234" s="919">
        <f t="shared" si="233"/>
        <v>0</v>
      </c>
      <c r="MM234" s="919">
        <f t="shared" si="233"/>
        <v>0</v>
      </c>
      <c r="MN234" s="919">
        <f t="shared" si="233"/>
        <v>0</v>
      </c>
      <c r="MO234" s="919">
        <f t="shared" si="233"/>
        <v>0</v>
      </c>
      <c r="MP234" s="919">
        <f t="shared" si="233"/>
        <v>0</v>
      </c>
      <c r="MQ234" s="919">
        <f t="shared" si="233"/>
        <v>0</v>
      </c>
      <c r="MR234" s="919">
        <f t="shared" si="233"/>
        <v>0</v>
      </c>
      <c r="MS234" s="919">
        <f t="shared" si="233"/>
        <v>0</v>
      </c>
      <c r="MT234" s="919">
        <f t="shared" si="233"/>
        <v>0</v>
      </c>
      <c r="MU234" s="919">
        <f t="shared" si="233"/>
        <v>0</v>
      </c>
      <c r="MV234" s="919">
        <f t="shared" si="233"/>
        <v>0</v>
      </c>
      <c r="MW234" s="919">
        <f t="shared" si="233"/>
        <v>0</v>
      </c>
      <c r="MX234" s="919">
        <f t="shared" si="233"/>
        <v>0</v>
      </c>
      <c r="MY234" s="919">
        <f t="shared" si="233"/>
        <v>0</v>
      </c>
      <c r="MZ234" s="919">
        <f t="shared" si="233"/>
        <v>0</v>
      </c>
      <c r="NA234" s="919">
        <f t="shared" si="233"/>
        <v>0</v>
      </c>
      <c r="NB234" s="919">
        <f t="shared" si="233"/>
        <v>0</v>
      </c>
      <c r="NC234" s="919">
        <f t="shared" si="233"/>
        <v>0</v>
      </c>
      <c r="ND234" s="919">
        <f t="shared" si="233"/>
        <v>0</v>
      </c>
      <c r="NE234" s="919">
        <f t="shared" si="233"/>
        <v>0</v>
      </c>
      <c r="NF234" s="919">
        <f t="shared" si="233"/>
        <v>0</v>
      </c>
      <c r="NG234" s="919">
        <f t="shared" si="233"/>
        <v>0</v>
      </c>
      <c r="NH234" s="919">
        <f t="shared" si="233"/>
        <v>0</v>
      </c>
      <c r="NI234" s="919">
        <f t="shared" si="233"/>
        <v>0</v>
      </c>
      <c r="NJ234" s="919">
        <f t="shared" si="233"/>
        <v>0</v>
      </c>
      <c r="NK234" s="919">
        <f t="shared" si="233"/>
        <v>0</v>
      </c>
      <c r="NL234" s="919">
        <f t="shared" si="233"/>
        <v>0</v>
      </c>
      <c r="NM234" s="919">
        <f t="shared" si="233"/>
        <v>0</v>
      </c>
      <c r="NN234" s="919">
        <f t="shared" si="233"/>
        <v>0</v>
      </c>
      <c r="NO234" s="919">
        <f t="shared" si="233"/>
        <v>0</v>
      </c>
      <c r="NP234" s="919">
        <f t="shared" si="233"/>
        <v>0</v>
      </c>
      <c r="NQ234" s="919">
        <f t="shared" si="233"/>
        <v>0</v>
      </c>
      <c r="NR234" s="919">
        <f t="shared" si="233"/>
        <v>0</v>
      </c>
      <c r="NS234" s="919">
        <f t="shared" si="233"/>
        <v>0</v>
      </c>
      <c r="NT234" s="919">
        <f t="shared" si="233"/>
        <v>0</v>
      </c>
      <c r="NU234" s="919">
        <f t="shared" si="233"/>
        <v>0</v>
      </c>
      <c r="NV234" s="919">
        <f t="shared" si="233"/>
        <v>0</v>
      </c>
      <c r="NW234" s="919">
        <f t="shared" si="233"/>
        <v>0</v>
      </c>
      <c r="NX234" s="919">
        <f t="shared" si="233"/>
        <v>0</v>
      </c>
      <c r="NY234" s="919">
        <f t="shared" si="233"/>
        <v>0</v>
      </c>
      <c r="NZ234" s="919">
        <f t="shared" si="233"/>
        <v>0</v>
      </c>
      <c r="OA234" s="919">
        <f t="shared" si="233"/>
        <v>0</v>
      </c>
      <c r="OB234" s="919">
        <f t="shared" si="233"/>
        <v>0</v>
      </c>
      <c r="OC234" s="919">
        <f t="shared" si="233"/>
        <v>0</v>
      </c>
      <c r="OD234" s="919">
        <f t="shared" si="233"/>
        <v>0</v>
      </c>
      <c r="OE234" s="919">
        <f t="shared" si="233"/>
        <v>0</v>
      </c>
      <c r="OF234" s="919">
        <f t="shared" ref="OF234:QQ234" si="234">OF233</f>
        <v>0</v>
      </c>
      <c r="OG234" s="919">
        <f t="shared" si="234"/>
        <v>0</v>
      </c>
      <c r="OH234" s="919">
        <f t="shared" si="234"/>
        <v>0</v>
      </c>
      <c r="OI234" s="919">
        <f t="shared" si="234"/>
        <v>0</v>
      </c>
      <c r="OJ234" s="919">
        <f t="shared" si="234"/>
        <v>0</v>
      </c>
      <c r="OK234" s="919">
        <f t="shared" si="234"/>
        <v>0</v>
      </c>
      <c r="OL234" s="919">
        <f t="shared" si="234"/>
        <v>0</v>
      </c>
      <c r="OM234" s="919">
        <f t="shared" si="234"/>
        <v>0</v>
      </c>
      <c r="ON234" s="919">
        <f t="shared" si="234"/>
        <v>0</v>
      </c>
      <c r="OO234" s="919">
        <f t="shared" si="234"/>
        <v>0</v>
      </c>
      <c r="OP234" s="919">
        <f t="shared" si="234"/>
        <v>0</v>
      </c>
      <c r="OQ234" s="919">
        <f t="shared" si="234"/>
        <v>0</v>
      </c>
      <c r="OR234" s="919">
        <f t="shared" si="234"/>
        <v>0</v>
      </c>
      <c r="OS234" s="919">
        <f t="shared" si="234"/>
        <v>0</v>
      </c>
      <c r="OT234" s="919">
        <f t="shared" si="234"/>
        <v>0</v>
      </c>
      <c r="OU234" s="919">
        <f t="shared" si="234"/>
        <v>0</v>
      </c>
      <c r="OV234" s="919">
        <f t="shared" si="234"/>
        <v>0</v>
      </c>
      <c r="OW234" s="919">
        <f t="shared" si="234"/>
        <v>0</v>
      </c>
      <c r="OX234" s="919">
        <f t="shared" si="234"/>
        <v>0</v>
      </c>
      <c r="OY234" s="919">
        <f t="shared" si="234"/>
        <v>0</v>
      </c>
      <c r="OZ234" s="919">
        <f t="shared" si="234"/>
        <v>0</v>
      </c>
      <c r="PA234" s="919">
        <f t="shared" si="234"/>
        <v>0</v>
      </c>
      <c r="PB234" s="919">
        <f t="shared" si="234"/>
        <v>0</v>
      </c>
      <c r="PC234" s="919">
        <f t="shared" si="234"/>
        <v>0</v>
      </c>
      <c r="PD234" s="919">
        <f t="shared" si="234"/>
        <v>0</v>
      </c>
      <c r="PE234" s="919">
        <f t="shared" si="234"/>
        <v>0</v>
      </c>
      <c r="PF234" s="919">
        <f t="shared" si="234"/>
        <v>0</v>
      </c>
      <c r="PG234" s="919">
        <f t="shared" si="234"/>
        <v>0</v>
      </c>
      <c r="PH234" s="919">
        <f t="shared" si="234"/>
        <v>0</v>
      </c>
      <c r="PI234" s="919">
        <f t="shared" si="234"/>
        <v>0</v>
      </c>
      <c r="PJ234" s="919">
        <f t="shared" si="234"/>
        <v>0</v>
      </c>
      <c r="PK234" s="919">
        <f t="shared" si="234"/>
        <v>0</v>
      </c>
      <c r="PL234" s="919">
        <f t="shared" si="234"/>
        <v>0</v>
      </c>
      <c r="PM234" s="919">
        <f t="shared" si="234"/>
        <v>0</v>
      </c>
      <c r="PN234" s="919">
        <f t="shared" si="234"/>
        <v>0</v>
      </c>
      <c r="PO234" s="919">
        <f t="shared" si="234"/>
        <v>0</v>
      </c>
      <c r="PP234" s="919">
        <f t="shared" si="234"/>
        <v>0</v>
      </c>
      <c r="PQ234" s="919">
        <f t="shared" si="234"/>
        <v>0</v>
      </c>
      <c r="PR234" s="919">
        <f t="shared" si="234"/>
        <v>0</v>
      </c>
      <c r="PS234" s="919">
        <f t="shared" si="234"/>
        <v>0</v>
      </c>
      <c r="PT234" s="919">
        <f t="shared" si="234"/>
        <v>0</v>
      </c>
      <c r="PU234" s="919">
        <f t="shared" si="234"/>
        <v>0</v>
      </c>
      <c r="PV234" s="919">
        <f t="shared" si="234"/>
        <v>0</v>
      </c>
      <c r="PW234" s="919">
        <f t="shared" si="234"/>
        <v>0</v>
      </c>
      <c r="PX234" s="919">
        <f t="shared" si="234"/>
        <v>0</v>
      </c>
      <c r="PY234" s="919">
        <f t="shared" si="234"/>
        <v>0</v>
      </c>
      <c r="PZ234" s="919">
        <f t="shared" si="234"/>
        <v>0</v>
      </c>
      <c r="QA234" s="919">
        <f t="shared" si="234"/>
        <v>0</v>
      </c>
      <c r="QB234" s="919">
        <f t="shared" si="234"/>
        <v>0</v>
      </c>
      <c r="QC234" s="919">
        <f t="shared" si="234"/>
        <v>0</v>
      </c>
      <c r="QD234" s="919">
        <f t="shared" si="234"/>
        <v>0</v>
      </c>
      <c r="QE234" s="919">
        <f t="shared" si="234"/>
        <v>0</v>
      </c>
      <c r="QF234" s="919">
        <f t="shared" si="234"/>
        <v>0</v>
      </c>
      <c r="QG234" s="919">
        <f t="shared" si="234"/>
        <v>0</v>
      </c>
      <c r="QH234" s="919">
        <f t="shared" si="234"/>
        <v>0</v>
      </c>
      <c r="QI234" s="919">
        <f t="shared" si="234"/>
        <v>0</v>
      </c>
      <c r="QJ234" s="919">
        <f t="shared" si="234"/>
        <v>0</v>
      </c>
      <c r="QK234" s="919">
        <f t="shared" si="234"/>
        <v>0</v>
      </c>
      <c r="QL234" s="919">
        <f t="shared" si="234"/>
        <v>0</v>
      </c>
      <c r="QM234" s="919">
        <f t="shared" si="234"/>
        <v>0</v>
      </c>
      <c r="QN234" s="919">
        <f t="shared" si="234"/>
        <v>0</v>
      </c>
      <c r="QO234" s="919">
        <f t="shared" si="234"/>
        <v>0</v>
      </c>
      <c r="QP234" s="919">
        <f t="shared" si="234"/>
        <v>0</v>
      </c>
      <c r="QQ234" s="919">
        <f t="shared" si="234"/>
        <v>0</v>
      </c>
      <c r="QR234" s="919">
        <f t="shared" ref="QR234:SI234" si="235">QR233</f>
        <v>0</v>
      </c>
      <c r="QS234" s="919">
        <f t="shared" si="235"/>
        <v>0</v>
      </c>
      <c r="QT234" s="919">
        <f t="shared" si="235"/>
        <v>0</v>
      </c>
      <c r="QU234" s="919">
        <f t="shared" si="235"/>
        <v>0</v>
      </c>
      <c r="QV234" s="919">
        <f t="shared" si="235"/>
        <v>0</v>
      </c>
      <c r="QW234" s="919">
        <f t="shared" si="235"/>
        <v>0</v>
      </c>
      <c r="QX234" s="919">
        <f t="shared" si="235"/>
        <v>0</v>
      </c>
      <c r="QY234" s="919">
        <f t="shared" si="235"/>
        <v>0</v>
      </c>
      <c r="QZ234" s="919">
        <f t="shared" si="235"/>
        <v>0</v>
      </c>
      <c r="RA234" s="919">
        <f t="shared" si="235"/>
        <v>0</v>
      </c>
      <c r="RB234" s="919">
        <f t="shared" si="235"/>
        <v>0</v>
      </c>
      <c r="RC234" s="919">
        <f t="shared" si="235"/>
        <v>0</v>
      </c>
      <c r="RD234" s="919">
        <f t="shared" si="235"/>
        <v>0</v>
      </c>
      <c r="RE234" s="919">
        <f t="shared" si="235"/>
        <v>0</v>
      </c>
      <c r="RF234" s="919">
        <f t="shared" si="235"/>
        <v>0</v>
      </c>
      <c r="RG234" s="919">
        <f t="shared" si="235"/>
        <v>0</v>
      </c>
      <c r="RH234" s="919">
        <f t="shared" si="235"/>
        <v>0</v>
      </c>
      <c r="RI234" s="919">
        <f t="shared" si="235"/>
        <v>0</v>
      </c>
      <c r="RJ234" s="919">
        <f t="shared" si="235"/>
        <v>0</v>
      </c>
      <c r="RK234" s="919">
        <f t="shared" si="235"/>
        <v>0</v>
      </c>
      <c r="RL234" s="919">
        <f t="shared" si="235"/>
        <v>0</v>
      </c>
      <c r="RM234" s="919">
        <f t="shared" si="235"/>
        <v>0</v>
      </c>
      <c r="RN234" s="919">
        <f t="shared" si="235"/>
        <v>0</v>
      </c>
      <c r="RO234" s="919">
        <f t="shared" si="235"/>
        <v>0</v>
      </c>
      <c r="RP234" s="919">
        <f t="shared" si="235"/>
        <v>0</v>
      </c>
      <c r="RQ234" s="919">
        <f t="shared" si="235"/>
        <v>0</v>
      </c>
      <c r="RR234" s="919">
        <f t="shared" si="235"/>
        <v>0</v>
      </c>
      <c r="RS234" s="919">
        <f t="shared" si="235"/>
        <v>0</v>
      </c>
      <c r="RT234" s="919">
        <f t="shared" si="235"/>
        <v>0</v>
      </c>
      <c r="RU234" s="919">
        <f t="shared" si="235"/>
        <v>0</v>
      </c>
      <c r="RV234" s="919">
        <f t="shared" si="235"/>
        <v>0</v>
      </c>
      <c r="RW234" s="919">
        <f t="shared" si="235"/>
        <v>0</v>
      </c>
      <c r="RX234" s="919">
        <f t="shared" si="235"/>
        <v>0</v>
      </c>
      <c r="RY234" s="919">
        <f t="shared" si="235"/>
        <v>0</v>
      </c>
      <c r="RZ234" s="919">
        <f t="shared" si="235"/>
        <v>0</v>
      </c>
      <c r="SA234" s="919">
        <f t="shared" si="235"/>
        <v>0</v>
      </c>
      <c r="SB234" s="919">
        <f t="shared" si="235"/>
        <v>0</v>
      </c>
      <c r="SC234" s="919">
        <f t="shared" si="235"/>
        <v>0</v>
      </c>
      <c r="SD234" s="919">
        <f t="shared" si="235"/>
        <v>0</v>
      </c>
      <c r="SE234" s="919">
        <f t="shared" si="235"/>
        <v>0</v>
      </c>
      <c r="SF234" s="919">
        <f t="shared" si="235"/>
        <v>0</v>
      </c>
      <c r="SG234" s="919">
        <f t="shared" si="235"/>
        <v>0</v>
      </c>
      <c r="SH234" s="919">
        <f t="shared" si="235"/>
        <v>0</v>
      </c>
      <c r="SI234" s="919">
        <f t="shared" si="235"/>
        <v>0</v>
      </c>
      <c r="SJ234" s="272">
        <f t="shared" si="217"/>
        <v>0</v>
      </c>
      <c r="SK234" s="259"/>
      <c r="SL234" s="247"/>
      <c r="SM234" s="247"/>
      <c r="SN234" s="247"/>
    </row>
    <row r="235" spans="1:508" outlineLevel="3" x14ac:dyDescent="0.35">
      <c r="A235" s="247"/>
      <c r="B235" s="256"/>
      <c r="C235" s="445">
        <f t="shared" ref="C235" si="236">INT($C$40)+3</f>
        <v>4</v>
      </c>
      <c r="D235" s="272"/>
      <c r="E235" s="323">
        <f t="shared" si="216"/>
        <v>83</v>
      </c>
      <c r="F235" s="329"/>
      <c r="G235" s="272"/>
      <c r="H235" s="567"/>
      <c r="I235" s="585" t="s">
        <v>909</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217"/>
        <v>0</v>
      </c>
      <c r="SK235" s="259"/>
      <c r="SL235" s="247"/>
      <c r="SM235" s="247"/>
      <c r="SN235" s="247"/>
    </row>
    <row r="236" spans="1:508" outlineLevel="3" x14ac:dyDescent="0.35">
      <c r="A236" s="247"/>
      <c r="B236" s="256"/>
      <c r="C236" s="445">
        <f>INT($C$40)+3</f>
        <v>4</v>
      </c>
      <c r="D236" s="272"/>
      <c r="E236" s="323">
        <f t="shared" si="216"/>
        <v>84</v>
      </c>
      <c r="F236" s="329"/>
      <c r="G236" s="272"/>
      <c r="H236" s="567"/>
      <c r="I236" s="582" t="s">
        <v>901</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217"/>
        <v>0</v>
      </c>
      <c r="SK236" s="259"/>
      <c r="SL236" s="247"/>
      <c r="SM236" s="247"/>
      <c r="SN236" s="247"/>
    </row>
    <row r="237" spans="1:508" outlineLevel="3" x14ac:dyDescent="0.35">
      <c r="A237" s="247"/>
      <c r="B237" s="256"/>
      <c r="C237" s="445">
        <f>INT($C$40)+3</f>
        <v>4</v>
      </c>
      <c r="D237" s="272"/>
      <c r="E237" s="323">
        <f t="shared" si="216"/>
        <v>85</v>
      </c>
      <c r="F237" s="329"/>
      <c r="G237" s="272"/>
      <c r="H237" s="567"/>
      <c r="I237" s="582" t="s">
        <v>902</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217"/>
        <v>0</v>
      </c>
      <c r="SK237" s="259"/>
      <c r="SL237" s="247"/>
      <c r="SM237" s="247"/>
      <c r="SN237" s="247"/>
    </row>
    <row r="238" spans="1:508" outlineLevel="3" x14ac:dyDescent="0.35">
      <c r="A238" s="247"/>
      <c r="B238" s="256"/>
      <c r="C238" s="445">
        <f>INT($C$40)+3</f>
        <v>4</v>
      </c>
      <c r="D238" s="272"/>
      <c r="E238" s="323">
        <f t="shared" si="216"/>
        <v>86</v>
      </c>
      <c r="F238" s="329"/>
      <c r="G238" s="272"/>
      <c r="H238" s="569"/>
      <c r="I238" s="583" t="s">
        <v>903</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217"/>
        <v>0</v>
      </c>
      <c r="SK238" s="259"/>
      <c r="SL238" s="247"/>
      <c r="SM238" s="247"/>
      <c r="SN238" s="247"/>
    </row>
    <row r="239" spans="1:508" outlineLevel="2" x14ac:dyDescent="0.35">
      <c r="A239" s="247"/>
      <c r="B239" s="256"/>
      <c r="C239" s="445">
        <f>INT($C$40)+2</f>
        <v>3</v>
      </c>
      <c r="D239" s="272"/>
      <c r="E239" s="323">
        <f t="shared" si="216"/>
        <v>87</v>
      </c>
      <c r="F239" s="329"/>
      <c r="G239" s="272"/>
      <c r="H239" s="565"/>
      <c r="I239" s="565" t="s">
        <v>597</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217"/>
        <v>0</v>
      </c>
      <c r="SK239" s="259"/>
      <c r="SL239" s="247"/>
      <c r="SM239" s="247"/>
      <c r="SN239" s="247"/>
    </row>
    <row r="240" spans="1:508" outlineLevel="3" x14ac:dyDescent="0.35">
      <c r="A240" s="247"/>
      <c r="B240" s="256"/>
      <c r="C240" s="445">
        <f>INT($C$40)+3</f>
        <v>4</v>
      </c>
      <c r="D240" s="272"/>
      <c r="E240" s="323">
        <f t="shared" si="216"/>
        <v>88</v>
      </c>
      <c r="F240" s="329"/>
      <c r="G240" s="272"/>
      <c r="H240" s="567"/>
      <c r="I240" s="567" t="s">
        <v>598</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217"/>
        <v>0</v>
      </c>
      <c r="SK240" s="259"/>
      <c r="SL240" s="247"/>
      <c r="SM240" s="247"/>
      <c r="SN240" s="247"/>
    </row>
    <row r="241" spans="1:508" outlineLevel="3" x14ac:dyDescent="0.35">
      <c r="A241" s="247"/>
      <c r="B241" s="256"/>
      <c r="C241" s="445">
        <f>INT($C$40)+3</f>
        <v>4</v>
      </c>
      <c r="D241" s="272"/>
      <c r="E241" s="323">
        <f t="shared" si="216"/>
        <v>89</v>
      </c>
      <c r="F241" s="329"/>
      <c r="G241" s="272"/>
      <c r="H241" s="567"/>
      <c r="I241" s="567" t="s">
        <v>599</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217"/>
        <v>0</v>
      </c>
      <c r="SK241" s="259"/>
      <c r="SL241" s="247"/>
      <c r="SM241" s="247"/>
      <c r="SN241" s="247"/>
    </row>
    <row r="242" spans="1:508" outlineLevel="3" x14ac:dyDescent="0.35">
      <c r="A242" s="247"/>
      <c r="B242" s="256"/>
      <c r="C242" s="445">
        <f>INT($C$40)+3</f>
        <v>4</v>
      </c>
      <c r="D242" s="272"/>
      <c r="E242" s="323">
        <f t="shared" si="216"/>
        <v>90</v>
      </c>
      <c r="F242" s="329"/>
      <c r="G242" s="272"/>
      <c r="H242" s="571"/>
      <c r="I242" s="571" t="s">
        <v>730</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217"/>
        <v>0</v>
      </c>
      <c r="SK242" s="259"/>
      <c r="SL242" s="247"/>
      <c r="SM242" s="247"/>
      <c r="SN242" s="247"/>
    </row>
    <row r="243" spans="1:508" outlineLevel="2" x14ac:dyDescent="0.35">
      <c r="A243" s="247"/>
      <c r="B243" s="256"/>
      <c r="C243" s="445">
        <f>INT($C$40)+2</f>
        <v>3</v>
      </c>
      <c r="D243" s="272"/>
      <c r="E243" s="323">
        <f t="shared" si="216"/>
        <v>91</v>
      </c>
      <c r="F243" s="329"/>
      <c r="G243" s="272"/>
      <c r="H243" s="573"/>
      <c r="I243" s="573" t="s">
        <v>731</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217"/>
        <v>0</v>
      </c>
      <c r="SK243" s="259"/>
      <c r="SL243" s="247"/>
      <c r="SM243" s="247"/>
      <c r="SN243" s="247"/>
    </row>
    <row r="244" spans="1:508" outlineLevel="2" x14ac:dyDescent="0.35">
      <c r="A244" s="247"/>
      <c r="B244" s="256"/>
      <c r="C244" s="445">
        <f>INT($C$40)+2</f>
        <v>3</v>
      </c>
      <c r="D244" s="272"/>
      <c r="E244" s="323">
        <f t="shared" si="216"/>
        <v>92</v>
      </c>
      <c r="F244" s="329"/>
      <c r="G244" s="272"/>
      <c r="H244" s="463"/>
      <c r="I244" s="463" t="s">
        <v>732</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217"/>
        <v>0</v>
      </c>
      <c r="SK244" s="259"/>
      <c r="SL244" s="247"/>
      <c r="SM244" s="247"/>
      <c r="SN244" s="247"/>
    </row>
    <row r="245" spans="1:508" outlineLevel="3" x14ac:dyDescent="0.35">
      <c r="A245" s="247"/>
      <c r="B245" s="256"/>
      <c r="C245" s="445">
        <f t="shared" ref="C245:C293" si="237">INT($C$40)+3</f>
        <v>4</v>
      </c>
      <c r="D245" s="272"/>
      <c r="E245" s="323">
        <f t="shared" si="216"/>
        <v>93</v>
      </c>
      <c r="F245" s="329"/>
      <c r="G245" s="272"/>
      <c r="H245" s="512"/>
      <c r="I245" s="512" t="s">
        <v>733</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217"/>
        <v>0</v>
      </c>
      <c r="SK245" s="259"/>
      <c r="SL245" s="247"/>
      <c r="SM245" s="247"/>
      <c r="SN245" s="247"/>
    </row>
    <row r="246" spans="1:508" outlineLevel="2" x14ac:dyDescent="0.35">
      <c r="A246" s="247"/>
      <c r="B246" s="256"/>
      <c r="C246" s="445">
        <f>INT($C$40)+2</f>
        <v>3</v>
      </c>
      <c r="D246" s="272"/>
      <c r="E246" s="323">
        <f t="shared" si="216"/>
        <v>94</v>
      </c>
      <c r="F246" s="329"/>
      <c r="G246" s="272"/>
      <c r="H246" s="513"/>
      <c r="I246" s="513" t="s">
        <v>734</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217"/>
        <v>0</v>
      </c>
      <c r="SK246" s="259"/>
      <c r="SL246" s="247"/>
      <c r="SM246" s="247"/>
      <c r="SN246" s="247"/>
    </row>
    <row r="247" spans="1:508" outlineLevel="3" x14ac:dyDescent="0.35">
      <c r="A247" s="247"/>
      <c r="B247" s="256"/>
      <c r="C247" s="445">
        <f>INT($C$40)+3</f>
        <v>4</v>
      </c>
      <c r="D247" s="272"/>
      <c r="E247" s="323">
        <f t="shared" si="216"/>
        <v>95</v>
      </c>
      <c r="F247" s="329"/>
      <c r="G247" s="272"/>
      <c r="H247" s="345"/>
      <c r="I247" s="345" t="s">
        <v>735</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217"/>
        <v>0</v>
      </c>
      <c r="SK247" s="259"/>
      <c r="SL247" s="247"/>
      <c r="SM247" s="247"/>
      <c r="SN247" s="247"/>
    </row>
    <row r="248" spans="1:508" outlineLevel="2" x14ac:dyDescent="0.35">
      <c r="A248" s="247"/>
      <c r="B248" s="256"/>
      <c r="C248" s="445">
        <f>INT($C$40)+2</f>
        <v>3</v>
      </c>
      <c r="D248" s="272"/>
      <c r="E248" s="323">
        <f t="shared" si="216"/>
        <v>96</v>
      </c>
      <c r="F248" s="329"/>
      <c r="G248" s="272"/>
      <c r="H248" s="573"/>
      <c r="I248" s="573" t="s">
        <v>736</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217"/>
        <v>0</v>
      </c>
      <c r="SK248" s="259"/>
      <c r="SL248" s="247"/>
      <c r="SM248" s="247"/>
      <c r="SN248" s="247"/>
    </row>
    <row r="249" spans="1:508" outlineLevel="2" x14ac:dyDescent="0.35">
      <c r="A249" s="247"/>
      <c r="B249" s="256"/>
      <c r="C249" s="445">
        <f>INT($C$40)+2</f>
        <v>3</v>
      </c>
      <c r="D249" s="272"/>
      <c r="E249" s="323">
        <f t="shared" si="216"/>
        <v>97</v>
      </c>
      <c r="F249" s="329"/>
      <c r="G249" s="272"/>
      <c r="H249" s="565" t="str">
        <f>Sheep!$H$252&amp;" Merino BBT"</f>
        <v>Win Merino BBT</v>
      </c>
      <c r="I249" s="565" t="s">
        <v>897</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217"/>
        <v>0</v>
      </c>
      <c r="SK249" s="259"/>
      <c r="SL249" s="247"/>
      <c r="SM249" s="247"/>
      <c r="SN249" s="247"/>
    </row>
    <row r="250" spans="1:508" outlineLevel="3" x14ac:dyDescent="0.35">
      <c r="A250" s="247"/>
      <c r="B250" s="256"/>
      <c r="C250" s="445">
        <f>INT($C$40)+3</f>
        <v>4</v>
      </c>
      <c r="D250" s="272"/>
      <c r="E250" s="323">
        <f t="shared" si="216"/>
        <v>98</v>
      </c>
      <c r="F250" s="329"/>
      <c r="G250" s="272"/>
      <c r="H250" s="567"/>
      <c r="I250" s="585" t="s">
        <v>898</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217"/>
        <v>0</v>
      </c>
      <c r="SK250" s="259"/>
      <c r="SL250" s="247"/>
      <c r="SM250" s="247"/>
      <c r="SN250" s="247"/>
    </row>
    <row r="251" spans="1:508" outlineLevel="3" x14ac:dyDescent="0.35">
      <c r="A251" s="247"/>
      <c r="B251" s="256"/>
      <c r="C251" s="445">
        <f>INT($C$40)+3</f>
        <v>4</v>
      </c>
      <c r="D251" s="272"/>
      <c r="E251" s="323">
        <f t="shared" si="216"/>
        <v>99</v>
      </c>
      <c r="F251" s="329"/>
      <c r="G251" s="272"/>
      <c r="H251" s="567"/>
      <c r="I251" s="582" t="s">
        <v>900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217"/>
        <v>0</v>
      </c>
      <c r="SK251" s="259"/>
      <c r="SL251" s="247"/>
      <c r="SM251" s="247"/>
      <c r="SN251" s="247"/>
    </row>
    <row r="252" spans="1:508" outlineLevel="3" x14ac:dyDescent="0.35">
      <c r="A252" s="247"/>
      <c r="B252" s="256"/>
      <c r="C252" s="445">
        <f t="shared" ref="C252:C255" si="238">INT($C$40)+3</f>
        <v>4</v>
      </c>
      <c r="D252" s="272"/>
      <c r="E252" s="323">
        <f t="shared" si="216"/>
        <v>100</v>
      </c>
      <c r="F252" s="329"/>
      <c r="G252" s="272"/>
      <c r="H252" s="567"/>
      <c r="I252" s="585" t="s">
        <v>899</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217"/>
        <v>0</v>
      </c>
      <c r="SK252" s="259"/>
      <c r="SL252" s="247"/>
      <c r="SM252" s="247"/>
      <c r="SN252" s="247"/>
    </row>
    <row r="253" spans="1:508" outlineLevel="3" x14ac:dyDescent="0.35">
      <c r="A253" s="247"/>
      <c r="B253" s="256"/>
      <c r="C253" s="445">
        <f t="shared" si="238"/>
        <v>4</v>
      </c>
      <c r="D253" s="272"/>
      <c r="E253" s="323">
        <f t="shared" si="216"/>
        <v>101</v>
      </c>
      <c r="F253" s="329"/>
      <c r="G253" s="272"/>
      <c r="H253" s="567"/>
      <c r="I253" s="582" t="s">
        <v>901</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217"/>
        <v>0</v>
      </c>
      <c r="SK253" s="259"/>
      <c r="SL253" s="247"/>
      <c r="SM253" s="247"/>
      <c r="SN253" s="247"/>
    </row>
    <row r="254" spans="1:508" outlineLevel="3" x14ac:dyDescent="0.35">
      <c r="A254" s="247"/>
      <c r="B254" s="256"/>
      <c r="C254" s="445">
        <f t="shared" si="238"/>
        <v>4</v>
      </c>
      <c r="D254" s="272"/>
      <c r="E254" s="323">
        <f t="shared" si="216"/>
        <v>102</v>
      </c>
      <c r="F254" s="329"/>
      <c r="G254" s="272"/>
      <c r="H254" s="567"/>
      <c r="I254" s="582" t="s">
        <v>904</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217"/>
        <v>0</v>
      </c>
      <c r="SK254" s="259"/>
      <c r="SL254" s="247"/>
      <c r="SM254" s="247"/>
      <c r="SN254" s="247"/>
    </row>
    <row r="255" spans="1:508" outlineLevel="3" x14ac:dyDescent="0.35">
      <c r="A255" s="247"/>
      <c r="B255" s="256"/>
      <c r="C255" s="445">
        <f t="shared" si="238"/>
        <v>4</v>
      </c>
      <c r="D255" s="272"/>
      <c r="E255" s="323">
        <f t="shared" si="216"/>
        <v>103</v>
      </c>
      <c r="F255" s="329"/>
      <c r="G255" s="272"/>
      <c r="H255" s="567"/>
      <c r="I255" s="585" t="s">
        <v>905</v>
      </c>
      <c r="J255" s="568"/>
      <c r="K255" s="918">
        <f>K252</f>
        <v>0</v>
      </c>
      <c r="L255" s="918">
        <f t="shared" ref="L255:BW257" si="239">L252</f>
        <v>0</v>
      </c>
      <c r="M255" s="918">
        <f t="shared" si="239"/>
        <v>0</v>
      </c>
      <c r="N255" s="918">
        <f t="shared" si="239"/>
        <v>0</v>
      </c>
      <c r="O255" s="918">
        <f t="shared" si="239"/>
        <v>0</v>
      </c>
      <c r="P255" s="918">
        <f t="shared" si="239"/>
        <v>0</v>
      </c>
      <c r="Q255" s="918">
        <f t="shared" si="239"/>
        <v>0</v>
      </c>
      <c r="R255" s="918">
        <f t="shared" si="239"/>
        <v>0</v>
      </c>
      <c r="S255" s="918">
        <f t="shared" si="239"/>
        <v>0</v>
      </c>
      <c r="T255" s="918">
        <f t="shared" si="239"/>
        <v>0</v>
      </c>
      <c r="U255" s="918">
        <f t="shared" si="239"/>
        <v>0</v>
      </c>
      <c r="V255" s="918">
        <f t="shared" si="239"/>
        <v>0</v>
      </c>
      <c r="W255" s="918">
        <f t="shared" si="239"/>
        <v>0</v>
      </c>
      <c r="X255" s="918">
        <f t="shared" si="239"/>
        <v>0</v>
      </c>
      <c r="Y255" s="918">
        <f t="shared" si="239"/>
        <v>0</v>
      </c>
      <c r="Z255" s="918">
        <f t="shared" si="239"/>
        <v>0</v>
      </c>
      <c r="AA255" s="918">
        <f t="shared" si="239"/>
        <v>0</v>
      </c>
      <c r="AB255" s="918">
        <f t="shared" si="239"/>
        <v>0</v>
      </c>
      <c r="AC255" s="918">
        <f t="shared" si="239"/>
        <v>0</v>
      </c>
      <c r="AD255" s="918">
        <f t="shared" si="239"/>
        <v>0</v>
      </c>
      <c r="AE255" s="918">
        <f t="shared" si="239"/>
        <v>0</v>
      </c>
      <c r="AF255" s="918">
        <f t="shared" si="239"/>
        <v>0</v>
      </c>
      <c r="AG255" s="918">
        <f t="shared" si="239"/>
        <v>0</v>
      </c>
      <c r="AH255" s="918">
        <f t="shared" si="239"/>
        <v>0</v>
      </c>
      <c r="AI255" s="918">
        <f t="shared" si="239"/>
        <v>0</v>
      </c>
      <c r="AJ255" s="918">
        <f t="shared" si="239"/>
        <v>0</v>
      </c>
      <c r="AK255" s="918">
        <f t="shared" si="239"/>
        <v>0</v>
      </c>
      <c r="AL255" s="918">
        <f t="shared" si="239"/>
        <v>0</v>
      </c>
      <c r="AM255" s="918">
        <f t="shared" si="239"/>
        <v>0</v>
      </c>
      <c r="AN255" s="918">
        <f t="shared" si="239"/>
        <v>0</v>
      </c>
      <c r="AO255" s="918">
        <f t="shared" si="239"/>
        <v>0</v>
      </c>
      <c r="AP255" s="918">
        <f t="shared" si="239"/>
        <v>0</v>
      </c>
      <c r="AQ255" s="918">
        <f t="shared" si="239"/>
        <v>0</v>
      </c>
      <c r="AR255" s="918">
        <f t="shared" si="239"/>
        <v>0</v>
      </c>
      <c r="AS255" s="918">
        <f t="shared" si="239"/>
        <v>0</v>
      </c>
      <c r="AT255" s="918">
        <f t="shared" si="239"/>
        <v>0</v>
      </c>
      <c r="AU255" s="918">
        <f t="shared" si="239"/>
        <v>0</v>
      </c>
      <c r="AV255" s="918">
        <f t="shared" si="239"/>
        <v>0</v>
      </c>
      <c r="AW255" s="918">
        <f t="shared" si="239"/>
        <v>0</v>
      </c>
      <c r="AX255" s="918">
        <f t="shared" si="239"/>
        <v>0</v>
      </c>
      <c r="AY255" s="918">
        <f t="shared" si="239"/>
        <v>0</v>
      </c>
      <c r="AZ255" s="918">
        <f t="shared" si="239"/>
        <v>0</v>
      </c>
      <c r="BA255" s="918">
        <f t="shared" si="239"/>
        <v>0</v>
      </c>
      <c r="BB255" s="918">
        <f t="shared" si="239"/>
        <v>0</v>
      </c>
      <c r="BC255" s="918">
        <f t="shared" si="239"/>
        <v>0</v>
      </c>
      <c r="BD255" s="918">
        <f t="shared" si="239"/>
        <v>0</v>
      </c>
      <c r="BE255" s="918">
        <f t="shared" si="239"/>
        <v>0</v>
      </c>
      <c r="BF255" s="918">
        <f t="shared" si="239"/>
        <v>0</v>
      </c>
      <c r="BG255" s="918">
        <f t="shared" si="239"/>
        <v>0</v>
      </c>
      <c r="BH255" s="918">
        <f t="shared" si="239"/>
        <v>0</v>
      </c>
      <c r="BI255" s="918">
        <f t="shared" si="239"/>
        <v>0</v>
      </c>
      <c r="BJ255" s="918">
        <f t="shared" si="239"/>
        <v>0</v>
      </c>
      <c r="BK255" s="918">
        <f t="shared" si="239"/>
        <v>0</v>
      </c>
      <c r="BL255" s="918">
        <f t="shared" si="239"/>
        <v>0</v>
      </c>
      <c r="BM255" s="918">
        <f t="shared" si="239"/>
        <v>0</v>
      </c>
      <c r="BN255" s="918">
        <f t="shared" si="239"/>
        <v>0</v>
      </c>
      <c r="BO255" s="918">
        <f t="shared" si="239"/>
        <v>0</v>
      </c>
      <c r="BP255" s="918">
        <f t="shared" si="239"/>
        <v>0</v>
      </c>
      <c r="BQ255" s="918">
        <f t="shared" si="239"/>
        <v>0</v>
      </c>
      <c r="BR255" s="918">
        <f t="shared" si="239"/>
        <v>0</v>
      </c>
      <c r="BS255" s="918">
        <f t="shared" si="239"/>
        <v>0</v>
      </c>
      <c r="BT255" s="918">
        <f t="shared" si="239"/>
        <v>0</v>
      </c>
      <c r="BU255" s="918">
        <f t="shared" si="239"/>
        <v>0</v>
      </c>
      <c r="BV255" s="918">
        <f t="shared" si="239"/>
        <v>0</v>
      </c>
      <c r="BW255" s="918">
        <f t="shared" si="239"/>
        <v>0</v>
      </c>
      <c r="BX255" s="918">
        <f t="shared" ref="BX255:EI257" si="240">BX252</f>
        <v>0</v>
      </c>
      <c r="BY255" s="918">
        <f t="shared" si="240"/>
        <v>0</v>
      </c>
      <c r="BZ255" s="918">
        <f t="shared" si="240"/>
        <v>0</v>
      </c>
      <c r="CA255" s="918">
        <f t="shared" si="240"/>
        <v>0</v>
      </c>
      <c r="CB255" s="918">
        <f t="shared" si="240"/>
        <v>0</v>
      </c>
      <c r="CC255" s="918">
        <f t="shared" si="240"/>
        <v>0</v>
      </c>
      <c r="CD255" s="918">
        <f t="shared" si="240"/>
        <v>0</v>
      </c>
      <c r="CE255" s="918">
        <f t="shared" si="240"/>
        <v>0</v>
      </c>
      <c r="CF255" s="918">
        <f t="shared" si="240"/>
        <v>0</v>
      </c>
      <c r="CG255" s="918">
        <f t="shared" si="240"/>
        <v>0</v>
      </c>
      <c r="CH255" s="918">
        <f t="shared" si="240"/>
        <v>0</v>
      </c>
      <c r="CI255" s="918">
        <f t="shared" si="240"/>
        <v>0</v>
      </c>
      <c r="CJ255" s="918">
        <f t="shared" si="240"/>
        <v>0</v>
      </c>
      <c r="CK255" s="918">
        <f t="shared" si="240"/>
        <v>0</v>
      </c>
      <c r="CL255" s="918">
        <f t="shared" si="240"/>
        <v>0</v>
      </c>
      <c r="CM255" s="918">
        <f t="shared" si="240"/>
        <v>0</v>
      </c>
      <c r="CN255" s="918">
        <f t="shared" si="240"/>
        <v>0</v>
      </c>
      <c r="CO255" s="918">
        <f t="shared" si="240"/>
        <v>0</v>
      </c>
      <c r="CP255" s="918">
        <f t="shared" si="240"/>
        <v>0</v>
      </c>
      <c r="CQ255" s="918">
        <f t="shared" si="240"/>
        <v>0</v>
      </c>
      <c r="CR255" s="918">
        <f t="shared" si="240"/>
        <v>0</v>
      </c>
      <c r="CS255" s="918">
        <f t="shared" si="240"/>
        <v>0</v>
      </c>
      <c r="CT255" s="918">
        <f t="shared" si="240"/>
        <v>0</v>
      </c>
      <c r="CU255" s="918">
        <f t="shared" si="240"/>
        <v>0</v>
      </c>
      <c r="CV255" s="918">
        <f t="shared" si="240"/>
        <v>0</v>
      </c>
      <c r="CW255" s="918">
        <f t="shared" si="240"/>
        <v>0</v>
      </c>
      <c r="CX255" s="918">
        <f t="shared" si="240"/>
        <v>0</v>
      </c>
      <c r="CY255" s="918">
        <f t="shared" si="240"/>
        <v>0</v>
      </c>
      <c r="CZ255" s="918">
        <f t="shared" si="240"/>
        <v>0</v>
      </c>
      <c r="DA255" s="918">
        <f t="shared" si="240"/>
        <v>0</v>
      </c>
      <c r="DB255" s="918">
        <f t="shared" si="240"/>
        <v>0</v>
      </c>
      <c r="DC255" s="918">
        <f t="shared" si="240"/>
        <v>0</v>
      </c>
      <c r="DD255" s="918">
        <f t="shared" si="240"/>
        <v>0</v>
      </c>
      <c r="DE255" s="918">
        <f t="shared" si="240"/>
        <v>0</v>
      </c>
      <c r="DF255" s="918">
        <f t="shared" si="240"/>
        <v>0</v>
      </c>
      <c r="DG255" s="918">
        <f t="shared" si="240"/>
        <v>0</v>
      </c>
      <c r="DH255" s="918">
        <f t="shared" si="240"/>
        <v>0</v>
      </c>
      <c r="DI255" s="918">
        <f t="shared" si="240"/>
        <v>0</v>
      </c>
      <c r="DJ255" s="918">
        <f t="shared" si="240"/>
        <v>0</v>
      </c>
      <c r="DK255" s="918">
        <f t="shared" si="240"/>
        <v>0</v>
      </c>
      <c r="DL255" s="918">
        <f t="shared" si="240"/>
        <v>0</v>
      </c>
      <c r="DM255" s="918">
        <f t="shared" si="240"/>
        <v>0</v>
      </c>
      <c r="DN255" s="918">
        <f t="shared" si="240"/>
        <v>0</v>
      </c>
      <c r="DO255" s="918">
        <f t="shared" si="240"/>
        <v>0</v>
      </c>
      <c r="DP255" s="918">
        <f t="shared" si="240"/>
        <v>0</v>
      </c>
      <c r="DQ255" s="918">
        <f t="shared" si="240"/>
        <v>0</v>
      </c>
      <c r="DR255" s="918">
        <f t="shared" si="240"/>
        <v>0</v>
      </c>
      <c r="DS255" s="918">
        <f t="shared" si="240"/>
        <v>0</v>
      </c>
      <c r="DT255" s="918">
        <f t="shared" si="240"/>
        <v>0</v>
      </c>
      <c r="DU255" s="918">
        <f t="shared" si="240"/>
        <v>0</v>
      </c>
      <c r="DV255" s="918">
        <f t="shared" si="240"/>
        <v>0</v>
      </c>
      <c r="DW255" s="918">
        <f t="shared" si="240"/>
        <v>0</v>
      </c>
      <c r="DX255" s="918">
        <f t="shared" si="240"/>
        <v>0</v>
      </c>
      <c r="DY255" s="918">
        <f t="shared" si="240"/>
        <v>0</v>
      </c>
      <c r="DZ255" s="918">
        <f t="shared" si="240"/>
        <v>0</v>
      </c>
      <c r="EA255" s="918">
        <f t="shared" si="240"/>
        <v>0</v>
      </c>
      <c r="EB255" s="918">
        <f t="shared" si="240"/>
        <v>0</v>
      </c>
      <c r="EC255" s="918">
        <f t="shared" si="240"/>
        <v>0</v>
      </c>
      <c r="ED255" s="918">
        <f t="shared" si="240"/>
        <v>0</v>
      </c>
      <c r="EE255" s="918">
        <f t="shared" si="240"/>
        <v>0</v>
      </c>
      <c r="EF255" s="918">
        <f t="shared" si="240"/>
        <v>0</v>
      </c>
      <c r="EG255" s="918">
        <f t="shared" si="240"/>
        <v>0</v>
      </c>
      <c r="EH255" s="918">
        <f t="shared" si="240"/>
        <v>0</v>
      </c>
      <c r="EI255" s="918">
        <f t="shared" si="240"/>
        <v>0</v>
      </c>
      <c r="EJ255" s="918">
        <f t="shared" ref="EJ255:GU257" si="241">EJ252</f>
        <v>0</v>
      </c>
      <c r="EK255" s="918">
        <f t="shared" si="241"/>
        <v>0</v>
      </c>
      <c r="EL255" s="918">
        <f t="shared" si="241"/>
        <v>0</v>
      </c>
      <c r="EM255" s="918">
        <f t="shared" si="241"/>
        <v>0</v>
      </c>
      <c r="EN255" s="918">
        <f t="shared" si="241"/>
        <v>0</v>
      </c>
      <c r="EO255" s="918">
        <f t="shared" si="241"/>
        <v>0</v>
      </c>
      <c r="EP255" s="918">
        <f t="shared" si="241"/>
        <v>0</v>
      </c>
      <c r="EQ255" s="918">
        <f t="shared" si="241"/>
        <v>0</v>
      </c>
      <c r="ER255" s="918">
        <f t="shared" si="241"/>
        <v>0</v>
      </c>
      <c r="ES255" s="918">
        <f t="shared" si="241"/>
        <v>0</v>
      </c>
      <c r="ET255" s="918">
        <f t="shared" si="241"/>
        <v>0</v>
      </c>
      <c r="EU255" s="918">
        <f t="shared" si="241"/>
        <v>0</v>
      </c>
      <c r="EV255" s="918">
        <f t="shared" si="241"/>
        <v>0</v>
      </c>
      <c r="EW255" s="918">
        <f t="shared" si="241"/>
        <v>0</v>
      </c>
      <c r="EX255" s="918">
        <f t="shared" si="241"/>
        <v>0</v>
      </c>
      <c r="EY255" s="918">
        <f t="shared" si="241"/>
        <v>0</v>
      </c>
      <c r="EZ255" s="918">
        <f t="shared" si="241"/>
        <v>0</v>
      </c>
      <c r="FA255" s="918">
        <f t="shared" si="241"/>
        <v>0</v>
      </c>
      <c r="FB255" s="918">
        <f t="shared" si="241"/>
        <v>0</v>
      </c>
      <c r="FC255" s="918">
        <f t="shared" si="241"/>
        <v>0</v>
      </c>
      <c r="FD255" s="918">
        <f t="shared" si="241"/>
        <v>0</v>
      </c>
      <c r="FE255" s="918">
        <f t="shared" si="241"/>
        <v>0</v>
      </c>
      <c r="FF255" s="918">
        <f t="shared" si="241"/>
        <v>0</v>
      </c>
      <c r="FG255" s="918">
        <f t="shared" si="241"/>
        <v>0</v>
      </c>
      <c r="FH255" s="918">
        <f t="shared" si="241"/>
        <v>0</v>
      </c>
      <c r="FI255" s="918">
        <f t="shared" si="241"/>
        <v>0</v>
      </c>
      <c r="FJ255" s="918">
        <f t="shared" si="241"/>
        <v>0</v>
      </c>
      <c r="FK255" s="918">
        <f t="shared" si="241"/>
        <v>0</v>
      </c>
      <c r="FL255" s="918">
        <f t="shared" si="241"/>
        <v>0</v>
      </c>
      <c r="FM255" s="918">
        <f t="shared" si="241"/>
        <v>0</v>
      </c>
      <c r="FN255" s="918">
        <f t="shared" si="241"/>
        <v>0</v>
      </c>
      <c r="FO255" s="918">
        <f t="shared" si="241"/>
        <v>0</v>
      </c>
      <c r="FP255" s="918">
        <f t="shared" si="241"/>
        <v>0</v>
      </c>
      <c r="FQ255" s="918">
        <f t="shared" si="241"/>
        <v>0</v>
      </c>
      <c r="FR255" s="918">
        <f t="shared" si="241"/>
        <v>0</v>
      </c>
      <c r="FS255" s="918">
        <f t="shared" si="241"/>
        <v>0</v>
      </c>
      <c r="FT255" s="918">
        <f t="shared" si="241"/>
        <v>0</v>
      </c>
      <c r="FU255" s="918">
        <f t="shared" si="241"/>
        <v>0</v>
      </c>
      <c r="FV255" s="918">
        <f t="shared" si="241"/>
        <v>0</v>
      </c>
      <c r="FW255" s="918">
        <f t="shared" si="241"/>
        <v>0</v>
      </c>
      <c r="FX255" s="918">
        <f t="shared" si="241"/>
        <v>0</v>
      </c>
      <c r="FY255" s="918">
        <f t="shared" si="241"/>
        <v>0</v>
      </c>
      <c r="FZ255" s="918">
        <f t="shared" si="241"/>
        <v>0</v>
      </c>
      <c r="GA255" s="918">
        <f t="shared" si="241"/>
        <v>0</v>
      </c>
      <c r="GB255" s="918">
        <f t="shared" si="241"/>
        <v>0</v>
      </c>
      <c r="GC255" s="918">
        <f t="shared" si="241"/>
        <v>0</v>
      </c>
      <c r="GD255" s="918">
        <f t="shared" si="241"/>
        <v>0</v>
      </c>
      <c r="GE255" s="918">
        <f t="shared" si="241"/>
        <v>0</v>
      </c>
      <c r="GF255" s="918">
        <f t="shared" si="241"/>
        <v>0</v>
      </c>
      <c r="GG255" s="918">
        <f t="shared" si="241"/>
        <v>0</v>
      </c>
      <c r="GH255" s="918">
        <f t="shared" si="241"/>
        <v>0</v>
      </c>
      <c r="GI255" s="918">
        <f t="shared" si="241"/>
        <v>0</v>
      </c>
      <c r="GJ255" s="918">
        <f t="shared" si="241"/>
        <v>0</v>
      </c>
      <c r="GK255" s="918">
        <f t="shared" si="241"/>
        <v>0</v>
      </c>
      <c r="GL255" s="918">
        <f t="shared" si="241"/>
        <v>0</v>
      </c>
      <c r="GM255" s="918">
        <f t="shared" si="241"/>
        <v>0</v>
      </c>
      <c r="GN255" s="918">
        <f t="shared" si="241"/>
        <v>0</v>
      </c>
      <c r="GO255" s="918">
        <f t="shared" si="241"/>
        <v>0</v>
      </c>
      <c r="GP255" s="918">
        <f t="shared" si="241"/>
        <v>0</v>
      </c>
      <c r="GQ255" s="918">
        <f t="shared" si="241"/>
        <v>0</v>
      </c>
      <c r="GR255" s="918">
        <f t="shared" si="241"/>
        <v>0</v>
      </c>
      <c r="GS255" s="918">
        <f t="shared" si="241"/>
        <v>0</v>
      </c>
      <c r="GT255" s="918">
        <f t="shared" si="241"/>
        <v>0</v>
      </c>
      <c r="GU255" s="918">
        <f t="shared" si="241"/>
        <v>0</v>
      </c>
      <c r="GV255" s="918">
        <f t="shared" ref="GV255:JG257" si="242">GV252</f>
        <v>0</v>
      </c>
      <c r="GW255" s="918">
        <f t="shared" si="242"/>
        <v>0</v>
      </c>
      <c r="GX255" s="918">
        <f t="shared" si="242"/>
        <v>0</v>
      </c>
      <c r="GY255" s="918">
        <f t="shared" si="242"/>
        <v>0</v>
      </c>
      <c r="GZ255" s="918">
        <f t="shared" si="242"/>
        <v>0</v>
      </c>
      <c r="HA255" s="918">
        <f t="shared" si="242"/>
        <v>0</v>
      </c>
      <c r="HB255" s="918">
        <f t="shared" si="242"/>
        <v>0</v>
      </c>
      <c r="HC255" s="918">
        <f t="shared" si="242"/>
        <v>0</v>
      </c>
      <c r="HD255" s="918">
        <f t="shared" si="242"/>
        <v>0</v>
      </c>
      <c r="HE255" s="918">
        <f t="shared" si="242"/>
        <v>0</v>
      </c>
      <c r="HF255" s="918">
        <f t="shared" si="242"/>
        <v>0</v>
      </c>
      <c r="HG255" s="918">
        <f t="shared" si="242"/>
        <v>0</v>
      </c>
      <c r="HH255" s="918">
        <f t="shared" si="242"/>
        <v>0</v>
      </c>
      <c r="HI255" s="918">
        <f t="shared" si="242"/>
        <v>0</v>
      </c>
      <c r="HJ255" s="918">
        <f t="shared" si="242"/>
        <v>0</v>
      </c>
      <c r="HK255" s="918">
        <f t="shared" si="242"/>
        <v>0</v>
      </c>
      <c r="HL255" s="918">
        <f t="shared" si="242"/>
        <v>0</v>
      </c>
      <c r="HM255" s="918">
        <f t="shared" si="242"/>
        <v>0</v>
      </c>
      <c r="HN255" s="918">
        <f t="shared" si="242"/>
        <v>0</v>
      </c>
      <c r="HO255" s="918">
        <f t="shared" si="242"/>
        <v>0</v>
      </c>
      <c r="HP255" s="918">
        <f t="shared" si="242"/>
        <v>0</v>
      </c>
      <c r="HQ255" s="918">
        <f t="shared" si="242"/>
        <v>0</v>
      </c>
      <c r="HR255" s="918">
        <f t="shared" si="242"/>
        <v>0</v>
      </c>
      <c r="HS255" s="918">
        <f t="shared" si="242"/>
        <v>0</v>
      </c>
      <c r="HT255" s="918">
        <f t="shared" si="242"/>
        <v>0</v>
      </c>
      <c r="HU255" s="918">
        <f t="shared" si="242"/>
        <v>0</v>
      </c>
      <c r="HV255" s="918">
        <f t="shared" si="242"/>
        <v>0</v>
      </c>
      <c r="HW255" s="918">
        <f t="shared" si="242"/>
        <v>0</v>
      </c>
      <c r="HX255" s="918">
        <f t="shared" si="242"/>
        <v>0</v>
      </c>
      <c r="HY255" s="918">
        <f t="shared" si="242"/>
        <v>0</v>
      </c>
      <c r="HZ255" s="918">
        <f t="shared" si="242"/>
        <v>0</v>
      </c>
      <c r="IA255" s="918">
        <f t="shared" si="242"/>
        <v>0</v>
      </c>
      <c r="IB255" s="918">
        <f t="shared" si="242"/>
        <v>0</v>
      </c>
      <c r="IC255" s="918">
        <f t="shared" si="242"/>
        <v>0</v>
      </c>
      <c r="ID255" s="918">
        <f t="shared" si="242"/>
        <v>0</v>
      </c>
      <c r="IE255" s="918">
        <f t="shared" si="242"/>
        <v>0</v>
      </c>
      <c r="IF255" s="918">
        <f t="shared" si="242"/>
        <v>0</v>
      </c>
      <c r="IG255" s="918">
        <f t="shared" si="242"/>
        <v>0</v>
      </c>
      <c r="IH255" s="918">
        <f t="shared" si="242"/>
        <v>0</v>
      </c>
      <c r="II255" s="918">
        <f t="shared" si="242"/>
        <v>0</v>
      </c>
      <c r="IJ255" s="918">
        <f t="shared" si="242"/>
        <v>0</v>
      </c>
      <c r="IK255" s="918">
        <f t="shared" si="242"/>
        <v>0</v>
      </c>
      <c r="IL255" s="918">
        <f t="shared" si="242"/>
        <v>0</v>
      </c>
      <c r="IM255" s="918">
        <f t="shared" si="242"/>
        <v>0</v>
      </c>
      <c r="IN255" s="918">
        <f t="shared" si="242"/>
        <v>0</v>
      </c>
      <c r="IO255" s="918">
        <f t="shared" si="242"/>
        <v>0</v>
      </c>
      <c r="IP255" s="918">
        <f t="shared" si="242"/>
        <v>0</v>
      </c>
      <c r="IQ255" s="918">
        <f t="shared" si="242"/>
        <v>0</v>
      </c>
      <c r="IR255" s="918">
        <f t="shared" si="242"/>
        <v>0</v>
      </c>
      <c r="IS255" s="918">
        <f t="shared" si="242"/>
        <v>0</v>
      </c>
      <c r="IT255" s="918">
        <f t="shared" si="242"/>
        <v>0</v>
      </c>
      <c r="IU255" s="918">
        <f t="shared" si="242"/>
        <v>0</v>
      </c>
      <c r="IV255" s="918">
        <f t="shared" si="242"/>
        <v>0</v>
      </c>
      <c r="IW255" s="918">
        <f t="shared" si="242"/>
        <v>0</v>
      </c>
      <c r="IX255" s="918">
        <f t="shared" si="242"/>
        <v>0</v>
      </c>
      <c r="IY255" s="918">
        <f t="shared" si="242"/>
        <v>0</v>
      </c>
      <c r="IZ255" s="918">
        <f t="shared" si="242"/>
        <v>0</v>
      </c>
      <c r="JA255" s="918">
        <f t="shared" si="242"/>
        <v>0</v>
      </c>
      <c r="JB255" s="918">
        <f t="shared" si="242"/>
        <v>0</v>
      </c>
      <c r="JC255" s="918">
        <f t="shared" si="242"/>
        <v>0</v>
      </c>
      <c r="JD255" s="918">
        <f t="shared" si="242"/>
        <v>0</v>
      </c>
      <c r="JE255" s="918">
        <f t="shared" si="242"/>
        <v>0</v>
      </c>
      <c r="JF255" s="918">
        <f t="shared" si="242"/>
        <v>0</v>
      </c>
      <c r="JG255" s="918">
        <f t="shared" si="242"/>
        <v>0</v>
      </c>
      <c r="JH255" s="918">
        <f t="shared" ref="JH255:LS257" si="243">JH252</f>
        <v>0</v>
      </c>
      <c r="JI255" s="918">
        <f t="shared" si="243"/>
        <v>0</v>
      </c>
      <c r="JJ255" s="918">
        <f t="shared" si="243"/>
        <v>0</v>
      </c>
      <c r="JK255" s="918">
        <f t="shared" si="243"/>
        <v>0</v>
      </c>
      <c r="JL255" s="918">
        <f t="shared" si="243"/>
        <v>0</v>
      </c>
      <c r="JM255" s="918">
        <f t="shared" si="243"/>
        <v>0</v>
      </c>
      <c r="JN255" s="918">
        <f t="shared" si="243"/>
        <v>0</v>
      </c>
      <c r="JO255" s="918">
        <f t="shared" si="243"/>
        <v>0</v>
      </c>
      <c r="JP255" s="918">
        <f t="shared" si="243"/>
        <v>0</v>
      </c>
      <c r="JQ255" s="918">
        <f t="shared" si="243"/>
        <v>0</v>
      </c>
      <c r="JR255" s="918">
        <f t="shared" si="243"/>
        <v>0</v>
      </c>
      <c r="JS255" s="918">
        <f t="shared" si="243"/>
        <v>0</v>
      </c>
      <c r="JT255" s="918">
        <f t="shared" si="243"/>
        <v>0</v>
      </c>
      <c r="JU255" s="918">
        <f t="shared" si="243"/>
        <v>0</v>
      </c>
      <c r="JV255" s="918">
        <f t="shared" si="243"/>
        <v>0</v>
      </c>
      <c r="JW255" s="918">
        <f t="shared" si="243"/>
        <v>0</v>
      </c>
      <c r="JX255" s="918">
        <f t="shared" si="243"/>
        <v>0</v>
      </c>
      <c r="JY255" s="918">
        <f t="shared" si="243"/>
        <v>0</v>
      </c>
      <c r="JZ255" s="918">
        <f t="shared" si="243"/>
        <v>0</v>
      </c>
      <c r="KA255" s="918">
        <f t="shared" si="243"/>
        <v>0</v>
      </c>
      <c r="KB255" s="918">
        <f t="shared" si="243"/>
        <v>0</v>
      </c>
      <c r="KC255" s="918">
        <f t="shared" si="243"/>
        <v>0</v>
      </c>
      <c r="KD255" s="918">
        <f t="shared" si="243"/>
        <v>0</v>
      </c>
      <c r="KE255" s="918">
        <f t="shared" si="243"/>
        <v>0</v>
      </c>
      <c r="KF255" s="918">
        <f t="shared" si="243"/>
        <v>0</v>
      </c>
      <c r="KG255" s="918">
        <f t="shared" si="243"/>
        <v>0</v>
      </c>
      <c r="KH255" s="918">
        <f t="shared" si="243"/>
        <v>0</v>
      </c>
      <c r="KI255" s="918">
        <f t="shared" si="243"/>
        <v>0</v>
      </c>
      <c r="KJ255" s="918">
        <f t="shared" si="243"/>
        <v>0</v>
      </c>
      <c r="KK255" s="918">
        <f t="shared" si="243"/>
        <v>0</v>
      </c>
      <c r="KL255" s="918">
        <f t="shared" si="243"/>
        <v>0</v>
      </c>
      <c r="KM255" s="918">
        <f t="shared" si="243"/>
        <v>0</v>
      </c>
      <c r="KN255" s="918">
        <f t="shared" si="243"/>
        <v>0</v>
      </c>
      <c r="KO255" s="918">
        <f t="shared" si="243"/>
        <v>0</v>
      </c>
      <c r="KP255" s="918">
        <f t="shared" si="243"/>
        <v>0</v>
      </c>
      <c r="KQ255" s="918">
        <f t="shared" si="243"/>
        <v>0</v>
      </c>
      <c r="KR255" s="918">
        <f t="shared" si="243"/>
        <v>0</v>
      </c>
      <c r="KS255" s="918">
        <f t="shared" si="243"/>
        <v>0</v>
      </c>
      <c r="KT255" s="918">
        <f t="shared" si="243"/>
        <v>0</v>
      </c>
      <c r="KU255" s="918">
        <f t="shared" si="243"/>
        <v>0</v>
      </c>
      <c r="KV255" s="918">
        <f t="shared" si="243"/>
        <v>0</v>
      </c>
      <c r="KW255" s="918">
        <f t="shared" si="243"/>
        <v>0</v>
      </c>
      <c r="KX255" s="918">
        <f t="shared" si="243"/>
        <v>0</v>
      </c>
      <c r="KY255" s="918">
        <f t="shared" si="243"/>
        <v>0</v>
      </c>
      <c r="KZ255" s="918">
        <f t="shared" si="243"/>
        <v>0</v>
      </c>
      <c r="LA255" s="918">
        <f t="shared" si="243"/>
        <v>0</v>
      </c>
      <c r="LB255" s="918">
        <f t="shared" si="243"/>
        <v>0</v>
      </c>
      <c r="LC255" s="918">
        <f t="shared" si="243"/>
        <v>0</v>
      </c>
      <c r="LD255" s="918">
        <f t="shared" si="243"/>
        <v>0</v>
      </c>
      <c r="LE255" s="918">
        <f t="shared" si="243"/>
        <v>0</v>
      </c>
      <c r="LF255" s="918">
        <f t="shared" si="243"/>
        <v>0</v>
      </c>
      <c r="LG255" s="918">
        <f t="shared" si="243"/>
        <v>0</v>
      </c>
      <c r="LH255" s="918">
        <f t="shared" si="243"/>
        <v>0</v>
      </c>
      <c r="LI255" s="918">
        <f t="shared" si="243"/>
        <v>0</v>
      </c>
      <c r="LJ255" s="918">
        <f t="shared" si="243"/>
        <v>0</v>
      </c>
      <c r="LK255" s="918">
        <f t="shared" si="243"/>
        <v>0</v>
      </c>
      <c r="LL255" s="918">
        <f t="shared" si="243"/>
        <v>0</v>
      </c>
      <c r="LM255" s="918">
        <f t="shared" si="243"/>
        <v>0</v>
      </c>
      <c r="LN255" s="918">
        <f t="shared" si="243"/>
        <v>0</v>
      </c>
      <c r="LO255" s="918">
        <f t="shared" si="243"/>
        <v>0</v>
      </c>
      <c r="LP255" s="918">
        <f t="shared" si="243"/>
        <v>0</v>
      </c>
      <c r="LQ255" s="918">
        <f t="shared" si="243"/>
        <v>0</v>
      </c>
      <c r="LR255" s="918">
        <f t="shared" si="243"/>
        <v>0</v>
      </c>
      <c r="LS255" s="918">
        <f t="shared" si="243"/>
        <v>0</v>
      </c>
      <c r="LT255" s="918">
        <f t="shared" ref="LT255:OE257" si="244">LT252</f>
        <v>0</v>
      </c>
      <c r="LU255" s="918">
        <f t="shared" si="244"/>
        <v>0</v>
      </c>
      <c r="LV255" s="918">
        <f t="shared" si="244"/>
        <v>0</v>
      </c>
      <c r="LW255" s="918">
        <f t="shared" si="244"/>
        <v>0</v>
      </c>
      <c r="LX255" s="918">
        <f t="shared" si="244"/>
        <v>0</v>
      </c>
      <c r="LY255" s="918">
        <f t="shared" si="244"/>
        <v>0</v>
      </c>
      <c r="LZ255" s="918">
        <f t="shared" si="244"/>
        <v>0</v>
      </c>
      <c r="MA255" s="918">
        <f t="shared" si="244"/>
        <v>0</v>
      </c>
      <c r="MB255" s="918">
        <f t="shared" si="244"/>
        <v>0</v>
      </c>
      <c r="MC255" s="918">
        <f t="shared" si="244"/>
        <v>0</v>
      </c>
      <c r="MD255" s="918">
        <f t="shared" si="244"/>
        <v>0</v>
      </c>
      <c r="ME255" s="918">
        <f t="shared" si="244"/>
        <v>0</v>
      </c>
      <c r="MF255" s="918">
        <f t="shared" si="244"/>
        <v>0</v>
      </c>
      <c r="MG255" s="918">
        <f t="shared" si="244"/>
        <v>0</v>
      </c>
      <c r="MH255" s="918">
        <f t="shared" si="244"/>
        <v>0</v>
      </c>
      <c r="MI255" s="918">
        <f t="shared" si="244"/>
        <v>0</v>
      </c>
      <c r="MJ255" s="918">
        <f t="shared" si="244"/>
        <v>0</v>
      </c>
      <c r="MK255" s="918">
        <f t="shared" si="244"/>
        <v>0</v>
      </c>
      <c r="ML255" s="918">
        <f t="shared" si="244"/>
        <v>0</v>
      </c>
      <c r="MM255" s="918">
        <f t="shared" si="244"/>
        <v>0</v>
      </c>
      <c r="MN255" s="918">
        <f t="shared" si="244"/>
        <v>0</v>
      </c>
      <c r="MO255" s="918">
        <f t="shared" si="244"/>
        <v>0</v>
      </c>
      <c r="MP255" s="918">
        <f t="shared" si="244"/>
        <v>0</v>
      </c>
      <c r="MQ255" s="918">
        <f t="shared" si="244"/>
        <v>0</v>
      </c>
      <c r="MR255" s="918">
        <f t="shared" si="244"/>
        <v>0</v>
      </c>
      <c r="MS255" s="918">
        <f t="shared" si="244"/>
        <v>0</v>
      </c>
      <c r="MT255" s="918">
        <f t="shared" si="244"/>
        <v>0</v>
      </c>
      <c r="MU255" s="918">
        <f t="shared" si="244"/>
        <v>0</v>
      </c>
      <c r="MV255" s="918">
        <f t="shared" si="244"/>
        <v>0</v>
      </c>
      <c r="MW255" s="918">
        <f t="shared" si="244"/>
        <v>0</v>
      </c>
      <c r="MX255" s="918">
        <f t="shared" si="244"/>
        <v>0</v>
      </c>
      <c r="MY255" s="918">
        <f t="shared" si="244"/>
        <v>0</v>
      </c>
      <c r="MZ255" s="918">
        <f t="shared" si="244"/>
        <v>0</v>
      </c>
      <c r="NA255" s="918">
        <f t="shared" si="244"/>
        <v>0</v>
      </c>
      <c r="NB255" s="918">
        <f t="shared" si="244"/>
        <v>0</v>
      </c>
      <c r="NC255" s="918">
        <f t="shared" si="244"/>
        <v>0</v>
      </c>
      <c r="ND255" s="918">
        <f t="shared" si="244"/>
        <v>0</v>
      </c>
      <c r="NE255" s="918">
        <f t="shared" si="244"/>
        <v>0</v>
      </c>
      <c r="NF255" s="918">
        <f t="shared" si="244"/>
        <v>0</v>
      </c>
      <c r="NG255" s="918">
        <f t="shared" si="244"/>
        <v>0</v>
      </c>
      <c r="NH255" s="918">
        <f t="shared" si="244"/>
        <v>0</v>
      </c>
      <c r="NI255" s="918">
        <f t="shared" si="244"/>
        <v>0</v>
      </c>
      <c r="NJ255" s="918">
        <f t="shared" si="244"/>
        <v>0</v>
      </c>
      <c r="NK255" s="918">
        <f t="shared" si="244"/>
        <v>0</v>
      </c>
      <c r="NL255" s="918">
        <f t="shared" si="244"/>
        <v>0</v>
      </c>
      <c r="NM255" s="918">
        <f t="shared" si="244"/>
        <v>0</v>
      </c>
      <c r="NN255" s="918">
        <f t="shared" si="244"/>
        <v>0</v>
      </c>
      <c r="NO255" s="918">
        <f t="shared" si="244"/>
        <v>0</v>
      </c>
      <c r="NP255" s="918">
        <f t="shared" si="244"/>
        <v>0</v>
      </c>
      <c r="NQ255" s="918">
        <f t="shared" si="244"/>
        <v>0</v>
      </c>
      <c r="NR255" s="918">
        <f t="shared" si="244"/>
        <v>0</v>
      </c>
      <c r="NS255" s="918">
        <f t="shared" si="244"/>
        <v>0</v>
      </c>
      <c r="NT255" s="918">
        <f t="shared" si="244"/>
        <v>0</v>
      </c>
      <c r="NU255" s="918">
        <f t="shared" si="244"/>
        <v>0</v>
      </c>
      <c r="NV255" s="918">
        <f t="shared" si="244"/>
        <v>0</v>
      </c>
      <c r="NW255" s="918">
        <f t="shared" si="244"/>
        <v>0</v>
      </c>
      <c r="NX255" s="918">
        <f t="shared" si="244"/>
        <v>0</v>
      </c>
      <c r="NY255" s="918">
        <f t="shared" si="244"/>
        <v>0</v>
      </c>
      <c r="NZ255" s="918">
        <f t="shared" si="244"/>
        <v>0</v>
      </c>
      <c r="OA255" s="918">
        <f t="shared" si="244"/>
        <v>0</v>
      </c>
      <c r="OB255" s="918">
        <f t="shared" si="244"/>
        <v>0</v>
      </c>
      <c r="OC255" s="918">
        <f t="shared" si="244"/>
        <v>0</v>
      </c>
      <c r="OD255" s="918">
        <f t="shared" si="244"/>
        <v>0</v>
      </c>
      <c r="OE255" s="918">
        <f t="shared" si="244"/>
        <v>0</v>
      </c>
      <c r="OF255" s="918">
        <f t="shared" ref="OF255:QQ257" si="245">OF252</f>
        <v>0</v>
      </c>
      <c r="OG255" s="918">
        <f t="shared" si="245"/>
        <v>0</v>
      </c>
      <c r="OH255" s="918">
        <f t="shared" si="245"/>
        <v>0</v>
      </c>
      <c r="OI255" s="918">
        <f t="shared" si="245"/>
        <v>0</v>
      </c>
      <c r="OJ255" s="918">
        <f t="shared" si="245"/>
        <v>0</v>
      </c>
      <c r="OK255" s="918">
        <f t="shared" si="245"/>
        <v>0</v>
      </c>
      <c r="OL255" s="918">
        <f t="shared" si="245"/>
        <v>0</v>
      </c>
      <c r="OM255" s="918">
        <f t="shared" si="245"/>
        <v>0</v>
      </c>
      <c r="ON255" s="918">
        <f t="shared" si="245"/>
        <v>0</v>
      </c>
      <c r="OO255" s="918">
        <f t="shared" si="245"/>
        <v>0</v>
      </c>
      <c r="OP255" s="918">
        <f t="shared" si="245"/>
        <v>0</v>
      </c>
      <c r="OQ255" s="918">
        <f t="shared" si="245"/>
        <v>0</v>
      </c>
      <c r="OR255" s="918">
        <f t="shared" si="245"/>
        <v>0</v>
      </c>
      <c r="OS255" s="918">
        <f t="shared" si="245"/>
        <v>0</v>
      </c>
      <c r="OT255" s="918">
        <f t="shared" si="245"/>
        <v>0</v>
      </c>
      <c r="OU255" s="918">
        <f t="shared" si="245"/>
        <v>0</v>
      </c>
      <c r="OV255" s="918">
        <f t="shared" si="245"/>
        <v>0</v>
      </c>
      <c r="OW255" s="918">
        <f t="shared" si="245"/>
        <v>0</v>
      </c>
      <c r="OX255" s="918">
        <f t="shared" si="245"/>
        <v>0</v>
      </c>
      <c r="OY255" s="918">
        <f t="shared" si="245"/>
        <v>0</v>
      </c>
      <c r="OZ255" s="918">
        <f t="shared" si="245"/>
        <v>0</v>
      </c>
      <c r="PA255" s="918">
        <f t="shared" si="245"/>
        <v>0</v>
      </c>
      <c r="PB255" s="918">
        <f t="shared" si="245"/>
        <v>0</v>
      </c>
      <c r="PC255" s="918">
        <f t="shared" si="245"/>
        <v>0</v>
      </c>
      <c r="PD255" s="918">
        <f t="shared" si="245"/>
        <v>0</v>
      </c>
      <c r="PE255" s="918">
        <f t="shared" si="245"/>
        <v>0</v>
      </c>
      <c r="PF255" s="918">
        <f t="shared" si="245"/>
        <v>0</v>
      </c>
      <c r="PG255" s="918">
        <f t="shared" si="245"/>
        <v>0</v>
      </c>
      <c r="PH255" s="918">
        <f t="shared" si="245"/>
        <v>0</v>
      </c>
      <c r="PI255" s="918">
        <f t="shared" si="245"/>
        <v>0</v>
      </c>
      <c r="PJ255" s="918">
        <f t="shared" si="245"/>
        <v>0</v>
      </c>
      <c r="PK255" s="918">
        <f t="shared" si="245"/>
        <v>0</v>
      </c>
      <c r="PL255" s="918">
        <f t="shared" si="245"/>
        <v>0</v>
      </c>
      <c r="PM255" s="918">
        <f t="shared" si="245"/>
        <v>0</v>
      </c>
      <c r="PN255" s="918">
        <f t="shared" si="245"/>
        <v>0</v>
      </c>
      <c r="PO255" s="918">
        <f t="shared" si="245"/>
        <v>0</v>
      </c>
      <c r="PP255" s="918">
        <f t="shared" si="245"/>
        <v>0</v>
      </c>
      <c r="PQ255" s="918">
        <f t="shared" si="245"/>
        <v>0</v>
      </c>
      <c r="PR255" s="918">
        <f t="shared" si="245"/>
        <v>0</v>
      </c>
      <c r="PS255" s="918">
        <f t="shared" si="245"/>
        <v>0</v>
      </c>
      <c r="PT255" s="918">
        <f t="shared" si="245"/>
        <v>0</v>
      </c>
      <c r="PU255" s="918">
        <f t="shared" si="245"/>
        <v>0</v>
      </c>
      <c r="PV255" s="918">
        <f t="shared" si="245"/>
        <v>0</v>
      </c>
      <c r="PW255" s="918">
        <f t="shared" si="245"/>
        <v>0</v>
      </c>
      <c r="PX255" s="918">
        <f t="shared" si="245"/>
        <v>0</v>
      </c>
      <c r="PY255" s="918">
        <f t="shared" si="245"/>
        <v>0</v>
      </c>
      <c r="PZ255" s="918">
        <f t="shared" si="245"/>
        <v>0</v>
      </c>
      <c r="QA255" s="918">
        <f t="shared" si="245"/>
        <v>0</v>
      </c>
      <c r="QB255" s="918">
        <f t="shared" si="245"/>
        <v>0</v>
      </c>
      <c r="QC255" s="918">
        <f t="shared" si="245"/>
        <v>0</v>
      </c>
      <c r="QD255" s="918">
        <f t="shared" si="245"/>
        <v>0</v>
      </c>
      <c r="QE255" s="918">
        <f t="shared" si="245"/>
        <v>0</v>
      </c>
      <c r="QF255" s="918">
        <f t="shared" si="245"/>
        <v>0</v>
      </c>
      <c r="QG255" s="918">
        <f t="shared" si="245"/>
        <v>0</v>
      </c>
      <c r="QH255" s="918">
        <f t="shared" si="245"/>
        <v>0</v>
      </c>
      <c r="QI255" s="918">
        <f t="shared" si="245"/>
        <v>0</v>
      </c>
      <c r="QJ255" s="918">
        <f t="shared" si="245"/>
        <v>0</v>
      </c>
      <c r="QK255" s="918">
        <f t="shared" si="245"/>
        <v>0</v>
      </c>
      <c r="QL255" s="918">
        <f t="shared" si="245"/>
        <v>0</v>
      </c>
      <c r="QM255" s="918">
        <f t="shared" si="245"/>
        <v>0</v>
      </c>
      <c r="QN255" s="918">
        <f t="shared" si="245"/>
        <v>0</v>
      </c>
      <c r="QO255" s="918">
        <f t="shared" si="245"/>
        <v>0</v>
      </c>
      <c r="QP255" s="918">
        <f t="shared" si="245"/>
        <v>0</v>
      </c>
      <c r="QQ255" s="918">
        <f t="shared" si="245"/>
        <v>0</v>
      </c>
      <c r="QR255" s="918">
        <f t="shared" ref="QR255:SI257" si="246">QR252</f>
        <v>0</v>
      </c>
      <c r="QS255" s="918">
        <f t="shared" si="246"/>
        <v>0</v>
      </c>
      <c r="QT255" s="918">
        <f t="shared" si="246"/>
        <v>0</v>
      </c>
      <c r="QU255" s="918">
        <f t="shared" si="246"/>
        <v>0</v>
      </c>
      <c r="QV255" s="918">
        <f t="shared" si="246"/>
        <v>0</v>
      </c>
      <c r="QW255" s="918">
        <f t="shared" si="246"/>
        <v>0</v>
      </c>
      <c r="QX255" s="918">
        <f t="shared" si="246"/>
        <v>0</v>
      </c>
      <c r="QY255" s="918">
        <f t="shared" si="246"/>
        <v>0</v>
      </c>
      <c r="QZ255" s="918">
        <f t="shared" si="246"/>
        <v>0</v>
      </c>
      <c r="RA255" s="918">
        <f t="shared" si="246"/>
        <v>0</v>
      </c>
      <c r="RB255" s="918">
        <f t="shared" si="246"/>
        <v>0</v>
      </c>
      <c r="RC255" s="918">
        <f t="shared" si="246"/>
        <v>0</v>
      </c>
      <c r="RD255" s="918">
        <f t="shared" si="246"/>
        <v>0</v>
      </c>
      <c r="RE255" s="918">
        <f t="shared" si="246"/>
        <v>0</v>
      </c>
      <c r="RF255" s="918">
        <f t="shared" si="246"/>
        <v>0</v>
      </c>
      <c r="RG255" s="918">
        <f t="shared" si="246"/>
        <v>0</v>
      </c>
      <c r="RH255" s="918">
        <f t="shared" si="246"/>
        <v>0</v>
      </c>
      <c r="RI255" s="918">
        <f t="shared" si="246"/>
        <v>0</v>
      </c>
      <c r="RJ255" s="918">
        <f t="shared" si="246"/>
        <v>0</v>
      </c>
      <c r="RK255" s="918">
        <f t="shared" si="246"/>
        <v>0</v>
      </c>
      <c r="RL255" s="918">
        <f t="shared" si="246"/>
        <v>0</v>
      </c>
      <c r="RM255" s="918">
        <f t="shared" si="246"/>
        <v>0</v>
      </c>
      <c r="RN255" s="918">
        <f t="shared" si="246"/>
        <v>0</v>
      </c>
      <c r="RO255" s="918">
        <f t="shared" si="246"/>
        <v>0</v>
      </c>
      <c r="RP255" s="918">
        <f t="shared" si="246"/>
        <v>0</v>
      </c>
      <c r="RQ255" s="918">
        <f t="shared" si="246"/>
        <v>0</v>
      </c>
      <c r="RR255" s="918">
        <f t="shared" si="246"/>
        <v>0</v>
      </c>
      <c r="RS255" s="918">
        <f t="shared" si="246"/>
        <v>0</v>
      </c>
      <c r="RT255" s="918">
        <f t="shared" si="246"/>
        <v>0</v>
      </c>
      <c r="RU255" s="918">
        <f t="shared" si="246"/>
        <v>0</v>
      </c>
      <c r="RV255" s="918">
        <f t="shared" si="246"/>
        <v>0</v>
      </c>
      <c r="RW255" s="918">
        <f t="shared" si="246"/>
        <v>0</v>
      </c>
      <c r="RX255" s="918">
        <f t="shared" si="246"/>
        <v>0</v>
      </c>
      <c r="RY255" s="918">
        <f t="shared" si="246"/>
        <v>0</v>
      </c>
      <c r="RZ255" s="918">
        <f t="shared" si="246"/>
        <v>0</v>
      </c>
      <c r="SA255" s="918">
        <f t="shared" si="246"/>
        <v>0</v>
      </c>
      <c r="SB255" s="918">
        <f t="shared" si="246"/>
        <v>0</v>
      </c>
      <c r="SC255" s="918">
        <f t="shared" si="246"/>
        <v>0</v>
      </c>
      <c r="SD255" s="918">
        <f t="shared" si="246"/>
        <v>0</v>
      </c>
      <c r="SE255" s="918">
        <f t="shared" si="246"/>
        <v>0</v>
      </c>
      <c r="SF255" s="918">
        <f t="shared" si="246"/>
        <v>0</v>
      </c>
      <c r="SG255" s="918">
        <f t="shared" si="246"/>
        <v>0</v>
      </c>
      <c r="SH255" s="918">
        <f t="shared" si="246"/>
        <v>0</v>
      </c>
      <c r="SI255" s="918">
        <f t="shared" si="246"/>
        <v>0</v>
      </c>
      <c r="SJ255" s="272">
        <f t="shared" si="217"/>
        <v>0</v>
      </c>
      <c r="SK255" s="259"/>
      <c r="SL255" s="247"/>
      <c r="SM255" s="247"/>
      <c r="SN255" s="247"/>
    </row>
    <row r="256" spans="1:508" outlineLevel="3" x14ac:dyDescent="0.35">
      <c r="A256" s="247"/>
      <c r="B256" s="256"/>
      <c r="C256" s="445">
        <f>INT($C$40)+3</f>
        <v>4</v>
      </c>
      <c r="D256" s="272"/>
      <c r="E256" s="323">
        <f t="shared" si="216"/>
        <v>104</v>
      </c>
      <c r="F256" s="329"/>
      <c r="G256" s="272"/>
      <c r="H256" s="567"/>
      <c r="I256" s="582" t="s">
        <v>901</v>
      </c>
      <c r="J256" s="568"/>
      <c r="K256" s="918">
        <f t="shared" ref="K256:Z257" si="247">K253</f>
        <v>0</v>
      </c>
      <c r="L256" s="918">
        <f t="shared" si="247"/>
        <v>0</v>
      </c>
      <c r="M256" s="918">
        <f t="shared" si="247"/>
        <v>0</v>
      </c>
      <c r="N256" s="918">
        <f t="shared" si="247"/>
        <v>0</v>
      </c>
      <c r="O256" s="918">
        <f t="shared" si="247"/>
        <v>0</v>
      </c>
      <c r="P256" s="918">
        <f t="shared" si="247"/>
        <v>0</v>
      </c>
      <c r="Q256" s="918">
        <f t="shared" si="247"/>
        <v>0</v>
      </c>
      <c r="R256" s="918">
        <f t="shared" si="247"/>
        <v>0</v>
      </c>
      <c r="S256" s="918">
        <f t="shared" si="247"/>
        <v>0</v>
      </c>
      <c r="T256" s="918">
        <f t="shared" si="247"/>
        <v>0</v>
      </c>
      <c r="U256" s="918">
        <f t="shared" si="247"/>
        <v>0</v>
      </c>
      <c r="V256" s="918">
        <f t="shared" si="247"/>
        <v>0</v>
      </c>
      <c r="W256" s="918">
        <f t="shared" si="247"/>
        <v>0</v>
      </c>
      <c r="X256" s="918">
        <f t="shared" si="247"/>
        <v>0</v>
      </c>
      <c r="Y256" s="918">
        <f t="shared" si="247"/>
        <v>0</v>
      </c>
      <c r="Z256" s="918">
        <f t="shared" si="247"/>
        <v>0</v>
      </c>
      <c r="AA256" s="918">
        <f t="shared" si="239"/>
        <v>0</v>
      </c>
      <c r="AB256" s="918">
        <f t="shared" si="239"/>
        <v>0</v>
      </c>
      <c r="AC256" s="918">
        <f t="shared" si="239"/>
        <v>0</v>
      </c>
      <c r="AD256" s="918">
        <f t="shared" si="239"/>
        <v>0</v>
      </c>
      <c r="AE256" s="918">
        <f t="shared" si="239"/>
        <v>0</v>
      </c>
      <c r="AF256" s="918">
        <f t="shared" si="239"/>
        <v>0</v>
      </c>
      <c r="AG256" s="918">
        <f t="shared" si="239"/>
        <v>0</v>
      </c>
      <c r="AH256" s="918">
        <f t="shared" si="239"/>
        <v>0</v>
      </c>
      <c r="AI256" s="918">
        <f t="shared" si="239"/>
        <v>0</v>
      </c>
      <c r="AJ256" s="918">
        <f t="shared" si="239"/>
        <v>0</v>
      </c>
      <c r="AK256" s="918">
        <f t="shared" si="239"/>
        <v>0</v>
      </c>
      <c r="AL256" s="918">
        <f t="shared" si="239"/>
        <v>0</v>
      </c>
      <c r="AM256" s="918">
        <f t="shared" si="239"/>
        <v>0</v>
      </c>
      <c r="AN256" s="918">
        <f t="shared" si="239"/>
        <v>0</v>
      </c>
      <c r="AO256" s="918">
        <f t="shared" si="239"/>
        <v>0</v>
      </c>
      <c r="AP256" s="918">
        <f t="shared" si="239"/>
        <v>0</v>
      </c>
      <c r="AQ256" s="918">
        <f t="shared" si="239"/>
        <v>0</v>
      </c>
      <c r="AR256" s="918">
        <f t="shared" si="239"/>
        <v>0</v>
      </c>
      <c r="AS256" s="918">
        <f t="shared" si="239"/>
        <v>0</v>
      </c>
      <c r="AT256" s="918">
        <f t="shared" si="239"/>
        <v>0</v>
      </c>
      <c r="AU256" s="918">
        <f t="shared" si="239"/>
        <v>0</v>
      </c>
      <c r="AV256" s="918">
        <f t="shared" si="239"/>
        <v>0</v>
      </c>
      <c r="AW256" s="918">
        <f t="shared" si="239"/>
        <v>0</v>
      </c>
      <c r="AX256" s="918">
        <f t="shared" si="239"/>
        <v>0</v>
      </c>
      <c r="AY256" s="918">
        <f t="shared" si="239"/>
        <v>0</v>
      </c>
      <c r="AZ256" s="918">
        <f t="shared" si="239"/>
        <v>0</v>
      </c>
      <c r="BA256" s="918">
        <f t="shared" si="239"/>
        <v>0</v>
      </c>
      <c r="BB256" s="918">
        <f t="shared" si="239"/>
        <v>0</v>
      </c>
      <c r="BC256" s="918">
        <f t="shared" si="239"/>
        <v>0</v>
      </c>
      <c r="BD256" s="918">
        <f t="shared" si="239"/>
        <v>0</v>
      </c>
      <c r="BE256" s="918">
        <f t="shared" si="239"/>
        <v>0</v>
      </c>
      <c r="BF256" s="918">
        <f t="shared" si="239"/>
        <v>0</v>
      </c>
      <c r="BG256" s="918">
        <f t="shared" si="239"/>
        <v>0</v>
      </c>
      <c r="BH256" s="918">
        <f t="shared" si="239"/>
        <v>0</v>
      </c>
      <c r="BI256" s="918">
        <f t="shared" si="239"/>
        <v>0</v>
      </c>
      <c r="BJ256" s="918">
        <f t="shared" si="239"/>
        <v>0</v>
      </c>
      <c r="BK256" s="918">
        <f t="shared" si="239"/>
        <v>0</v>
      </c>
      <c r="BL256" s="918">
        <f t="shared" si="239"/>
        <v>0</v>
      </c>
      <c r="BM256" s="918">
        <f t="shared" si="239"/>
        <v>0</v>
      </c>
      <c r="BN256" s="918">
        <f t="shared" si="239"/>
        <v>0</v>
      </c>
      <c r="BO256" s="918">
        <f t="shared" si="239"/>
        <v>0</v>
      </c>
      <c r="BP256" s="918">
        <f t="shared" si="239"/>
        <v>0</v>
      </c>
      <c r="BQ256" s="918">
        <f t="shared" si="239"/>
        <v>0</v>
      </c>
      <c r="BR256" s="918">
        <f t="shared" si="239"/>
        <v>0</v>
      </c>
      <c r="BS256" s="918">
        <f t="shared" si="239"/>
        <v>0</v>
      </c>
      <c r="BT256" s="918">
        <f t="shared" si="239"/>
        <v>0</v>
      </c>
      <c r="BU256" s="918">
        <f t="shared" si="239"/>
        <v>0</v>
      </c>
      <c r="BV256" s="918">
        <f t="shared" si="239"/>
        <v>0</v>
      </c>
      <c r="BW256" s="918">
        <f t="shared" si="239"/>
        <v>0</v>
      </c>
      <c r="BX256" s="918">
        <f t="shared" si="240"/>
        <v>0</v>
      </c>
      <c r="BY256" s="918">
        <f t="shared" si="240"/>
        <v>0</v>
      </c>
      <c r="BZ256" s="918">
        <f t="shared" si="240"/>
        <v>0</v>
      </c>
      <c r="CA256" s="918">
        <f t="shared" si="240"/>
        <v>0</v>
      </c>
      <c r="CB256" s="918">
        <f t="shared" si="240"/>
        <v>0</v>
      </c>
      <c r="CC256" s="918">
        <f t="shared" si="240"/>
        <v>0</v>
      </c>
      <c r="CD256" s="918">
        <f t="shared" si="240"/>
        <v>0</v>
      </c>
      <c r="CE256" s="918">
        <f t="shared" si="240"/>
        <v>0</v>
      </c>
      <c r="CF256" s="918">
        <f t="shared" si="240"/>
        <v>0</v>
      </c>
      <c r="CG256" s="918">
        <f t="shared" si="240"/>
        <v>0</v>
      </c>
      <c r="CH256" s="918">
        <f t="shared" si="240"/>
        <v>0</v>
      </c>
      <c r="CI256" s="918">
        <f t="shared" si="240"/>
        <v>0</v>
      </c>
      <c r="CJ256" s="918">
        <f t="shared" si="240"/>
        <v>0</v>
      </c>
      <c r="CK256" s="918">
        <f t="shared" si="240"/>
        <v>0</v>
      </c>
      <c r="CL256" s="918">
        <f t="shared" si="240"/>
        <v>0</v>
      </c>
      <c r="CM256" s="918">
        <f t="shared" si="240"/>
        <v>0</v>
      </c>
      <c r="CN256" s="918">
        <f t="shared" si="240"/>
        <v>0</v>
      </c>
      <c r="CO256" s="918">
        <f t="shared" si="240"/>
        <v>0</v>
      </c>
      <c r="CP256" s="918">
        <f t="shared" si="240"/>
        <v>0</v>
      </c>
      <c r="CQ256" s="918">
        <f t="shared" si="240"/>
        <v>0</v>
      </c>
      <c r="CR256" s="918">
        <f t="shared" si="240"/>
        <v>0</v>
      </c>
      <c r="CS256" s="918">
        <f t="shared" si="240"/>
        <v>0</v>
      </c>
      <c r="CT256" s="918">
        <f t="shared" si="240"/>
        <v>0</v>
      </c>
      <c r="CU256" s="918">
        <f t="shared" si="240"/>
        <v>0</v>
      </c>
      <c r="CV256" s="918">
        <f t="shared" si="240"/>
        <v>0</v>
      </c>
      <c r="CW256" s="918">
        <f t="shared" si="240"/>
        <v>0</v>
      </c>
      <c r="CX256" s="918">
        <f t="shared" si="240"/>
        <v>0</v>
      </c>
      <c r="CY256" s="918">
        <f t="shared" si="240"/>
        <v>0</v>
      </c>
      <c r="CZ256" s="918">
        <f t="shared" si="240"/>
        <v>0</v>
      </c>
      <c r="DA256" s="918">
        <f t="shared" si="240"/>
        <v>0</v>
      </c>
      <c r="DB256" s="918">
        <f t="shared" si="240"/>
        <v>0</v>
      </c>
      <c r="DC256" s="918">
        <f t="shared" si="240"/>
        <v>0</v>
      </c>
      <c r="DD256" s="918">
        <f t="shared" si="240"/>
        <v>0</v>
      </c>
      <c r="DE256" s="918">
        <f t="shared" si="240"/>
        <v>0</v>
      </c>
      <c r="DF256" s="918">
        <f t="shared" si="240"/>
        <v>0</v>
      </c>
      <c r="DG256" s="918">
        <f t="shared" si="240"/>
        <v>0</v>
      </c>
      <c r="DH256" s="918">
        <f t="shared" si="240"/>
        <v>0</v>
      </c>
      <c r="DI256" s="918">
        <f t="shared" si="240"/>
        <v>0</v>
      </c>
      <c r="DJ256" s="918">
        <f t="shared" si="240"/>
        <v>0</v>
      </c>
      <c r="DK256" s="918">
        <f t="shared" si="240"/>
        <v>0</v>
      </c>
      <c r="DL256" s="918">
        <f t="shared" si="240"/>
        <v>0</v>
      </c>
      <c r="DM256" s="918">
        <f t="shared" si="240"/>
        <v>0</v>
      </c>
      <c r="DN256" s="918">
        <f t="shared" si="240"/>
        <v>0</v>
      </c>
      <c r="DO256" s="918">
        <f t="shared" si="240"/>
        <v>0</v>
      </c>
      <c r="DP256" s="918">
        <f t="shared" si="240"/>
        <v>0</v>
      </c>
      <c r="DQ256" s="918">
        <f t="shared" si="240"/>
        <v>0</v>
      </c>
      <c r="DR256" s="918">
        <f t="shared" si="240"/>
        <v>0</v>
      </c>
      <c r="DS256" s="918">
        <f t="shared" si="240"/>
        <v>0</v>
      </c>
      <c r="DT256" s="918">
        <f t="shared" si="240"/>
        <v>0</v>
      </c>
      <c r="DU256" s="918">
        <f t="shared" si="240"/>
        <v>0</v>
      </c>
      <c r="DV256" s="918">
        <f t="shared" si="240"/>
        <v>0</v>
      </c>
      <c r="DW256" s="918">
        <f t="shared" si="240"/>
        <v>0</v>
      </c>
      <c r="DX256" s="918">
        <f t="shared" si="240"/>
        <v>0</v>
      </c>
      <c r="DY256" s="918">
        <f t="shared" si="240"/>
        <v>0</v>
      </c>
      <c r="DZ256" s="918">
        <f t="shared" si="240"/>
        <v>0</v>
      </c>
      <c r="EA256" s="918">
        <f t="shared" si="240"/>
        <v>0</v>
      </c>
      <c r="EB256" s="918">
        <f t="shared" si="240"/>
        <v>0</v>
      </c>
      <c r="EC256" s="918">
        <f t="shared" si="240"/>
        <v>0</v>
      </c>
      <c r="ED256" s="918">
        <f t="shared" si="240"/>
        <v>0</v>
      </c>
      <c r="EE256" s="918">
        <f t="shared" si="240"/>
        <v>0</v>
      </c>
      <c r="EF256" s="918">
        <f t="shared" si="240"/>
        <v>0</v>
      </c>
      <c r="EG256" s="918">
        <f t="shared" si="240"/>
        <v>0</v>
      </c>
      <c r="EH256" s="918">
        <f t="shared" si="240"/>
        <v>0</v>
      </c>
      <c r="EI256" s="918">
        <f t="shared" si="240"/>
        <v>0</v>
      </c>
      <c r="EJ256" s="918">
        <f t="shared" si="241"/>
        <v>0</v>
      </c>
      <c r="EK256" s="918">
        <f t="shared" si="241"/>
        <v>0</v>
      </c>
      <c r="EL256" s="918">
        <f t="shared" si="241"/>
        <v>0</v>
      </c>
      <c r="EM256" s="918">
        <f t="shared" si="241"/>
        <v>0</v>
      </c>
      <c r="EN256" s="918">
        <f t="shared" si="241"/>
        <v>0</v>
      </c>
      <c r="EO256" s="918">
        <f t="shared" si="241"/>
        <v>0</v>
      </c>
      <c r="EP256" s="918">
        <f t="shared" si="241"/>
        <v>0</v>
      </c>
      <c r="EQ256" s="918">
        <f t="shared" si="241"/>
        <v>0</v>
      </c>
      <c r="ER256" s="918">
        <f t="shared" si="241"/>
        <v>0</v>
      </c>
      <c r="ES256" s="918">
        <f t="shared" si="241"/>
        <v>0</v>
      </c>
      <c r="ET256" s="918">
        <f t="shared" si="241"/>
        <v>0</v>
      </c>
      <c r="EU256" s="918">
        <f t="shared" si="241"/>
        <v>0</v>
      </c>
      <c r="EV256" s="918">
        <f t="shared" si="241"/>
        <v>0</v>
      </c>
      <c r="EW256" s="918">
        <f t="shared" si="241"/>
        <v>0</v>
      </c>
      <c r="EX256" s="918">
        <f t="shared" si="241"/>
        <v>0</v>
      </c>
      <c r="EY256" s="918">
        <f t="shared" si="241"/>
        <v>0</v>
      </c>
      <c r="EZ256" s="918">
        <f t="shared" si="241"/>
        <v>0</v>
      </c>
      <c r="FA256" s="918">
        <f t="shared" si="241"/>
        <v>0</v>
      </c>
      <c r="FB256" s="918">
        <f t="shared" si="241"/>
        <v>0</v>
      </c>
      <c r="FC256" s="918">
        <f t="shared" si="241"/>
        <v>0</v>
      </c>
      <c r="FD256" s="918">
        <f t="shared" si="241"/>
        <v>0</v>
      </c>
      <c r="FE256" s="918">
        <f t="shared" si="241"/>
        <v>0</v>
      </c>
      <c r="FF256" s="918">
        <f t="shared" si="241"/>
        <v>0</v>
      </c>
      <c r="FG256" s="918">
        <f t="shared" si="241"/>
        <v>0</v>
      </c>
      <c r="FH256" s="918">
        <f t="shared" si="241"/>
        <v>0</v>
      </c>
      <c r="FI256" s="918">
        <f t="shared" si="241"/>
        <v>0</v>
      </c>
      <c r="FJ256" s="918">
        <f t="shared" si="241"/>
        <v>0</v>
      </c>
      <c r="FK256" s="918">
        <f t="shared" si="241"/>
        <v>0</v>
      </c>
      <c r="FL256" s="918">
        <f t="shared" si="241"/>
        <v>0</v>
      </c>
      <c r="FM256" s="918">
        <f t="shared" si="241"/>
        <v>0</v>
      </c>
      <c r="FN256" s="918">
        <f t="shared" si="241"/>
        <v>0</v>
      </c>
      <c r="FO256" s="918">
        <f t="shared" si="241"/>
        <v>0</v>
      </c>
      <c r="FP256" s="918">
        <f t="shared" si="241"/>
        <v>0</v>
      </c>
      <c r="FQ256" s="918">
        <f t="shared" si="241"/>
        <v>0</v>
      </c>
      <c r="FR256" s="918">
        <f t="shared" si="241"/>
        <v>0</v>
      </c>
      <c r="FS256" s="918">
        <f t="shared" si="241"/>
        <v>0</v>
      </c>
      <c r="FT256" s="918">
        <f t="shared" si="241"/>
        <v>0</v>
      </c>
      <c r="FU256" s="918">
        <f t="shared" si="241"/>
        <v>0</v>
      </c>
      <c r="FV256" s="918">
        <f t="shared" si="241"/>
        <v>0</v>
      </c>
      <c r="FW256" s="918">
        <f t="shared" si="241"/>
        <v>0</v>
      </c>
      <c r="FX256" s="918">
        <f t="shared" si="241"/>
        <v>0</v>
      </c>
      <c r="FY256" s="918">
        <f t="shared" si="241"/>
        <v>0</v>
      </c>
      <c r="FZ256" s="918">
        <f t="shared" si="241"/>
        <v>0</v>
      </c>
      <c r="GA256" s="918">
        <f t="shared" si="241"/>
        <v>0</v>
      </c>
      <c r="GB256" s="918">
        <f t="shared" si="241"/>
        <v>0</v>
      </c>
      <c r="GC256" s="918">
        <f t="shared" si="241"/>
        <v>0</v>
      </c>
      <c r="GD256" s="918">
        <f t="shared" si="241"/>
        <v>0</v>
      </c>
      <c r="GE256" s="918">
        <f t="shared" si="241"/>
        <v>0</v>
      </c>
      <c r="GF256" s="918">
        <f t="shared" si="241"/>
        <v>0</v>
      </c>
      <c r="GG256" s="918">
        <f t="shared" si="241"/>
        <v>0</v>
      </c>
      <c r="GH256" s="918">
        <f t="shared" si="241"/>
        <v>0</v>
      </c>
      <c r="GI256" s="918">
        <f t="shared" si="241"/>
        <v>0</v>
      </c>
      <c r="GJ256" s="918">
        <f t="shared" si="241"/>
        <v>0</v>
      </c>
      <c r="GK256" s="918">
        <f t="shared" si="241"/>
        <v>0</v>
      </c>
      <c r="GL256" s="918">
        <f t="shared" si="241"/>
        <v>0</v>
      </c>
      <c r="GM256" s="918">
        <f t="shared" si="241"/>
        <v>0</v>
      </c>
      <c r="GN256" s="918">
        <f t="shared" si="241"/>
        <v>0</v>
      </c>
      <c r="GO256" s="918">
        <f t="shared" si="241"/>
        <v>0</v>
      </c>
      <c r="GP256" s="918">
        <f t="shared" si="241"/>
        <v>0</v>
      </c>
      <c r="GQ256" s="918">
        <f t="shared" si="241"/>
        <v>0</v>
      </c>
      <c r="GR256" s="918">
        <f t="shared" si="241"/>
        <v>0</v>
      </c>
      <c r="GS256" s="918">
        <f t="shared" si="241"/>
        <v>0</v>
      </c>
      <c r="GT256" s="918">
        <f t="shared" si="241"/>
        <v>0</v>
      </c>
      <c r="GU256" s="918">
        <f t="shared" si="241"/>
        <v>0</v>
      </c>
      <c r="GV256" s="918">
        <f t="shared" si="242"/>
        <v>0</v>
      </c>
      <c r="GW256" s="918">
        <f t="shared" si="242"/>
        <v>0</v>
      </c>
      <c r="GX256" s="918">
        <f t="shared" si="242"/>
        <v>0</v>
      </c>
      <c r="GY256" s="918">
        <f t="shared" si="242"/>
        <v>0</v>
      </c>
      <c r="GZ256" s="918">
        <f t="shared" si="242"/>
        <v>0</v>
      </c>
      <c r="HA256" s="918">
        <f t="shared" si="242"/>
        <v>0</v>
      </c>
      <c r="HB256" s="918">
        <f t="shared" si="242"/>
        <v>0</v>
      </c>
      <c r="HC256" s="918">
        <f t="shared" si="242"/>
        <v>0</v>
      </c>
      <c r="HD256" s="918">
        <f t="shared" si="242"/>
        <v>0</v>
      </c>
      <c r="HE256" s="918">
        <f t="shared" si="242"/>
        <v>0</v>
      </c>
      <c r="HF256" s="918">
        <f t="shared" si="242"/>
        <v>0</v>
      </c>
      <c r="HG256" s="918">
        <f t="shared" si="242"/>
        <v>0</v>
      </c>
      <c r="HH256" s="918">
        <f t="shared" si="242"/>
        <v>0</v>
      </c>
      <c r="HI256" s="918">
        <f t="shared" si="242"/>
        <v>0</v>
      </c>
      <c r="HJ256" s="918">
        <f t="shared" si="242"/>
        <v>0</v>
      </c>
      <c r="HK256" s="918">
        <f t="shared" si="242"/>
        <v>0</v>
      </c>
      <c r="HL256" s="918">
        <f t="shared" si="242"/>
        <v>0</v>
      </c>
      <c r="HM256" s="918">
        <f t="shared" si="242"/>
        <v>0</v>
      </c>
      <c r="HN256" s="918">
        <f t="shared" si="242"/>
        <v>0</v>
      </c>
      <c r="HO256" s="918">
        <f t="shared" si="242"/>
        <v>0</v>
      </c>
      <c r="HP256" s="918">
        <f t="shared" si="242"/>
        <v>0</v>
      </c>
      <c r="HQ256" s="918">
        <f t="shared" si="242"/>
        <v>0</v>
      </c>
      <c r="HR256" s="918">
        <f t="shared" si="242"/>
        <v>0</v>
      </c>
      <c r="HS256" s="918">
        <f t="shared" si="242"/>
        <v>0</v>
      </c>
      <c r="HT256" s="918">
        <f t="shared" si="242"/>
        <v>0</v>
      </c>
      <c r="HU256" s="918">
        <f t="shared" si="242"/>
        <v>0</v>
      </c>
      <c r="HV256" s="918">
        <f t="shared" si="242"/>
        <v>0</v>
      </c>
      <c r="HW256" s="918">
        <f t="shared" si="242"/>
        <v>0</v>
      </c>
      <c r="HX256" s="918">
        <f t="shared" si="242"/>
        <v>0</v>
      </c>
      <c r="HY256" s="918">
        <f t="shared" si="242"/>
        <v>0</v>
      </c>
      <c r="HZ256" s="918">
        <f t="shared" si="242"/>
        <v>0</v>
      </c>
      <c r="IA256" s="918">
        <f t="shared" si="242"/>
        <v>0</v>
      </c>
      <c r="IB256" s="918">
        <f t="shared" si="242"/>
        <v>0</v>
      </c>
      <c r="IC256" s="918">
        <f t="shared" si="242"/>
        <v>0</v>
      </c>
      <c r="ID256" s="918">
        <f t="shared" si="242"/>
        <v>0</v>
      </c>
      <c r="IE256" s="918">
        <f t="shared" si="242"/>
        <v>0</v>
      </c>
      <c r="IF256" s="918">
        <f t="shared" si="242"/>
        <v>0</v>
      </c>
      <c r="IG256" s="918">
        <f t="shared" si="242"/>
        <v>0</v>
      </c>
      <c r="IH256" s="918">
        <f t="shared" si="242"/>
        <v>0</v>
      </c>
      <c r="II256" s="918">
        <f t="shared" si="242"/>
        <v>0</v>
      </c>
      <c r="IJ256" s="918">
        <f t="shared" si="242"/>
        <v>0</v>
      </c>
      <c r="IK256" s="918">
        <f t="shared" si="242"/>
        <v>0</v>
      </c>
      <c r="IL256" s="918">
        <f t="shared" si="242"/>
        <v>0</v>
      </c>
      <c r="IM256" s="918">
        <f t="shared" si="242"/>
        <v>0</v>
      </c>
      <c r="IN256" s="918">
        <f t="shared" si="242"/>
        <v>0</v>
      </c>
      <c r="IO256" s="918">
        <f t="shared" si="242"/>
        <v>0</v>
      </c>
      <c r="IP256" s="918">
        <f t="shared" si="242"/>
        <v>0</v>
      </c>
      <c r="IQ256" s="918">
        <f t="shared" si="242"/>
        <v>0</v>
      </c>
      <c r="IR256" s="918">
        <f t="shared" si="242"/>
        <v>0</v>
      </c>
      <c r="IS256" s="918">
        <f t="shared" si="242"/>
        <v>0</v>
      </c>
      <c r="IT256" s="918">
        <f t="shared" si="242"/>
        <v>0</v>
      </c>
      <c r="IU256" s="918">
        <f t="shared" si="242"/>
        <v>0</v>
      </c>
      <c r="IV256" s="918">
        <f t="shared" si="242"/>
        <v>0</v>
      </c>
      <c r="IW256" s="918">
        <f t="shared" si="242"/>
        <v>0</v>
      </c>
      <c r="IX256" s="918">
        <f t="shared" si="242"/>
        <v>0</v>
      </c>
      <c r="IY256" s="918">
        <f t="shared" si="242"/>
        <v>0</v>
      </c>
      <c r="IZ256" s="918">
        <f t="shared" si="242"/>
        <v>0</v>
      </c>
      <c r="JA256" s="918">
        <f t="shared" si="242"/>
        <v>0</v>
      </c>
      <c r="JB256" s="918">
        <f t="shared" si="242"/>
        <v>0</v>
      </c>
      <c r="JC256" s="918">
        <f t="shared" si="242"/>
        <v>0</v>
      </c>
      <c r="JD256" s="918">
        <f t="shared" si="242"/>
        <v>0</v>
      </c>
      <c r="JE256" s="918">
        <f t="shared" si="242"/>
        <v>0</v>
      </c>
      <c r="JF256" s="918">
        <f t="shared" si="242"/>
        <v>0</v>
      </c>
      <c r="JG256" s="918">
        <f t="shared" si="242"/>
        <v>0</v>
      </c>
      <c r="JH256" s="918">
        <f t="shared" si="243"/>
        <v>0</v>
      </c>
      <c r="JI256" s="918">
        <f t="shared" si="243"/>
        <v>0</v>
      </c>
      <c r="JJ256" s="918">
        <f t="shared" si="243"/>
        <v>0</v>
      </c>
      <c r="JK256" s="918">
        <f t="shared" si="243"/>
        <v>0</v>
      </c>
      <c r="JL256" s="918">
        <f t="shared" si="243"/>
        <v>0</v>
      </c>
      <c r="JM256" s="918">
        <f t="shared" si="243"/>
        <v>0</v>
      </c>
      <c r="JN256" s="918">
        <f t="shared" si="243"/>
        <v>0</v>
      </c>
      <c r="JO256" s="918">
        <f t="shared" si="243"/>
        <v>0</v>
      </c>
      <c r="JP256" s="918">
        <f t="shared" si="243"/>
        <v>0</v>
      </c>
      <c r="JQ256" s="918">
        <f t="shared" si="243"/>
        <v>0</v>
      </c>
      <c r="JR256" s="918">
        <f t="shared" si="243"/>
        <v>0</v>
      </c>
      <c r="JS256" s="918">
        <f t="shared" si="243"/>
        <v>0</v>
      </c>
      <c r="JT256" s="918">
        <f t="shared" si="243"/>
        <v>0</v>
      </c>
      <c r="JU256" s="918">
        <f t="shared" si="243"/>
        <v>0</v>
      </c>
      <c r="JV256" s="918">
        <f t="shared" si="243"/>
        <v>0</v>
      </c>
      <c r="JW256" s="918">
        <f t="shared" si="243"/>
        <v>0</v>
      </c>
      <c r="JX256" s="918">
        <f t="shared" si="243"/>
        <v>0</v>
      </c>
      <c r="JY256" s="918">
        <f t="shared" si="243"/>
        <v>0</v>
      </c>
      <c r="JZ256" s="918">
        <f t="shared" si="243"/>
        <v>0</v>
      </c>
      <c r="KA256" s="918">
        <f t="shared" si="243"/>
        <v>0</v>
      </c>
      <c r="KB256" s="918">
        <f t="shared" si="243"/>
        <v>0</v>
      </c>
      <c r="KC256" s="918">
        <f t="shared" si="243"/>
        <v>0</v>
      </c>
      <c r="KD256" s="918">
        <f t="shared" si="243"/>
        <v>0</v>
      </c>
      <c r="KE256" s="918">
        <f t="shared" si="243"/>
        <v>0</v>
      </c>
      <c r="KF256" s="918">
        <f t="shared" si="243"/>
        <v>0</v>
      </c>
      <c r="KG256" s="918">
        <f t="shared" si="243"/>
        <v>0</v>
      </c>
      <c r="KH256" s="918">
        <f t="shared" si="243"/>
        <v>0</v>
      </c>
      <c r="KI256" s="918">
        <f t="shared" si="243"/>
        <v>0</v>
      </c>
      <c r="KJ256" s="918">
        <f t="shared" si="243"/>
        <v>0</v>
      </c>
      <c r="KK256" s="918">
        <f t="shared" si="243"/>
        <v>0</v>
      </c>
      <c r="KL256" s="918">
        <f t="shared" si="243"/>
        <v>0</v>
      </c>
      <c r="KM256" s="918">
        <f t="shared" si="243"/>
        <v>0</v>
      </c>
      <c r="KN256" s="918">
        <f t="shared" si="243"/>
        <v>0</v>
      </c>
      <c r="KO256" s="918">
        <f t="shared" si="243"/>
        <v>0</v>
      </c>
      <c r="KP256" s="918">
        <f t="shared" si="243"/>
        <v>0</v>
      </c>
      <c r="KQ256" s="918">
        <f t="shared" si="243"/>
        <v>0</v>
      </c>
      <c r="KR256" s="918">
        <f t="shared" si="243"/>
        <v>0</v>
      </c>
      <c r="KS256" s="918">
        <f t="shared" si="243"/>
        <v>0</v>
      </c>
      <c r="KT256" s="918">
        <f t="shared" si="243"/>
        <v>0</v>
      </c>
      <c r="KU256" s="918">
        <f t="shared" si="243"/>
        <v>0</v>
      </c>
      <c r="KV256" s="918">
        <f t="shared" si="243"/>
        <v>0</v>
      </c>
      <c r="KW256" s="918">
        <f t="shared" si="243"/>
        <v>0</v>
      </c>
      <c r="KX256" s="918">
        <f t="shared" si="243"/>
        <v>0</v>
      </c>
      <c r="KY256" s="918">
        <f t="shared" si="243"/>
        <v>0</v>
      </c>
      <c r="KZ256" s="918">
        <f t="shared" si="243"/>
        <v>0</v>
      </c>
      <c r="LA256" s="918">
        <f t="shared" si="243"/>
        <v>0</v>
      </c>
      <c r="LB256" s="918">
        <f t="shared" si="243"/>
        <v>0</v>
      </c>
      <c r="LC256" s="918">
        <f t="shared" si="243"/>
        <v>0</v>
      </c>
      <c r="LD256" s="918">
        <f t="shared" si="243"/>
        <v>0</v>
      </c>
      <c r="LE256" s="918">
        <f t="shared" si="243"/>
        <v>0</v>
      </c>
      <c r="LF256" s="918">
        <f t="shared" si="243"/>
        <v>0</v>
      </c>
      <c r="LG256" s="918">
        <f t="shared" si="243"/>
        <v>0</v>
      </c>
      <c r="LH256" s="918">
        <f t="shared" si="243"/>
        <v>0</v>
      </c>
      <c r="LI256" s="918">
        <f t="shared" si="243"/>
        <v>0</v>
      </c>
      <c r="LJ256" s="918">
        <f t="shared" si="243"/>
        <v>0</v>
      </c>
      <c r="LK256" s="918">
        <f t="shared" si="243"/>
        <v>0</v>
      </c>
      <c r="LL256" s="918">
        <f t="shared" si="243"/>
        <v>0</v>
      </c>
      <c r="LM256" s="918">
        <f t="shared" si="243"/>
        <v>0</v>
      </c>
      <c r="LN256" s="918">
        <f t="shared" si="243"/>
        <v>0</v>
      </c>
      <c r="LO256" s="918">
        <f t="shared" si="243"/>
        <v>0</v>
      </c>
      <c r="LP256" s="918">
        <f t="shared" si="243"/>
        <v>0</v>
      </c>
      <c r="LQ256" s="918">
        <f t="shared" si="243"/>
        <v>0</v>
      </c>
      <c r="LR256" s="918">
        <f t="shared" si="243"/>
        <v>0</v>
      </c>
      <c r="LS256" s="918">
        <f t="shared" si="243"/>
        <v>0</v>
      </c>
      <c r="LT256" s="918">
        <f t="shared" si="244"/>
        <v>0</v>
      </c>
      <c r="LU256" s="918">
        <f t="shared" si="244"/>
        <v>0</v>
      </c>
      <c r="LV256" s="918">
        <f t="shared" si="244"/>
        <v>0</v>
      </c>
      <c r="LW256" s="918">
        <f t="shared" si="244"/>
        <v>0</v>
      </c>
      <c r="LX256" s="918">
        <f t="shared" si="244"/>
        <v>0</v>
      </c>
      <c r="LY256" s="918">
        <f t="shared" si="244"/>
        <v>0</v>
      </c>
      <c r="LZ256" s="918">
        <f t="shared" si="244"/>
        <v>0</v>
      </c>
      <c r="MA256" s="918">
        <f t="shared" si="244"/>
        <v>0</v>
      </c>
      <c r="MB256" s="918">
        <f t="shared" si="244"/>
        <v>0</v>
      </c>
      <c r="MC256" s="918">
        <f t="shared" si="244"/>
        <v>0</v>
      </c>
      <c r="MD256" s="918">
        <f t="shared" si="244"/>
        <v>0</v>
      </c>
      <c r="ME256" s="918">
        <f t="shared" si="244"/>
        <v>0</v>
      </c>
      <c r="MF256" s="918">
        <f t="shared" si="244"/>
        <v>0</v>
      </c>
      <c r="MG256" s="918">
        <f t="shared" si="244"/>
        <v>0</v>
      </c>
      <c r="MH256" s="918">
        <f t="shared" si="244"/>
        <v>0</v>
      </c>
      <c r="MI256" s="918">
        <f t="shared" si="244"/>
        <v>0</v>
      </c>
      <c r="MJ256" s="918">
        <f t="shared" si="244"/>
        <v>0</v>
      </c>
      <c r="MK256" s="918">
        <f t="shared" si="244"/>
        <v>0</v>
      </c>
      <c r="ML256" s="918">
        <f t="shared" si="244"/>
        <v>0</v>
      </c>
      <c r="MM256" s="918">
        <f t="shared" si="244"/>
        <v>0</v>
      </c>
      <c r="MN256" s="918">
        <f t="shared" si="244"/>
        <v>0</v>
      </c>
      <c r="MO256" s="918">
        <f t="shared" si="244"/>
        <v>0</v>
      </c>
      <c r="MP256" s="918">
        <f t="shared" si="244"/>
        <v>0</v>
      </c>
      <c r="MQ256" s="918">
        <f t="shared" si="244"/>
        <v>0</v>
      </c>
      <c r="MR256" s="918">
        <f t="shared" si="244"/>
        <v>0</v>
      </c>
      <c r="MS256" s="918">
        <f t="shared" si="244"/>
        <v>0</v>
      </c>
      <c r="MT256" s="918">
        <f t="shared" si="244"/>
        <v>0</v>
      </c>
      <c r="MU256" s="918">
        <f t="shared" si="244"/>
        <v>0</v>
      </c>
      <c r="MV256" s="918">
        <f t="shared" si="244"/>
        <v>0</v>
      </c>
      <c r="MW256" s="918">
        <f t="shared" si="244"/>
        <v>0</v>
      </c>
      <c r="MX256" s="918">
        <f t="shared" si="244"/>
        <v>0</v>
      </c>
      <c r="MY256" s="918">
        <f t="shared" si="244"/>
        <v>0</v>
      </c>
      <c r="MZ256" s="918">
        <f t="shared" si="244"/>
        <v>0</v>
      </c>
      <c r="NA256" s="918">
        <f t="shared" si="244"/>
        <v>0</v>
      </c>
      <c r="NB256" s="918">
        <f t="shared" si="244"/>
        <v>0</v>
      </c>
      <c r="NC256" s="918">
        <f t="shared" si="244"/>
        <v>0</v>
      </c>
      <c r="ND256" s="918">
        <f t="shared" si="244"/>
        <v>0</v>
      </c>
      <c r="NE256" s="918">
        <f t="shared" si="244"/>
        <v>0</v>
      </c>
      <c r="NF256" s="918">
        <f t="shared" si="244"/>
        <v>0</v>
      </c>
      <c r="NG256" s="918">
        <f t="shared" si="244"/>
        <v>0</v>
      </c>
      <c r="NH256" s="918">
        <f t="shared" si="244"/>
        <v>0</v>
      </c>
      <c r="NI256" s="918">
        <f t="shared" si="244"/>
        <v>0</v>
      </c>
      <c r="NJ256" s="918">
        <f t="shared" si="244"/>
        <v>0</v>
      </c>
      <c r="NK256" s="918">
        <f t="shared" si="244"/>
        <v>0</v>
      </c>
      <c r="NL256" s="918">
        <f t="shared" si="244"/>
        <v>0</v>
      </c>
      <c r="NM256" s="918">
        <f t="shared" si="244"/>
        <v>0</v>
      </c>
      <c r="NN256" s="918">
        <f t="shared" si="244"/>
        <v>0</v>
      </c>
      <c r="NO256" s="918">
        <f t="shared" si="244"/>
        <v>0</v>
      </c>
      <c r="NP256" s="918">
        <f t="shared" si="244"/>
        <v>0</v>
      </c>
      <c r="NQ256" s="918">
        <f t="shared" si="244"/>
        <v>0</v>
      </c>
      <c r="NR256" s="918">
        <f t="shared" si="244"/>
        <v>0</v>
      </c>
      <c r="NS256" s="918">
        <f t="shared" si="244"/>
        <v>0</v>
      </c>
      <c r="NT256" s="918">
        <f t="shared" si="244"/>
        <v>0</v>
      </c>
      <c r="NU256" s="918">
        <f t="shared" si="244"/>
        <v>0</v>
      </c>
      <c r="NV256" s="918">
        <f t="shared" si="244"/>
        <v>0</v>
      </c>
      <c r="NW256" s="918">
        <f t="shared" si="244"/>
        <v>0</v>
      </c>
      <c r="NX256" s="918">
        <f t="shared" si="244"/>
        <v>0</v>
      </c>
      <c r="NY256" s="918">
        <f t="shared" si="244"/>
        <v>0</v>
      </c>
      <c r="NZ256" s="918">
        <f t="shared" si="244"/>
        <v>0</v>
      </c>
      <c r="OA256" s="918">
        <f t="shared" si="244"/>
        <v>0</v>
      </c>
      <c r="OB256" s="918">
        <f t="shared" si="244"/>
        <v>0</v>
      </c>
      <c r="OC256" s="918">
        <f t="shared" si="244"/>
        <v>0</v>
      </c>
      <c r="OD256" s="918">
        <f t="shared" si="244"/>
        <v>0</v>
      </c>
      <c r="OE256" s="918">
        <f t="shared" si="244"/>
        <v>0</v>
      </c>
      <c r="OF256" s="918">
        <f t="shared" si="245"/>
        <v>0</v>
      </c>
      <c r="OG256" s="918">
        <f t="shared" si="245"/>
        <v>0</v>
      </c>
      <c r="OH256" s="918">
        <f t="shared" si="245"/>
        <v>0</v>
      </c>
      <c r="OI256" s="918">
        <f t="shared" si="245"/>
        <v>0</v>
      </c>
      <c r="OJ256" s="918">
        <f t="shared" si="245"/>
        <v>0</v>
      </c>
      <c r="OK256" s="918">
        <f t="shared" si="245"/>
        <v>0</v>
      </c>
      <c r="OL256" s="918">
        <f t="shared" si="245"/>
        <v>0</v>
      </c>
      <c r="OM256" s="918">
        <f t="shared" si="245"/>
        <v>0</v>
      </c>
      <c r="ON256" s="918">
        <f t="shared" si="245"/>
        <v>0</v>
      </c>
      <c r="OO256" s="918">
        <f t="shared" si="245"/>
        <v>0</v>
      </c>
      <c r="OP256" s="918">
        <f t="shared" si="245"/>
        <v>0</v>
      </c>
      <c r="OQ256" s="918">
        <f t="shared" si="245"/>
        <v>0</v>
      </c>
      <c r="OR256" s="918">
        <f t="shared" si="245"/>
        <v>0</v>
      </c>
      <c r="OS256" s="918">
        <f t="shared" si="245"/>
        <v>0</v>
      </c>
      <c r="OT256" s="918">
        <f t="shared" si="245"/>
        <v>0</v>
      </c>
      <c r="OU256" s="918">
        <f t="shared" si="245"/>
        <v>0</v>
      </c>
      <c r="OV256" s="918">
        <f t="shared" si="245"/>
        <v>0</v>
      </c>
      <c r="OW256" s="918">
        <f t="shared" si="245"/>
        <v>0</v>
      </c>
      <c r="OX256" s="918">
        <f t="shared" si="245"/>
        <v>0</v>
      </c>
      <c r="OY256" s="918">
        <f t="shared" si="245"/>
        <v>0</v>
      </c>
      <c r="OZ256" s="918">
        <f t="shared" si="245"/>
        <v>0</v>
      </c>
      <c r="PA256" s="918">
        <f t="shared" si="245"/>
        <v>0</v>
      </c>
      <c r="PB256" s="918">
        <f t="shared" si="245"/>
        <v>0</v>
      </c>
      <c r="PC256" s="918">
        <f t="shared" si="245"/>
        <v>0</v>
      </c>
      <c r="PD256" s="918">
        <f t="shared" si="245"/>
        <v>0</v>
      </c>
      <c r="PE256" s="918">
        <f t="shared" si="245"/>
        <v>0</v>
      </c>
      <c r="PF256" s="918">
        <f t="shared" si="245"/>
        <v>0</v>
      </c>
      <c r="PG256" s="918">
        <f t="shared" si="245"/>
        <v>0</v>
      </c>
      <c r="PH256" s="918">
        <f t="shared" si="245"/>
        <v>0</v>
      </c>
      <c r="PI256" s="918">
        <f t="shared" si="245"/>
        <v>0</v>
      </c>
      <c r="PJ256" s="918">
        <f t="shared" si="245"/>
        <v>0</v>
      </c>
      <c r="PK256" s="918">
        <f t="shared" si="245"/>
        <v>0</v>
      </c>
      <c r="PL256" s="918">
        <f t="shared" si="245"/>
        <v>0</v>
      </c>
      <c r="PM256" s="918">
        <f t="shared" si="245"/>
        <v>0</v>
      </c>
      <c r="PN256" s="918">
        <f t="shared" si="245"/>
        <v>0</v>
      </c>
      <c r="PO256" s="918">
        <f t="shared" si="245"/>
        <v>0</v>
      </c>
      <c r="PP256" s="918">
        <f t="shared" si="245"/>
        <v>0</v>
      </c>
      <c r="PQ256" s="918">
        <f t="shared" si="245"/>
        <v>0</v>
      </c>
      <c r="PR256" s="918">
        <f t="shared" si="245"/>
        <v>0</v>
      </c>
      <c r="PS256" s="918">
        <f t="shared" si="245"/>
        <v>0</v>
      </c>
      <c r="PT256" s="918">
        <f t="shared" si="245"/>
        <v>0</v>
      </c>
      <c r="PU256" s="918">
        <f t="shared" si="245"/>
        <v>0</v>
      </c>
      <c r="PV256" s="918">
        <f t="shared" si="245"/>
        <v>0</v>
      </c>
      <c r="PW256" s="918">
        <f t="shared" si="245"/>
        <v>0</v>
      </c>
      <c r="PX256" s="918">
        <f t="shared" si="245"/>
        <v>0</v>
      </c>
      <c r="PY256" s="918">
        <f t="shared" si="245"/>
        <v>0</v>
      </c>
      <c r="PZ256" s="918">
        <f t="shared" si="245"/>
        <v>0</v>
      </c>
      <c r="QA256" s="918">
        <f t="shared" si="245"/>
        <v>0</v>
      </c>
      <c r="QB256" s="918">
        <f t="shared" si="245"/>
        <v>0</v>
      </c>
      <c r="QC256" s="918">
        <f t="shared" si="245"/>
        <v>0</v>
      </c>
      <c r="QD256" s="918">
        <f t="shared" si="245"/>
        <v>0</v>
      </c>
      <c r="QE256" s="918">
        <f t="shared" si="245"/>
        <v>0</v>
      </c>
      <c r="QF256" s="918">
        <f t="shared" si="245"/>
        <v>0</v>
      </c>
      <c r="QG256" s="918">
        <f t="shared" si="245"/>
        <v>0</v>
      </c>
      <c r="QH256" s="918">
        <f t="shared" si="245"/>
        <v>0</v>
      </c>
      <c r="QI256" s="918">
        <f t="shared" si="245"/>
        <v>0</v>
      </c>
      <c r="QJ256" s="918">
        <f t="shared" si="245"/>
        <v>0</v>
      </c>
      <c r="QK256" s="918">
        <f t="shared" si="245"/>
        <v>0</v>
      </c>
      <c r="QL256" s="918">
        <f t="shared" si="245"/>
        <v>0</v>
      </c>
      <c r="QM256" s="918">
        <f t="shared" si="245"/>
        <v>0</v>
      </c>
      <c r="QN256" s="918">
        <f t="shared" si="245"/>
        <v>0</v>
      </c>
      <c r="QO256" s="918">
        <f t="shared" si="245"/>
        <v>0</v>
      </c>
      <c r="QP256" s="918">
        <f t="shared" si="245"/>
        <v>0</v>
      </c>
      <c r="QQ256" s="918">
        <f t="shared" si="245"/>
        <v>0</v>
      </c>
      <c r="QR256" s="918">
        <f t="shared" si="246"/>
        <v>0</v>
      </c>
      <c r="QS256" s="918">
        <f t="shared" si="246"/>
        <v>0</v>
      </c>
      <c r="QT256" s="918">
        <f t="shared" si="246"/>
        <v>0</v>
      </c>
      <c r="QU256" s="918">
        <f t="shared" si="246"/>
        <v>0</v>
      </c>
      <c r="QV256" s="918">
        <f t="shared" si="246"/>
        <v>0</v>
      </c>
      <c r="QW256" s="918">
        <f t="shared" si="246"/>
        <v>0</v>
      </c>
      <c r="QX256" s="918">
        <f t="shared" si="246"/>
        <v>0</v>
      </c>
      <c r="QY256" s="918">
        <f t="shared" si="246"/>
        <v>0</v>
      </c>
      <c r="QZ256" s="918">
        <f t="shared" si="246"/>
        <v>0</v>
      </c>
      <c r="RA256" s="918">
        <f t="shared" si="246"/>
        <v>0</v>
      </c>
      <c r="RB256" s="918">
        <f t="shared" si="246"/>
        <v>0</v>
      </c>
      <c r="RC256" s="918">
        <f t="shared" si="246"/>
        <v>0</v>
      </c>
      <c r="RD256" s="918">
        <f t="shared" si="246"/>
        <v>0</v>
      </c>
      <c r="RE256" s="918">
        <f t="shared" si="246"/>
        <v>0</v>
      </c>
      <c r="RF256" s="918">
        <f t="shared" si="246"/>
        <v>0</v>
      </c>
      <c r="RG256" s="918">
        <f t="shared" si="246"/>
        <v>0</v>
      </c>
      <c r="RH256" s="918">
        <f t="shared" si="246"/>
        <v>0</v>
      </c>
      <c r="RI256" s="918">
        <f t="shared" si="246"/>
        <v>0</v>
      </c>
      <c r="RJ256" s="918">
        <f t="shared" si="246"/>
        <v>0</v>
      </c>
      <c r="RK256" s="918">
        <f t="shared" si="246"/>
        <v>0</v>
      </c>
      <c r="RL256" s="918">
        <f t="shared" si="246"/>
        <v>0</v>
      </c>
      <c r="RM256" s="918">
        <f t="shared" si="246"/>
        <v>0</v>
      </c>
      <c r="RN256" s="918">
        <f t="shared" si="246"/>
        <v>0</v>
      </c>
      <c r="RO256" s="918">
        <f t="shared" si="246"/>
        <v>0</v>
      </c>
      <c r="RP256" s="918">
        <f t="shared" si="246"/>
        <v>0</v>
      </c>
      <c r="RQ256" s="918">
        <f t="shared" si="246"/>
        <v>0</v>
      </c>
      <c r="RR256" s="918">
        <f t="shared" si="246"/>
        <v>0</v>
      </c>
      <c r="RS256" s="918">
        <f t="shared" si="246"/>
        <v>0</v>
      </c>
      <c r="RT256" s="918">
        <f t="shared" si="246"/>
        <v>0</v>
      </c>
      <c r="RU256" s="918">
        <f t="shared" si="246"/>
        <v>0</v>
      </c>
      <c r="RV256" s="918">
        <f t="shared" si="246"/>
        <v>0</v>
      </c>
      <c r="RW256" s="918">
        <f t="shared" si="246"/>
        <v>0</v>
      </c>
      <c r="RX256" s="918">
        <f t="shared" si="246"/>
        <v>0</v>
      </c>
      <c r="RY256" s="918">
        <f t="shared" si="246"/>
        <v>0</v>
      </c>
      <c r="RZ256" s="918">
        <f t="shared" si="246"/>
        <v>0</v>
      </c>
      <c r="SA256" s="918">
        <f t="shared" si="246"/>
        <v>0</v>
      </c>
      <c r="SB256" s="918">
        <f t="shared" si="246"/>
        <v>0</v>
      </c>
      <c r="SC256" s="918">
        <f t="shared" si="246"/>
        <v>0</v>
      </c>
      <c r="SD256" s="918">
        <f t="shared" si="246"/>
        <v>0</v>
      </c>
      <c r="SE256" s="918">
        <f t="shared" si="246"/>
        <v>0</v>
      </c>
      <c r="SF256" s="918">
        <f t="shared" si="246"/>
        <v>0</v>
      </c>
      <c r="SG256" s="918">
        <f t="shared" si="246"/>
        <v>0</v>
      </c>
      <c r="SH256" s="918">
        <f t="shared" si="246"/>
        <v>0</v>
      </c>
      <c r="SI256" s="918">
        <f t="shared" si="246"/>
        <v>0</v>
      </c>
      <c r="SJ256" s="272">
        <f t="shared" si="217"/>
        <v>0</v>
      </c>
      <c r="SK256" s="259"/>
      <c r="SL256" s="247"/>
      <c r="SM256" s="247"/>
      <c r="SN256" s="247"/>
    </row>
    <row r="257" spans="1:508" outlineLevel="3" x14ac:dyDescent="0.35">
      <c r="A257" s="247"/>
      <c r="B257" s="256"/>
      <c r="C257" s="445">
        <f>INT($C$40)+3</f>
        <v>4</v>
      </c>
      <c r="D257" s="272"/>
      <c r="E257" s="323">
        <f t="shared" si="216"/>
        <v>105</v>
      </c>
      <c r="F257" s="329"/>
      <c r="G257" s="272"/>
      <c r="H257" s="567"/>
      <c r="I257" s="582" t="s">
        <v>902</v>
      </c>
      <c r="J257" s="568"/>
      <c r="K257" s="918">
        <f t="shared" si="247"/>
        <v>0</v>
      </c>
      <c r="L257" s="918">
        <f t="shared" si="247"/>
        <v>0</v>
      </c>
      <c r="M257" s="918">
        <f t="shared" si="247"/>
        <v>0</v>
      </c>
      <c r="N257" s="918">
        <f t="shared" si="247"/>
        <v>0</v>
      </c>
      <c r="O257" s="918">
        <f t="shared" si="247"/>
        <v>0</v>
      </c>
      <c r="P257" s="918">
        <f t="shared" si="247"/>
        <v>0</v>
      </c>
      <c r="Q257" s="918">
        <f t="shared" si="247"/>
        <v>0</v>
      </c>
      <c r="R257" s="918">
        <f t="shared" si="247"/>
        <v>0</v>
      </c>
      <c r="S257" s="918">
        <f t="shared" si="247"/>
        <v>0</v>
      </c>
      <c r="T257" s="918">
        <f t="shared" si="247"/>
        <v>0</v>
      </c>
      <c r="U257" s="918">
        <f t="shared" si="247"/>
        <v>0</v>
      </c>
      <c r="V257" s="918">
        <f t="shared" si="247"/>
        <v>0</v>
      </c>
      <c r="W257" s="918">
        <f t="shared" si="247"/>
        <v>0</v>
      </c>
      <c r="X257" s="918">
        <f t="shared" si="247"/>
        <v>0</v>
      </c>
      <c r="Y257" s="918">
        <f t="shared" si="247"/>
        <v>0</v>
      </c>
      <c r="Z257" s="918">
        <f t="shared" si="247"/>
        <v>0</v>
      </c>
      <c r="AA257" s="918">
        <f t="shared" si="239"/>
        <v>0</v>
      </c>
      <c r="AB257" s="918">
        <f t="shared" si="239"/>
        <v>0</v>
      </c>
      <c r="AC257" s="918">
        <f t="shared" si="239"/>
        <v>0</v>
      </c>
      <c r="AD257" s="918">
        <f t="shared" si="239"/>
        <v>0</v>
      </c>
      <c r="AE257" s="918">
        <f t="shared" si="239"/>
        <v>0</v>
      </c>
      <c r="AF257" s="918">
        <f t="shared" si="239"/>
        <v>0</v>
      </c>
      <c r="AG257" s="918">
        <f t="shared" si="239"/>
        <v>0</v>
      </c>
      <c r="AH257" s="918">
        <f t="shared" si="239"/>
        <v>0</v>
      </c>
      <c r="AI257" s="918">
        <f t="shared" si="239"/>
        <v>0</v>
      </c>
      <c r="AJ257" s="918">
        <f t="shared" si="239"/>
        <v>0</v>
      </c>
      <c r="AK257" s="918">
        <f t="shared" si="239"/>
        <v>0</v>
      </c>
      <c r="AL257" s="918">
        <f t="shared" si="239"/>
        <v>0</v>
      </c>
      <c r="AM257" s="918">
        <f t="shared" si="239"/>
        <v>0</v>
      </c>
      <c r="AN257" s="918">
        <f t="shared" si="239"/>
        <v>0</v>
      </c>
      <c r="AO257" s="918">
        <f t="shared" si="239"/>
        <v>0</v>
      </c>
      <c r="AP257" s="918">
        <f t="shared" si="239"/>
        <v>0</v>
      </c>
      <c r="AQ257" s="918">
        <f t="shared" si="239"/>
        <v>0</v>
      </c>
      <c r="AR257" s="918">
        <f t="shared" si="239"/>
        <v>0</v>
      </c>
      <c r="AS257" s="918">
        <f t="shared" si="239"/>
        <v>0</v>
      </c>
      <c r="AT257" s="918">
        <f t="shared" si="239"/>
        <v>0</v>
      </c>
      <c r="AU257" s="918">
        <f t="shared" si="239"/>
        <v>0</v>
      </c>
      <c r="AV257" s="918">
        <f t="shared" si="239"/>
        <v>0</v>
      </c>
      <c r="AW257" s="918">
        <f t="shared" si="239"/>
        <v>0</v>
      </c>
      <c r="AX257" s="918">
        <f t="shared" si="239"/>
        <v>0</v>
      </c>
      <c r="AY257" s="918">
        <f t="shared" si="239"/>
        <v>0</v>
      </c>
      <c r="AZ257" s="918">
        <f t="shared" si="239"/>
        <v>0</v>
      </c>
      <c r="BA257" s="918">
        <f t="shared" si="239"/>
        <v>0</v>
      </c>
      <c r="BB257" s="918">
        <f t="shared" si="239"/>
        <v>0</v>
      </c>
      <c r="BC257" s="918">
        <f t="shared" si="239"/>
        <v>0</v>
      </c>
      <c r="BD257" s="918">
        <f t="shared" si="239"/>
        <v>0</v>
      </c>
      <c r="BE257" s="918">
        <f t="shared" si="239"/>
        <v>0</v>
      </c>
      <c r="BF257" s="918">
        <f t="shared" si="239"/>
        <v>0</v>
      </c>
      <c r="BG257" s="918">
        <f t="shared" si="239"/>
        <v>0</v>
      </c>
      <c r="BH257" s="918">
        <f t="shared" si="239"/>
        <v>0</v>
      </c>
      <c r="BI257" s="918">
        <f t="shared" si="239"/>
        <v>0</v>
      </c>
      <c r="BJ257" s="918">
        <f t="shared" si="239"/>
        <v>0</v>
      </c>
      <c r="BK257" s="918">
        <f t="shared" si="239"/>
        <v>0</v>
      </c>
      <c r="BL257" s="918">
        <f t="shared" si="239"/>
        <v>0</v>
      </c>
      <c r="BM257" s="918">
        <f t="shared" si="239"/>
        <v>0</v>
      </c>
      <c r="BN257" s="918">
        <f t="shared" si="239"/>
        <v>0</v>
      </c>
      <c r="BO257" s="918">
        <f t="shared" si="239"/>
        <v>0</v>
      </c>
      <c r="BP257" s="918">
        <f t="shared" si="239"/>
        <v>0</v>
      </c>
      <c r="BQ257" s="918">
        <f t="shared" si="239"/>
        <v>0</v>
      </c>
      <c r="BR257" s="918">
        <f t="shared" si="239"/>
        <v>0</v>
      </c>
      <c r="BS257" s="918">
        <f t="shared" si="239"/>
        <v>0</v>
      </c>
      <c r="BT257" s="918">
        <f t="shared" si="239"/>
        <v>0</v>
      </c>
      <c r="BU257" s="918">
        <f t="shared" si="239"/>
        <v>0</v>
      </c>
      <c r="BV257" s="918">
        <f t="shared" si="239"/>
        <v>0</v>
      </c>
      <c r="BW257" s="918">
        <f t="shared" si="239"/>
        <v>0</v>
      </c>
      <c r="BX257" s="918">
        <f t="shared" si="240"/>
        <v>0</v>
      </c>
      <c r="BY257" s="918">
        <f t="shared" si="240"/>
        <v>0</v>
      </c>
      <c r="BZ257" s="918">
        <f t="shared" si="240"/>
        <v>0</v>
      </c>
      <c r="CA257" s="918">
        <f t="shared" si="240"/>
        <v>0</v>
      </c>
      <c r="CB257" s="918">
        <f t="shared" si="240"/>
        <v>0</v>
      </c>
      <c r="CC257" s="918">
        <f t="shared" si="240"/>
        <v>0</v>
      </c>
      <c r="CD257" s="918">
        <f t="shared" si="240"/>
        <v>0</v>
      </c>
      <c r="CE257" s="918">
        <f t="shared" si="240"/>
        <v>0</v>
      </c>
      <c r="CF257" s="918">
        <f t="shared" si="240"/>
        <v>0</v>
      </c>
      <c r="CG257" s="918">
        <f t="shared" si="240"/>
        <v>0</v>
      </c>
      <c r="CH257" s="918">
        <f t="shared" si="240"/>
        <v>0</v>
      </c>
      <c r="CI257" s="918">
        <f t="shared" si="240"/>
        <v>0</v>
      </c>
      <c r="CJ257" s="918">
        <f t="shared" si="240"/>
        <v>0</v>
      </c>
      <c r="CK257" s="918">
        <f t="shared" si="240"/>
        <v>0</v>
      </c>
      <c r="CL257" s="918">
        <f t="shared" si="240"/>
        <v>0</v>
      </c>
      <c r="CM257" s="918">
        <f t="shared" si="240"/>
        <v>0</v>
      </c>
      <c r="CN257" s="918">
        <f t="shared" si="240"/>
        <v>0</v>
      </c>
      <c r="CO257" s="918">
        <f t="shared" si="240"/>
        <v>0</v>
      </c>
      <c r="CP257" s="918">
        <f t="shared" si="240"/>
        <v>0</v>
      </c>
      <c r="CQ257" s="918">
        <f t="shared" si="240"/>
        <v>0</v>
      </c>
      <c r="CR257" s="918">
        <f t="shared" si="240"/>
        <v>0</v>
      </c>
      <c r="CS257" s="918">
        <f t="shared" si="240"/>
        <v>0</v>
      </c>
      <c r="CT257" s="918">
        <f t="shared" si="240"/>
        <v>0</v>
      </c>
      <c r="CU257" s="918">
        <f t="shared" si="240"/>
        <v>0</v>
      </c>
      <c r="CV257" s="918">
        <f t="shared" si="240"/>
        <v>0</v>
      </c>
      <c r="CW257" s="918">
        <f t="shared" si="240"/>
        <v>0</v>
      </c>
      <c r="CX257" s="918">
        <f t="shared" si="240"/>
        <v>0</v>
      </c>
      <c r="CY257" s="918">
        <f t="shared" si="240"/>
        <v>0</v>
      </c>
      <c r="CZ257" s="918">
        <f t="shared" si="240"/>
        <v>0</v>
      </c>
      <c r="DA257" s="918">
        <f t="shared" si="240"/>
        <v>0</v>
      </c>
      <c r="DB257" s="918">
        <f t="shared" si="240"/>
        <v>0</v>
      </c>
      <c r="DC257" s="918">
        <f t="shared" si="240"/>
        <v>0</v>
      </c>
      <c r="DD257" s="918">
        <f t="shared" si="240"/>
        <v>0</v>
      </c>
      <c r="DE257" s="918">
        <f t="shared" si="240"/>
        <v>0</v>
      </c>
      <c r="DF257" s="918">
        <f t="shared" si="240"/>
        <v>0</v>
      </c>
      <c r="DG257" s="918">
        <f t="shared" si="240"/>
        <v>0</v>
      </c>
      <c r="DH257" s="918">
        <f t="shared" si="240"/>
        <v>0</v>
      </c>
      <c r="DI257" s="918">
        <f t="shared" si="240"/>
        <v>0</v>
      </c>
      <c r="DJ257" s="918">
        <f t="shared" si="240"/>
        <v>0</v>
      </c>
      <c r="DK257" s="918">
        <f t="shared" si="240"/>
        <v>0</v>
      </c>
      <c r="DL257" s="918">
        <f t="shared" si="240"/>
        <v>0</v>
      </c>
      <c r="DM257" s="918">
        <f t="shared" si="240"/>
        <v>0</v>
      </c>
      <c r="DN257" s="918">
        <f t="shared" si="240"/>
        <v>0</v>
      </c>
      <c r="DO257" s="918">
        <f t="shared" si="240"/>
        <v>0</v>
      </c>
      <c r="DP257" s="918">
        <f t="shared" si="240"/>
        <v>0</v>
      </c>
      <c r="DQ257" s="918">
        <f t="shared" si="240"/>
        <v>0</v>
      </c>
      <c r="DR257" s="918">
        <f t="shared" si="240"/>
        <v>0</v>
      </c>
      <c r="DS257" s="918">
        <f t="shared" si="240"/>
        <v>0</v>
      </c>
      <c r="DT257" s="918">
        <f t="shared" si="240"/>
        <v>0</v>
      </c>
      <c r="DU257" s="918">
        <f t="shared" si="240"/>
        <v>0</v>
      </c>
      <c r="DV257" s="918">
        <f t="shared" si="240"/>
        <v>0</v>
      </c>
      <c r="DW257" s="918">
        <f t="shared" si="240"/>
        <v>0</v>
      </c>
      <c r="DX257" s="918">
        <f t="shared" si="240"/>
        <v>0</v>
      </c>
      <c r="DY257" s="918">
        <f t="shared" si="240"/>
        <v>0</v>
      </c>
      <c r="DZ257" s="918">
        <f t="shared" si="240"/>
        <v>0</v>
      </c>
      <c r="EA257" s="918">
        <f t="shared" si="240"/>
        <v>0</v>
      </c>
      <c r="EB257" s="918">
        <f t="shared" si="240"/>
        <v>0</v>
      </c>
      <c r="EC257" s="918">
        <f t="shared" si="240"/>
        <v>0</v>
      </c>
      <c r="ED257" s="918">
        <f t="shared" si="240"/>
        <v>0</v>
      </c>
      <c r="EE257" s="918">
        <f t="shared" si="240"/>
        <v>0</v>
      </c>
      <c r="EF257" s="918">
        <f t="shared" si="240"/>
        <v>0</v>
      </c>
      <c r="EG257" s="918">
        <f t="shared" si="240"/>
        <v>0</v>
      </c>
      <c r="EH257" s="918">
        <f t="shared" si="240"/>
        <v>0</v>
      </c>
      <c r="EI257" s="918">
        <f t="shared" si="240"/>
        <v>0</v>
      </c>
      <c r="EJ257" s="918">
        <f t="shared" si="241"/>
        <v>0</v>
      </c>
      <c r="EK257" s="918">
        <f t="shared" si="241"/>
        <v>0</v>
      </c>
      <c r="EL257" s="918">
        <f t="shared" si="241"/>
        <v>0</v>
      </c>
      <c r="EM257" s="918">
        <f t="shared" si="241"/>
        <v>0</v>
      </c>
      <c r="EN257" s="918">
        <f t="shared" si="241"/>
        <v>0</v>
      </c>
      <c r="EO257" s="918">
        <f t="shared" si="241"/>
        <v>0</v>
      </c>
      <c r="EP257" s="918">
        <f t="shared" si="241"/>
        <v>0</v>
      </c>
      <c r="EQ257" s="918">
        <f t="shared" si="241"/>
        <v>0</v>
      </c>
      <c r="ER257" s="918">
        <f t="shared" si="241"/>
        <v>0</v>
      </c>
      <c r="ES257" s="918">
        <f t="shared" si="241"/>
        <v>0</v>
      </c>
      <c r="ET257" s="918">
        <f t="shared" si="241"/>
        <v>0</v>
      </c>
      <c r="EU257" s="918">
        <f t="shared" si="241"/>
        <v>0</v>
      </c>
      <c r="EV257" s="918">
        <f t="shared" si="241"/>
        <v>0</v>
      </c>
      <c r="EW257" s="918">
        <f t="shared" si="241"/>
        <v>0</v>
      </c>
      <c r="EX257" s="918">
        <f t="shared" si="241"/>
        <v>0</v>
      </c>
      <c r="EY257" s="918">
        <f t="shared" si="241"/>
        <v>0</v>
      </c>
      <c r="EZ257" s="918">
        <f t="shared" si="241"/>
        <v>0</v>
      </c>
      <c r="FA257" s="918">
        <f t="shared" si="241"/>
        <v>0</v>
      </c>
      <c r="FB257" s="918">
        <f t="shared" si="241"/>
        <v>0</v>
      </c>
      <c r="FC257" s="918">
        <f t="shared" si="241"/>
        <v>0</v>
      </c>
      <c r="FD257" s="918">
        <f t="shared" si="241"/>
        <v>0</v>
      </c>
      <c r="FE257" s="918">
        <f t="shared" si="241"/>
        <v>0</v>
      </c>
      <c r="FF257" s="918">
        <f t="shared" si="241"/>
        <v>0</v>
      </c>
      <c r="FG257" s="918">
        <f t="shared" si="241"/>
        <v>0</v>
      </c>
      <c r="FH257" s="918">
        <f t="shared" si="241"/>
        <v>0</v>
      </c>
      <c r="FI257" s="918">
        <f t="shared" si="241"/>
        <v>0</v>
      </c>
      <c r="FJ257" s="918">
        <f t="shared" si="241"/>
        <v>0</v>
      </c>
      <c r="FK257" s="918">
        <f t="shared" si="241"/>
        <v>0</v>
      </c>
      <c r="FL257" s="918">
        <f t="shared" si="241"/>
        <v>0</v>
      </c>
      <c r="FM257" s="918">
        <f t="shared" si="241"/>
        <v>0</v>
      </c>
      <c r="FN257" s="918">
        <f t="shared" si="241"/>
        <v>0</v>
      </c>
      <c r="FO257" s="918">
        <f t="shared" si="241"/>
        <v>0</v>
      </c>
      <c r="FP257" s="918">
        <f t="shared" si="241"/>
        <v>0</v>
      </c>
      <c r="FQ257" s="918">
        <f t="shared" si="241"/>
        <v>0</v>
      </c>
      <c r="FR257" s="918">
        <f t="shared" si="241"/>
        <v>0</v>
      </c>
      <c r="FS257" s="918">
        <f t="shared" si="241"/>
        <v>0</v>
      </c>
      <c r="FT257" s="918">
        <f t="shared" si="241"/>
        <v>0</v>
      </c>
      <c r="FU257" s="918">
        <f t="shared" si="241"/>
        <v>0</v>
      </c>
      <c r="FV257" s="918">
        <f t="shared" si="241"/>
        <v>0</v>
      </c>
      <c r="FW257" s="918">
        <f t="shared" si="241"/>
        <v>0</v>
      </c>
      <c r="FX257" s="918">
        <f t="shared" si="241"/>
        <v>0</v>
      </c>
      <c r="FY257" s="918">
        <f t="shared" si="241"/>
        <v>0</v>
      </c>
      <c r="FZ257" s="918">
        <f t="shared" si="241"/>
        <v>0</v>
      </c>
      <c r="GA257" s="918">
        <f t="shared" si="241"/>
        <v>0</v>
      </c>
      <c r="GB257" s="918">
        <f t="shared" si="241"/>
        <v>0</v>
      </c>
      <c r="GC257" s="918">
        <f t="shared" si="241"/>
        <v>0</v>
      </c>
      <c r="GD257" s="918">
        <f t="shared" si="241"/>
        <v>0</v>
      </c>
      <c r="GE257" s="918">
        <f t="shared" si="241"/>
        <v>0</v>
      </c>
      <c r="GF257" s="918">
        <f t="shared" si="241"/>
        <v>0</v>
      </c>
      <c r="GG257" s="918">
        <f t="shared" si="241"/>
        <v>0</v>
      </c>
      <c r="GH257" s="918">
        <f t="shared" si="241"/>
        <v>0</v>
      </c>
      <c r="GI257" s="918">
        <f t="shared" si="241"/>
        <v>0</v>
      </c>
      <c r="GJ257" s="918">
        <f t="shared" si="241"/>
        <v>0</v>
      </c>
      <c r="GK257" s="918">
        <f t="shared" si="241"/>
        <v>0</v>
      </c>
      <c r="GL257" s="918">
        <f t="shared" si="241"/>
        <v>0</v>
      </c>
      <c r="GM257" s="918">
        <f t="shared" si="241"/>
        <v>0</v>
      </c>
      <c r="GN257" s="918">
        <f t="shared" si="241"/>
        <v>0</v>
      </c>
      <c r="GO257" s="918">
        <f t="shared" si="241"/>
        <v>0</v>
      </c>
      <c r="GP257" s="918">
        <f t="shared" si="241"/>
        <v>0</v>
      </c>
      <c r="GQ257" s="918">
        <f t="shared" si="241"/>
        <v>0</v>
      </c>
      <c r="GR257" s="918">
        <f t="shared" si="241"/>
        <v>0</v>
      </c>
      <c r="GS257" s="918">
        <f t="shared" si="241"/>
        <v>0</v>
      </c>
      <c r="GT257" s="918">
        <f t="shared" si="241"/>
        <v>0</v>
      </c>
      <c r="GU257" s="918">
        <f t="shared" si="241"/>
        <v>0</v>
      </c>
      <c r="GV257" s="918">
        <f t="shared" si="242"/>
        <v>0</v>
      </c>
      <c r="GW257" s="918">
        <f t="shared" si="242"/>
        <v>0</v>
      </c>
      <c r="GX257" s="918">
        <f t="shared" si="242"/>
        <v>0</v>
      </c>
      <c r="GY257" s="918">
        <f t="shared" si="242"/>
        <v>0</v>
      </c>
      <c r="GZ257" s="918">
        <f t="shared" si="242"/>
        <v>0</v>
      </c>
      <c r="HA257" s="918">
        <f t="shared" si="242"/>
        <v>0</v>
      </c>
      <c r="HB257" s="918">
        <f t="shared" si="242"/>
        <v>0</v>
      </c>
      <c r="HC257" s="918">
        <f t="shared" si="242"/>
        <v>0</v>
      </c>
      <c r="HD257" s="918">
        <f t="shared" si="242"/>
        <v>0</v>
      </c>
      <c r="HE257" s="918">
        <f t="shared" si="242"/>
        <v>0</v>
      </c>
      <c r="HF257" s="918">
        <f t="shared" si="242"/>
        <v>0</v>
      </c>
      <c r="HG257" s="918">
        <f t="shared" si="242"/>
        <v>0</v>
      </c>
      <c r="HH257" s="918">
        <f t="shared" si="242"/>
        <v>0</v>
      </c>
      <c r="HI257" s="918">
        <f t="shared" si="242"/>
        <v>0</v>
      </c>
      <c r="HJ257" s="918">
        <f t="shared" si="242"/>
        <v>0</v>
      </c>
      <c r="HK257" s="918">
        <f t="shared" si="242"/>
        <v>0</v>
      </c>
      <c r="HL257" s="918">
        <f t="shared" si="242"/>
        <v>0</v>
      </c>
      <c r="HM257" s="918">
        <f t="shared" si="242"/>
        <v>0</v>
      </c>
      <c r="HN257" s="918">
        <f t="shared" si="242"/>
        <v>0</v>
      </c>
      <c r="HO257" s="918">
        <f t="shared" si="242"/>
        <v>0</v>
      </c>
      <c r="HP257" s="918">
        <f t="shared" si="242"/>
        <v>0</v>
      </c>
      <c r="HQ257" s="918">
        <f t="shared" si="242"/>
        <v>0</v>
      </c>
      <c r="HR257" s="918">
        <f t="shared" si="242"/>
        <v>0</v>
      </c>
      <c r="HS257" s="918">
        <f t="shared" si="242"/>
        <v>0</v>
      </c>
      <c r="HT257" s="918">
        <f t="shared" si="242"/>
        <v>0</v>
      </c>
      <c r="HU257" s="918">
        <f t="shared" si="242"/>
        <v>0</v>
      </c>
      <c r="HV257" s="918">
        <f t="shared" si="242"/>
        <v>0</v>
      </c>
      <c r="HW257" s="918">
        <f t="shared" si="242"/>
        <v>0</v>
      </c>
      <c r="HX257" s="918">
        <f t="shared" si="242"/>
        <v>0</v>
      </c>
      <c r="HY257" s="918">
        <f t="shared" si="242"/>
        <v>0</v>
      </c>
      <c r="HZ257" s="918">
        <f t="shared" si="242"/>
        <v>0</v>
      </c>
      <c r="IA257" s="918">
        <f t="shared" si="242"/>
        <v>0</v>
      </c>
      <c r="IB257" s="918">
        <f t="shared" si="242"/>
        <v>0</v>
      </c>
      <c r="IC257" s="918">
        <f t="shared" si="242"/>
        <v>0</v>
      </c>
      <c r="ID257" s="918">
        <f t="shared" si="242"/>
        <v>0</v>
      </c>
      <c r="IE257" s="918">
        <f t="shared" si="242"/>
        <v>0</v>
      </c>
      <c r="IF257" s="918">
        <f t="shared" si="242"/>
        <v>0</v>
      </c>
      <c r="IG257" s="918">
        <f t="shared" si="242"/>
        <v>0</v>
      </c>
      <c r="IH257" s="918">
        <f t="shared" si="242"/>
        <v>0</v>
      </c>
      <c r="II257" s="918">
        <f t="shared" si="242"/>
        <v>0</v>
      </c>
      <c r="IJ257" s="918">
        <f t="shared" si="242"/>
        <v>0</v>
      </c>
      <c r="IK257" s="918">
        <f t="shared" si="242"/>
        <v>0</v>
      </c>
      <c r="IL257" s="918">
        <f t="shared" si="242"/>
        <v>0</v>
      </c>
      <c r="IM257" s="918">
        <f t="shared" si="242"/>
        <v>0</v>
      </c>
      <c r="IN257" s="918">
        <f t="shared" si="242"/>
        <v>0</v>
      </c>
      <c r="IO257" s="918">
        <f t="shared" si="242"/>
        <v>0</v>
      </c>
      <c r="IP257" s="918">
        <f t="shared" si="242"/>
        <v>0</v>
      </c>
      <c r="IQ257" s="918">
        <f t="shared" si="242"/>
        <v>0</v>
      </c>
      <c r="IR257" s="918">
        <f t="shared" si="242"/>
        <v>0</v>
      </c>
      <c r="IS257" s="918">
        <f t="shared" si="242"/>
        <v>0</v>
      </c>
      <c r="IT257" s="918">
        <f t="shared" si="242"/>
        <v>0</v>
      </c>
      <c r="IU257" s="918">
        <f t="shared" si="242"/>
        <v>0</v>
      </c>
      <c r="IV257" s="918">
        <f t="shared" si="242"/>
        <v>0</v>
      </c>
      <c r="IW257" s="918">
        <f t="shared" si="242"/>
        <v>0</v>
      </c>
      <c r="IX257" s="918">
        <f t="shared" si="242"/>
        <v>0</v>
      </c>
      <c r="IY257" s="918">
        <f t="shared" si="242"/>
        <v>0</v>
      </c>
      <c r="IZ257" s="918">
        <f t="shared" si="242"/>
        <v>0</v>
      </c>
      <c r="JA257" s="918">
        <f t="shared" si="242"/>
        <v>0</v>
      </c>
      <c r="JB257" s="918">
        <f t="shared" si="242"/>
        <v>0</v>
      </c>
      <c r="JC257" s="918">
        <f t="shared" si="242"/>
        <v>0</v>
      </c>
      <c r="JD257" s="918">
        <f t="shared" si="242"/>
        <v>0</v>
      </c>
      <c r="JE257" s="918">
        <f t="shared" si="242"/>
        <v>0</v>
      </c>
      <c r="JF257" s="918">
        <f t="shared" si="242"/>
        <v>0</v>
      </c>
      <c r="JG257" s="918">
        <f t="shared" si="242"/>
        <v>0</v>
      </c>
      <c r="JH257" s="918">
        <f t="shared" si="243"/>
        <v>0</v>
      </c>
      <c r="JI257" s="918">
        <f t="shared" si="243"/>
        <v>0</v>
      </c>
      <c r="JJ257" s="918">
        <f t="shared" si="243"/>
        <v>0</v>
      </c>
      <c r="JK257" s="918">
        <f t="shared" si="243"/>
        <v>0</v>
      </c>
      <c r="JL257" s="918">
        <f t="shared" si="243"/>
        <v>0</v>
      </c>
      <c r="JM257" s="918">
        <f t="shared" si="243"/>
        <v>0</v>
      </c>
      <c r="JN257" s="918">
        <f t="shared" si="243"/>
        <v>0</v>
      </c>
      <c r="JO257" s="918">
        <f t="shared" si="243"/>
        <v>0</v>
      </c>
      <c r="JP257" s="918">
        <f t="shared" si="243"/>
        <v>0</v>
      </c>
      <c r="JQ257" s="918">
        <f t="shared" si="243"/>
        <v>0</v>
      </c>
      <c r="JR257" s="918">
        <f t="shared" si="243"/>
        <v>0</v>
      </c>
      <c r="JS257" s="918">
        <f t="shared" si="243"/>
        <v>0</v>
      </c>
      <c r="JT257" s="918">
        <f t="shared" si="243"/>
        <v>0</v>
      </c>
      <c r="JU257" s="918">
        <f t="shared" si="243"/>
        <v>0</v>
      </c>
      <c r="JV257" s="918">
        <f t="shared" si="243"/>
        <v>0</v>
      </c>
      <c r="JW257" s="918">
        <f t="shared" si="243"/>
        <v>0</v>
      </c>
      <c r="JX257" s="918">
        <f t="shared" si="243"/>
        <v>0</v>
      </c>
      <c r="JY257" s="918">
        <f t="shared" si="243"/>
        <v>0</v>
      </c>
      <c r="JZ257" s="918">
        <f t="shared" si="243"/>
        <v>0</v>
      </c>
      <c r="KA257" s="918">
        <f t="shared" si="243"/>
        <v>0</v>
      </c>
      <c r="KB257" s="918">
        <f t="shared" si="243"/>
        <v>0</v>
      </c>
      <c r="KC257" s="918">
        <f t="shared" si="243"/>
        <v>0</v>
      </c>
      <c r="KD257" s="918">
        <f t="shared" si="243"/>
        <v>0</v>
      </c>
      <c r="KE257" s="918">
        <f t="shared" si="243"/>
        <v>0</v>
      </c>
      <c r="KF257" s="918">
        <f t="shared" si="243"/>
        <v>0</v>
      </c>
      <c r="KG257" s="918">
        <f t="shared" si="243"/>
        <v>0</v>
      </c>
      <c r="KH257" s="918">
        <f t="shared" si="243"/>
        <v>0</v>
      </c>
      <c r="KI257" s="918">
        <f t="shared" si="243"/>
        <v>0</v>
      </c>
      <c r="KJ257" s="918">
        <f t="shared" si="243"/>
        <v>0</v>
      </c>
      <c r="KK257" s="918">
        <f t="shared" si="243"/>
        <v>0</v>
      </c>
      <c r="KL257" s="918">
        <f t="shared" si="243"/>
        <v>0</v>
      </c>
      <c r="KM257" s="918">
        <f t="shared" si="243"/>
        <v>0</v>
      </c>
      <c r="KN257" s="918">
        <f t="shared" si="243"/>
        <v>0</v>
      </c>
      <c r="KO257" s="918">
        <f t="shared" si="243"/>
        <v>0</v>
      </c>
      <c r="KP257" s="918">
        <f t="shared" si="243"/>
        <v>0</v>
      </c>
      <c r="KQ257" s="918">
        <f t="shared" si="243"/>
        <v>0</v>
      </c>
      <c r="KR257" s="918">
        <f t="shared" si="243"/>
        <v>0</v>
      </c>
      <c r="KS257" s="918">
        <f t="shared" si="243"/>
        <v>0</v>
      </c>
      <c r="KT257" s="918">
        <f t="shared" si="243"/>
        <v>0</v>
      </c>
      <c r="KU257" s="918">
        <f t="shared" si="243"/>
        <v>0</v>
      </c>
      <c r="KV257" s="918">
        <f t="shared" si="243"/>
        <v>0</v>
      </c>
      <c r="KW257" s="918">
        <f t="shared" si="243"/>
        <v>0</v>
      </c>
      <c r="KX257" s="918">
        <f t="shared" si="243"/>
        <v>0</v>
      </c>
      <c r="KY257" s="918">
        <f t="shared" si="243"/>
        <v>0</v>
      </c>
      <c r="KZ257" s="918">
        <f t="shared" si="243"/>
        <v>0</v>
      </c>
      <c r="LA257" s="918">
        <f t="shared" si="243"/>
        <v>0</v>
      </c>
      <c r="LB257" s="918">
        <f t="shared" si="243"/>
        <v>0</v>
      </c>
      <c r="LC257" s="918">
        <f t="shared" si="243"/>
        <v>0</v>
      </c>
      <c r="LD257" s="918">
        <f t="shared" si="243"/>
        <v>0</v>
      </c>
      <c r="LE257" s="918">
        <f t="shared" si="243"/>
        <v>0</v>
      </c>
      <c r="LF257" s="918">
        <f t="shared" si="243"/>
        <v>0</v>
      </c>
      <c r="LG257" s="918">
        <f t="shared" si="243"/>
        <v>0</v>
      </c>
      <c r="LH257" s="918">
        <f t="shared" si="243"/>
        <v>0</v>
      </c>
      <c r="LI257" s="918">
        <f t="shared" si="243"/>
        <v>0</v>
      </c>
      <c r="LJ257" s="918">
        <f t="shared" si="243"/>
        <v>0</v>
      </c>
      <c r="LK257" s="918">
        <f t="shared" si="243"/>
        <v>0</v>
      </c>
      <c r="LL257" s="918">
        <f t="shared" si="243"/>
        <v>0</v>
      </c>
      <c r="LM257" s="918">
        <f t="shared" si="243"/>
        <v>0</v>
      </c>
      <c r="LN257" s="918">
        <f t="shared" si="243"/>
        <v>0</v>
      </c>
      <c r="LO257" s="918">
        <f t="shared" si="243"/>
        <v>0</v>
      </c>
      <c r="LP257" s="918">
        <f t="shared" si="243"/>
        <v>0</v>
      </c>
      <c r="LQ257" s="918">
        <f t="shared" si="243"/>
        <v>0</v>
      </c>
      <c r="LR257" s="918">
        <f t="shared" si="243"/>
        <v>0</v>
      </c>
      <c r="LS257" s="918">
        <f t="shared" si="243"/>
        <v>0</v>
      </c>
      <c r="LT257" s="918">
        <f t="shared" si="244"/>
        <v>0</v>
      </c>
      <c r="LU257" s="918">
        <f t="shared" si="244"/>
        <v>0</v>
      </c>
      <c r="LV257" s="918">
        <f t="shared" si="244"/>
        <v>0</v>
      </c>
      <c r="LW257" s="918">
        <f t="shared" si="244"/>
        <v>0</v>
      </c>
      <c r="LX257" s="918">
        <f t="shared" si="244"/>
        <v>0</v>
      </c>
      <c r="LY257" s="918">
        <f t="shared" si="244"/>
        <v>0</v>
      </c>
      <c r="LZ257" s="918">
        <f t="shared" si="244"/>
        <v>0</v>
      </c>
      <c r="MA257" s="918">
        <f t="shared" si="244"/>
        <v>0</v>
      </c>
      <c r="MB257" s="918">
        <f t="shared" si="244"/>
        <v>0</v>
      </c>
      <c r="MC257" s="918">
        <f t="shared" si="244"/>
        <v>0</v>
      </c>
      <c r="MD257" s="918">
        <f t="shared" si="244"/>
        <v>0</v>
      </c>
      <c r="ME257" s="918">
        <f t="shared" si="244"/>
        <v>0</v>
      </c>
      <c r="MF257" s="918">
        <f t="shared" si="244"/>
        <v>0</v>
      </c>
      <c r="MG257" s="918">
        <f t="shared" si="244"/>
        <v>0</v>
      </c>
      <c r="MH257" s="918">
        <f t="shared" si="244"/>
        <v>0</v>
      </c>
      <c r="MI257" s="918">
        <f t="shared" si="244"/>
        <v>0</v>
      </c>
      <c r="MJ257" s="918">
        <f t="shared" si="244"/>
        <v>0</v>
      </c>
      <c r="MK257" s="918">
        <f t="shared" si="244"/>
        <v>0</v>
      </c>
      <c r="ML257" s="918">
        <f t="shared" si="244"/>
        <v>0</v>
      </c>
      <c r="MM257" s="918">
        <f t="shared" si="244"/>
        <v>0</v>
      </c>
      <c r="MN257" s="918">
        <f t="shared" si="244"/>
        <v>0</v>
      </c>
      <c r="MO257" s="918">
        <f t="shared" si="244"/>
        <v>0</v>
      </c>
      <c r="MP257" s="918">
        <f t="shared" si="244"/>
        <v>0</v>
      </c>
      <c r="MQ257" s="918">
        <f t="shared" si="244"/>
        <v>0</v>
      </c>
      <c r="MR257" s="918">
        <f t="shared" si="244"/>
        <v>0</v>
      </c>
      <c r="MS257" s="918">
        <f t="shared" si="244"/>
        <v>0</v>
      </c>
      <c r="MT257" s="918">
        <f t="shared" si="244"/>
        <v>0</v>
      </c>
      <c r="MU257" s="918">
        <f t="shared" si="244"/>
        <v>0</v>
      </c>
      <c r="MV257" s="918">
        <f t="shared" si="244"/>
        <v>0</v>
      </c>
      <c r="MW257" s="918">
        <f t="shared" si="244"/>
        <v>0</v>
      </c>
      <c r="MX257" s="918">
        <f t="shared" si="244"/>
        <v>0</v>
      </c>
      <c r="MY257" s="918">
        <f t="shared" si="244"/>
        <v>0</v>
      </c>
      <c r="MZ257" s="918">
        <f t="shared" si="244"/>
        <v>0</v>
      </c>
      <c r="NA257" s="918">
        <f t="shared" si="244"/>
        <v>0</v>
      </c>
      <c r="NB257" s="918">
        <f t="shared" si="244"/>
        <v>0</v>
      </c>
      <c r="NC257" s="918">
        <f t="shared" si="244"/>
        <v>0</v>
      </c>
      <c r="ND257" s="918">
        <f t="shared" si="244"/>
        <v>0</v>
      </c>
      <c r="NE257" s="918">
        <f t="shared" si="244"/>
        <v>0</v>
      </c>
      <c r="NF257" s="918">
        <f t="shared" si="244"/>
        <v>0</v>
      </c>
      <c r="NG257" s="918">
        <f t="shared" si="244"/>
        <v>0</v>
      </c>
      <c r="NH257" s="918">
        <f t="shared" si="244"/>
        <v>0</v>
      </c>
      <c r="NI257" s="918">
        <f t="shared" si="244"/>
        <v>0</v>
      </c>
      <c r="NJ257" s="918">
        <f t="shared" si="244"/>
        <v>0</v>
      </c>
      <c r="NK257" s="918">
        <f t="shared" si="244"/>
        <v>0</v>
      </c>
      <c r="NL257" s="918">
        <f t="shared" si="244"/>
        <v>0</v>
      </c>
      <c r="NM257" s="918">
        <f t="shared" si="244"/>
        <v>0</v>
      </c>
      <c r="NN257" s="918">
        <f t="shared" si="244"/>
        <v>0</v>
      </c>
      <c r="NO257" s="918">
        <f t="shared" si="244"/>
        <v>0</v>
      </c>
      <c r="NP257" s="918">
        <f t="shared" si="244"/>
        <v>0</v>
      </c>
      <c r="NQ257" s="918">
        <f t="shared" si="244"/>
        <v>0</v>
      </c>
      <c r="NR257" s="918">
        <f t="shared" si="244"/>
        <v>0</v>
      </c>
      <c r="NS257" s="918">
        <f t="shared" si="244"/>
        <v>0</v>
      </c>
      <c r="NT257" s="918">
        <f t="shared" si="244"/>
        <v>0</v>
      </c>
      <c r="NU257" s="918">
        <f t="shared" si="244"/>
        <v>0</v>
      </c>
      <c r="NV257" s="918">
        <f t="shared" si="244"/>
        <v>0</v>
      </c>
      <c r="NW257" s="918">
        <f t="shared" si="244"/>
        <v>0</v>
      </c>
      <c r="NX257" s="918">
        <f t="shared" si="244"/>
        <v>0</v>
      </c>
      <c r="NY257" s="918">
        <f t="shared" si="244"/>
        <v>0</v>
      </c>
      <c r="NZ257" s="918">
        <f t="shared" si="244"/>
        <v>0</v>
      </c>
      <c r="OA257" s="918">
        <f t="shared" si="244"/>
        <v>0</v>
      </c>
      <c r="OB257" s="918">
        <f t="shared" si="244"/>
        <v>0</v>
      </c>
      <c r="OC257" s="918">
        <f t="shared" si="244"/>
        <v>0</v>
      </c>
      <c r="OD257" s="918">
        <f t="shared" si="244"/>
        <v>0</v>
      </c>
      <c r="OE257" s="918">
        <f t="shared" si="244"/>
        <v>0</v>
      </c>
      <c r="OF257" s="918">
        <f t="shared" si="245"/>
        <v>0</v>
      </c>
      <c r="OG257" s="918">
        <f t="shared" si="245"/>
        <v>0</v>
      </c>
      <c r="OH257" s="918">
        <f t="shared" si="245"/>
        <v>0</v>
      </c>
      <c r="OI257" s="918">
        <f t="shared" si="245"/>
        <v>0</v>
      </c>
      <c r="OJ257" s="918">
        <f t="shared" si="245"/>
        <v>0</v>
      </c>
      <c r="OK257" s="918">
        <f t="shared" si="245"/>
        <v>0</v>
      </c>
      <c r="OL257" s="918">
        <f t="shared" si="245"/>
        <v>0</v>
      </c>
      <c r="OM257" s="918">
        <f t="shared" si="245"/>
        <v>0</v>
      </c>
      <c r="ON257" s="918">
        <f t="shared" si="245"/>
        <v>0</v>
      </c>
      <c r="OO257" s="918">
        <f t="shared" si="245"/>
        <v>0</v>
      </c>
      <c r="OP257" s="918">
        <f t="shared" si="245"/>
        <v>0</v>
      </c>
      <c r="OQ257" s="918">
        <f t="shared" si="245"/>
        <v>0</v>
      </c>
      <c r="OR257" s="918">
        <f t="shared" si="245"/>
        <v>0</v>
      </c>
      <c r="OS257" s="918">
        <f t="shared" si="245"/>
        <v>0</v>
      </c>
      <c r="OT257" s="918">
        <f t="shared" si="245"/>
        <v>0</v>
      </c>
      <c r="OU257" s="918">
        <f t="shared" si="245"/>
        <v>0</v>
      </c>
      <c r="OV257" s="918">
        <f t="shared" si="245"/>
        <v>0</v>
      </c>
      <c r="OW257" s="918">
        <f t="shared" si="245"/>
        <v>0</v>
      </c>
      <c r="OX257" s="918">
        <f t="shared" si="245"/>
        <v>0</v>
      </c>
      <c r="OY257" s="918">
        <f t="shared" si="245"/>
        <v>0</v>
      </c>
      <c r="OZ257" s="918">
        <f t="shared" si="245"/>
        <v>0</v>
      </c>
      <c r="PA257" s="918">
        <f t="shared" si="245"/>
        <v>0</v>
      </c>
      <c r="PB257" s="918">
        <f t="shared" si="245"/>
        <v>0</v>
      </c>
      <c r="PC257" s="918">
        <f t="shared" si="245"/>
        <v>0</v>
      </c>
      <c r="PD257" s="918">
        <f t="shared" si="245"/>
        <v>0</v>
      </c>
      <c r="PE257" s="918">
        <f t="shared" si="245"/>
        <v>0</v>
      </c>
      <c r="PF257" s="918">
        <f t="shared" si="245"/>
        <v>0</v>
      </c>
      <c r="PG257" s="918">
        <f t="shared" si="245"/>
        <v>0</v>
      </c>
      <c r="PH257" s="918">
        <f t="shared" si="245"/>
        <v>0</v>
      </c>
      <c r="PI257" s="918">
        <f t="shared" si="245"/>
        <v>0</v>
      </c>
      <c r="PJ257" s="918">
        <f t="shared" si="245"/>
        <v>0</v>
      </c>
      <c r="PK257" s="918">
        <f t="shared" si="245"/>
        <v>0</v>
      </c>
      <c r="PL257" s="918">
        <f t="shared" si="245"/>
        <v>0</v>
      </c>
      <c r="PM257" s="918">
        <f t="shared" si="245"/>
        <v>0</v>
      </c>
      <c r="PN257" s="918">
        <f t="shared" si="245"/>
        <v>0</v>
      </c>
      <c r="PO257" s="918">
        <f t="shared" si="245"/>
        <v>0</v>
      </c>
      <c r="PP257" s="918">
        <f t="shared" si="245"/>
        <v>0</v>
      </c>
      <c r="PQ257" s="918">
        <f t="shared" si="245"/>
        <v>0</v>
      </c>
      <c r="PR257" s="918">
        <f t="shared" si="245"/>
        <v>0</v>
      </c>
      <c r="PS257" s="918">
        <f t="shared" si="245"/>
        <v>0</v>
      </c>
      <c r="PT257" s="918">
        <f t="shared" si="245"/>
        <v>0</v>
      </c>
      <c r="PU257" s="918">
        <f t="shared" si="245"/>
        <v>0</v>
      </c>
      <c r="PV257" s="918">
        <f t="shared" si="245"/>
        <v>0</v>
      </c>
      <c r="PW257" s="918">
        <f t="shared" si="245"/>
        <v>0</v>
      </c>
      <c r="PX257" s="918">
        <f t="shared" si="245"/>
        <v>0</v>
      </c>
      <c r="PY257" s="918">
        <f t="shared" si="245"/>
        <v>0</v>
      </c>
      <c r="PZ257" s="918">
        <f t="shared" si="245"/>
        <v>0</v>
      </c>
      <c r="QA257" s="918">
        <f t="shared" si="245"/>
        <v>0</v>
      </c>
      <c r="QB257" s="918">
        <f t="shared" si="245"/>
        <v>0</v>
      </c>
      <c r="QC257" s="918">
        <f t="shared" si="245"/>
        <v>0</v>
      </c>
      <c r="QD257" s="918">
        <f t="shared" si="245"/>
        <v>0</v>
      </c>
      <c r="QE257" s="918">
        <f t="shared" si="245"/>
        <v>0</v>
      </c>
      <c r="QF257" s="918">
        <f t="shared" si="245"/>
        <v>0</v>
      </c>
      <c r="QG257" s="918">
        <f t="shared" si="245"/>
        <v>0</v>
      </c>
      <c r="QH257" s="918">
        <f t="shared" si="245"/>
        <v>0</v>
      </c>
      <c r="QI257" s="918">
        <f t="shared" si="245"/>
        <v>0</v>
      </c>
      <c r="QJ257" s="918">
        <f t="shared" si="245"/>
        <v>0</v>
      </c>
      <c r="QK257" s="918">
        <f t="shared" si="245"/>
        <v>0</v>
      </c>
      <c r="QL257" s="918">
        <f t="shared" si="245"/>
        <v>0</v>
      </c>
      <c r="QM257" s="918">
        <f t="shared" si="245"/>
        <v>0</v>
      </c>
      <c r="QN257" s="918">
        <f t="shared" si="245"/>
        <v>0</v>
      </c>
      <c r="QO257" s="918">
        <f t="shared" si="245"/>
        <v>0</v>
      </c>
      <c r="QP257" s="918">
        <f t="shared" si="245"/>
        <v>0</v>
      </c>
      <c r="QQ257" s="918">
        <f t="shared" si="245"/>
        <v>0</v>
      </c>
      <c r="QR257" s="918">
        <f t="shared" si="246"/>
        <v>0</v>
      </c>
      <c r="QS257" s="918">
        <f t="shared" si="246"/>
        <v>0</v>
      </c>
      <c r="QT257" s="918">
        <f t="shared" si="246"/>
        <v>0</v>
      </c>
      <c r="QU257" s="918">
        <f t="shared" si="246"/>
        <v>0</v>
      </c>
      <c r="QV257" s="918">
        <f t="shared" si="246"/>
        <v>0</v>
      </c>
      <c r="QW257" s="918">
        <f t="shared" si="246"/>
        <v>0</v>
      </c>
      <c r="QX257" s="918">
        <f t="shared" si="246"/>
        <v>0</v>
      </c>
      <c r="QY257" s="918">
        <f t="shared" si="246"/>
        <v>0</v>
      </c>
      <c r="QZ257" s="918">
        <f t="shared" si="246"/>
        <v>0</v>
      </c>
      <c r="RA257" s="918">
        <f t="shared" si="246"/>
        <v>0</v>
      </c>
      <c r="RB257" s="918">
        <f t="shared" si="246"/>
        <v>0</v>
      </c>
      <c r="RC257" s="918">
        <f t="shared" si="246"/>
        <v>0</v>
      </c>
      <c r="RD257" s="918">
        <f t="shared" si="246"/>
        <v>0</v>
      </c>
      <c r="RE257" s="918">
        <f t="shared" si="246"/>
        <v>0</v>
      </c>
      <c r="RF257" s="918">
        <f t="shared" si="246"/>
        <v>0</v>
      </c>
      <c r="RG257" s="918">
        <f t="shared" si="246"/>
        <v>0</v>
      </c>
      <c r="RH257" s="918">
        <f t="shared" si="246"/>
        <v>0</v>
      </c>
      <c r="RI257" s="918">
        <f t="shared" si="246"/>
        <v>0</v>
      </c>
      <c r="RJ257" s="918">
        <f t="shared" si="246"/>
        <v>0</v>
      </c>
      <c r="RK257" s="918">
        <f t="shared" si="246"/>
        <v>0</v>
      </c>
      <c r="RL257" s="918">
        <f t="shared" si="246"/>
        <v>0</v>
      </c>
      <c r="RM257" s="918">
        <f t="shared" si="246"/>
        <v>0</v>
      </c>
      <c r="RN257" s="918">
        <f t="shared" si="246"/>
        <v>0</v>
      </c>
      <c r="RO257" s="918">
        <f t="shared" si="246"/>
        <v>0</v>
      </c>
      <c r="RP257" s="918">
        <f t="shared" si="246"/>
        <v>0</v>
      </c>
      <c r="RQ257" s="918">
        <f t="shared" si="246"/>
        <v>0</v>
      </c>
      <c r="RR257" s="918">
        <f t="shared" si="246"/>
        <v>0</v>
      </c>
      <c r="RS257" s="918">
        <f t="shared" si="246"/>
        <v>0</v>
      </c>
      <c r="RT257" s="918">
        <f t="shared" si="246"/>
        <v>0</v>
      </c>
      <c r="RU257" s="918">
        <f t="shared" si="246"/>
        <v>0</v>
      </c>
      <c r="RV257" s="918">
        <f t="shared" si="246"/>
        <v>0</v>
      </c>
      <c r="RW257" s="918">
        <f t="shared" si="246"/>
        <v>0</v>
      </c>
      <c r="RX257" s="918">
        <f t="shared" si="246"/>
        <v>0</v>
      </c>
      <c r="RY257" s="918">
        <f t="shared" si="246"/>
        <v>0</v>
      </c>
      <c r="RZ257" s="918">
        <f t="shared" si="246"/>
        <v>0</v>
      </c>
      <c r="SA257" s="918">
        <f t="shared" si="246"/>
        <v>0</v>
      </c>
      <c r="SB257" s="918">
        <f t="shared" si="246"/>
        <v>0</v>
      </c>
      <c r="SC257" s="918">
        <f t="shared" si="246"/>
        <v>0</v>
      </c>
      <c r="SD257" s="918">
        <f t="shared" si="246"/>
        <v>0</v>
      </c>
      <c r="SE257" s="918">
        <f t="shared" si="246"/>
        <v>0</v>
      </c>
      <c r="SF257" s="918">
        <f t="shared" si="246"/>
        <v>0</v>
      </c>
      <c r="SG257" s="918">
        <f t="shared" si="246"/>
        <v>0</v>
      </c>
      <c r="SH257" s="918">
        <f t="shared" si="246"/>
        <v>0</v>
      </c>
      <c r="SI257" s="918">
        <f t="shared" si="246"/>
        <v>0</v>
      </c>
      <c r="SJ257" s="272">
        <f t="shared" si="217"/>
        <v>0</v>
      </c>
      <c r="SK257" s="259"/>
      <c r="SL257" s="247"/>
      <c r="SM257" s="247"/>
      <c r="SN257" s="247"/>
    </row>
    <row r="258" spans="1:508" outlineLevel="3" x14ac:dyDescent="0.35">
      <c r="A258" s="247"/>
      <c r="B258" s="256"/>
      <c r="C258" s="445">
        <f>INT($C$40)+3</f>
        <v>4</v>
      </c>
      <c r="D258" s="272"/>
      <c r="E258" s="323">
        <f t="shared" si="216"/>
        <v>106</v>
      </c>
      <c r="F258" s="329"/>
      <c r="G258" s="272"/>
      <c r="H258" s="567"/>
      <c r="I258" s="582" t="s">
        <v>903</v>
      </c>
      <c r="J258" s="568"/>
      <c r="K258" s="919">
        <f>K257</f>
        <v>0</v>
      </c>
      <c r="L258" s="919">
        <f t="shared" ref="L258:BW258" si="248">L257</f>
        <v>0</v>
      </c>
      <c r="M258" s="919">
        <f t="shared" si="248"/>
        <v>0</v>
      </c>
      <c r="N258" s="919">
        <f t="shared" si="248"/>
        <v>0</v>
      </c>
      <c r="O258" s="919">
        <f t="shared" si="248"/>
        <v>0</v>
      </c>
      <c r="P258" s="919">
        <f t="shared" si="248"/>
        <v>0</v>
      </c>
      <c r="Q258" s="919">
        <f t="shared" si="248"/>
        <v>0</v>
      </c>
      <c r="R258" s="919">
        <f t="shared" si="248"/>
        <v>0</v>
      </c>
      <c r="S258" s="919">
        <f t="shared" si="248"/>
        <v>0</v>
      </c>
      <c r="T258" s="919">
        <f t="shared" si="248"/>
        <v>0</v>
      </c>
      <c r="U258" s="919">
        <f t="shared" si="248"/>
        <v>0</v>
      </c>
      <c r="V258" s="919">
        <f t="shared" si="248"/>
        <v>0</v>
      </c>
      <c r="W258" s="919">
        <f t="shared" si="248"/>
        <v>0</v>
      </c>
      <c r="X258" s="919">
        <f t="shared" si="248"/>
        <v>0</v>
      </c>
      <c r="Y258" s="919">
        <f t="shared" si="248"/>
        <v>0</v>
      </c>
      <c r="Z258" s="919">
        <f t="shared" si="248"/>
        <v>0</v>
      </c>
      <c r="AA258" s="919">
        <f t="shared" si="248"/>
        <v>0</v>
      </c>
      <c r="AB258" s="919">
        <f t="shared" si="248"/>
        <v>0</v>
      </c>
      <c r="AC258" s="919">
        <f t="shared" si="248"/>
        <v>0</v>
      </c>
      <c r="AD258" s="919">
        <f t="shared" si="248"/>
        <v>0</v>
      </c>
      <c r="AE258" s="919">
        <f t="shared" si="248"/>
        <v>0</v>
      </c>
      <c r="AF258" s="919">
        <f t="shared" si="248"/>
        <v>0</v>
      </c>
      <c r="AG258" s="919">
        <f t="shared" si="248"/>
        <v>0</v>
      </c>
      <c r="AH258" s="919">
        <f t="shared" si="248"/>
        <v>0</v>
      </c>
      <c r="AI258" s="919">
        <f t="shared" si="248"/>
        <v>0</v>
      </c>
      <c r="AJ258" s="919">
        <f t="shared" si="248"/>
        <v>0</v>
      </c>
      <c r="AK258" s="919">
        <f t="shared" si="248"/>
        <v>0</v>
      </c>
      <c r="AL258" s="919">
        <f t="shared" si="248"/>
        <v>0</v>
      </c>
      <c r="AM258" s="919">
        <f t="shared" si="248"/>
        <v>0</v>
      </c>
      <c r="AN258" s="919">
        <f t="shared" si="248"/>
        <v>0</v>
      </c>
      <c r="AO258" s="919">
        <f t="shared" si="248"/>
        <v>0</v>
      </c>
      <c r="AP258" s="919">
        <f t="shared" si="248"/>
        <v>0</v>
      </c>
      <c r="AQ258" s="919">
        <f t="shared" si="248"/>
        <v>0</v>
      </c>
      <c r="AR258" s="919">
        <f t="shared" si="248"/>
        <v>0</v>
      </c>
      <c r="AS258" s="919">
        <f t="shared" si="248"/>
        <v>0</v>
      </c>
      <c r="AT258" s="919">
        <f t="shared" si="248"/>
        <v>0</v>
      </c>
      <c r="AU258" s="919">
        <f t="shared" si="248"/>
        <v>0</v>
      </c>
      <c r="AV258" s="919">
        <f t="shared" si="248"/>
        <v>0</v>
      </c>
      <c r="AW258" s="919">
        <f t="shared" si="248"/>
        <v>0</v>
      </c>
      <c r="AX258" s="919">
        <f t="shared" si="248"/>
        <v>0</v>
      </c>
      <c r="AY258" s="919">
        <f t="shared" si="248"/>
        <v>0</v>
      </c>
      <c r="AZ258" s="919">
        <f t="shared" si="248"/>
        <v>0</v>
      </c>
      <c r="BA258" s="919">
        <f t="shared" si="248"/>
        <v>0</v>
      </c>
      <c r="BB258" s="919">
        <f t="shared" si="248"/>
        <v>0</v>
      </c>
      <c r="BC258" s="919">
        <f t="shared" si="248"/>
        <v>0</v>
      </c>
      <c r="BD258" s="919">
        <f t="shared" si="248"/>
        <v>0</v>
      </c>
      <c r="BE258" s="919">
        <f t="shared" si="248"/>
        <v>0</v>
      </c>
      <c r="BF258" s="919">
        <f t="shared" si="248"/>
        <v>0</v>
      </c>
      <c r="BG258" s="919">
        <f t="shared" si="248"/>
        <v>0</v>
      </c>
      <c r="BH258" s="919">
        <f t="shared" si="248"/>
        <v>0</v>
      </c>
      <c r="BI258" s="919">
        <f t="shared" si="248"/>
        <v>0</v>
      </c>
      <c r="BJ258" s="919">
        <f t="shared" si="248"/>
        <v>0</v>
      </c>
      <c r="BK258" s="919">
        <f t="shared" si="248"/>
        <v>0</v>
      </c>
      <c r="BL258" s="919">
        <f t="shared" si="248"/>
        <v>0</v>
      </c>
      <c r="BM258" s="919">
        <f t="shared" si="248"/>
        <v>0</v>
      </c>
      <c r="BN258" s="919">
        <f t="shared" si="248"/>
        <v>0</v>
      </c>
      <c r="BO258" s="919">
        <f t="shared" si="248"/>
        <v>0</v>
      </c>
      <c r="BP258" s="919">
        <f t="shared" si="248"/>
        <v>0</v>
      </c>
      <c r="BQ258" s="919">
        <f t="shared" si="248"/>
        <v>0</v>
      </c>
      <c r="BR258" s="919">
        <f t="shared" si="248"/>
        <v>0</v>
      </c>
      <c r="BS258" s="919">
        <f t="shared" si="248"/>
        <v>0</v>
      </c>
      <c r="BT258" s="919">
        <f t="shared" si="248"/>
        <v>0</v>
      </c>
      <c r="BU258" s="919">
        <f t="shared" si="248"/>
        <v>0</v>
      </c>
      <c r="BV258" s="919">
        <f t="shared" si="248"/>
        <v>0</v>
      </c>
      <c r="BW258" s="919">
        <f t="shared" si="248"/>
        <v>0</v>
      </c>
      <c r="BX258" s="919">
        <f t="shared" ref="BX258:EI258" si="249">BX257</f>
        <v>0</v>
      </c>
      <c r="BY258" s="919">
        <f t="shared" si="249"/>
        <v>0</v>
      </c>
      <c r="BZ258" s="919">
        <f t="shared" si="249"/>
        <v>0</v>
      </c>
      <c r="CA258" s="919">
        <f t="shared" si="249"/>
        <v>0</v>
      </c>
      <c r="CB258" s="919">
        <f t="shared" si="249"/>
        <v>0</v>
      </c>
      <c r="CC258" s="919">
        <f t="shared" si="249"/>
        <v>0</v>
      </c>
      <c r="CD258" s="919">
        <f t="shared" si="249"/>
        <v>0</v>
      </c>
      <c r="CE258" s="919">
        <f t="shared" si="249"/>
        <v>0</v>
      </c>
      <c r="CF258" s="919">
        <f t="shared" si="249"/>
        <v>0</v>
      </c>
      <c r="CG258" s="919">
        <f t="shared" si="249"/>
        <v>0</v>
      </c>
      <c r="CH258" s="919">
        <f t="shared" si="249"/>
        <v>0</v>
      </c>
      <c r="CI258" s="919">
        <f t="shared" si="249"/>
        <v>0</v>
      </c>
      <c r="CJ258" s="919">
        <f t="shared" si="249"/>
        <v>0</v>
      </c>
      <c r="CK258" s="919">
        <f t="shared" si="249"/>
        <v>0</v>
      </c>
      <c r="CL258" s="919">
        <f t="shared" si="249"/>
        <v>0</v>
      </c>
      <c r="CM258" s="919">
        <f t="shared" si="249"/>
        <v>0</v>
      </c>
      <c r="CN258" s="919">
        <f t="shared" si="249"/>
        <v>0</v>
      </c>
      <c r="CO258" s="919">
        <f t="shared" si="249"/>
        <v>0</v>
      </c>
      <c r="CP258" s="919">
        <f t="shared" si="249"/>
        <v>0</v>
      </c>
      <c r="CQ258" s="919">
        <f t="shared" si="249"/>
        <v>0</v>
      </c>
      <c r="CR258" s="919">
        <f t="shared" si="249"/>
        <v>0</v>
      </c>
      <c r="CS258" s="919">
        <f t="shared" si="249"/>
        <v>0</v>
      </c>
      <c r="CT258" s="919">
        <f t="shared" si="249"/>
        <v>0</v>
      </c>
      <c r="CU258" s="919">
        <f t="shared" si="249"/>
        <v>0</v>
      </c>
      <c r="CV258" s="919">
        <f t="shared" si="249"/>
        <v>0</v>
      </c>
      <c r="CW258" s="919">
        <f t="shared" si="249"/>
        <v>0</v>
      </c>
      <c r="CX258" s="919">
        <f t="shared" si="249"/>
        <v>0</v>
      </c>
      <c r="CY258" s="919">
        <f t="shared" si="249"/>
        <v>0</v>
      </c>
      <c r="CZ258" s="919">
        <f t="shared" si="249"/>
        <v>0</v>
      </c>
      <c r="DA258" s="919">
        <f t="shared" si="249"/>
        <v>0</v>
      </c>
      <c r="DB258" s="919">
        <f t="shared" si="249"/>
        <v>0</v>
      </c>
      <c r="DC258" s="919">
        <f t="shared" si="249"/>
        <v>0</v>
      </c>
      <c r="DD258" s="919">
        <f t="shared" si="249"/>
        <v>0</v>
      </c>
      <c r="DE258" s="919">
        <f t="shared" si="249"/>
        <v>0</v>
      </c>
      <c r="DF258" s="919">
        <f t="shared" si="249"/>
        <v>0</v>
      </c>
      <c r="DG258" s="919">
        <f t="shared" si="249"/>
        <v>0</v>
      </c>
      <c r="DH258" s="919">
        <f t="shared" si="249"/>
        <v>0</v>
      </c>
      <c r="DI258" s="919">
        <f t="shared" si="249"/>
        <v>0</v>
      </c>
      <c r="DJ258" s="919">
        <f t="shared" si="249"/>
        <v>0</v>
      </c>
      <c r="DK258" s="919">
        <f t="shared" si="249"/>
        <v>0</v>
      </c>
      <c r="DL258" s="919">
        <f t="shared" si="249"/>
        <v>0</v>
      </c>
      <c r="DM258" s="919">
        <f t="shared" si="249"/>
        <v>0</v>
      </c>
      <c r="DN258" s="919">
        <f t="shared" si="249"/>
        <v>0</v>
      </c>
      <c r="DO258" s="919">
        <f t="shared" si="249"/>
        <v>0</v>
      </c>
      <c r="DP258" s="919">
        <f t="shared" si="249"/>
        <v>0</v>
      </c>
      <c r="DQ258" s="919">
        <f t="shared" si="249"/>
        <v>0</v>
      </c>
      <c r="DR258" s="919">
        <f t="shared" si="249"/>
        <v>0</v>
      </c>
      <c r="DS258" s="919">
        <f t="shared" si="249"/>
        <v>0</v>
      </c>
      <c r="DT258" s="919">
        <f t="shared" si="249"/>
        <v>0</v>
      </c>
      <c r="DU258" s="919">
        <f t="shared" si="249"/>
        <v>0</v>
      </c>
      <c r="DV258" s="919">
        <f t="shared" si="249"/>
        <v>0</v>
      </c>
      <c r="DW258" s="919">
        <f t="shared" si="249"/>
        <v>0</v>
      </c>
      <c r="DX258" s="919">
        <f t="shared" si="249"/>
        <v>0</v>
      </c>
      <c r="DY258" s="919">
        <f t="shared" si="249"/>
        <v>0</v>
      </c>
      <c r="DZ258" s="919">
        <f t="shared" si="249"/>
        <v>0</v>
      </c>
      <c r="EA258" s="919">
        <f t="shared" si="249"/>
        <v>0</v>
      </c>
      <c r="EB258" s="919">
        <f t="shared" si="249"/>
        <v>0</v>
      </c>
      <c r="EC258" s="919">
        <f t="shared" si="249"/>
        <v>0</v>
      </c>
      <c r="ED258" s="919">
        <f t="shared" si="249"/>
        <v>0</v>
      </c>
      <c r="EE258" s="919">
        <f t="shared" si="249"/>
        <v>0</v>
      </c>
      <c r="EF258" s="919">
        <f t="shared" si="249"/>
        <v>0</v>
      </c>
      <c r="EG258" s="919">
        <f t="shared" si="249"/>
        <v>0</v>
      </c>
      <c r="EH258" s="919">
        <f t="shared" si="249"/>
        <v>0</v>
      </c>
      <c r="EI258" s="919">
        <f t="shared" si="249"/>
        <v>0</v>
      </c>
      <c r="EJ258" s="919">
        <f t="shared" ref="EJ258:GU258" si="250">EJ257</f>
        <v>0</v>
      </c>
      <c r="EK258" s="919">
        <f t="shared" si="250"/>
        <v>0</v>
      </c>
      <c r="EL258" s="919">
        <f t="shared" si="250"/>
        <v>0</v>
      </c>
      <c r="EM258" s="919">
        <f t="shared" si="250"/>
        <v>0</v>
      </c>
      <c r="EN258" s="919">
        <f t="shared" si="250"/>
        <v>0</v>
      </c>
      <c r="EO258" s="919">
        <f t="shared" si="250"/>
        <v>0</v>
      </c>
      <c r="EP258" s="919">
        <f t="shared" si="250"/>
        <v>0</v>
      </c>
      <c r="EQ258" s="919">
        <f t="shared" si="250"/>
        <v>0</v>
      </c>
      <c r="ER258" s="919">
        <f t="shared" si="250"/>
        <v>0</v>
      </c>
      <c r="ES258" s="919">
        <f t="shared" si="250"/>
        <v>0</v>
      </c>
      <c r="ET258" s="919">
        <f t="shared" si="250"/>
        <v>0</v>
      </c>
      <c r="EU258" s="919">
        <f t="shared" si="250"/>
        <v>0</v>
      </c>
      <c r="EV258" s="919">
        <f t="shared" si="250"/>
        <v>0</v>
      </c>
      <c r="EW258" s="919">
        <f t="shared" si="250"/>
        <v>0</v>
      </c>
      <c r="EX258" s="919">
        <f t="shared" si="250"/>
        <v>0</v>
      </c>
      <c r="EY258" s="919">
        <f t="shared" si="250"/>
        <v>0</v>
      </c>
      <c r="EZ258" s="919">
        <f t="shared" si="250"/>
        <v>0</v>
      </c>
      <c r="FA258" s="919">
        <f t="shared" si="250"/>
        <v>0</v>
      </c>
      <c r="FB258" s="919">
        <f t="shared" si="250"/>
        <v>0</v>
      </c>
      <c r="FC258" s="919">
        <f t="shared" si="250"/>
        <v>0</v>
      </c>
      <c r="FD258" s="919">
        <f t="shared" si="250"/>
        <v>0</v>
      </c>
      <c r="FE258" s="919">
        <f t="shared" si="250"/>
        <v>0</v>
      </c>
      <c r="FF258" s="919">
        <f t="shared" si="250"/>
        <v>0</v>
      </c>
      <c r="FG258" s="919">
        <f t="shared" si="250"/>
        <v>0</v>
      </c>
      <c r="FH258" s="919">
        <f t="shared" si="250"/>
        <v>0</v>
      </c>
      <c r="FI258" s="919">
        <f t="shared" si="250"/>
        <v>0</v>
      </c>
      <c r="FJ258" s="919">
        <f t="shared" si="250"/>
        <v>0</v>
      </c>
      <c r="FK258" s="919">
        <f t="shared" si="250"/>
        <v>0</v>
      </c>
      <c r="FL258" s="919">
        <f t="shared" si="250"/>
        <v>0</v>
      </c>
      <c r="FM258" s="919">
        <f t="shared" si="250"/>
        <v>0</v>
      </c>
      <c r="FN258" s="919">
        <f t="shared" si="250"/>
        <v>0</v>
      </c>
      <c r="FO258" s="919">
        <f t="shared" si="250"/>
        <v>0</v>
      </c>
      <c r="FP258" s="919">
        <f t="shared" si="250"/>
        <v>0</v>
      </c>
      <c r="FQ258" s="919">
        <f t="shared" si="250"/>
        <v>0</v>
      </c>
      <c r="FR258" s="919">
        <f t="shared" si="250"/>
        <v>0</v>
      </c>
      <c r="FS258" s="919">
        <f t="shared" si="250"/>
        <v>0</v>
      </c>
      <c r="FT258" s="919">
        <f t="shared" si="250"/>
        <v>0</v>
      </c>
      <c r="FU258" s="919">
        <f t="shared" si="250"/>
        <v>0</v>
      </c>
      <c r="FV258" s="919">
        <f t="shared" si="250"/>
        <v>0</v>
      </c>
      <c r="FW258" s="919">
        <f t="shared" si="250"/>
        <v>0</v>
      </c>
      <c r="FX258" s="919">
        <f t="shared" si="250"/>
        <v>0</v>
      </c>
      <c r="FY258" s="919">
        <f t="shared" si="250"/>
        <v>0</v>
      </c>
      <c r="FZ258" s="919">
        <f t="shared" si="250"/>
        <v>0</v>
      </c>
      <c r="GA258" s="919">
        <f t="shared" si="250"/>
        <v>0</v>
      </c>
      <c r="GB258" s="919">
        <f t="shared" si="250"/>
        <v>0</v>
      </c>
      <c r="GC258" s="919">
        <f t="shared" si="250"/>
        <v>0</v>
      </c>
      <c r="GD258" s="919">
        <f t="shared" si="250"/>
        <v>0</v>
      </c>
      <c r="GE258" s="919">
        <f t="shared" si="250"/>
        <v>0</v>
      </c>
      <c r="GF258" s="919">
        <f t="shared" si="250"/>
        <v>0</v>
      </c>
      <c r="GG258" s="919">
        <f t="shared" si="250"/>
        <v>0</v>
      </c>
      <c r="GH258" s="919">
        <f t="shared" si="250"/>
        <v>0</v>
      </c>
      <c r="GI258" s="919">
        <f t="shared" si="250"/>
        <v>0</v>
      </c>
      <c r="GJ258" s="919">
        <f t="shared" si="250"/>
        <v>0</v>
      </c>
      <c r="GK258" s="919">
        <f t="shared" si="250"/>
        <v>0</v>
      </c>
      <c r="GL258" s="919">
        <f t="shared" si="250"/>
        <v>0</v>
      </c>
      <c r="GM258" s="919">
        <f t="shared" si="250"/>
        <v>0</v>
      </c>
      <c r="GN258" s="919">
        <f t="shared" si="250"/>
        <v>0</v>
      </c>
      <c r="GO258" s="919">
        <f t="shared" si="250"/>
        <v>0</v>
      </c>
      <c r="GP258" s="919">
        <f t="shared" si="250"/>
        <v>0</v>
      </c>
      <c r="GQ258" s="919">
        <f t="shared" si="250"/>
        <v>0</v>
      </c>
      <c r="GR258" s="919">
        <f t="shared" si="250"/>
        <v>0</v>
      </c>
      <c r="GS258" s="919">
        <f t="shared" si="250"/>
        <v>0</v>
      </c>
      <c r="GT258" s="919">
        <f t="shared" si="250"/>
        <v>0</v>
      </c>
      <c r="GU258" s="919">
        <f t="shared" si="250"/>
        <v>0</v>
      </c>
      <c r="GV258" s="919">
        <f t="shared" ref="GV258:JG258" si="251">GV257</f>
        <v>0</v>
      </c>
      <c r="GW258" s="919">
        <f t="shared" si="251"/>
        <v>0</v>
      </c>
      <c r="GX258" s="919">
        <f t="shared" si="251"/>
        <v>0</v>
      </c>
      <c r="GY258" s="919">
        <f t="shared" si="251"/>
        <v>0</v>
      </c>
      <c r="GZ258" s="919">
        <f t="shared" si="251"/>
        <v>0</v>
      </c>
      <c r="HA258" s="919">
        <f t="shared" si="251"/>
        <v>0</v>
      </c>
      <c r="HB258" s="919">
        <f t="shared" si="251"/>
        <v>0</v>
      </c>
      <c r="HC258" s="919">
        <f t="shared" si="251"/>
        <v>0</v>
      </c>
      <c r="HD258" s="919">
        <f t="shared" si="251"/>
        <v>0</v>
      </c>
      <c r="HE258" s="919">
        <f t="shared" si="251"/>
        <v>0</v>
      </c>
      <c r="HF258" s="919">
        <f t="shared" si="251"/>
        <v>0</v>
      </c>
      <c r="HG258" s="919">
        <f t="shared" si="251"/>
        <v>0</v>
      </c>
      <c r="HH258" s="919">
        <f t="shared" si="251"/>
        <v>0</v>
      </c>
      <c r="HI258" s="919">
        <f t="shared" si="251"/>
        <v>0</v>
      </c>
      <c r="HJ258" s="919">
        <f t="shared" si="251"/>
        <v>0</v>
      </c>
      <c r="HK258" s="919">
        <f t="shared" si="251"/>
        <v>0</v>
      </c>
      <c r="HL258" s="919">
        <f t="shared" si="251"/>
        <v>0</v>
      </c>
      <c r="HM258" s="919">
        <f t="shared" si="251"/>
        <v>0</v>
      </c>
      <c r="HN258" s="919">
        <f t="shared" si="251"/>
        <v>0</v>
      </c>
      <c r="HO258" s="919">
        <f t="shared" si="251"/>
        <v>0</v>
      </c>
      <c r="HP258" s="919">
        <f t="shared" si="251"/>
        <v>0</v>
      </c>
      <c r="HQ258" s="919">
        <f t="shared" si="251"/>
        <v>0</v>
      </c>
      <c r="HR258" s="919">
        <f t="shared" si="251"/>
        <v>0</v>
      </c>
      <c r="HS258" s="919">
        <f t="shared" si="251"/>
        <v>0</v>
      </c>
      <c r="HT258" s="919">
        <f t="shared" si="251"/>
        <v>0</v>
      </c>
      <c r="HU258" s="919">
        <f t="shared" si="251"/>
        <v>0</v>
      </c>
      <c r="HV258" s="919">
        <f t="shared" si="251"/>
        <v>0</v>
      </c>
      <c r="HW258" s="919">
        <f t="shared" si="251"/>
        <v>0</v>
      </c>
      <c r="HX258" s="919">
        <f t="shared" si="251"/>
        <v>0</v>
      </c>
      <c r="HY258" s="919">
        <f t="shared" si="251"/>
        <v>0</v>
      </c>
      <c r="HZ258" s="919">
        <f t="shared" si="251"/>
        <v>0</v>
      </c>
      <c r="IA258" s="919">
        <f t="shared" si="251"/>
        <v>0</v>
      </c>
      <c r="IB258" s="919">
        <f t="shared" si="251"/>
        <v>0</v>
      </c>
      <c r="IC258" s="919">
        <f t="shared" si="251"/>
        <v>0</v>
      </c>
      <c r="ID258" s="919">
        <f t="shared" si="251"/>
        <v>0</v>
      </c>
      <c r="IE258" s="919">
        <f t="shared" si="251"/>
        <v>0</v>
      </c>
      <c r="IF258" s="919">
        <f t="shared" si="251"/>
        <v>0</v>
      </c>
      <c r="IG258" s="919">
        <f t="shared" si="251"/>
        <v>0</v>
      </c>
      <c r="IH258" s="919">
        <f t="shared" si="251"/>
        <v>0</v>
      </c>
      <c r="II258" s="919">
        <f t="shared" si="251"/>
        <v>0</v>
      </c>
      <c r="IJ258" s="919">
        <f t="shared" si="251"/>
        <v>0</v>
      </c>
      <c r="IK258" s="919">
        <f t="shared" si="251"/>
        <v>0</v>
      </c>
      <c r="IL258" s="919">
        <f t="shared" si="251"/>
        <v>0</v>
      </c>
      <c r="IM258" s="919">
        <f t="shared" si="251"/>
        <v>0</v>
      </c>
      <c r="IN258" s="919">
        <f t="shared" si="251"/>
        <v>0</v>
      </c>
      <c r="IO258" s="919">
        <f t="shared" si="251"/>
        <v>0</v>
      </c>
      <c r="IP258" s="919">
        <f t="shared" si="251"/>
        <v>0</v>
      </c>
      <c r="IQ258" s="919">
        <f t="shared" si="251"/>
        <v>0</v>
      </c>
      <c r="IR258" s="919">
        <f t="shared" si="251"/>
        <v>0</v>
      </c>
      <c r="IS258" s="919">
        <f t="shared" si="251"/>
        <v>0</v>
      </c>
      <c r="IT258" s="919">
        <f t="shared" si="251"/>
        <v>0</v>
      </c>
      <c r="IU258" s="919">
        <f t="shared" si="251"/>
        <v>0</v>
      </c>
      <c r="IV258" s="919">
        <f t="shared" si="251"/>
        <v>0</v>
      </c>
      <c r="IW258" s="919">
        <f t="shared" si="251"/>
        <v>0</v>
      </c>
      <c r="IX258" s="919">
        <f t="shared" si="251"/>
        <v>0</v>
      </c>
      <c r="IY258" s="919">
        <f t="shared" si="251"/>
        <v>0</v>
      </c>
      <c r="IZ258" s="919">
        <f t="shared" si="251"/>
        <v>0</v>
      </c>
      <c r="JA258" s="919">
        <f t="shared" si="251"/>
        <v>0</v>
      </c>
      <c r="JB258" s="919">
        <f t="shared" si="251"/>
        <v>0</v>
      </c>
      <c r="JC258" s="919">
        <f t="shared" si="251"/>
        <v>0</v>
      </c>
      <c r="JD258" s="919">
        <f t="shared" si="251"/>
        <v>0</v>
      </c>
      <c r="JE258" s="919">
        <f t="shared" si="251"/>
        <v>0</v>
      </c>
      <c r="JF258" s="919">
        <f t="shared" si="251"/>
        <v>0</v>
      </c>
      <c r="JG258" s="919">
        <f t="shared" si="251"/>
        <v>0</v>
      </c>
      <c r="JH258" s="919">
        <f t="shared" ref="JH258:LS258" si="252">JH257</f>
        <v>0</v>
      </c>
      <c r="JI258" s="919">
        <f t="shared" si="252"/>
        <v>0</v>
      </c>
      <c r="JJ258" s="919">
        <f t="shared" si="252"/>
        <v>0</v>
      </c>
      <c r="JK258" s="919">
        <f t="shared" si="252"/>
        <v>0</v>
      </c>
      <c r="JL258" s="919">
        <f t="shared" si="252"/>
        <v>0</v>
      </c>
      <c r="JM258" s="919">
        <f t="shared" si="252"/>
        <v>0</v>
      </c>
      <c r="JN258" s="919">
        <f t="shared" si="252"/>
        <v>0</v>
      </c>
      <c r="JO258" s="919">
        <f t="shared" si="252"/>
        <v>0</v>
      </c>
      <c r="JP258" s="919">
        <f t="shared" si="252"/>
        <v>0</v>
      </c>
      <c r="JQ258" s="919">
        <f t="shared" si="252"/>
        <v>0</v>
      </c>
      <c r="JR258" s="919">
        <f t="shared" si="252"/>
        <v>0</v>
      </c>
      <c r="JS258" s="919">
        <f t="shared" si="252"/>
        <v>0</v>
      </c>
      <c r="JT258" s="919">
        <f t="shared" si="252"/>
        <v>0</v>
      </c>
      <c r="JU258" s="919">
        <f t="shared" si="252"/>
        <v>0</v>
      </c>
      <c r="JV258" s="919">
        <f t="shared" si="252"/>
        <v>0</v>
      </c>
      <c r="JW258" s="919">
        <f t="shared" si="252"/>
        <v>0</v>
      </c>
      <c r="JX258" s="919">
        <f t="shared" si="252"/>
        <v>0</v>
      </c>
      <c r="JY258" s="919">
        <f t="shared" si="252"/>
        <v>0</v>
      </c>
      <c r="JZ258" s="919">
        <f t="shared" si="252"/>
        <v>0</v>
      </c>
      <c r="KA258" s="919">
        <f t="shared" si="252"/>
        <v>0</v>
      </c>
      <c r="KB258" s="919">
        <f t="shared" si="252"/>
        <v>0</v>
      </c>
      <c r="KC258" s="919">
        <f t="shared" si="252"/>
        <v>0</v>
      </c>
      <c r="KD258" s="919">
        <f t="shared" si="252"/>
        <v>0</v>
      </c>
      <c r="KE258" s="919">
        <f t="shared" si="252"/>
        <v>0</v>
      </c>
      <c r="KF258" s="919">
        <f t="shared" si="252"/>
        <v>0</v>
      </c>
      <c r="KG258" s="919">
        <f t="shared" si="252"/>
        <v>0</v>
      </c>
      <c r="KH258" s="919">
        <f t="shared" si="252"/>
        <v>0</v>
      </c>
      <c r="KI258" s="919">
        <f t="shared" si="252"/>
        <v>0</v>
      </c>
      <c r="KJ258" s="919">
        <f t="shared" si="252"/>
        <v>0</v>
      </c>
      <c r="KK258" s="919">
        <f t="shared" si="252"/>
        <v>0</v>
      </c>
      <c r="KL258" s="919">
        <f t="shared" si="252"/>
        <v>0</v>
      </c>
      <c r="KM258" s="919">
        <f t="shared" si="252"/>
        <v>0</v>
      </c>
      <c r="KN258" s="919">
        <f t="shared" si="252"/>
        <v>0</v>
      </c>
      <c r="KO258" s="919">
        <f t="shared" si="252"/>
        <v>0</v>
      </c>
      <c r="KP258" s="919">
        <f t="shared" si="252"/>
        <v>0</v>
      </c>
      <c r="KQ258" s="919">
        <f t="shared" si="252"/>
        <v>0</v>
      </c>
      <c r="KR258" s="919">
        <f t="shared" si="252"/>
        <v>0</v>
      </c>
      <c r="KS258" s="919">
        <f t="shared" si="252"/>
        <v>0</v>
      </c>
      <c r="KT258" s="919">
        <f t="shared" si="252"/>
        <v>0</v>
      </c>
      <c r="KU258" s="919">
        <f t="shared" si="252"/>
        <v>0</v>
      </c>
      <c r="KV258" s="919">
        <f t="shared" si="252"/>
        <v>0</v>
      </c>
      <c r="KW258" s="919">
        <f t="shared" si="252"/>
        <v>0</v>
      </c>
      <c r="KX258" s="919">
        <f t="shared" si="252"/>
        <v>0</v>
      </c>
      <c r="KY258" s="919">
        <f t="shared" si="252"/>
        <v>0</v>
      </c>
      <c r="KZ258" s="919">
        <f t="shared" si="252"/>
        <v>0</v>
      </c>
      <c r="LA258" s="919">
        <f t="shared" si="252"/>
        <v>0</v>
      </c>
      <c r="LB258" s="919">
        <f t="shared" si="252"/>
        <v>0</v>
      </c>
      <c r="LC258" s="919">
        <f t="shared" si="252"/>
        <v>0</v>
      </c>
      <c r="LD258" s="919">
        <f t="shared" si="252"/>
        <v>0</v>
      </c>
      <c r="LE258" s="919">
        <f t="shared" si="252"/>
        <v>0</v>
      </c>
      <c r="LF258" s="919">
        <f t="shared" si="252"/>
        <v>0</v>
      </c>
      <c r="LG258" s="919">
        <f t="shared" si="252"/>
        <v>0</v>
      </c>
      <c r="LH258" s="919">
        <f t="shared" si="252"/>
        <v>0</v>
      </c>
      <c r="LI258" s="919">
        <f t="shared" si="252"/>
        <v>0</v>
      </c>
      <c r="LJ258" s="919">
        <f t="shared" si="252"/>
        <v>0</v>
      </c>
      <c r="LK258" s="919">
        <f t="shared" si="252"/>
        <v>0</v>
      </c>
      <c r="LL258" s="919">
        <f t="shared" si="252"/>
        <v>0</v>
      </c>
      <c r="LM258" s="919">
        <f t="shared" si="252"/>
        <v>0</v>
      </c>
      <c r="LN258" s="919">
        <f t="shared" si="252"/>
        <v>0</v>
      </c>
      <c r="LO258" s="919">
        <f t="shared" si="252"/>
        <v>0</v>
      </c>
      <c r="LP258" s="919">
        <f t="shared" si="252"/>
        <v>0</v>
      </c>
      <c r="LQ258" s="919">
        <f t="shared" si="252"/>
        <v>0</v>
      </c>
      <c r="LR258" s="919">
        <f t="shared" si="252"/>
        <v>0</v>
      </c>
      <c r="LS258" s="919">
        <f t="shared" si="252"/>
        <v>0</v>
      </c>
      <c r="LT258" s="919">
        <f t="shared" ref="LT258:OE258" si="253">LT257</f>
        <v>0</v>
      </c>
      <c r="LU258" s="919">
        <f t="shared" si="253"/>
        <v>0</v>
      </c>
      <c r="LV258" s="919">
        <f t="shared" si="253"/>
        <v>0</v>
      </c>
      <c r="LW258" s="919">
        <f t="shared" si="253"/>
        <v>0</v>
      </c>
      <c r="LX258" s="919">
        <f t="shared" si="253"/>
        <v>0</v>
      </c>
      <c r="LY258" s="919">
        <f t="shared" si="253"/>
        <v>0</v>
      </c>
      <c r="LZ258" s="919">
        <f t="shared" si="253"/>
        <v>0</v>
      </c>
      <c r="MA258" s="919">
        <f t="shared" si="253"/>
        <v>0</v>
      </c>
      <c r="MB258" s="919">
        <f t="shared" si="253"/>
        <v>0</v>
      </c>
      <c r="MC258" s="919">
        <f t="shared" si="253"/>
        <v>0</v>
      </c>
      <c r="MD258" s="919">
        <f t="shared" si="253"/>
        <v>0</v>
      </c>
      <c r="ME258" s="919">
        <f t="shared" si="253"/>
        <v>0</v>
      </c>
      <c r="MF258" s="919">
        <f t="shared" si="253"/>
        <v>0</v>
      </c>
      <c r="MG258" s="919">
        <f t="shared" si="253"/>
        <v>0</v>
      </c>
      <c r="MH258" s="919">
        <f t="shared" si="253"/>
        <v>0</v>
      </c>
      <c r="MI258" s="919">
        <f t="shared" si="253"/>
        <v>0</v>
      </c>
      <c r="MJ258" s="919">
        <f t="shared" si="253"/>
        <v>0</v>
      </c>
      <c r="MK258" s="919">
        <f t="shared" si="253"/>
        <v>0</v>
      </c>
      <c r="ML258" s="919">
        <f t="shared" si="253"/>
        <v>0</v>
      </c>
      <c r="MM258" s="919">
        <f t="shared" si="253"/>
        <v>0</v>
      </c>
      <c r="MN258" s="919">
        <f t="shared" si="253"/>
        <v>0</v>
      </c>
      <c r="MO258" s="919">
        <f t="shared" si="253"/>
        <v>0</v>
      </c>
      <c r="MP258" s="919">
        <f t="shared" si="253"/>
        <v>0</v>
      </c>
      <c r="MQ258" s="919">
        <f t="shared" si="253"/>
        <v>0</v>
      </c>
      <c r="MR258" s="919">
        <f t="shared" si="253"/>
        <v>0</v>
      </c>
      <c r="MS258" s="919">
        <f t="shared" si="253"/>
        <v>0</v>
      </c>
      <c r="MT258" s="919">
        <f t="shared" si="253"/>
        <v>0</v>
      </c>
      <c r="MU258" s="919">
        <f t="shared" si="253"/>
        <v>0</v>
      </c>
      <c r="MV258" s="919">
        <f t="shared" si="253"/>
        <v>0</v>
      </c>
      <c r="MW258" s="919">
        <f t="shared" si="253"/>
        <v>0</v>
      </c>
      <c r="MX258" s="919">
        <f t="shared" si="253"/>
        <v>0</v>
      </c>
      <c r="MY258" s="919">
        <f t="shared" si="253"/>
        <v>0</v>
      </c>
      <c r="MZ258" s="919">
        <f t="shared" si="253"/>
        <v>0</v>
      </c>
      <c r="NA258" s="919">
        <f t="shared" si="253"/>
        <v>0</v>
      </c>
      <c r="NB258" s="919">
        <f t="shared" si="253"/>
        <v>0</v>
      </c>
      <c r="NC258" s="919">
        <f t="shared" si="253"/>
        <v>0</v>
      </c>
      <c r="ND258" s="919">
        <f t="shared" si="253"/>
        <v>0</v>
      </c>
      <c r="NE258" s="919">
        <f t="shared" si="253"/>
        <v>0</v>
      </c>
      <c r="NF258" s="919">
        <f t="shared" si="253"/>
        <v>0</v>
      </c>
      <c r="NG258" s="919">
        <f t="shared" si="253"/>
        <v>0</v>
      </c>
      <c r="NH258" s="919">
        <f t="shared" si="253"/>
        <v>0</v>
      </c>
      <c r="NI258" s="919">
        <f t="shared" si="253"/>
        <v>0</v>
      </c>
      <c r="NJ258" s="919">
        <f t="shared" si="253"/>
        <v>0</v>
      </c>
      <c r="NK258" s="919">
        <f t="shared" si="253"/>
        <v>0</v>
      </c>
      <c r="NL258" s="919">
        <f t="shared" si="253"/>
        <v>0</v>
      </c>
      <c r="NM258" s="919">
        <f t="shared" si="253"/>
        <v>0</v>
      </c>
      <c r="NN258" s="919">
        <f t="shared" si="253"/>
        <v>0</v>
      </c>
      <c r="NO258" s="919">
        <f t="shared" si="253"/>
        <v>0</v>
      </c>
      <c r="NP258" s="919">
        <f t="shared" si="253"/>
        <v>0</v>
      </c>
      <c r="NQ258" s="919">
        <f t="shared" si="253"/>
        <v>0</v>
      </c>
      <c r="NR258" s="919">
        <f t="shared" si="253"/>
        <v>0</v>
      </c>
      <c r="NS258" s="919">
        <f t="shared" si="253"/>
        <v>0</v>
      </c>
      <c r="NT258" s="919">
        <f t="shared" si="253"/>
        <v>0</v>
      </c>
      <c r="NU258" s="919">
        <f t="shared" si="253"/>
        <v>0</v>
      </c>
      <c r="NV258" s="919">
        <f t="shared" si="253"/>
        <v>0</v>
      </c>
      <c r="NW258" s="919">
        <f t="shared" si="253"/>
        <v>0</v>
      </c>
      <c r="NX258" s="919">
        <f t="shared" si="253"/>
        <v>0</v>
      </c>
      <c r="NY258" s="919">
        <f t="shared" si="253"/>
        <v>0</v>
      </c>
      <c r="NZ258" s="919">
        <f t="shared" si="253"/>
        <v>0</v>
      </c>
      <c r="OA258" s="919">
        <f t="shared" si="253"/>
        <v>0</v>
      </c>
      <c r="OB258" s="919">
        <f t="shared" si="253"/>
        <v>0</v>
      </c>
      <c r="OC258" s="919">
        <f t="shared" si="253"/>
        <v>0</v>
      </c>
      <c r="OD258" s="919">
        <f t="shared" si="253"/>
        <v>0</v>
      </c>
      <c r="OE258" s="919">
        <f t="shared" si="253"/>
        <v>0</v>
      </c>
      <c r="OF258" s="919">
        <f t="shared" ref="OF258:QQ258" si="254">OF257</f>
        <v>0</v>
      </c>
      <c r="OG258" s="919">
        <f t="shared" si="254"/>
        <v>0</v>
      </c>
      <c r="OH258" s="919">
        <f t="shared" si="254"/>
        <v>0</v>
      </c>
      <c r="OI258" s="919">
        <f t="shared" si="254"/>
        <v>0</v>
      </c>
      <c r="OJ258" s="919">
        <f t="shared" si="254"/>
        <v>0</v>
      </c>
      <c r="OK258" s="919">
        <f t="shared" si="254"/>
        <v>0</v>
      </c>
      <c r="OL258" s="919">
        <f t="shared" si="254"/>
        <v>0</v>
      </c>
      <c r="OM258" s="919">
        <f t="shared" si="254"/>
        <v>0</v>
      </c>
      <c r="ON258" s="919">
        <f t="shared" si="254"/>
        <v>0</v>
      </c>
      <c r="OO258" s="919">
        <f t="shared" si="254"/>
        <v>0</v>
      </c>
      <c r="OP258" s="919">
        <f t="shared" si="254"/>
        <v>0</v>
      </c>
      <c r="OQ258" s="919">
        <f t="shared" si="254"/>
        <v>0</v>
      </c>
      <c r="OR258" s="919">
        <f t="shared" si="254"/>
        <v>0</v>
      </c>
      <c r="OS258" s="919">
        <f t="shared" si="254"/>
        <v>0</v>
      </c>
      <c r="OT258" s="919">
        <f t="shared" si="254"/>
        <v>0</v>
      </c>
      <c r="OU258" s="919">
        <f t="shared" si="254"/>
        <v>0</v>
      </c>
      <c r="OV258" s="919">
        <f t="shared" si="254"/>
        <v>0</v>
      </c>
      <c r="OW258" s="919">
        <f t="shared" si="254"/>
        <v>0</v>
      </c>
      <c r="OX258" s="919">
        <f t="shared" si="254"/>
        <v>0</v>
      </c>
      <c r="OY258" s="919">
        <f t="shared" si="254"/>
        <v>0</v>
      </c>
      <c r="OZ258" s="919">
        <f t="shared" si="254"/>
        <v>0</v>
      </c>
      <c r="PA258" s="919">
        <f t="shared" si="254"/>
        <v>0</v>
      </c>
      <c r="PB258" s="919">
        <f t="shared" si="254"/>
        <v>0</v>
      </c>
      <c r="PC258" s="919">
        <f t="shared" si="254"/>
        <v>0</v>
      </c>
      <c r="PD258" s="919">
        <f t="shared" si="254"/>
        <v>0</v>
      </c>
      <c r="PE258" s="919">
        <f t="shared" si="254"/>
        <v>0</v>
      </c>
      <c r="PF258" s="919">
        <f t="shared" si="254"/>
        <v>0</v>
      </c>
      <c r="PG258" s="919">
        <f t="shared" si="254"/>
        <v>0</v>
      </c>
      <c r="PH258" s="919">
        <f t="shared" si="254"/>
        <v>0</v>
      </c>
      <c r="PI258" s="919">
        <f t="shared" si="254"/>
        <v>0</v>
      </c>
      <c r="PJ258" s="919">
        <f t="shared" si="254"/>
        <v>0</v>
      </c>
      <c r="PK258" s="919">
        <f t="shared" si="254"/>
        <v>0</v>
      </c>
      <c r="PL258" s="919">
        <f t="shared" si="254"/>
        <v>0</v>
      </c>
      <c r="PM258" s="919">
        <f t="shared" si="254"/>
        <v>0</v>
      </c>
      <c r="PN258" s="919">
        <f t="shared" si="254"/>
        <v>0</v>
      </c>
      <c r="PO258" s="919">
        <f t="shared" si="254"/>
        <v>0</v>
      </c>
      <c r="PP258" s="919">
        <f t="shared" si="254"/>
        <v>0</v>
      </c>
      <c r="PQ258" s="919">
        <f t="shared" si="254"/>
        <v>0</v>
      </c>
      <c r="PR258" s="919">
        <f t="shared" si="254"/>
        <v>0</v>
      </c>
      <c r="PS258" s="919">
        <f t="shared" si="254"/>
        <v>0</v>
      </c>
      <c r="PT258" s="919">
        <f t="shared" si="254"/>
        <v>0</v>
      </c>
      <c r="PU258" s="919">
        <f t="shared" si="254"/>
        <v>0</v>
      </c>
      <c r="PV258" s="919">
        <f t="shared" si="254"/>
        <v>0</v>
      </c>
      <c r="PW258" s="919">
        <f t="shared" si="254"/>
        <v>0</v>
      </c>
      <c r="PX258" s="919">
        <f t="shared" si="254"/>
        <v>0</v>
      </c>
      <c r="PY258" s="919">
        <f t="shared" si="254"/>
        <v>0</v>
      </c>
      <c r="PZ258" s="919">
        <f t="shared" si="254"/>
        <v>0</v>
      </c>
      <c r="QA258" s="919">
        <f t="shared" si="254"/>
        <v>0</v>
      </c>
      <c r="QB258" s="919">
        <f t="shared" si="254"/>
        <v>0</v>
      </c>
      <c r="QC258" s="919">
        <f t="shared" si="254"/>
        <v>0</v>
      </c>
      <c r="QD258" s="919">
        <f t="shared" si="254"/>
        <v>0</v>
      </c>
      <c r="QE258" s="919">
        <f t="shared" si="254"/>
        <v>0</v>
      </c>
      <c r="QF258" s="919">
        <f t="shared" si="254"/>
        <v>0</v>
      </c>
      <c r="QG258" s="919">
        <f t="shared" si="254"/>
        <v>0</v>
      </c>
      <c r="QH258" s="919">
        <f t="shared" si="254"/>
        <v>0</v>
      </c>
      <c r="QI258" s="919">
        <f t="shared" si="254"/>
        <v>0</v>
      </c>
      <c r="QJ258" s="919">
        <f t="shared" si="254"/>
        <v>0</v>
      </c>
      <c r="QK258" s="919">
        <f t="shared" si="254"/>
        <v>0</v>
      </c>
      <c r="QL258" s="919">
        <f t="shared" si="254"/>
        <v>0</v>
      </c>
      <c r="QM258" s="919">
        <f t="shared" si="254"/>
        <v>0</v>
      </c>
      <c r="QN258" s="919">
        <f t="shared" si="254"/>
        <v>0</v>
      </c>
      <c r="QO258" s="919">
        <f t="shared" si="254"/>
        <v>0</v>
      </c>
      <c r="QP258" s="919">
        <f t="shared" si="254"/>
        <v>0</v>
      </c>
      <c r="QQ258" s="919">
        <f t="shared" si="254"/>
        <v>0</v>
      </c>
      <c r="QR258" s="919">
        <f t="shared" ref="QR258:SI258" si="255">QR257</f>
        <v>0</v>
      </c>
      <c r="QS258" s="919">
        <f t="shared" si="255"/>
        <v>0</v>
      </c>
      <c r="QT258" s="919">
        <f t="shared" si="255"/>
        <v>0</v>
      </c>
      <c r="QU258" s="919">
        <f t="shared" si="255"/>
        <v>0</v>
      </c>
      <c r="QV258" s="919">
        <f t="shared" si="255"/>
        <v>0</v>
      </c>
      <c r="QW258" s="919">
        <f t="shared" si="255"/>
        <v>0</v>
      </c>
      <c r="QX258" s="919">
        <f t="shared" si="255"/>
        <v>0</v>
      </c>
      <c r="QY258" s="919">
        <f t="shared" si="255"/>
        <v>0</v>
      </c>
      <c r="QZ258" s="919">
        <f t="shared" si="255"/>
        <v>0</v>
      </c>
      <c r="RA258" s="919">
        <f t="shared" si="255"/>
        <v>0</v>
      </c>
      <c r="RB258" s="919">
        <f t="shared" si="255"/>
        <v>0</v>
      </c>
      <c r="RC258" s="919">
        <f t="shared" si="255"/>
        <v>0</v>
      </c>
      <c r="RD258" s="919">
        <f t="shared" si="255"/>
        <v>0</v>
      </c>
      <c r="RE258" s="919">
        <f t="shared" si="255"/>
        <v>0</v>
      </c>
      <c r="RF258" s="919">
        <f t="shared" si="255"/>
        <v>0</v>
      </c>
      <c r="RG258" s="919">
        <f t="shared" si="255"/>
        <v>0</v>
      </c>
      <c r="RH258" s="919">
        <f t="shared" si="255"/>
        <v>0</v>
      </c>
      <c r="RI258" s="919">
        <f t="shared" si="255"/>
        <v>0</v>
      </c>
      <c r="RJ258" s="919">
        <f t="shared" si="255"/>
        <v>0</v>
      </c>
      <c r="RK258" s="919">
        <f t="shared" si="255"/>
        <v>0</v>
      </c>
      <c r="RL258" s="919">
        <f t="shared" si="255"/>
        <v>0</v>
      </c>
      <c r="RM258" s="919">
        <f t="shared" si="255"/>
        <v>0</v>
      </c>
      <c r="RN258" s="919">
        <f t="shared" si="255"/>
        <v>0</v>
      </c>
      <c r="RO258" s="919">
        <f t="shared" si="255"/>
        <v>0</v>
      </c>
      <c r="RP258" s="919">
        <f t="shared" si="255"/>
        <v>0</v>
      </c>
      <c r="RQ258" s="919">
        <f t="shared" si="255"/>
        <v>0</v>
      </c>
      <c r="RR258" s="919">
        <f t="shared" si="255"/>
        <v>0</v>
      </c>
      <c r="RS258" s="919">
        <f t="shared" si="255"/>
        <v>0</v>
      </c>
      <c r="RT258" s="919">
        <f t="shared" si="255"/>
        <v>0</v>
      </c>
      <c r="RU258" s="919">
        <f t="shared" si="255"/>
        <v>0</v>
      </c>
      <c r="RV258" s="919">
        <f t="shared" si="255"/>
        <v>0</v>
      </c>
      <c r="RW258" s="919">
        <f t="shared" si="255"/>
        <v>0</v>
      </c>
      <c r="RX258" s="919">
        <f t="shared" si="255"/>
        <v>0</v>
      </c>
      <c r="RY258" s="919">
        <f t="shared" si="255"/>
        <v>0</v>
      </c>
      <c r="RZ258" s="919">
        <f t="shared" si="255"/>
        <v>0</v>
      </c>
      <c r="SA258" s="919">
        <f t="shared" si="255"/>
        <v>0</v>
      </c>
      <c r="SB258" s="919">
        <f t="shared" si="255"/>
        <v>0</v>
      </c>
      <c r="SC258" s="919">
        <f t="shared" si="255"/>
        <v>0</v>
      </c>
      <c r="SD258" s="919">
        <f t="shared" si="255"/>
        <v>0</v>
      </c>
      <c r="SE258" s="919">
        <f t="shared" si="255"/>
        <v>0</v>
      </c>
      <c r="SF258" s="919">
        <f t="shared" si="255"/>
        <v>0</v>
      </c>
      <c r="SG258" s="919">
        <f t="shared" si="255"/>
        <v>0</v>
      </c>
      <c r="SH258" s="919">
        <f t="shared" si="255"/>
        <v>0</v>
      </c>
      <c r="SI258" s="919">
        <f t="shared" si="255"/>
        <v>0</v>
      </c>
      <c r="SJ258" s="272">
        <f t="shared" ref="SJ258:SJ261" si="256">SI258</f>
        <v>0</v>
      </c>
      <c r="SK258" s="259"/>
      <c r="SL258" s="247"/>
      <c r="SM258" s="247"/>
      <c r="SN258" s="247"/>
    </row>
    <row r="259" spans="1:508" outlineLevel="3" x14ac:dyDescent="0.35">
      <c r="A259" s="247"/>
      <c r="B259" s="256"/>
      <c r="C259" s="445">
        <f t="shared" ref="C259" si="257">INT($C$40)+3</f>
        <v>4</v>
      </c>
      <c r="D259" s="272"/>
      <c r="E259" s="323">
        <f t="shared" si="216"/>
        <v>107</v>
      </c>
      <c r="F259" s="329"/>
      <c r="G259" s="272"/>
      <c r="H259" s="567"/>
      <c r="I259" s="585" t="s">
        <v>909</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 t="shared" si="256"/>
        <v>0</v>
      </c>
      <c r="SK259" s="259"/>
      <c r="SL259" s="247"/>
      <c r="SM259" s="247"/>
      <c r="SN259" s="247"/>
    </row>
    <row r="260" spans="1:508" outlineLevel="3" x14ac:dyDescent="0.35">
      <c r="A260" s="247"/>
      <c r="B260" s="256"/>
      <c r="C260" s="445">
        <f>INT($C$40)+3</f>
        <v>4</v>
      </c>
      <c r="D260" s="272"/>
      <c r="E260" s="323">
        <f t="shared" si="216"/>
        <v>108</v>
      </c>
      <c r="F260" s="329"/>
      <c r="G260" s="272"/>
      <c r="H260" s="567"/>
      <c r="I260" s="582" t="s">
        <v>901</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 t="shared" si="256"/>
        <v>0</v>
      </c>
      <c r="SK260" s="259"/>
      <c r="SL260" s="247"/>
      <c r="SM260" s="247"/>
      <c r="SN260" s="247"/>
    </row>
    <row r="261" spans="1:508" outlineLevel="3" x14ac:dyDescent="0.35">
      <c r="A261" s="247"/>
      <c r="B261" s="256"/>
      <c r="C261" s="445">
        <f>INT($C$40)+3</f>
        <v>4</v>
      </c>
      <c r="D261" s="272"/>
      <c r="E261" s="323">
        <f t="shared" si="216"/>
        <v>109</v>
      </c>
      <c r="F261" s="329"/>
      <c r="G261" s="272"/>
      <c r="H261" s="567"/>
      <c r="I261" s="582" t="s">
        <v>902</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 t="shared" si="256"/>
        <v>0</v>
      </c>
      <c r="SK261" s="259"/>
      <c r="SL261" s="247"/>
      <c r="SM261" s="247"/>
      <c r="SN261" s="247"/>
    </row>
    <row r="262" spans="1:508" outlineLevel="3" x14ac:dyDescent="0.35">
      <c r="A262" s="247"/>
      <c r="B262" s="256"/>
      <c r="C262" s="445">
        <f>INT($C$40)+3</f>
        <v>4</v>
      </c>
      <c r="D262" s="272"/>
      <c r="E262" s="323">
        <f t="shared" si="216"/>
        <v>110</v>
      </c>
      <c r="F262" s="329"/>
      <c r="G262" s="272"/>
      <c r="H262" s="569"/>
      <c r="I262" s="583" t="s">
        <v>903</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217"/>
        <v>0</v>
      </c>
      <c r="SK262" s="259"/>
      <c r="SL262" s="247"/>
      <c r="SM262" s="247"/>
      <c r="SN262" s="247"/>
    </row>
    <row r="263" spans="1:508" outlineLevel="2" x14ac:dyDescent="0.35">
      <c r="A263" s="247"/>
      <c r="B263" s="256"/>
      <c r="C263" s="445">
        <f>INT($C$40)+2</f>
        <v>3</v>
      </c>
      <c r="D263" s="272"/>
      <c r="E263" s="323">
        <f t="shared" si="216"/>
        <v>111</v>
      </c>
      <c r="F263" s="329"/>
      <c r="G263" s="272"/>
      <c r="H263" s="565"/>
      <c r="I263" s="565" t="s">
        <v>597</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217"/>
        <v>0</v>
      </c>
      <c r="SK263" s="259"/>
      <c r="SL263" s="247"/>
      <c r="SM263" s="247"/>
      <c r="SN263" s="247"/>
    </row>
    <row r="264" spans="1:508" outlineLevel="3" x14ac:dyDescent="0.35">
      <c r="A264" s="247"/>
      <c r="B264" s="256"/>
      <c r="C264" s="445">
        <f t="shared" si="237"/>
        <v>4</v>
      </c>
      <c r="D264" s="272"/>
      <c r="E264" s="323">
        <f t="shared" si="216"/>
        <v>112</v>
      </c>
      <c r="F264" s="329"/>
      <c r="G264" s="272"/>
      <c r="H264" s="567"/>
      <c r="I264" s="567" t="s">
        <v>598</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217"/>
        <v>0</v>
      </c>
      <c r="SK264" s="259"/>
      <c r="SL264" s="247"/>
      <c r="SM264" s="247"/>
      <c r="SN264" s="247"/>
    </row>
    <row r="265" spans="1:508" outlineLevel="3" x14ac:dyDescent="0.35">
      <c r="A265" s="247"/>
      <c r="B265" s="256"/>
      <c r="C265" s="445">
        <f t="shared" si="237"/>
        <v>4</v>
      </c>
      <c r="D265" s="272"/>
      <c r="E265" s="323">
        <f t="shared" si="216"/>
        <v>113</v>
      </c>
      <c r="F265" s="329"/>
      <c r="G265" s="272"/>
      <c r="H265" s="567"/>
      <c r="I265" s="567" t="s">
        <v>599</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217"/>
        <v>0</v>
      </c>
      <c r="SK265" s="259"/>
      <c r="SL265" s="247"/>
      <c r="SM265" s="247"/>
      <c r="SN265" s="247"/>
    </row>
    <row r="266" spans="1:508" outlineLevel="3" x14ac:dyDescent="0.35">
      <c r="A266" s="247"/>
      <c r="B266" s="256"/>
      <c r="C266" s="445">
        <f t="shared" si="237"/>
        <v>4</v>
      </c>
      <c r="D266" s="272"/>
      <c r="E266" s="323">
        <f t="shared" si="216"/>
        <v>114</v>
      </c>
      <c r="F266" s="329"/>
      <c r="G266" s="272"/>
      <c r="H266" s="571"/>
      <c r="I266" s="571" t="s">
        <v>730</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217"/>
        <v>0</v>
      </c>
      <c r="SK266" s="259"/>
      <c r="SL266" s="247"/>
      <c r="SM266" s="247"/>
      <c r="SN266" s="247"/>
    </row>
    <row r="267" spans="1:508" outlineLevel="2" x14ac:dyDescent="0.35">
      <c r="A267" s="247"/>
      <c r="B267" s="256"/>
      <c r="C267" s="445">
        <f>INT($C$40)+3</f>
        <v>4</v>
      </c>
      <c r="D267" s="272"/>
      <c r="E267" s="323">
        <f t="shared" si="216"/>
        <v>115</v>
      </c>
      <c r="F267" s="329"/>
      <c r="G267" s="272"/>
      <c r="H267" s="573"/>
      <c r="I267" s="573" t="s">
        <v>731</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217"/>
        <v>0</v>
      </c>
      <c r="SK267" s="259"/>
      <c r="SL267" s="247"/>
      <c r="SM267" s="247"/>
      <c r="SN267" s="247"/>
    </row>
    <row r="268" spans="1:508" outlineLevel="2" x14ac:dyDescent="0.35">
      <c r="A268" s="247"/>
      <c r="B268" s="256"/>
      <c r="C268" s="445">
        <f>INT($C$40)+2</f>
        <v>3</v>
      </c>
      <c r="D268" s="272"/>
      <c r="E268" s="323">
        <f t="shared" si="216"/>
        <v>116</v>
      </c>
      <c r="F268" s="329"/>
      <c r="G268" s="272"/>
      <c r="H268" s="463"/>
      <c r="I268" s="463" t="s">
        <v>732</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217"/>
        <v>0</v>
      </c>
      <c r="SK268" s="259"/>
      <c r="SL268" s="247"/>
      <c r="SM268" s="247"/>
      <c r="SN268" s="247"/>
    </row>
    <row r="269" spans="1:508" outlineLevel="3" x14ac:dyDescent="0.35">
      <c r="A269" s="247"/>
      <c r="B269" s="256"/>
      <c r="C269" s="445">
        <f t="shared" si="237"/>
        <v>4</v>
      </c>
      <c r="D269" s="272"/>
      <c r="E269" s="323">
        <f t="shared" si="216"/>
        <v>117</v>
      </c>
      <c r="F269" s="329"/>
      <c r="G269" s="272"/>
      <c r="H269" s="512"/>
      <c r="I269" s="512" t="s">
        <v>733</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217"/>
        <v>0</v>
      </c>
      <c r="SK269" s="259"/>
      <c r="SL269" s="247"/>
      <c r="SM269" s="247"/>
      <c r="SN269" s="247"/>
    </row>
    <row r="270" spans="1:508" outlineLevel="2" x14ac:dyDescent="0.35">
      <c r="A270" s="247"/>
      <c r="B270" s="256"/>
      <c r="C270" s="445">
        <f>INT($C$40)+2</f>
        <v>3</v>
      </c>
      <c r="D270" s="272"/>
      <c r="E270" s="323">
        <f t="shared" si="216"/>
        <v>118</v>
      </c>
      <c r="F270" s="329"/>
      <c r="G270" s="272"/>
      <c r="H270" s="513"/>
      <c r="I270" s="513" t="s">
        <v>734</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217"/>
        <v>0</v>
      </c>
      <c r="SK270" s="259"/>
      <c r="SL270" s="247"/>
      <c r="SM270" s="247"/>
      <c r="SN270" s="247"/>
    </row>
    <row r="271" spans="1:508" outlineLevel="3" x14ac:dyDescent="0.35">
      <c r="A271" s="247"/>
      <c r="B271" s="256"/>
      <c r="C271" s="445">
        <f>INT($C$40)+3</f>
        <v>4</v>
      </c>
      <c r="D271" s="272"/>
      <c r="E271" s="323">
        <f t="shared" si="216"/>
        <v>119</v>
      </c>
      <c r="F271" s="329"/>
      <c r="G271" s="272"/>
      <c r="H271" s="345"/>
      <c r="I271" s="345" t="s">
        <v>735</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217"/>
        <v>0</v>
      </c>
      <c r="SK271" s="259"/>
      <c r="SL271" s="247"/>
      <c r="SM271" s="247"/>
      <c r="SN271" s="247"/>
    </row>
    <row r="272" spans="1:508" outlineLevel="2" x14ac:dyDescent="0.35">
      <c r="A272" s="247"/>
      <c r="B272" s="256"/>
      <c r="C272" s="445">
        <f>INT($C$40)+3</f>
        <v>4</v>
      </c>
      <c r="D272" s="272"/>
      <c r="E272" s="323">
        <f t="shared" si="216"/>
        <v>120</v>
      </c>
      <c r="F272" s="329"/>
      <c r="G272" s="272"/>
      <c r="H272" s="573"/>
      <c r="I272" s="573" t="s">
        <v>736</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217"/>
        <v>0</v>
      </c>
      <c r="SK272" s="259"/>
      <c r="SL272" s="247"/>
      <c r="SM272" s="247"/>
      <c r="SN272" s="247"/>
    </row>
    <row r="273" spans="1:508" outlineLevel="2" x14ac:dyDescent="0.35">
      <c r="A273" s="247"/>
      <c r="B273" s="256"/>
      <c r="C273" s="445">
        <f>INT($C$40)+2</f>
        <v>3</v>
      </c>
      <c r="D273" s="272"/>
      <c r="E273" s="323">
        <f t="shared" si="216"/>
        <v>121</v>
      </c>
      <c r="F273" s="329"/>
      <c r="G273" s="272"/>
      <c r="H273" s="565" t="str">
        <f>Sheep!$H$253&amp;" Merino BBT"</f>
        <v>Spr Merino BBT</v>
      </c>
      <c r="I273" s="565" t="s">
        <v>897</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217"/>
        <v>0</v>
      </c>
      <c r="SK273" s="259"/>
      <c r="SL273" s="247"/>
      <c r="SM273" s="247"/>
      <c r="SN273" s="247"/>
    </row>
    <row r="274" spans="1:508" outlineLevel="3" x14ac:dyDescent="0.35">
      <c r="A274" s="247"/>
      <c r="B274" s="256"/>
      <c r="C274" s="445">
        <f>INT($C$40)+3</f>
        <v>4</v>
      </c>
      <c r="D274" s="272"/>
      <c r="E274" s="323">
        <f t="shared" si="216"/>
        <v>122</v>
      </c>
      <c r="F274" s="329"/>
      <c r="G274" s="272"/>
      <c r="H274" s="567"/>
      <c r="I274" s="585" t="s">
        <v>898</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217"/>
        <v>0</v>
      </c>
      <c r="SK274" s="259"/>
      <c r="SL274" s="247"/>
      <c r="SM274" s="247"/>
      <c r="SN274" s="247"/>
    </row>
    <row r="275" spans="1:508" outlineLevel="3" x14ac:dyDescent="0.35">
      <c r="A275" s="247"/>
      <c r="B275" s="256"/>
      <c r="C275" s="445">
        <f>INT($C$40)+3</f>
        <v>4</v>
      </c>
      <c r="D275" s="272"/>
      <c r="E275" s="323">
        <f t="shared" si="216"/>
        <v>123</v>
      </c>
      <c r="F275" s="329"/>
      <c r="G275" s="272"/>
      <c r="H275" s="567"/>
      <c r="I275" s="582" t="s">
        <v>900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217"/>
        <v>0</v>
      </c>
      <c r="SK275" s="259"/>
      <c r="SL275" s="247"/>
      <c r="SM275" s="247"/>
      <c r="SN275" s="247"/>
    </row>
    <row r="276" spans="1:508" outlineLevel="3" x14ac:dyDescent="0.35">
      <c r="A276" s="247"/>
      <c r="B276" s="256"/>
      <c r="C276" s="445">
        <f t="shared" ref="C276:C279" si="258">INT($C$40)+3</f>
        <v>4</v>
      </c>
      <c r="D276" s="272"/>
      <c r="E276" s="323">
        <f t="shared" si="216"/>
        <v>124</v>
      </c>
      <c r="F276" s="329"/>
      <c r="G276" s="272"/>
      <c r="H276" s="567"/>
      <c r="I276" s="585" t="s">
        <v>899</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 t="shared" ref="SJ276:SJ279" si="259">SI276</f>
        <v>0</v>
      </c>
      <c r="SK276" s="259"/>
      <c r="SL276" s="247"/>
      <c r="SM276" s="247"/>
      <c r="SN276" s="247"/>
    </row>
    <row r="277" spans="1:508" outlineLevel="3" x14ac:dyDescent="0.35">
      <c r="A277" s="247"/>
      <c r="B277" s="256"/>
      <c r="C277" s="445">
        <f t="shared" si="258"/>
        <v>4</v>
      </c>
      <c r="D277" s="272"/>
      <c r="E277" s="323">
        <f t="shared" si="216"/>
        <v>125</v>
      </c>
      <c r="F277" s="329"/>
      <c r="G277" s="272"/>
      <c r="H277" s="567"/>
      <c r="I277" s="582" t="s">
        <v>901</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 t="shared" si="259"/>
        <v>0</v>
      </c>
      <c r="SK277" s="259"/>
      <c r="SL277" s="247"/>
      <c r="SM277" s="247"/>
      <c r="SN277" s="247"/>
    </row>
    <row r="278" spans="1:508" outlineLevel="3" x14ac:dyDescent="0.35">
      <c r="A278" s="247"/>
      <c r="B278" s="256"/>
      <c r="C278" s="445">
        <f t="shared" si="258"/>
        <v>4</v>
      </c>
      <c r="D278" s="272"/>
      <c r="E278" s="323">
        <f t="shared" si="216"/>
        <v>126</v>
      </c>
      <c r="F278" s="329"/>
      <c r="G278" s="272"/>
      <c r="H278" s="567"/>
      <c r="I278" s="582" t="s">
        <v>904</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 t="shared" si="259"/>
        <v>0</v>
      </c>
      <c r="SK278" s="259"/>
      <c r="SL278" s="247"/>
      <c r="SM278" s="247"/>
      <c r="SN278" s="247"/>
    </row>
    <row r="279" spans="1:508" outlineLevel="3" x14ac:dyDescent="0.35">
      <c r="A279" s="247"/>
      <c r="B279" s="256"/>
      <c r="C279" s="445">
        <f t="shared" si="258"/>
        <v>4</v>
      </c>
      <c r="D279" s="272"/>
      <c r="E279" s="323">
        <f t="shared" si="216"/>
        <v>127</v>
      </c>
      <c r="F279" s="329"/>
      <c r="G279" s="272"/>
      <c r="H279" s="567"/>
      <c r="I279" s="585" t="s">
        <v>905</v>
      </c>
      <c r="J279" s="568"/>
      <c r="K279" s="918">
        <f>K276</f>
        <v>0</v>
      </c>
      <c r="L279" s="918">
        <f t="shared" ref="L279:BW281" si="260">L276</f>
        <v>0</v>
      </c>
      <c r="M279" s="918">
        <f t="shared" si="260"/>
        <v>0</v>
      </c>
      <c r="N279" s="918">
        <f t="shared" si="260"/>
        <v>0</v>
      </c>
      <c r="O279" s="918">
        <f t="shared" si="260"/>
        <v>0</v>
      </c>
      <c r="P279" s="918">
        <f t="shared" si="260"/>
        <v>0</v>
      </c>
      <c r="Q279" s="918">
        <f t="shared" si="260"/>
        <v>0</v>
      </c>
      <c r="R279" s="918">
        <f t="shared" si="260"/>
        <v>0</v>
      </c>
      <c r="S279" s="918">
        <f t="shared" si="260"/>
        <v>0</v>
      </c>
      <c r="T279" s="918">
        <f t="shared" si="260"/>
        <v>0</v>
      </c>
      <c r="U279" s="918">
        <f t="shared" si="260"/>
        <v>0</v>
      </c>
      <c r="V279" s="918">
        <f t="shared" si="260"/>
        <v>0</v>
      </c>
      <c r="W279" s="918">
        <f t="shared" si="260"/>
        <v>0</v>
      </c>
      <c r="X279" s="918">
        <f t="shared" si="260"/>
        <v>0</v>
      </c>
      <c r="Y279" s="918">
        <f t="shared" si="260"/>
        <v>0</v>
      </c>
      <c r="Z279" s="918">
        <f t="shared" si="260"/>
        <v>0</v>
      </c>
      <c r="AA279" s="918">
        <f t="shared" si="260"/>
        <v>0</v>
      </c>
      <c r="AB279" s="918">
        <f t="shared" si="260"/>
        <v>0</v>
      </c>
      <c r="AC279" s="918">
        <f t="shared" si="260"/>
        <v>0</v>
      </c>
      <c r="AD279" s="918">
        <f t="shared" si="260"/>
        <v>0</v>
      </c>
      <c r="AE279" s="918">
        <f t="shared" si="260"/>
        <v>0</v>
      </c>
      <c r="AF279" s="918">
        <f t="shared" si="260"/>
        <v>0</v>
      </c>
      <c r="AG279" s="918">
        <f t="shared" si="260"/>
        <v>0</v>
      </c>
      <c r="AH279" s="918">
        <f t="shared" si="260"/>
        <v>0</v>
      </c>
      <c r="AI279" s="918">
        <f t="shared" si="260"/>
        <v>0</v>
      </c>
      <c r="AJ279" s="918">
        <f t="shared" si="260"/>
        <v>0</v>
      </c>
      <c r="AK279" s="918">
        <f t="shared" si="260"/>
        <v>0</v>
      </c>
      <c r="AL279" s="918">
        <f t="shared" si="260"/>
        <v>0</v>
      </c>
      <c r="AM279" s="918">
        <f t="shared" si="260"/>
        <v>0</v>
      </c>
      <c r="AN279" s="918">
        <f t="shared" si="260"/>
        <v>0</v>
      </c>
      <c r="AO279" s="918">
        <f t="shared" si="260"/>
        <v>0</v>
      </c>
      <c r="AP279" s="918">
        <f t="shared" si="260"/>
        <v>0</v>
      </c>
      <c r="AQ279" s="918">
        <f t="shared" si="260"/>
        <v>0</v>
      </c>
      <c r="AR279" s="918">
        <f t="shared" si="260"/>
        <v>0</v>
      </c>
      <c r="AS279" s="918">
        <f t="shared" si="260"/>
        <v>0</v>
      </c>
      <c r="AT279" s="918">
        <f t="shared" si="260"/>
        <v>0</v>
      </c>
      <c r="AU279" s="918">
        <f t="shared" si="260"/>
        <v>0</v>
      </c>
      <c r="AV279" s="918">
        <f t="shared" si="260"/>
        <v>0</v>
      </c>
      <c r="AW279" s="918">
        <f t="shared" si="260"/>
        <v>0</v>
      </c>
      <c r="AX279" s="918">
        <f t="shared" si="260"/>
        <v>0</v>
      </c>
      <c r="AY279" s="918">
        <f t="shared" si="260"/>
        <v>0</v>
      </c>
      <c r="AZ279" s="918">
        <f t="shared" si="260"/>
        <v>0</v>
      </c>
      <c r="BA279" s="918">
        <f t="shared" si="260"/>
        <v>0</v>
      </c>
      <c r="BB279" s="918">
        <f t="shared" si="260"/>
        <v>0</v>
      </c>
      <c r="BC279" s="918">
        <f t="shared" si="260"/>
        <v>0</v>
      </c>
      <c r="BD279" s="918">
        <f t="shared" si="260"/>
        <v>0</v>
      </c>
      <c r="BE279" s="918">
        <f t="shared" si="260"/>
        <v>0</v>
      </c>
      <c r="BF279" s="918">
        <f t="shared" si="260"/>
        <v>0</v>
      </c>
      <c r="BG279" s="918">
        <f t="shared" si="260"/>
        <v>0</v>
      </c>
      <c r="BH279" s="918">
        <f t="shared" si="260"/>
        <v>0</v>
      </c>
      <c r="BI279" s="918">
        <f t="shared" si="260"/>
        <v>0</v>
      </c>
      <c r="BJ279" s="918">
        <f t="shared" si="260"/>
        <v>0</v>
      </c>
      <c r="BK279" s="918">
        <f t="shared" si="260"/>
        <v>0</v>
      </c>
      <c r="BL279" s="918">
        <f t="shared" si="260"/>
        <v>0</v>
      </c>
      <c r="BM279" s="918">
        <f t="shared" si="260"/>
        <v>0</v>
      </c>
      <c r="BN279" s="918">
        <f t="shared" si="260"/>
        <v>0</v>
      </c>
      <c r="BO279" s="918">
        <f t="shared" si="260"/>
        <v>0</v>
      </c>
      <c r="BP279" s="918">
        <f t="shared" si="260"/>
        <v>0</v>
      </c>
      <c r="BQ279" s="918">
        <f t="shared" si="260"/>
        <v>0</v>
      </c>
      <c r="BR279" s="918">
        <f t="shared" si="260"/>
        <v>0</v>
      </c>
      <c r="BS279" s="918">
        <f t="shared" si="260"/>
        <v>0</v>
      </c>
      <c r="BT279" s="918">
        <f t="shared" si="260"/>
        <v>0</v>
      </c>
      <c r="BU279" s="918">
        <f t="shared" si="260"/>
        <v>0</v>
      </c>
      <c r="BV279" s="918">
        <f t="shared" si="260"/>
        <v>0</v>
      </c>
      <c r="BW279" s="918">
        <f t="shared" si="260"/>
        <v>0</v>
      </c>
      <c r="BX279" s="918">
        <f t="shared" ref="BX279:EI281" si="261">BX276</f>
        <v>0</v>
      </c>
      <c r="BY279" s="918">
        <f t="shared" si="261"/>
        <v>0</v>
      </c>
      <c r="BZ279" s="918">
        <f t="shared" si="261"/>
        <v>0</v>
      </c>
      <c r="CA279" s="918">
        <f t="shared" si="261"/>
        <v>0</v>
      </c>
      <c r="CB279" s="918">
        <f t="shared" si="261"/>
        <v>0</v>
      </c>
      <c r="CC279" s="918">
        <f t="shared" si="261"/>
        <v>0</v>
      </c>
      <c r="CD279" s="918">
        <f t="shared" si="261"/>
        <v>0</v>
      </c>
      <c r="CE279" s="918">
        <f t="shared" si="261"/>
        <v>0</v>
      </c>
      <c r="CF279" s="918">
        <f t="shared" si="261"/>
        <v>0</v>
      </c>
      <c r="CG279" s="918">
        <f t="shared" si="261"/>
        <v>0</v>
      </c>
      <c r="CH279" s="918">
        <f t="shared" si="261"/>
        <v>0</v>
      </c>
      <c r="CI279" s="918">
        <f t="shared" si="261"/>
        <v>0</v>
      </c>
      <c r="CJ279" s="918">
        <f t="shared" si="261"/>
        <v>0</v>
      </c>
      <c r="CK279" s="918">
        <f t="shared" si="261"/>
        <v>0</v>
      </c>
      <c r="CL279" s="918">
        <f t="shared" si="261"/>
        <v>0</v>
      </c>
      <c r="CM279" s="918">
        <f t="shared" si="261"/>
        <v>0</v>
      </c>
      <c r="CN279" s="918">
        <f t="shared" si="261"/>
        <v>0</v>
      </c>
      <c r="CO279" s="918">
        <f t="shared" si="261"/>
        <v>0</v>
      </c>
      <c r="CP279" s="918">
        <f t="shared" si="261"/>
        <v>0</v>
      </c>
      <c r="CQ279" s="918">
        <f t="shared" si="261"/>
        <v>0</v>
      </c>
      <c r="CR279" s="918">
        <f t="shared" si="261"/>
        <v>0</v>
      </c>
      <c r="CS279" s="918">
        <f t="shared" si="261"/>
        <v>0</v>
      </c>
      <c r="CT279" s="918">
        <f t="shared" si="261"/>
        <v>0</v>
      </c>
      <c r="CU279" s="918">
        <f t="shared" si="261"/>
        <v>0</v>
      </c>
      <c r="CV279" s="918">
        <f t="shared" si="261"/>
        <v>0</v>
      </c>
      <c r="CW279" s="918">
        <f t="shared" si="261"/>
        <v>0</v>
      </c>
      <c r="CX279" s="918">
        <f t="shared" si="261"/>
        <v>0</v>
      </c>
      <c r="CY279" s="918">
        <f t="shared" si="261"/>
        <v>0</v>
      </c>
      <c r="CZ279" s="918">
        <f t="shared" si="261"/>
        <v>0</v>
      </c>
      <c r="DA279" s="918">
        <f t="shared" si="261"/>
        <v>0</v>
      </c>
      <c r="DB279" s="918">
        <f t="shared" si="261"/>
        <v>0</v>
      </c>
      <c r="DC279" s="918">
        <f t="shared" si="261"/>
        <v>0</v>
      </c>
      <c r="DD279" s="918">
        <f t="shared" si="261"/>
        <v>0</v>
      </c>
      <c r="DE279" s="918">
        <f t="shared" si="261"/>
        <v>0</v>
      </c>
      <c r="DF279" s="918">
        <f t="shared" si="261"/>
        <v>0</v>
      </c>
      <c r="DG279" s="918">
        <f t="shared" si="261"/>
        <v>0</v>
      </c>
      <c r="DH279" s="918">
        <f t="shared" si="261"/>
        <v>0</v>
      </c>
      <c r="DI279" s="918">
        <f t="shared" si="261"/>
        <v>0</v>
      </c>
      <c r="DJ279" s="918">
        <f t="shared" si="261"/>
        <v>0</v>
      </c>
      <c r="DK279" s="918">
        <f t="shared" si="261"/>
        <v>0</v>
      </c>
      <c r="DL279" s="918">
        <f t="shared" si="261"/>
        <v>0</v>
      </c>
      <c r="DM279" s="918">
        <f t="shared" si="261"/>
        <v>0</v>
      </c>
      <c r="DN279" s="918">
        <f t="shared" si="261"/>
        <v>0</v>
      </c>
      <c r="DO279" s="918">
        <f t="shared" si="261"/>
        <v>0</v>
      </c>
      <c r="DP279" s="918">
        <f t="shared" si="261"/>
        <v>0</v>
      </c>
      <c r="DQ279" s="918">
        <f t="shared" si="261"/>
        <v>0</v>
      </c>
      <c r="DR279" s="918">
        <f t="shared" si="261"/>
        <v>0</v>
      </c>
      <c r="DS279" s="918">
        <f t="shared" si="261"/>
        <v>0</v>
      </c>
      <c r="DT279" s="918">
        <f t="shared" si="261"/>
        <v>0</v>
      </c>
      <c r="DU279" s="918">
        <f t="shared" si="261"/>
        <v>0</v>
      </c>
      <c r="DV279" s="918">
        <f t="shared" si="261"/>
        <v>0</v>
      </c>
      <c r="DW279" s="918">
        <f t="shared" si="261"/>
        <v>0</v>
      </c>
      <c r="DX279" s="918">
        <f t="shared" si="261"/>
        <v>0</v>
      </c>
      <c r="DY279" s="918">
        <f t="shared" si="261"/>
        <v>0</v>
      </c>
      <c r="DZ279" s="918">
        <f t="shared" si="261"/>
        <v>0</v>
      </c>
      <c r="EA279" s="918">
        <f t="shared" si="261"/>
        <v>0</v>
      </c>
      <c r="EB279" s="918">
        <f t="shared" si="261"/>
        <v>0</v>
      </c>
      <c r="EC279" s="918">
        <f t="shared" si="261"/>
        <v>0</v>
      </c>
      <c r="ED279" s="918">
        <f t="shared" si="261"/>
        <v>0</v>
      </c>
      <c r="EE279" s="918">
        <f t="shared" si="261"/>
        <v>0</v>
      </c>
      <c r="EF279" s="918">
        <f t="shared" si="261"/>
        <v>0</v>
      </c>
      <c r="EG279" s="918">
        <f t="shared" si="261"/>
        <v>0</v>
      </c>
      <c r="EH279" s="918">
        <f t="shared" si="261"/>
        <v>0</v>
      </c>
      <c r="EI279" s="918">
        <f t="shared" si="261"/>
        <v>0</v>
      </c>
      <c r="EJ279" s="918">
        <f t="shared" ref="EJ279:GU281" si="262">EJ276</f>
        <v>0</v>
      </c>
      <c r="EK279" s="918">
        <f t="shared" si="262"/>
        <v>0</v>
      </c>
      <c r="EL279" s="918">
        <f t="shared" si="262"/>
        <v>0</v>
      </c>
      <c r="EM279" s="918">
        <f t="shared" si="262"/>
        <v>0</v>
      </c>
      <c r="EN279" s="918">
        <f t="shared" si="262"/>
        <v>0</v>
      </c>
      <c r="EO279" s="918">
        <f t="shared" si="262"/>
        <v>0</v>
      </c>
      <c r="EP279" s="918">
        <f t="shared" si="262"/>
        <v>0</v>
      </c>
      <c r="EQ279" s="918">
        <f t="shared" si="262"/>
        <v>0</v>
      </c>
      <c r="ER279" s="918">
        <f t="shared" si="262"/>
        <v>0</v>
      </c>
      <c r="ES279" s="918">
        <f t="shared" si="262"/>
        <v>0</v>
      </c>
      <c r="ET279" s="918">
        <f t="shared" si="262"/>
        <v>0</v>
      </c>
      <c r="EU279" s="918">
        <f t="shared" si="262"/>
        <v>0</v>
      </c>
      <c r="EV279" s="918">
        <f t="shared" si="262"/>
        <v>0</v>
      </c>
      <c r="EW279" s="918">
        <f t="shared" si="262"/>
        <v>0</v>
      </c>
      <c r="EX279" s="918">
        <f t="shared" si="262"/>
        <v>0</v>
      </c>
      <c r="EY279" s="918">
        <f t="shared" si="262"/>
        <v>0</v>
      </c>
      <c r="EZ279" s="918">
        <f t="shared" si="262"/>
        <v>0</v>
      </c>
      <c r="FA279" s="918">
        <f t="shared" si="262"/>
        <v>0</v>
      </c>
      <c r="FB279" s="918">
        <f t="shared" si="262"/>
        <v>0</v>
      </c>
      <c r="FC279" s="918">
        <f t="shared" si="262"/>
        <v>0</v>
      </c>
      <c r="FD279" s="918">
        <f t="shared" si="262"/>
        <v>0</v>
      </c>
      <c r="FE279" s="918">
        <f t="shared" si="262"/>
        <v>0</v>
      </c>
      <c r="FF279" s="918">
        <f t="shared" si="262"/>
        <v>0</v>
      </c>
      <c r="FG279" s="918">
        <f t="shared" si="262"/>
        <v>0</v>
      </c>
      <c r="FH279" s="918">
        <f t="shared" si="262"/>
        <v>0</v>
      </c>
      <c r="FI279" s="918">
        <f t="shared" si="262"/>
        <v>0</v>
      </c>
      <c r="FJ279" s="918">
        <f t="shared" si="262"/>
        <v>0</v>
      </c>
      <c r="FK279" s="918">
        <f t="shared" si="262"/>
        <v>0</v>
      </c>
      <c r="FL279" s="918">
        <f t="shared" si="262"/>
        <v>0</v>
      </c>
      <c r="FM279" s="918">
        <f t="shared" si="262"/>
        <v>0</v>
      </c>
      <c r="FN279" s="918">
        <f t="shared" si="262"/>
        <v>0</v>
      </c>
      <c r="FO279" s="918">
        <f t="shared" si="262"/>
        <v>0</v>
      </c>
      <c r="FP279" s="918">
        <f t="shared" si="262"/>
        <v>0</v>
      </c>
      <c r="FQ279" s="918">
        <f t="shared" si="262"/>
        <v>0</v>
      </c>
      <c r="FR279" s="918">
        <f t="shared" si="262"/>
        <v>0</v>
      </c>
      <c r="FS279" s="918">
        <f t="shared" si="262"/>
        <v>0</v>
      </c>
      <c r="FT279" s="918">
        <f t="shared" si="262"/>
        <v>0</v>
      </c>
      <c r="FU279" s="918">
        <f t="shared" si="262"/>
        <v>0</v>
      </c>
      <c r="FV279" s="918">
        <f t="shared" si="262"/>
        <v>0</v>
      </c>
      <c r="FW279" s="918">
        <f t="shared" si="262"/>
        <v>0</v>
      </c>
      <c r="FX279" s="918">
        <f t="shared" si="262"/>
        <v>0</v>
      </c>
      <c r="FY279" s="918">
        <f t="shared" si="262"/>
        <v>0</v>
      </c>
      <c r="FZ279" s="918">
        <f t="shared" si="262"/>
        <v>0</v>
      </c>
      <c r="GA279" s="918">
        <f t="shared" si="262"/>
        <v>0</v>
      </c>
      <c r="GB279" s="918">
        <f t="shared" si="262"/>
        <v>0</v>
      </c>
      <c r="GC279" s="918">
        <f t="shared" si="262"/>
        <v>0</v>
      </c>
      <c r="GD279" s="918">
        <f t="shared" si="262"/>
        <v>0</v>
      </c>
      <c r="GE279" s="918">
        <f t="shared" si="262"/>
        <v>0</v>
      </c>
      <c r="GF279" s="918">
        <f t="shared" si="262"/>
        <v>0</v>
      </c>
      <c r="GG279" s="918">
        <f t="shared" si="262"/>
        <v>0</v>
      </c>
      <c r="GH279" s="918">
        <f t="shared" si="262"/>
        <v>0</v>
      </c>
      <c r="GI279" s="918">
        <f t="shared" si="262"/>
        <v>0</v>
      </c>
      <c r="GJ279" s="918">
        <f t="shared" si="262"/>
        <v>0</v>
      </c>
      <c r="GK279" s="918">
        <f t="shared" si="262"/>
        <v>0</v>
      </c>
      <c r="GL279" s="918">
        <f t="shared" si="262"/>
        <v>0</v>
      </c>
      <c r="GM279" s="918">
        <f t="shared" si="262"/>
        <v>0</v>
      </c>
      <c r="GN279" s="918">
        <f t="shared" si="262"/>
        <v>0</v>
      </c>
      <c r="GO279" s="918">
        <f t="shared" si="262"/>
        <v>0</v>
      </c>
      <c r="GP279" s="918">
        <f t="shared" si="262"/>
        <v>0</v>
      </c>
      <c r="GQ279" s="918">
        <f t="shared" si="262"/>
        <v>0</v>
      </c>
      <c r="GR279" s="918">
        <f t="shared" si="262"/>
        <v>0</v>
      </c>
      <c r="GS279" s="918">
        <f t="shared" si="262"/>
        <v>0</v>
      </c>
      <c r="GT279" s="918">
        <f t="shared" si="262"/>
        <v>0</v>
      </c>
      <c r="GU279" s="918">
        <f t="shared" si="262"/>
        <v>0</v>
      </c>
      <c r="GV279" s="918">
        <f t="shared" ref="GV279:JG281" si="263">GV276</f>
        <v>0</v>
      </c>
      <c r="GW279" s="918">
        <f t="shared" si="263"/>
        <v>0</v>
      </c>
      <c r="GX279" s="918">
        <f t="shared" si="263"/>
        <v>0</v>
      </c>
      <c r="GY279" s="918">
        <f t="shared" si="263"/>
        <v>0</v>
      </c>
      <c r="GZ279" s="918">
        <f t="shared" si="263"/>
        <v>0</v>
      </c>
      <c r="HA279" s="918">
        <f t="shared" si="263"/>
        <v>0</v>
      </c>
      <c r="HB279" s="918">
        <f t="shared" si="263"/>
        <v>0</v>
      </c>
      <c r="HC279" s="918">
        <f t="shared" si="263"/>
        <v>0</v>
      </c>
      <c r="HD279" s="918">
        <f t="shared" si="263"/>
        <v>0</v>
      </c>
      <c r="HE279" s="918">
        <f t="shared" si="263"/>
        <v>0</v>
      </c>
      <c r="HF279" s="918">
        <f t="shared" si="263"/>
        <v>0</v>
      </c>
      <c r="HG279" s="918">
        <f t="shared" si="263"/>
        <v>0</v>
      </c>
      <c r="HH279" s="918">
        <f t="shared" si="263"/>
        <v>0</v>
      </c>
      <c r="HI279" s="918">
        <f t="shared" si="263"/>
        <v>0</v>
      </c>
      <c r="HJ279" s="918">
        <f t="shared" si="263"/>
        <v>0</v>
      </c>
      <c r="HK279" s="918">
        <f t="shared" si="263"/>
        <v>0</v>
      </c>
      <c r="HL279" s="918">
        <f t="shared" si="263"/>
        <v>0</v>
      </c>
      <c r="HM279" s="918">
        <f t="shared" si="263"/>
        <v>0</v>
      </c>
      <c r="HN279" s="918">
        <f t="shared" si="263"/>
        <v>0</v>
      </c>
      <c r="HO279" s="918">
        <f t="shared" si="263"/>
        <v>0</v>
      </c>
      <c r="HP279" s="918">
        <f t="shared" si="263"/>
        <v>0</v>
      </c>
      <c r="HQ279" s="918">
        <f t="shared" si="263"/>
        <v>0</v>
      </c>
      <c r="HR279" s="918">
        <f t="shared" si="263"/>
        <v>0</v>
      </c>
      <c r="HS279" s="918">
        <f t="shared" si="263"/>
        <v>0</v>
      </c>
      <c r="HT279" s="918">
        <f t="shared" si="263"/>
        <v>0</v>
      </c>
      <c r="HU279" s="918">
        <f t="shared" si="263"/>
        <v>0</v>
      </c>
      <c r="HV279" s="918">
        <f t="shared" si="263"/>
        <v>0</v>
      </c>
      <c r="HW279" s="918">
        <f t="shared" si="263"/>
        <v>0</v>
      </c>
      <c r="HX279" s="918">
        <f t="shared" si="263"/>
        <v>0</v>
      </c>
      <c r="HY279" s="918">
        <f t="shared" si="263"/>
        <v>0</v>
      </c>
      <c r="HZ279" s="918">
        <f t="shared" si="263"/>
        <v>0</v>
      </c>
      <c r="IA279" s="918">
        <f t="shared" si="263"/>
        <v>0</v>
      </c>
      <c r="IB279" s="918">
        <f t="shared" si="263"/>
        <v>0</v>
      </c>
      <c r="IC279" s="918">
        <f t="shared" si="263"/>
        <v>0</v>
      </c>
      <c r="ID279" s="918">
        <f t="shared" si="263"/>
        <v>0</v>
      </c>
      <c r="IE279" s="918">
        <f t="shared" si="263"/>
        <v>0</v>
      </c>
      <c r="IF279" s="918">
        <f t="shared" si="263"/>
        <v>0</v>
      </c>
      <c r="IG279" s="918">
        <f t="shared" si="263"/>
        <v>0</v>
      </c>
      <c r="IH279" s="918">
        <f t="shared" si="263"/>
        <v>0</v>
      </c>
      <c r="II279" s="918">
        <f t="shared" si="263"/>
        <v>0</v>
      </c>
      <c r="IJ279" s="918">
        <f t="shared" si="263"/>
        <v>0</v>
      </c>
      <c r="IK279" s="918">
        <f t="shared" si="263"/>
        <v>0</v>
      </c>
      <c r="IL279" s="918">
        <f t="shared" si="263"/>
        <v>0</v>
      </c>
      <c r="IM279" s="918">
        <f t="shared" si="263"/>
        <v>0</v>
      </c>
      <c r="IN279" s="918">
        <f t="shared" si="263"/>
        <v>0</v>
      </c>
      <c r="IO279" s="918">
        <f t="shared" si="263"/>
        <v>0</v>
      </c>
      <c r="IP279" s="918">
        <f t="shared" si="263"/>
        <v>0</v>
      </c>
      <c r="IQ279" s="918">
        <f t="shared" si="263"/>
        <v>0</v>
      </c>
      <c r="IR279" s="918">
        <f t="shared" si="263"/>
        <v>0</v>
      </c>
      <c r="IS279" s="918">
        <f t="shared" si="263"/>
        <v>0</v>
      </c>
      <c r="IT279" s="918">
        <f t="shared" si="263"/>
        <v>0</v>
      </c>
      <c r="IU279" s="918">
        <f t="shared" si="263"/>
        <v>0</v>
      </c>
      <c r="IV279" s="918">
        <f t="shared" si="263"/>
        <v>0</v>
      </c>
      <c r="IW279" s="918">
        <f t="shared" si="263"/>
        <v>0</v>
      </c>
      <c r="IX279" s="918">
        <f t="shared" si="263"/>
        <v>0</v>
      </c>
      <c r="IY279" s="918">
        <f t="shared" si="263"/>
        <v>0</v>
      </c>
      <c r="IZ279" s="918">
        <f t="shared" si="263"/>
        <v>0</v>
      </c>
      <c r="JA279" s="918">
        <f t="shared" si="263"/>
        <v>0</v>
      </c>
      <c r="JB279" s="918">
        <f t="shared" si="263"/>
        <v>0</v>
      </c>
      <c r="JC279" s="918">
        <f t="shared" si="263"/>
        <v>0</v>
      </c>
      <c r="JD279" s="918">
        <f t="shared" si="263"/>
        <v>0</v>
      </c>
      <c r="JE279" s="918">
        <f t="shared" si="263"/>
        <v>0</v>
      </c>
      <c r="JF279" s="918">
        <f t="shared" si="263"/>
        <v>0</v>
      </c>
      <c r="JG279" s="918">
        <f t="shared" si="263"/>
        <v>0</v>
      </c>
      <c r="JH279" s="918">
        <f t="shared" ref="JH279:LS281" si="264">JH276</f>
        <v>0</v>
      </c>
      <c r="JI279" s="918">
        <f t="shared" si="264"/>
        <v>0</v>
      </c>
      <c r="JJ279" s="918">
        <f t="shared" si="264"/>
        <v>0</v>
      </c>
      <c r="JK279" s="918">
        <f t="shared" si="264"/>
        <v>0</v>
      </c>
      <c r="JL279" s="918">
        <f t="shared" si="264"/>
        <v>0</v>
      </c>
      <c r="JM279" s="918">
        <f t="shared" si="264"/>
        <v>0</v>
      </c>
      <c r="JN279" s="918">
        <f t="shared" si="264"/>
        <v>0</v>
      </c>
      <c r="JO279" s="918">
        <f t="shared" si="264"/>
        <v>0</v>
      </c>
      <c r="JP279" s="918">
        <f t="shared" si="264"/>
        <v>0</v>
      </c>
      <c r="JQ279" s="918">
        <f t="shared" si="264"/>
        <v>0</v>
      </c>
      <c r="JR279" s="918">
        <f t="shared" si="264"/>
        <v>0</v>
      </c>
      <c r="JS279" s="918">
        <f t="shared" si="264"/>
        <v>0</v>
      </c>
      <c r="JT279" s="918">
        <f t="shared" si="264"/>
        <v>0</v>
      </c>
      <c r="JU279" s="918">
        <f t="shared" si="264"/>
        <v>0</v>
      </c>
      <c r="JV279" s="918">
        <f t="shared" si="264"/>
        <v>0</v>
      </c>
      <c r="JW279" s="918">
        <f t="shared" si="264"/>
        <v>0</v>
      </c>
      <c r="JX279" s="918">
        <f t="shared" si="264"/>
        <v>0</v>
      </c>
      <c r="JY279" s="918">
        <f t="shared" si="264"/>
        <v>0</v>
      </c>
      <c r="JZ279" s="918">
        <f t="shared" si="264"/>
        <v>0</v>
      </c>
      <c r="KA279" s="918">
        <f t="shared" si="264"/>
        <v>0</v>
      </c>
      <c r="KB279" s="918">
        <f t="shared" si="264"/>
        <v>0</v>
      </c>
      <c r="KC279" s="918">
        <f t="shared" si="264"/>
        <v>0</v>
      </c>
      <c r="KD279" s="918">
        <f t="shared" si="264"/>
        <v>0</v>
      </c>
      <c r="KE279" s="918">
        <f t="shared" si="264"/>
        <v>0</v>
      </c>
      <c r="KF279" s="918">
        <f t="shared" si="264"/>
        <v>0</v>
      </c>
      <c r="KG279" s="918">
        <f t="shared" si="264"/>
        <v>0</v>
      </c>
      <c r="KH279" s="918">
        <f t="shared" si="264"/>
        <v>0</v>
      </c>
      <c r="KI279" s="918">
        <f t="shared" si="264"/>
        <v>0</v>
      </c>
      <c r="KJ279" s="918">
        <f t="shared" si="264"/>
        <v>0</v>
      </c>
      <c r="KK279" s="918">
        <f t="shared" si="264"/>
        <v>0</v>
      </c>
      <c r="KL279" s="918">
        <f t="shared" si="264"/>
        <v>0</v>
      </c>
      <c r="KM279" s="918">
        <f t="shared" si="264"/>
        <v>0</v>
      </c>
      <c r="KN279" s="918">
        <f t="shared" si="264"/>
        <v>0</v>
      </c>
      <c r="KO279" s="918">
        <f t="shared" si="264"/>
        <v>0</v>
      </c>
      <c r="KP279" s="918">
        <f t="shared" si="264"/>
        <v>0</v>
      </c>
      <c r="KQ279" s="918">
        <f t="shared" si="264"/>
        <v>0</v>
      </c>
      <c r="KR279" s="918">
        <f t="shared" si="264"/>
        <v>0</v>
      </c>
      <c r="KS279" s="918">
        <f t="shared" si="264"/>
        <v>0</v>
      </c>
      <c r="KT279" s="918">
        <f t="shared" si="264"/>
        <v>0</v>
      </c>
      <c r="KU279" s="918">
        <f t="shared" si="264"/>
        <v>0</v>
      </c>
      <c r="KV279" s="918">
        <f t="shared" si="264"/>
        <v>0</v>
      </c>
      <c r="KW279" s="918">
        <f t="shared" si="264"/>
        <v>0</v>
      </c>
      <c r="KX279" s="918">
        <f t="shared" si="264"/>
        <v>0</v>
      </c>
      <c r="KY279" s="918">
        <f t="shared" si="264"/>
        <v>0</v>
      </c>
      <c r="KZ279" s="918">
        <f t="shared" si="264"/>
        <v>0</v>
      </c>
      <c r="LA279" s="918">
        <f t="shared" si="264"/>
        <v>0</v>
      </c>
      <c r="LB279" s="918">
        <f t="shared" si="264"/>
        <v>0</v>
      </c>
      <c r="LC279" s="918">
        <f t="shared" si="264"/>
        <v>0</v>
      </c>
      <c r="LD279" s="918">
        <f t="shared" si="264"/>
        <v>0</v>
      </c>
      <c r="LE279" s="918">
        <f t="shared" si="264"/>
        <v>0</v>
      </c>
      <c r="LF279" s="918">
        <f t="shared" si="264"/>
        <v>0</v>
      </c>
      <c r="LG279" s="918">
        <f t="shared" si="264"/>
        <v>0</v>
      </c>
      <c r="LH279" s="918">
        <f t="shared" si="264"/>
        <v>0</v>
      </c>
      <c r="LI279" s="918">
        <f t="shared" si="264"/>
        <v>0</v>
      </c>
      <c r="LJ279" s="918">
        <f t="shared" si="264"/>
        <v>0</v>
      </c>
      <c r="LK279" s="918">
        <f t="shared" si="264"/>
        <v>0</v>
      </c>
      <c r="LL279" s="918">
        <f t="shared" si="264"/>
        <v>0</v>
      </c>
      <c r="LM279" s="918">
        <f t="shared" si="264"/>
        <v>0</v>
      </c>
      <c r="LN279" s="918">
        <f t="shared" si="264"/>
        <v>0</v>
      </c>
      <c r="LO279" s="918">
        <f t="shared" si="264"/>
        <v>0</v>
      </c>
      <c r="LP279" s="918">
        <f t="shared" si="264"/>
        <v>0</v>
      </c>
      <c r="LQ279" s="918">
        <f t="shared" si="264"/>
        <v>0</v>
      </c>
      <c r="LR279" s="918">
        <f t="shared" si="264"/>
        <v>0</v>
      </c>
      <c r="LS279" s="918">
        <f t="shared" si="264"/>
        <v>0</v>
      </c>
      <c r="LT279" s="918">
        <f t="shared" ref="LT279:OE281" si="265">LT276</f>
        <v>0</v>
      </c>
      <c r="LU279" s="918">
        <f t="shared" si="265"/>
        <v>0</v>
      </c>
      <c r="LV279" s="918">
        <f t="shared" si="265"/>
        <v>0</v>
      </c>
      <c r="LW279" s="918">
        <f t="shared" si="265"/>
        <v>0</v>
      </c>
      <c r="LX279" s="918">
        <f t="shared" si="265"/>
        <v>0</v>
      </c>
      <c r="LY279" s="918">
        <f t="shared" si="265"/>
        <v>0</v>
      </c>
      <c r="LZ279" s="918">
        <f t="shared" si="265"/>
        <v>0</v>
      </c>
      <c r="MA279" s="918">
        <f t="shared" si="265"/>
        <v>0</v>
      </c>
      <c r="MB279" s="918">
        <f t="shared" si="265"/>
        <v>0</v>
      </c>
      <c r="MC279" s="918">
        <f t="shared" si="265"/>
        <v>0</v>
      </c>
      <c r="MD279" s="918">
        <f t="shared" si="265"/>
        <v>0</v>
      </c>
      <c r="ME279" s="918">
        <f t="shared" si="265"/>
        <v>0</v>
      </c>
      <c r="MF279" s="918">
        <f t="shared" si="265"/>
        <v>0</v>
      </c>
      <c r="MG279" s="918">
        <f t="shared" si="265"/>
        <v>0</v>
      </c>
      <c r="MH279" s="918">
        <f t="shared" si="265"/>
        <v>0</v>
      </c>
      <c r="MI279" s="918">
        <f t="shared" si="265"/>
        <v>0</v>
      </c>
      <c r="MJ279" s="918">
        <f t="shared" si="265"/>
        <v>0</v>
      </c>
      <c r="MK279" s="918">
        <f t="shared" si="265"/>
        <v>0</v>
      </c>
      <c r="ML279" s="918">
        <f t="shared" si="265"/>
        <v>0</v>
      </c>
      <c r="MM279" s="918">
        <f t="shared" si="265"/>
        <v>0</v>
      </c>
      <c r="MN279" s="918">
        <f t="shared" si="265"/>
        <v>0</v>
      </c>
      <c r="MO279" s="918">
        <f t="shared" si="265"/>
        <v>0</v>
      </c>
      <c r="MP279" s="918">
        <f t="shared" si="265"/>
        <v>0</v>
      </c>
      <c r="MQ279" s="918">
        <f t="shared" si="265"/>
        <v>0</v>
      </c>
      <c r="MR279" s="918">
        <f t="shared" si="265"/>
        <v>0</v>
      </c>
      <c r="MS279" s="918">
        <f t="shared" si="265"/>
        <v>0</v>
      </c>
      <c r="MT279" s="918">
        <f t="shared" si="265"/>
        <v>0</v>
      </c>
      <c r="MU279" s="918">
        <f t="shared" si="265"/>
        <v>0</v>
      </c>
      <c r="MV279" s="918">
        <f t="shared" si="265"/>
        <v>0</v>
      </c>
      <c r="MW279" s="918">
        <f t="shared" si="265"/>
        <v>0</v>
      </c>
      <c r="MX279" s="918">
        <f t="shared" si="265"/>
        <v>0</v>
      </c>
      <c r="MY279" s="918">
        <f t="shared" si="265"/>
        <v>0</v>
      </c>
      <c r="MZ279" s="918">
        <f t="shared" si="265"/>
        <v>0</v>
      </c>
      <c r="NA279" s="918">
        <f t="shared" si="265"/>
        <v>0</v>
      </c>
      <c r="NB279" s="918">
        <f t="shared" si="265"/>
        <v>0</v>
      </c>
      <c r="NC279" s="918">
        <f t="shared" si="265"/>
        <v>0</v>
      </c>
      <c r="ND279" s="918">
        <f t="shared" si="265"/>
        <v>0</v>
      </c>
      <c r="NE279" s="918">
        <f t="shared" si="265"/>
        <v>0</v>
      </c>
      <c r="NF279" s="918">
        <f t="shared" si="265"/>
        <v>0</v>
      </c>
      <c r="NG279" s="918">
        <f t="shared" si="265"/>
        <v>0</v>
      </c>
      <c r="NH279" s="918">
        <f t="shared" si="265"/>
        <v>0</v>
      </c>
      <c r="NI279" s="918">
        <f t="shared" si="265"/>
        <v>0</v>
      </c>
      <c r="NJ279" s="918">
        <f t="shared" si="265"/>
        <v>0</v>
      </c>
      <c r="NK279" s="918">
        <f t="shared" si="265"/>
        <v>0</v>
      </c>
      <c r="NL279" s="918">
        <f t="shared" si="265"/>
        <v>0</v>
      </c>
      <c r="NM279" s="918">
        <f t="shared" si="265"/>
        <v>0</v>
      </c>
      <c r="NN279" s="918">
        <f t="shared" si="265"/>
        <v>0</v>
      </c>
      <c r="NO279" s="918">
        <f t="shared" si="265"/>
        <v>0</v>
      </c>
      <c r="NP279" s="918">
        <f t="shared" si="265"/>
        <v>0</v>
      </c>
      <c r="NQ279" s="918">
        <f t="shared" si="265"/>
        <v>0</v>
      </c>
      <c r="NR279" s="918">
        <f t="shared" si="265"/>
        <v>0</v>
      </c>
      <c r="NS279" s="918">
        <f t="shared" si="265"/>
        <v>0</v>
      </c>
      <c r="NT279" s="918">
        <f t="shared" si="265"/>
        <v>0</v>
      </c>
      <c r="NU279" s="918">
        <f t="shared" si="265"/>
        <v>0</v>
      </c>
      <c r="NV279" s="918">
        <f t="shared" si="265"/>
        <v>0</v>
      </c>
      <c r="NW279" s="918">
        <f t="shared" si="265"/>
        <v>0</v>
      </c>
      <c r="NX279" s="918">
        <f t="shared" si="265"/>
        <v>0</v>
      </c>
      <c r="NY279" s="918">
        <f t="shared" si="265"/>
        <v>0</v>
      </c>
      <c r="NZ279" s="918">
        <f t="shared" si="265"/>
        <v>0</v>
      </c>
      <c r="OA279" s="918">
        <f t="shared" si="265"/>
        <v>0</v>
      </c>
      <c r="OB279" s="918">
        <f t="shared" si="265"/>
        <v>0</v>
      </c>
      <c r="OC279" s="918">
        <f t="shared" si="265"/>
        <v>0</v>
      </c>
      <c r="OD279" s="918">
        <f t="shared" si="265"/>
        <v>0</v>
      </c>
      <c r="OE279" s="918">
        <f t="shared" si="265"/>
        <v>0</v>
      </c>
      <c r="OF279" s="918">
        <f t="shared" ref="OF279:QQ281" si="266">OF276</f>
        <v>0</v>
      </c>
      <c r="OG279" s="918">
        <f t="shared" si="266"/>
        <v>0</v>
      </c>
      <c r="OH279" s="918">
        <f t="shared" si="266"/>
        <v>0</v>
      </c>
      <c r="OI279" s="918">
        <f t="shared" si="266"/>
        <v>0</v>
      </c>
      <c r="OJ279" s="918">
        <f t="shared" si="266"/>
        <v>0</v>
      </c>
      <c r="OK279" s="918">
        <f t="shared" si="266"/>
        <v>0</v>
      </c>
      <c r="OL279" s="918">
        <f t="shared" si="266"/>
        <v>0</v>
      </c>
      <c r="OM279" s="918">
        <f t="shared" si="266"/>
        <v>0</v>
      </c>
      <c r="ON279" s="918">
        <f t="shared" si="266"/>
        <v>0</v>
      </c>
      <c r="OO279" s="918">
        <f t="shared" si="266"/>
        <v>0</v>
      </c>
      <c r="OP279" s="918">
        <f t="shared" si="266"/>
        <v>0</v>
      </c>
      <c r="OQ279" s="918">
        <f t="shared" si="266"/>
        <v>0</v>
      </c>
      <c r="OR279" s="918">
        <f t="shared" si="266"/>
        <v>0</v>
      </c>
      <c r="OS279" s="918">
        <f t="shared" si="266"/>
        <v>0</v>
      </c>
      <c r="OT279" s="918">
        <f t="shared" si="266"/>
        <v>0</v>
      </c>
      <c r="OU279" s="918">
        <f t="shared" si="266"/>
        <v>0</v>
      </c>
      <c r="OV279" s="918">
        <f t="shared" si="266"/>
        <v>0</v>
      </c>
      <c r="OW279" s="918">
        <f t="shared" si="266"/>
        <v>0</v>
      </c>
      <c r="OX279" s="918">
        <f t="shared" si="266"/>
        <v>0</v>
      </c>
      <c r="OY279" s="918">
        <f t="shared" si="266"/>
        <v>0</v>
      </c>
      <c r="OZ279" s="918">
        <f t="shared" si="266"/>
        <v>0</v>
      </c>
      <c r="PA279" s="918">
        <f t="shared" si="266"/>
        <v>0</v>
      </c>
      <c r="PB279" s="918">
        <f t="shared" si="266"/>
        <v>0</v>
      </c>
      <c r="PC279" s="918">
        <f t="shared" si="266"/>
        <v>0</v>
      </c>
      <c r="PD279" s="918">
        <f t="shared" si="266"/>
        <v>0</v>
      </c>
      <c r="PE279" s="918">
        <f t="shared" si="266"/>
        <v>0</v>
      </c>
      <c r="PF279" s="918">
        <f t="shared" si="266"/>
        <v>0</v>
      </c>
      <c r="PG279" s="918">
        <f t="shared" si="266"/>
        <v>0</v>
      </c>
      <c r="PH279" s="918">
        <f t="shared" si="266"/>
        <v>0</v>
      </c>
      <c r="PI279" s="918">
        <f t="shared" si="266"/>
        <v>0</v>
      </c>
      <c r="PJ279" s="918">
        <f t="shared" si="266"/>
        <v>0</v>
      </c>
      <c r="PK279" s="918">
        <f t="shared" si="266"/>
        <v>0</v>
      </c>
      <c r="PL279" s="918">
        <f t="shared" si="266"/>
        <v>0</v>
      </c>
      <c r="PM279" s="918">
        <f t="shared" si="266"/>
        <v>0</v>
      </c>
      <c r="PN279" s="918">
        <f t="shared" si="266"/>
        <v>0</v>
      </c>
      <c r="PO279" s="918">
        <f t="shared" si="266"/>
        <v>0</v>
      </c>
      <c r="PP279" s="918">
        <f t="shared" si="266"/>
        <v>0</v>
      </c>
      <c r="PQ279" s="918">
        <f t="shared" si="266"/>
        <v>0</v>
      </c>
      <c r="PR279" s="918">
        <f t="shared" si="266"/>
        <v>0</v>
      </c>
      <c r="PS279" s="918">
        <f t="shared" si="266"/>
        <v>0</v>
      </c>
      <c r="PT279" s="918">
        <f t="shared" si="266"/>
        <v>0</v>
      </c>
      <c r="PU279" s="918">
        <f t="shared" si="266"/>
        <v>0</v>
      </c>
      <c r="PV279" s="918">
        <f t="shared" si="266"/>
        <v>0</v>
      </c>
      <c r="PW279" s="918">
        <f t="shared" si="266"/>
        <v>0</v>
      </c>
      <c r="PX279" s="918">
        <f t="shared" si="266"/>
        <v>0</v>
      </c>
      <c r="PY279" s="918">
        <f t="shared" si="266"/>
        <v>0</v>
      </c>
      <c r="PZ279" s="918">
        <f t="shared" si="266"/>
        <v>0</v>
      </c>
      <c r="QA279" s="918">
        <f t="shared" si="266"/>
        <v>0</v>
      </c>
      <c r="QB279" s="918">
        <f t="shared" si="266"/>
        <v>0</v>
      </c>
      <c r="QC279" s="918">
        <f t="shared" si="266"/>
        <v>0</v>
      </c>
      <c r="QD279" s="918">
        <f t="shared" si="266"/>
        <v>0</v>
      </c>
      <c r="QE279" s="918">
        <f t="shared" si="266"/>
        <v>0</v>
      </c>
      <c r="QF279" s="918">
        <f t="shared" si="266"/>
        <v>0</v>
      </c>
      <c r="QG279" s="918">
        <f t="shared" si="266"/>
        <v>0</v>
      </c>
      <c r="QH279" s="918">
        <f t="shared" si="266"/>
        <v>0</v>
      </c>
      <c r="QI279" s="918">
        <f t="shared" si="266"/>
        <v>0</v>
      </c>
      <c r="QJ279" s="918">
        <f t="shared" si="266"/>
        <v>0</v>
      </c>
      <c r="QK279" s="918">
        <f t="shared" si="266"/>
        <v>0</v>
      </c>
      <c r="QL279" s="918">
        <f t="shared" si="266"/>
        <v>0</v>
      </c>
      <c r="QM279" s="918">
        <f t="shared" si="266"/>
        <v>0</v>
      </c>
      <c r="QN279" s="918">
        <f t="shared" si="266"/>
        <v>0</v>
      </c>
      <c r="QO279" s="918">
        <f t="shared" si="266"/>
        <v>0</v>
      </c>
      <c r="QP279" s="918">
        <f t="shared" si="266"/>
        <v>0</v>
      </c>
      <c r="QQ279" s="918">
        <f t="shared" si="266"/>
        <v>0</v>
      </c>
      <c r="QR279" s="918">
        <f t="shared" ref="QR279:SI281" si="267">QR276</f>
        <v>0</v>
      </c>
      <c r="QS279" s="918">
        <f t="shared" si="267"/>
        <v>0</v>
      </c>
      <c r="QT279" s="918">
        <f t="shared" si="267"/>
        <v>0</v>
      </c>
      <c r="QU279" s="918">
        <f t="shared" si="267"/>
        <v>0</v>
      </c>
      <c r="QV279" s="918">
        <f t="shared" si="267"/>
        <v>0</v>
      </c>
      <c r="QW279" s="918">
        <f t="shared" si="267"/>
        <v>0</v>
      </c>
      <c r="QX279" s="918">
        <f t="shared" si="267"/>
        <v>0</v>
      </c>
      <c r="QY279" s="918">
        <f t="shared" si="267"/>
        <v>0</v>
      </c>
      <c r="QZ279" s="918">
        <f t="shared" si="267"/>
        <v>0</v>
      </c>
      <c r="RA279" s="918">
        <f t="shared" si="267"/>
        <v>0</v>
      </c>
      <c r="RB279" s="918">
        <f t="shared" si="267"/>
        <v>0</v>
      </c>
      <c r="RC279" s="918">
        <f t="shared" si="267"/>
        <v>0</v>
      </c>
      <c r="RD279" s="918">
        <f t="shared" si="267"/>
        <v>0</v>
      </c>
      <c r="RE279" s="918">
        <f t="shared" si="267"/>
        <v>0</v>
      </c>
      <c r="RF279" s="918">
        <f t="shared" si="267"/>
        <v>0</v>
      </c>
      <c r="RG279" s="918">
        <f t="shared" si="267"/>
        <v>0</v>
      </c>
      <c r="RH279" s="918">
        <f t="shared" si="267"/>
        <v>0</v>
      </c>
      <c r="RI279" s="918">
        <f t="shared" si="267"/>
        <v>0</v>
      </c>
      <c r="RJ279" s="918">
        <f t="shared" si="267"/>
        <v>0</v>
      </c>
      <c r="RK279" s="918">
        <f t="shared" si="267"/>
        <v>0</v>
      </c>
      <c r="RL279" s="918">
        <f t="shared" si="267"/>
        <v>0</v>
      </c>
      <c r="RM279" s="918">
        <f t="shared" si="267"/>
        <v>0</v>
      </c>
      <c r="RN279" s="918">
        <f t="shared" si="267"/>
        <v>0</v>
      </c>
      <c r="RO279" s="918">
        <f t="shared" si="267"/>
        <v>0</v>
      </c>
      <c r="RP279" s="918">
        <f t="shared" si="267"/>
        <v>0</v>
      </c>
      <c r="RQ279" s="918">
        <f t="shared" si="267"/>
        <v>0</v>
      </c>
      <c r="RR279" s="918">
        <f t="shared" si="267"/>
        <v>0</v>
      </c>
      <c r="RS279" s="918">
        <f t="shared" si="267"/>
        <v>0</v>
      </c>
      <c r="RT279" s="918">
        <f t="shared" si="267"/>
        <v>0</v>
      </c>
      <c r="RU279" s="918">
        <f t="shared" si="267"/>
        <v>0</v>
      </c>
      <c r="RV279" s="918">
        <f t="shared" si="267"/>
        <v>0</v>
      </c>
      <c r="RW279" s="918">
        <f t="shared" si="267"/>
        <v>0</v>
      </c>
      <c r="RX279" s="918">
        <f t="shared" si="267"/>
        <v>0</v>
      </c>
      <c r="RY279" s="918">
        <f t="shared" si="267"/>
        <v>0</v>
      </c>
      <c r="RZ279" s="918">
        <f t="shared" si="267"/>
        <v>0</v>
      </c>
      <c r="SA279" s="918">
        <f t="shared" si="267"/>
        <v>0</v>
      </c>
      <c r="SB279" s="918">
        <f t="shared" si="267"/>
        <v>0</v>
      </c>
      <c r="SC279" s="918">
        <f t="shared" si="267"/>
        <v>0</v>
      </c>
      <c r="SD279" s="918">
        <f t="shared" si="267"/>
        <v>0</v>
      </c>
      <c r="SE279" s="918">
        <f t="shared" si="267"/>
        <v>0</v>
      </c>
      <c r="SF279" s="918">
        <f t="shared" si="267"/>
        <v>0</v>
      </c>
      <c r="SG279" s="918">
        <f t="shared" si="267"/>
        <v>0</v>
      </c>
      <c r="SH279" s="918">
        <f t="shared" si="267"/>
        <v>0</v>
      </c>
      <c r="SI279" s="918">
        <f t="shared" si="267"/>
        <v>0</v>
      </c>
      <c r="SJ279" s="272">
        <f t="shared" si="259"/>
        <v>0</v>
      </c>
      <c r="SK279" s="259"/>
      <c r="SL279" s="247"/>
      <c r="SM279" s="247"/>
      <c r="SN279" s="247"/>
    </row>
    <row r="280" spans="1:508" outlineLevel="3" x14ac:dyDescent="0.35">
      <c r="A280" s="247"/>
      <c r="B280" s="256"/>
      <c r="C280" s="445">
        <f>INT($C$40)+3</f>
        <v>4</v>
      </c>
      <c r="D280" s="272"/>
      <c r="E280" s="323">
        <f t="shared" si="216"/>
        <v>128</v>
      </c>
      <c r="F280" s="329"/>
      <c r="G280" s="272"/>
      <c r="H280" s="567"/>
      <c r="I280" s="582" t="s">
        <v>901</v>
      </c>
      <c r="J280" s="568"/>
      <c r="K280" s="918">
        <f t="shared" ref="K280:Z281" si="268">K277</f>
        <v>0</v>
      </c>
      <c r="L280" s="918">
        <f t="shared" si="268"/>
        <v>0</v>
      </c>
      <c r="M280" s="918">
        <f t="shared" si="268"/>
        <v>0</v>
      </c>
      <c r="N280" s="918">
        <f t="shared" si="268"/>
        <v>0</v>
      </c>
      <c r="O280" s="918">
        <f t="shared" si="268"/>
        <v>0</v>
      </c>
      <c r="P280" s="918">
        <f t="shared" si="268"/>
        <v>0</v>
      </c>
      <c r="Q280" s="918">
        <f t="shared" si="268"/>
        <v>0</v>
      </c>
      <c r="R280" s="918">
        <f t="shared" si="268"/>
        <v>0</v>
      </c>
      <c r="S280" s="918">
        <f t="shared" si="268"/>
        <v>0</v>
      </c>
      <c r="T280" s="918">
        <f t="shared" si="268"/>
        <v>0</v>
      </c>
      <c r="U280" s="918">
        <f t="shared" si="268"/>
        <v>0</v>
      </c>
      <c r="V280" s="918">
        <f t="shared" si="268"/>
        <v>0</v>
      </c>
      <c r="W280" s="918">
        <f t="shared" si="268"/>
        <v>0</v>
      </c>
      <c r="X280" s="918">
        <f t="shared" si="268"/>
        <v>0</v>
      </c>
      <c r="Y280" s="918">
        <f t="shared" si="268"/>
        <v>0</v>
      </c>
      <c r="Z280" s="918">
        <f t="shared" si="268"/>
        <v>0</v>
      </c>
      <c r="AA280" s="918">
        <f t="shared" si="260"/>
        <v>0</v>
      </c>
      <c r="AB280" s="918">
        <f t="shared" si="260"/>
        <v>0</v>
      </c>
      <c r="AC280" s="918">
        <f t="shared" si="260"/>
        <v>0</v>
      </c>
      <c r="AD280" s="918">
        <f t="shared" si="260"/>
        <v>0</v>
      </c>
      <c r="AE280" s="918">
        <f t="shared" si="260"/>
        <v>0</v>
      </c>
      <c r="AF280" s="918">
        <f t="shared" si="260"/>
        <v>0</v>
      </c>
      <c r="AG280" s="918">
        <f t="shared" si="260"/>
        <v>0</v>
      </c>
      <c r="AH280" s="918">
        <f t="shared" si="260"/>
        <v>0</v>
      </c>
      <c r="AI280" s="918">
        <f t="shared" si="260"/>
        <v>0</v>
      </c>
      <c r="AJ280" s="918">
        <f t="shared" si="260"/>
        <v>0</v>
      </c>
      <c r="AK280" s="918">
        <f t="shared" si="260"/>
        <v>0</v>
      </c>
      <c r="AL280" s="918">
        <f t="shared" si="260"/>
        <v>0</v>
      </c>
      <c r="AM280" s="918">
        <f t="shared" si="260"/>
        <v>0</v>
      </c>
      <c r="AN280" s="918">
        <f t="shared" si="260"/>
        <v>0</v>
      </c>
      <c r="AO280" s="918">
        <f t="shared" si="260"/>
        <v>0</v>
      </c>
      <c r="AP280" s="918">
        <f t="shared" si="260"/>
        <v>0</v>
      </c>
      <c r="AQ280" s="918">
        <f t="shared" si="260"/>
        <v>0</v>
      </c>
      <c r="AR280" s="918">
        <f t="shared" si="260"/>
        <v>0</v>
      </c>
      <c r="AS280" s="918">
        <f t="shared" si="260"/>
        <v>0</v>
      </c>
      <c r="AT280" s="918">
        <f t="shared" si="260"/>
        <v>0</v>
      </c>
      <c r="AU280" s="918">
        <f t="shared" si="260"/>
        <v>0</v>
      </c>
      <c r="AV280" s="918">
        <f t="shared" si="260"/>
        <v>0</v>
      </c>
      <c r="AW280" s="918">
        <f t="shared" si="260"/>
        <v>0</v>
      </c>
      <c r="AX280" s="918">
        <f t="shared" si="260"/>
        <v>0</v>
      </c>
      <c r="AY280" s="918">
        <f t="shared" si="260"/>
        <v>0</v>
      </c>
      <c r="AZ280" s="918">
        <f t="shared" si="260"/>
        <v>0</v>
      </c>
      <c r="BA280" s="918">
        <f t="shared" si="260"/>
        <v>0</v>
      </c>
      <c r="BB280" s="918">
        <f t="shared" si="260"/>
        <v>0</v>
      </c>
      <c r="BC280" s="918">
        <f t="shared" si="260"/>
        <v>0</v>
      </c>
      <c r="BD280" s="918">
        <f t="shared" si="260"/>
        <v>0</v>
      </c>
      <c r="BE280" s="918">
        <f t="shared" si="260"/>
        <v>0</v>
      </c>
      <c r="BF280" s="918">
        <f t="shared" si="260"/>
        <v>0</v>
      </c>
      <c r="BG280" s="918">
        <f t="shared" si="260"/>
        <v>0</v>
      </c>
      <c r="BH280" s="918">
        <f t="shared" si="260"/>
        <v>0</v>
      </c>
      <c r="BI280" s="918">
        <f t="shared" si="260"/>
        <v>0</v>
      </c>
      <c r="BJ280" s="918">
        <f t="shared" si="260"/>
        <v>0</v>
      </c>
      <c r="BK280" s="918">
        <f t="shared" si="260"/>
        <v>0</v>
      </c>
      <c r="BL280" s="918">
        <f t="shared" si="260"/>
        <v>0</v>
      </c>
      <c r="BM280" s="918">
        <f t="shared" si="260"/>
        <v>0</v>
      </c>
      <c r="BN280" s="918">
        <f t="shared" si="260"/>
        <v>0</v>
      </c>
      <c r="BO280" s="918">
        <f t="shared" si="260"/>
        <v>0</v>
      </c>
      <c r="BP280" s="918">
        <f t="shared" si="260"/>
        <v>0</v>
      </c>
      <c r="BQ280" s="918">
        <f t="shared" si="260"/>
        <v>0</v>
      </c>
      <c r="BR280" s="918">
        <f t="shared" si="260"/>
        <v>0</v>
      </c>
      <c r="BS280" s="918">
        <f t="shared" si="260"/>
        <v>0</v>
      </c>
      <c r="BT280" s="918">
        <f t="shared" si="260"/>
        <v>0</v>
      </c>
      <c r="BU280" s="918">
        <f t="shared" si="260"/>
        <v>0</v>
      </c>
      <c r="BV280" s="918">
        <f t="shared" si="260"/>
        <v>0</v>
      </c>
      <c r="BW280" s="918">
        <f t="shared" si="260"/>
        <v>0</v>
      </c>
      <c r="BX280" s="918">
        <f t="shared" si="261"/>
        <v>0</v>
      </c>
      <c r="BY280" s="918">
        <f t="shared" si="261"/>
        <v>0</v>
      </c>
      <c r="BZ280" s="918">
        <f t="shared" si="261"/>
        <v>0</v>
      </c>
      <c r="CA280" s="918">
        <f t="shared" si="261"/>
        <v>0</v>
      </c>
      <c r="CB280" s="918">
        <f t="shared" si="261"/>
        <v>0</v>
      </c>
      <c r="CC280" s="918">
        <f t="shared" si="261"/>
        <v>0</v>
      </c>
      <c r="CD280" s="918">
        <f t="shared" si="261"/>
        <v>0</v>
      </c>
      <c r="CE280" s="918">
        <f t="shared" si="261"/>
        <v>0</v>
      </c>
      <c r="CF280" s="918">
        <f t="shared" si="261"/>
        <v>0</v>
      </c>
      <c r="CG280" s="918">
        <f t="shared" si="261"/>
        <v>0</v>
      </c>
      <c r="CH280" s="918">
        <f t="shared" si="261"/>
        <v>0</v>
      </c>
      <c r="CI280" s="918">
        <f t="shared" si="261"/>
        <v>0</v>
      </c>
      <c r="CJ280" s="918">
        <f t="shared" si="261"/>
        <v>0</v>
      </c>
      <c r="CK280" s="918">
        <f t="shared" si="261"/>
        <v>0</v>
      </c>
      <c r="CL280" s="918">
        <f t="shared" si="261"/>
        <v>0</v>
      </c>
      <c r="CM280" s="918">
        <f t="shared" si="261"/>
        <v>0</v>
      </c>
      <c r="CN280" s="918">
        <f t="shared" si="261"/>
        <v>0</v>
      </c>
      <c r="CO280" s="918">
        <f t="shared" si="261"/>
        <v>0</v>
      </c>
      <c r="CP280" s="918">
        <f t="shared" si="261"/>
        <v>0</v>
      </c>
      <c r="CQ280" s="918">
        <f t="shared" si="261"/>
        <v>0</v>
      </c>
      <c r="CR280" s="918">
        <f t="shared" si="261"/>
        <v>0</v>
      </c>
      <c r="CS280" s="918">
        <f t="shared" si="261"/>
        <v>0</v>
      </c>
      <c r="CT280" s="918">
        <f t="shared" si="261"/>
        <v>0</v>
      </c>
      <c r="CU280" s="918">
        <f t="shared" si="261"/>
        <v>0</v>
      </c>
      <c r="CV280" s="918">
        <f t="shared" si="261"/>
        <v>0</v>
      </c>
      <c r="CW280" s="918">
        <f t="shared" si="261"/>
        <v>0</v>
      </c>
      <c r="CX280" s="918">
        <f t="shared" si="261"/>
        <v>0</v>
      </c>
      <c r="CY280" s="918">
        <f t="shared" si="261"/>
        <v>0</v>
      </c>
      <c r="CZ280" s="918">
        <f t="shared" si="261"/>
        <v>0</v>
      </c>
      <c r="DA280" s="918">
        <f t="shared" si="261"/>
        <v>0</v>
      </c>
      <c r="DB280" s="918">
        <f t="shared" si="261"/>
        <v>0</v>
      </c>
      <c r="DC280" s="918">
        <f t="shared" si="261"/>
        <v>0</v>
      </c>
      <c r="DD280" s="918">
        <f t="shared" si="261"/>
        <v>0</v>
      </c>
      <c r="DE280" s="918">
        <f t="shared" si="261"/>
        <v>0</v>
      </c>
      <c r="DF280" s="918">
        <f t="shared" si="261"/>
        <v>0</v>
      </c>
      <c r="DG280" s="918">
        <f t="shared" si="261"/>
        <v>0</v>
      </c>
      <c r="DH280" s="918">
        <f t="shared" si="261"/>
        <v>0</v>
      </c>
      <c r="DI280" s="918">
        <f t="shared" si="261"/>
        <v>0</v>
      </c>
      <c r="DJ280" s="918">
        <f t="shared" si="261"/>
        <v>0</v>
      </c>
      <c r="DK280" s="918">
        <f t="shared" si="261"/>
        <v>0</v>
      </c>
      <c r="DL280" s="918">
        <f t="shared" si="261"/>
        <v>0</v>
      </c>
      <c r="DM280" s="918">
        <f t="shared" si="261"/>
        <v>0</v>
      </c>
      <c r="DN280" s="918">
        <f t="shared" si="261"/>
        <v>0</v>
      </c>
      <c r="DO280" s="918">
        <f t="shared" si="261"/>
        <v>0</v>
      </c>
      <c r="DP280" s="918">
        <f t="shared" si="261"/>
        <v>0</v>
      </c>
      <c r="DQ280" s="918">
        <f t="shared" si="261"/>
        <v>0</v>
      </c>
      <c r="DR280" s="918">
        <f t="shared" si="261"/>
        <v>0</v>
      </c>
      <c r="DS280" s="918">
        <f t="shared" si="261"/>
        <v>0</v>
      </c>
      <c r="DT280" s="918">
        <f t="shared" si="261"/>
        <v>0</v>
      </c>
      <c r="DU280" s="918">
        <f t="shared" si="261"/>
        <v>0</v>
      </c>
      <c r="DV280" s="918">
        <f t="shared" si="261"/>
        <v>0</v>
      </c>
      <c r="DW280" s="918">
        <f t="shared" si="261"/>
        <v>0</v>
      </c>
      <c r="DX280" s="918">
        <f t="shared" si="261"/>
        <v>0</v>
      </c>
      <c r="DY280" s="918">
        <f t="shared" si="261"/>
        <v>0</v>
      </c>
      <c r="DZ280" s="918">
        <f t="shared" si="261"/>
        <v>0</v>
      </c>
      <c r="EA280" s="918">
        <f t="shared" si="261"/>
        <v>0</v>
      </c>
      <c r="EB280" s="918">
        <f t="shared" si="261"/>
        <v>0</v>
      </c>
      <c r="EC280" s="918">
        <f t="shared" si="261"/>
        <v>0</v>
      </c>
      <c r="ED280" s="918">
        <f t="shared" si="261"/>
        <v>0</v>
      </c>
      <c r="EE280" s="918">
        <f t="shared" si="261"/>
        <v>0</v>
      </c>
      <c r="EF280" s="918">
        <f t="shared" si="261"/>
        <v>0</v>
      </c>
      <c r="EG280" s="918">
        <f t="shared" si="261"/>
        <v>0</v>
      </c>
      <c r="EH280" s="918">
        <f t="shared" si="261"/>
        <v>0</v>
      </c>
      <c r="EI280" s="918">
        <f t="shared" si="261"/>
        <v>0</v>
      </c>
      <c r="EJ280" s="918">
        <f t="shared" si="262"/>
        <v>0</v>
      </c>
      <c r="EK280" s="918">
        <f t="shared" si="262"/>
        <v>0</v>
      </c>
      <c r="EL280" s="918">
        <f t="shared" si="262"/>
        <v>0</v>
      </c>
      <c r="EM280" s="918">
        <f t="shared" si="262"/>
        <v>0</v>
      </c>
      <c r="EN280" s="918">
        <f t="shared" si="262"/>
        <v>0</v>
      </c>
      <c r="EO280" s="918">
        <f t="shared" si="262"/>
        <v>0</v>
      </c>
      <c r="EP280" s="918">
        <f t="shared" si="262"/>
        <v>0</v>
      </c>
      <c r="EQ280" s="918">
        <f t="shared" si="262"/>
        <v>0</v>
      </c>
      <c r="ER280" s="918">
        <f t="shared" si="262"/>
        <v>0</v>
      </c>
      <c r="ES280" s="918">
        <f t="shared" si="262"/>
        <v>0</v>
      </c>
      <c r="ET280" s="918">
        <f t="shared" si="262"/>
        <v>0</v>
      </c>
      <c r="EU280" s="918">
        <f t="shared" si="262"/>
        <v>0</v>
      </c>
      <c r="EV280" s="918">
        <f t="shared" si="262"/>
        <v>0</v>
      </c>
      <c r="EW280" s="918">
        <f t="shared" si="262"/>
        <v>0</v>
      </c>
      <c r="EX280" s="918">
        <f t="shared" si="262"/>
        <v>0</v>
      </c>
      <c r="EY280" s="918">
        <f t="shared" si="262"/>
        <v>0</v>
      </c>
      <c r="EZ280" s="918">
        <f t="shared" si="262"/>
        <v>0</v>
      </c>
      <c r="FA280" s="918">
        <f t="shared" si="262"/>
        <v>0</v>
      </c>
      <c r="FB280" s="918">
        <f t="shared" si="262"/>
        <v>0</v>
      </c>
      <c r="FC280" s="918">
        <f t="shared" si="262"/>
        <v>0</v>
      </c>
      <c r="FD280" s="918">
        <f t="shared" si="262"/>
        <v>0</v>
      </c>
      <c r="FE280" s="918">
        <f t="shared" si="262"/>
        <v>0</v>
      </c>
      <c r="FF280" s="918">
        <f t="shared" si="262"/>
        <v>0</v>
      </c>
      <c r="FG280" s="918">
        <f t="shared" si="262"/>
        <v>0</v>
      </c>
      <c r="FH280" s="918">
        <f t="shared" si="262"/>
        <v>0</v>
      </c>
      <c r="FI280" s="918">
        <f t="shared" si="262"/>
        <v>0</v>
      </c>
      <c r="FJ280" s="918">
        <f t="shared" si="262"/>
        <v>0</v>
      </c>
      <c r="FK280" s="918">
        <f t="shared" si="262"/>
        <v>0</v>
      </c>
      <c r="FL280" s="918">
        <f t="shared" si="262"/>
        <v>0</v>
      </c>
      <c r="FM280" s="918">
        <f t="shared" si="262"/>
        <v>0</v>
      </c>
      <c r="FN280" s="918">
        <f t="shared" si="262"/>
        <v>0</v>
      </c>
      <c r="FO280" s="918">
        <f t="shared" si="262"/>
        <v>0</v>
      </c>
      <c r="FP280" s="918">
        <f t="shared" si="262"/>
        <v>0</v>
      </c>
      <c r="FQ280" s="918">
        <f t="shared" si="262"/>
        <v>0</v>
      </c>
      <c r="FR280" s="918">
        <f t="shared" si="262"/>
        <v>0</v>
      </c>
      <c r="FS280" s="918">
        <f t="shared" si="262"/>
        <v>0</v>
      </c>
      <c r="FT280" s="918">
        <f t="shared" si="262"/>
        <v>0</v>
      </c>
      <c r="FU280" s="918">
        <f t="shared" si="262"/>
        <v>0</v>
      </c>
      <c r="FV280" s="918">
        <f t="shared" si="262"/>
        <v>0</v>
      </c>
      <c r="FW280" s="918">
        <f t="shared" si="262"/>
        <v>0</v>
      </c>
      <c r="FX280" s="918">
        <f t="shared" si="262"/>
        <v>0</v>
      </c>
      <c r="FY280" s="918">
        <f t="shared" si="262"/>
        <v>0</v>
      </c>
      <c r="FZ280" s="918">
        <f t="shared" si="262"/>
        <v>0</v>
      </c>
      <c r="GA280" s="918">
        <f t="shared" si="262"/>
        <v>0</v>
      </c>
      <c r="GB280" s="918">
        <f t="shared" si="262"/>
        <v>0</v>
      </c>
      <c r="GC280" s="918">
        <f t="shared" si="262"/>
        <v>0</v>
      </c>
      <c r="GD280" s="918">
        <f t="shared" si="262"/>
        <v>0</v>
      </c>
      <c r="GE280" s="918">
        <f t="shared" si="262"/>
        <v>0</v>
      </c>
      <c r="GF280" s="918">
        <f t="shared" si="262"/>
        <v>0</v>
      </c>
      <c r="GG280" s="918">
        <f t="shared" si="262"/>
        <v>0</v>
      </c>
      <c r="GH280" s="918">
        <f t="shared" si="262"/>
        <v>0</v>
      </c>
      <c r="GI280" s="918">
        <f t="shared" si="262"/>
        <v>0</v>
      </c>
      <c r="GJ280" s="918">
        <f t="shared" si="262"/>
        <v>0</v>
      </c>
      <c r="GK280" s="918">
        <f t="shared" si="262"/>
        <v>0</v>
      </c>
      <c r="GL280" s="918">
        <f t="shared" si="262"/>
        <v>0</v>
      </c>
      <c r="GM280" s="918">
        <f t="shared" si="262"/>
        <v>0</v>
      </c>
      <c r="GN280" s="918">
        <f t="shared" si="262"/>
        <v>0</v>
      </c>
      <c r="GO280" s="918">
        <f t="shared" si="262"/>
        <v>0</v>
      </c>
      <c r="GP280" s="918">
        <f t="shared" si="262"/>
        <v>0</v>
      </c>
      <c r="GQ280" s="918">
        <f t="shared" si="262"/>
        <v>0</v>
      </c>
      <c r="GR280" s="918">
        <f t="shared" si="262"/>
        <v>0</v>
      </c>
      <c r="GS280" s="918">
        <f t="shared" si="262"/>
        <v>0</v>
      </c>
      <c r="GT280" s="918">
        <f t="shared" si="262"/>
        <v>0</v>
      </c>
      <c r="GU280" s="918">
        <f t="shared" si="262"/>
        <v>0</v>
      </c>
      <c r="GV280" s="918">
        <f t="shared" si="263"/>
        <v>0</v>
      </c>
      <c r="GW280" s="918">
        <f t="shared" si="263"/>
        <v>0</v>
      </c>
      <c r="GX280" s="918">
        <f t="shared" si="263"/>
        <v>0</v>
      </c>
      <c r="GY280" s="918">
        <f t="shared" si="263"/>
        <v>0</v>
      </c>
      <c r="GZ280" s="918">
        <f t="shared" si="263"/>
        <v>0</v>
      </c>
      <c r="HA280" s="918">
        <f t="shared" si="263"/>
        <v>0</v>
      </c>
      <c r="HB280" s="918">
        <f t="shared" si="263"/>
        <v>0</v>
      </c>
      <c r="HC280" s="918">
        <f t="shared" si="263"/>
        <v>0</v>
      </c>
      <c r="HD280" s="918">
        <f t="shared" si="263"/>
        <v>0</v>
      </c>
      <c r="HE280" s="918">
        <f t="shared" si="263"/>
        <v>0</v>
      </c>
      <c r="HF280" s="918">
        <f t="shared" si="263"/>
        <v>0</v>
      </c>
      <c r="HG280" s="918">
        <f t="shared" si="263"/>
        <v>0</v>
      </c>
      <c r="HH280" s="918">
        <f t="shared" si="263"/>
        <v>0</v>
      </c>
      <c r="HI280" s="918">
        <f t="shared" si="263"/>
        <v>0</v>
      </c>
      <c r="HJ280" s="918">
        <f t="shared" si="263"/>
        <v>0</v>
      </c>
      <c r="HK280" s="918">
        <f t="shared" si="263"/>
        <v>0</v>
      </c>
      <c r="HL280" s="918">
        <f t="shared" si="263"/>
        <v>0</v>
      </c>
      <c r="HM280" s="918">
        <f t="shared" si="263"/>
        <v>0</v>
      </c>
      <c r="HN280" s="918">
        <f t="shared" si="263"/>
        <v>0</v>
      </c>
      <c r="HO280" s="918">
        <f t="shared" si="263"/>
        <v>0</v>
      </c>
      <c r="HP280" s="918">
        <f t="shared" si="263"/>
        <v>0</v>
      </c>
      <c r="HQ280" s="918">
        <f t="shared" si="263"/>
        <v>0</v>
      </c>
      <c r="HR280" s="918">
        <f t="shared" si="263"/>
        <v>0</v>
      </c>
      <c r="HS280" s="918">
        <f t="shared" si="263"/>
        <v>0</v>
      </c>
      <c r="HT280" s="918">
        <f t="shared" si="263"/>
        <v>0</v>
      </c>
      <c r="HU280" s="918">
        <f t="shared" si="263"/>
        <v>0</v>
      </c>
      <c r="HV280" s="918">
        <f t="shared" si="263"/>
        <v>0</v>
      </c>
      <c r="HW280" s="918">
        <f t="shared" si="263"/>
        <v>0</v>
      </c>
      <c r="HX280" s="918">
        <f t="shared" si="263"/>
        <v>0</v>
      </c>
      <c r="HY280" s="918">
        <f t="shared" si="263"/>
        <v>0</v>
      </c>
      <c r="HZ280" s="918">
        <f t="shared" si="263"/>
        <v>0</v>
      </c>
      <c r="IA280" s="918">
        <f t="shared" si="263"/>
        <v>0</v>
      </c>
      <c r="IB280" s="918">
        <f t="shared" si="263"/>
        <v>0</v>
      </c>
      <c r="IC280" s="918">
        <f t="shared" si="263"/>
        <v>0</v>
      </c>
      <c r="ID280" s="918">
        <f t="shared" si="263"/>
        <v>0</v>
      </c>
      <c r="IE280" s="918">
        <f t="shared" si="263"/>
        <v>0</v>
      </c>
      <c r="IF280" s="918">
        <f t="shared" si="263"/>
        <v>0</v>
      </c>
      <c r="IG280" s="918">
        <f t="shared" si="263"/>
        <v>0</v>
      </c>
      <c r="IH280" s="918">
        <f t="shared" si="263"/>
        <v>0</v>
      </c>
      <c r="II280" s="918">
        <f t="shared" si="263"/>
        <v>0</v>
      </c>
      <c r="IJ280" s="918">
        <f t="shared" si="263"/>
        <v>0</v>
      </c>
      <c r="IK280" s="918">
        <f t="shared" si="263"/>
        <v>0</v>
      </c>
      <c r="IL280" s="918">
        <f t="shared" si="263"/>
        <v>0</v>
      </c>
      <c r="IM280" s="918">
        <f t="shared" si="263"/>
        <v>0</v>
      </c>
      <c r="IN280" s="918">
        <f t="shared" si="263"/>
        <v>0</v>
      </c>
      <c r="IO280" s="918">
        <f t="shared" si="263"/>
        <v>0</v>
      </c>
      <c r="IP280" s="918">
        <f t="shared" si="263"/>
        <v>0</v>
      </c>
      <c r="IQ280" s="918">
        <f t="shared" si="263"/>
        <v>0</v>
      </c>
      <c r="IR280" s="918">
        <f t="shared" si="263"/>
        <v>0</v>
      </c>
      <c r="IS280" s="918">
        <f t="shared" si="263"/>
        <v>0</v>
      </c>
      <c r="IT280" s="918">
        <f t="shared" si="263"/>
        <v>0</v>
      </c>
      <c r="IU280" s="918">
        <f t="shared" si="263"/>
        <v>0</v>
      </c>
      <c r="IV280" s="918">
        <f t="shared" si="263"/>
        <v>0</v>
      </c>
      <c r="IW280" s="918">
        <f t="shared" si="263"/>
        <v>0</v>
      </c>
      <c r="IX280" s="918">
        <f t="shared" si="263"/>
        <v>0</v>
      </c>
      <c r="IY280" s="918">
        <f t="shared" si="263"/>
        <v>0</v>
      </c>
      <c r="IZ280" s="918">
        <f t="shared" si="263"/>
        <v>0</v>
      </c>
      <c r="JA280" s="918">
        <f t="shared" si="263"/>
        <v>0</v>
      </c>
      <c r="JB280" s="918">
        <f t="shared" si="263"/>
        <v>0</v>
      </c>
      <c r="JC280" s="918">
        <f t="shared" si="263"/>
        <v>0</v>
      </c>
      <c r="JD280" s="918">
        <f t="shared" si="263"/>
        <v>0</v>
      </c>
      <c r="JE280" s="918">
        <f t="shared" si="263"/>
        <v>0</v>
      </c>
      <c r="JF280" s="918">
        <f t="shared" si="263"/>
        <v>0</v>
      </c>
      <c r="JG280" s="918">
        <f t="shared" si="263"/>
        <v>0</v>
      </c>
      <c r="JH280" s="918">
        <f t="shared" si="264"/>
        <v>0</v>
      </c>
      <c r="JI280" s="918">
        <f t="shared" si="264"/>
        <v>0</v>
      </c>
      <c r="JJ280" s="918">
        <f t="shared" si="264"/>
        <v>0</v>
      </c>
      <c r="JK280" s="918">
        <f t="shared" si="264"/>
        <v>0</v>
      </c>
      <c r="JL280" s="918">
        <f t="shared" si="264"/>
        <v>0</v>
      </c>
      <c r="JM280" s="918">
        <f t="shared" si="264"/>
        <v>0</v>
      </c>
      <c r="JN280" s="918">
        <f t="shared" si="264"/>
        <v>0</v>
      </c>
      <c r="JO280" s="918">
        <f t="shared" si="264"/>
        <v>0</v>
      </c>
      <c r="JP280" s="918">
        <f t="shared" si="264"/>
        <v>0</v>
      </c>
      <c r="JQ280" s="918">
        <f t="shared" si="264"/>
        <v>0</v>
      </c>
      <c r="JR280" s="918">
        <f t="shared" si="264"/>
        <v>0</v>
      </c>
      <c r="JS280" s="918">
        <f t="shared" si="264"/>
        <v>0</v>
      </c>
      <c r="JT280" s="918">
        <f t="shared" si="264"/>
        <v>0</v>
      </c>
      <c r="JU280" s="918">
        <f t="shared" si="264"/>
        <v>0</v>
      </c>
      <c r="JV280" s="918">
        <f t="shared" si="264"/>
        <v>0</v>
      </c>
      <c r="JW280" s="918">
        <f t="shared" si="264"/>
        <v>0</v>
      </c>
      <c r="JX280" s="918">
        <f t="shared" si="264"/>
        <v>0</v>
      </c>
      <c r="JY280" s="918">
        <f t="shared" si="264"/>
        <v>0</v>
      </c>
      <c r="JZ280" s="918">
        <f t="shared" si="264"/>
        <v>0</v>
      </c>
      <c r="KA280" s="918">
        <f t="shared" si="264"/>
        <v>0</v>
      </c>
      <c r="KB280" s="918">
        <f t="shared" si="264"/>
        <v>0</v>
      </c>
      <c r="KC280" s="918">
        <f t="shared" si="264"/>
        <v>0</v>
      </c>
      <c r="KD280" s="918">
        <f t="shared" si="264"/>
        <v>0</v>
      </c>
      <c r="KE280" s="918">
        <f t="shared" si="264"/>
        <v>0</v>
      </c>
      <c r="KF280" s="918">
        <f t="shared" si="264"/>
        <v>0</v>
      </c>
      <c r="KG280" s="918">
        <f t="shared" si="264"/>
        <v>0</v>
      </c>
      <c r="KH280" s="918">
        <f t="shared" si="264"/>
        <v>0</v>
      </c>
      <c r="KI280" s="918">
        <f t="shared" si="264"/>
        <v>0</v>
      </c>
      <c r="KJ280" s="918">
        <f t="shared" si="264"/>
        <v>0</v>
      </c>
      <c r="KK280" s="918">
        <f t="shared" si="264"/>
        <v>0</v>
      </c>
      <c r="KL280" s="918">
        <f t="shared" si="264"/>
        <v>0</v>
      </c>
      <c r="KM280" s="918">
        <f t="shared" si="264"/>
        <v>0</v>
      </c>
      <c r="KN280" s="918">
        <f t="shared" si="264"/>
        <v>0</v>
      </c>
      <c r="KO280" s="918">
        <f t="shared" si="264"/>
        <v>0</v>
      </c>
      <c r="KP280" s="918">
        <f t="shared" si="264"/>
        <v>0</v>
      </c>
      <c r="KQ280" s="918">
        <f t="shared" si="264"/>
        <v>0</v>
      </c>
      <c r="KR280" s="918">
        <f t="shared" si="264"/>
        <v>0</v>
      </c>
      <c r="KS280" s="918">
        <f t="shared" si="264"/>
        <v>0</v>
      </c>
      <c r="KT280" s="918">
        <f t="shared" si="264"/>
        <v>0</v>
      </c>
      <c r="KU280" s="918">
        <f t="shared" si="264"/>
        <v>0</v>
      </c>
      <c r="KV280" s="918">
        <f t="shared" si="264"/>
        <v>0</v>
      </c>
      <c r="KW280" s="918">
        <f t="shared" si="264"/>
        <v>0</v>
      </c>
      <c r="KX280" s="918">
        <f t="shared" si="264"/>
        <v>0</v>
      </c>
      <c r="KY280" s="918">
        <f t="shared" si="264"/>
        <v>0</v>
      </c>
      <c r="KZ280" s="918">
        <f t="shared" si="264"/>
        <v>0</v>
      </c>
      <c r="LA280" s="918">
        <f t="shared" si="264"/>
        <v>0</v>
      </c>
      <c r="LB280" s="918">
        <f t="shared" si="264"/>
        <v>0</v>
      </c>
      <c r="LC280" s="918">
        <f t="shared" si="264"/>
        <v>0</v>
      </c>
      <c r="LD280" s="918">
        <f t="shared" si="264"/>
        <v>0</v>
      </c>
      <c r="LE280" s="918">
        <f t="shared" si="264"/>
        <v>0</v>
      </c>
      <c r="LF280" s="918">
        <f t="shared" si="264"/>
        <v>0</v>
      </c>
      <c r="LG280" s="918">
        <f t="shared" si="264"/>
        <v>0</v>
      </c>
      <c r="LH280" s="918">
        <f t="shared" si="264"/>
        <v>0</v>
      </c>
      <c r="LI280" s="918">
        <f t="shared" si="264"/>
        <v>0</v>
      </c>
      <c r="LJ280" s="918">
        <f t="shared" si="264"/>
        <v>0</v>
      </c>
      <c r="LK280" s="918">
        <f t="shared" si="264"/>
        <v>0</v>
      </c>
      <c r="LL280" s="918">
        <f t="shared" si="264"/>
        <v>0</v>
      </c>
      <c r="LM280" s="918">
        <f t="shared" si="264"/>
        <v>0</v>
      </c>
      <c r="LN280" s="918">
        <f t="shared" si="264"/>
        <v>0</v>
      </c>
      <c r="LO280" s="918">
        <f t="shared" si="264"/>
        <v>0</v>
      </c>
      <c r="LP280" s="918">
        <f t="shared" si="264"/>
        <v>0</v>
      </c>
      <c r="LQ280" s="918">
        <f t="shared" si="264"/>
        <v>0</v>
      </c>
      <c r="LR280" s="918">
        <f t="shared" si="264"/>
        <v>0</v>
      </c>
      <c r="LS280" s="918">
        <f t="shared" si="264"/>
        <v>0</v>
      </c>
      <c r="LT280" s="918">
        <f t="shared" si="265"/>
        <v>0</v>
      </c>
      <c r="LU280" s="918">
        <f t="shared" si="265"/>
        <v>0</v>
      </c>
      <c r="LV280" s="918">
        <f t="shared" si="265"/>
        <v>0</v>
      </c>
      <c r="LW280" s="918">
        <f t="shared" si="265"/>
        <v>0</v>
      </c>
      <c r="LX280" s="918">
        <f t="shared" si="265"/>
        <v>0</v>
      </c>
      <c r="LY280" s="918">
        <f t="shared" si="265"/>
        <v>0</v>
      </c>
      <c r="LZ280" s="918">
        <f t="shared" si="265"/>
        <v>0</v>
      </c>
      <c r="MA280" s="918">
        <f t="shared" si="265"/>
        <v>0</v>
      </c>
      <c r="MB280" s="918">
        <f t="shared" si="265"/>
        <v>0</v>
      </c>
      <c r="MC280" s="918">
        <f t="shared" si="265"/>
        <v>0</v>
      </c>
      <c r="MD280" s="918">
        <f t="shared" si="265"/>
        <v>0</v>
      </c>
      <c r="ME280" s="918">
        <f t="shared" si="265"/>
        <v>0</v>
      </c>
      <c r="MF280" s="918">
        <f t="shared" si="265"/>
        <v>0</v>
      </c>
      <c r="MG280" s="918">
        <f t="shared" si="265"/>
        <v>0</v>
      </c>
      <c r="MH280" s="918">
        <f t="shared" si="265"/>
        <v>0</v>
      </c>
      <c r="MI280" s="918">
        <f t="shared" si="265"/>
        <v>0</v>
      </c>
      <c r="MJ280" s="918">
        <f t="shared" si="265"/>
        <v>0</v>
      </c>
      <c r="MK280" s="918">
        <f t="shared" si="265"/>
        <v>0</v>
      </c>
      <c r="ML280" s="918">
        <f t="shared" si="265"/>
        <v>0</v>
      </c>
      <c r="MM280" s="918">
        <f t="shared" si="265"/>
        <v>0</v>
      </c>
      <c r="MN280" s="918">
        <f t="shared" si="265"/>
        <v>0</v>
      </c>
      <c r="MO280" s="918">
        <f t="shared" si="265"/>
        <v>0</v>
      </c>
      <c r="MP280" s="918">
        <f t="shared" si="265"/>
        <v>0</v>
      </c>
      <c r="MQ280" s="918">
        <f t="shared" si="265"/>
        <v>0</v>
      </c>
      <c r="MR280" s="918">
        <f t="shared" si="265"/>
        <v>0</v>
      </c>
      <c r="MS280" s="918">
        <f t="shared" si="265"/>
        <v>0</v>
      </c>
      <c r="MT280" s="918">
        <f t="shared" si="265"/>
        <v>0</v>
      </c>
      <c r="MU280" s="918">
        <f t="shared" si="265"/>
        <v>0</v>
      </c>
      <c r="MV280" s="918">
        <f t="shared" si="265"/>
        <v>0</v>
      </c>
      <c r="MW280" s="918">
        <f t="shared" si="265"/>
        <v>0</v>
      </c>
      <c r="MX280" s="918">
        <f t="shared" si="265"/>
        <v>0</v>
      </c>
      <c r="MY280" s="918">
        <f t="shared" si="265"/>
        <v>0</v>
      </c>
      <c r="MZ280" s="918">
        <f t="shared" si="265"/>
        <v>0</v>
      </c>
      <c r="NA280" s="918">
        <f t="shared" si="265"/>
        <v>0</v>
      </c>
      <c r="NB280" s="918">
        <f t="shared" si="265"/>
        <v>0</v>
      </c>
      <c r="NC280" s="918">
        <f t="shared" si="265"/>
        <v>0</v>
      </c>
      <c r="ND280" s="918">
        <f t="shared" si="265"/>
        <v>0</v>
      </c>
      <c r="NE280" s="918">
        <f t="shared" si="265"/>
        <v>0</v>
      </c>
      <c r="NF280" s="918">
        <f t="shared" si="265"/>
        <v>0</v>
      </c>
      <c r="NG280" s="918">
        <f t="shared" si="265"/>
        <v>0</v>
      </c>
      <c r="NH280" s="918">
        <f t="shared" si="265"/>
        <v>0</v>
      </c>
      <c r="NI280" s="918">
        <f t="shared" si="265"/>
        <v>0</v>
      </c>
      <c r="NJ280" s="918">
        <f t="shared" si="265"/>
        <v>0</v>
      </c>
      <c r="NK280" s="918">
        <f t="shared" si="265"/>
        <v>0</v>
      </c>
      <c r="NL280" s="918">
        <f t="shared" si="265"/>
        <v>0</v>
      </c>
      <c r="NM280" s="918">
        <f t="shared" si="265"/>
        <v>0</v>
      </c>
      <c r="NN280" s="918">
        <f t="shared" si="265"/>
        <v>0</v>
      </c>
      <c r="NO280" s="918">
        <f t="shared" si="265"/>
        <v>0</v>
      </c>
      <c r="NP280" s="918">
        <f t="shared" si="265"/>
        <v>0</v>
      </c>
      <c r="NQ280" s="918">
        <f t="shared" si="265"/>
        <v>0</v>
      </c>
      <c r="NR280" s="918">
        <f t="shared" si="265"/>
        <v>0</v>
      </c>
      <c r="NS280" s="918">
        <f t="shared" si="265"/>
        <v>0</v>
      </c>
      <c r="NT280" s="918">
        <f t="shared" si="265"/>
        <v>0</v>
      </c>
      <c r="NU280" s="918">
        <f t="shared" si="265"/>
        <v>0</v>
      </c>
      <c r="NV280" s="918">
        <f t="shared" si="265"/>
        <v>0</v>
      </c>
      <c r="NW280" s="918">
        <f t="shared" si="265"/>
        <v>0</v>
      </c>
      <c r="NX280" s="918">
        <f t="shared" si="265"/>
        <v>0</v>
      </c>
      <c r="NY280" s="918">
        <f t="shared" si="265"/>
        <v>0</v>
      </c>
      <c r="NZ280" s="918">
        <f t="shared" si="265"/>
        <v>0</v>
      </c>
      <c r="OA280" s="918">
        <f t="shared" si="265"/>
        <v>0</v>
      </c>
      <c r="OB280" s="918">
        <f t="shared" si="265"/>
        <v>0</v>
      </c>
      <c r="OC280" s="918">
        <f t="shared" si="265"/>
        <v>0</v>
      </c>
      <c r="OD280" s="918">
        <f t="shared" si="265"/>
        <v>0</v>
      </c>
      <c r="OE280" s="918">
        <f t="shared" si="265"/>
        <v>0</v>
      </c>
      <c r="OF280" s="918">
        <f t="shared" si="266"/>
        <v>0</v>
      </c>
      <c r="OG280" s="918">
        <f t="shared" si="266"/>
        <v>0</v>
      </c>
      <c r="OH280" s="918">
        <f t="shared" si="266"/>
        <v>0</v>
      </c>
      <c r="OI280" s="918">
        <f t="shared" si="266"/>
        <v>0</v>
      </c>
      <c r="OJ280" s="918">
        <f t="shared" si="266"/>
        <v>0</v>
      </c>
      <c r="OK280" s="918">
        <f t="shared" si="266"/>
        <v>0</v>
      </c>
      <c r="OL280" s="918">
        <f t="shared" si="266"/>
        <v>0</v>
      </c>
      <c r="OM280" s="918">
        <f t="shared" si="266"/>
        <v>0</v>
      </c>
      <c r="ON280" s="918">
        <f t="shared" si="266"/>
        <v>0</v>
      </c>
      <c r="OO280" s="918">
        <f t="shared" si="266"/>
        <v>0</v>
      </c>
      <c r="OP280" s="918">
        <f t="shared" si="266"/>
        <v>0</v>
      </c>
      <c r="OQ280" s="918">
        <f t="shared" si="266"/>
        <v>0</v>
      </c>
      <c r="OR280" s="918">
        <f t="shared" si="266"/>
        <v>0</v>
      </c>
      <c r="OS280" s="918">
        <f t="shared" si="266"/>
        <v>0</v>
      </c>
      <c r="OT280" s="918">
        <f t="shared" si="266"/>
        <v>0</v>
      </c>
      <c r="OU280" s="918">
        <f t="shared" si="266"/>
        <v>0</v>
      </c>
      <c r="OV280" s="918">
        <f t="shared" si="266"/>
        <v>0</v>
      </c>
      <c r="OW280" s="918">
        <f t="shared" si="266"/>
        <v>0</v>
      </c>
      <c r="OX280" s="918">
        <f t="shared" si="266"/>
        <v>0</v>
      </c>
      <c r="OY280" s="918">
        <f t="shared" si="266"/>
        <v>0</v>
      </c>
      <c r="OZ280" s="918">
        <f t="shared" si="266"/>
        <v>0</v>
      </c>
      <c r="PA280" s="918">
        <f t="shared" si="266"/>
        <v>0</v>
      </c>
      <c r="PB280" s="918">
        <f t="shared" si="266"/>
        <v>0</v>
      </c>
      <c r="PC280" s="918">
        <f t="shared" si="266"/>
        <v>0</v>
      </c>
      <c r="PD280" s="918">
        <f t="shared" si="266"/>
        <v>0</v>
      </c>
      <c r="PE280" s="918">
        <f t="shared" si="266"/>
        <v>0</v>
      </c>
      <c r="PF280" s="918">
        <f t="shared" si="266"/>
        <v>0</v>
      </c>
      <c r="PG280" s="918">
        <f t="shared" si="266"/>
        <v>0</v>
      </c>
      <c r="PH280" s="918">
        <f t="shared" si="266"/>
        <v>0</v>
      </c>
      <c r="PI280" s="918">
        <f t="shared" si="266"/>
        <v>0</v>
      </c>
      <c r="PJ280" s="918">
        <f t="shared" si="266"/>
        <v>0</v>
      </c>
      <c r="PK280" s="918">
        <f t="shared" si="266"/>
        <v>0</v>
      </c>
      <c r="PL280" s="918">
        <f t="shared" si="266"/>
        <v>0</v>
      </c>
      <c r="PM280" s="918">
        <f t="shared" si="266"/>
        <v>0</v>
      </c>
      <c r="PN280" s="918">
        <f t="shared" si="266"/>
        <v>0</v>
      </c>
      <c r="PO280" s="918">
        <f t="shared" si="266"/>
        <v>0</v>
      </c>
      <c r="PP280" s="918">
        <f t="shared" si="266"/>
        <v>0</v>
      </c>
      <c r="PQ280" s="918">
        <f t="shared" si="266"/>
        <v>0</v>
      </c>
      <c r="PR280" s="918">
        <f t="shared" si="266"/>
        <v>0</v>
      </c>
      <c r="PS280" s="918">
        <f t="shared" si="266"/>
        <v>0</v>
      </c>
      <c r="PT280" s="918">
        <f t="shared" si="266"/>
        <v>0</v>
      </c>
      <c r="PU280" s="918">
        <f t="shared" si="266"/>
        <v>0</v>
      </c>
      <c r="PV280" s="918">
        <f t="shared" si="266"/>
        <v>0</v>
      </c>
      <c r="PW280" s="918">
        <f t="shared" si="266"/>
        <v>0</v>
      </c>
      <c r="PX280" s="918">
        <f t="shared" si="266"/>
        <v>0</v>
      </c>
      <c r="PY280" s="918">
        <f t="shared" si="266"/>
        <v>0</v>
      </c>
      <c r="PZ280" s="918">
        <f t="shared" si="266"/>
        <v>0</v>
      </c>
      <c r="QA280" s="918">
        <f t="shared" si="266"/>
        <v>0</v>
      </c>
      <c r="QB280" s="918">
        <f t="shared" si="266"/>
        <v>0</v>
      </c>
      <c r="QC280" s="918">
        <f t="shared" si="266"/>
        <v>0</v>
      </c>
      <c r="QD280" s="918">
        <f t="shared" si="266"/>
        <v>0</v>
      </c>
      <c r="QE280" s="918">
        <f t="shared" si="266"/>
        <v>0</v>
      </c>
      <c r="QF280" s="918">
        <f t="shared" si="266"/>
        <v>0</v>
      </c>
      <c r="QG280" s="918">
        <f t="shared" si="266"/>
        <v>0</v>
      </c>
      <c r="QH280" s="918">
        <f t="shared" si="266"/>
        <v>0</v>
      </c>
      <c r="QI280" s="918">
        <f t="shared" si="266"/>
        <v>0</v>
      </c>
      <c r="QJ280" s="918">
        <f t="shared" si="266"/>
        <v>0</v>
      </c>
      <c r="QK280" s="918">
        <f t="shared" si="266"/>
        <v>0</v>
      </c>
      <c r="QL280" s="918">
        <f t="shared" si="266"/>
        <v>0</v>
      </c>
      <c r="QM280" s="918">
        <f t="shared" si="266"/>
        <v>0</v>
      </c>
      <c r="QN280" s="918">
        <f t="shared" si="266"/>
        <v>0</v>
      </c>
      <c r="QO280" s="918">
        <f t="shared" si="266"/>
        <v>0</v>
      </c>
      <c r="QP280" s="918">
        <f t="shared" si="266"/>
        <v>0</v>
      </c>
      <c r="QQ280" s="918">
        <f t="shared" si="266"/>
        <v>0</v>
      </c>
      <c r="QR280" s="918">
        <f t="shared" si="267"/>
        <v>0</v>
      </c>
      <c r="QS280" s="918">
        <f t="shared" si="267"/>
        <v>0</v>
      </c>
      <c r="QT280" s="918">
        <f t="shared" si="267"/>
        <v>0</v>
      </c>
      <c r="QU280" s="918">
        <f t="shared" si="267"/>
        <v>0</v>
      </c>
      <c r="QV280" s="918">
        <f t="shared" si="267"/>
        <v>0</v>
      </c>
      <c r="QW280" s="918">
        <f t="shared" si="267"/>
        <v>0</v>
      </c>
      <c r="QX280" s="918">
        <f t="shared" si="267"/>
        <v>0</v>
      </c>
      <c r="QY280" s="918">
        <f t="shared" si="267"/>
        <v>0</v>
      </c>
      <c r="QZ280" s="918">
        <f t="shared" si="267"/>
        <v>0</v>
      </c>
      <c r="RA280" s="918">
        <f t="shared" si="267"/>
        <v>0</v>
      </c>
      <c r="RB280" s="918">
        <f t="shared" si="267"/>
        <v>0</v>
      </c>
      <c r="RC280" s="918">
        <f t="shared" si="267"/>
        <v>0</v>
      </c>
      <c r="RD280" s="918">
        <f t="shared" si="267"/>
        <v>0</v>
      </c>
      <c r="RE280" s="918">
        <f t="shared" si="267"/>
        <v>0</v>
      </c>
      <c r="RF280" s="918">
        <f t="shared" si="267"/>
        <v>0</v>
      </c>
      <c r="RG280" s="918">
        <f t="shared" si="267"/>
        <v>0</v>
      </c>
      <c r="RH280" s="918">
        <f t="shared" si="267"/>
        <v>0</v>
      </c>
      <c r="RI280" s="918">
        <f t="shared" si="267"/>
        <v>0</v>
      </c>
      <c r="RJ280" s="918">
        <f t="shared" si="267"/>
        <v>0</v>
      </c>
      <c r="RK280" s="918">
        <f t="shared" si="267"/>
        <v>0</v>
      </c>
      <c r="RL280" s="918">
        <f t="shared" si="267"/>
        <v>0</v>
      </c>
      <c r="RM280" s="918">
        <f t="shared" si="267"/>
        <v>0</v>
      </c>
      <c r="RN280" s="918">
        <f t="shared" si="267"/>
        <v>0</v>
      </c>
      <c r="RO280" s="918">
        <f t="shared" si="267"/>
        <v>0</v>
      </c>
      <c r="RP280" s="918">
        <f t="shared" si="267"/>
        <v>0</v>
      </c>
      <c r="RQ280" s="918">
        <f t="shared" si="267"/>
        <v>0</v>
      </c>
      <c r="RR280" s="918">
        <f t="shared" si="267"/>
        <v>0</v>
      </c>
      <c r="RS280" s="918">
        <f t="shared" si="267"/>
        <v>0</v>
      </c>
      <c r="RT280" s="918">
        <f t="shared" si="267"/>
        <v>0</v>
      </c>
      <c r="RU280" s="918">
        <f t="shared" si="267"/>
        <v>0</v>
      </c>
      <c r="RV280" s="918">
        <f t="shared" si="267"/>
        <v>0</v>
      </c>
      <c r="RW280" s="918">
        <f t="shared" si="267"/>
        <v>0</v>
      </c>
      <c r="RX280" s="918">
        <f t="shared" si="267"/>
        <v>0</v>
      </c>
      <c r="RY280" s="918">
        <f t="shared" si="267"/>
        <v>0</v>
      </c>
      <c r="RZ280" s="918">
        <f t="shared" si="267"/>
        <v>0</v>
      </c>
      <c r="SA280" s="918">
        <f t="shared" si="267"/>
        <v>0</v>
      </c>
      <c r="SB280" s="918">
        <f t="shared" si="267"/>
        <v>0</v>
      </c>
      <c r="SC280" s="918">
        <f t="shared" si="267"/>
        <v>0</v>
      </c>
      <c r="SD280" s="918">
        <f t="shared" si="267"/>
        <v>0</v>
      </c>
      <c r="SE280" s="918">
        <f t="shared" si="267"/>
        <v>0</v>
      </c>
      <c r="SF280" s="918">
        <f t="shared" si="267"/>
        <v>0</v>
      </c>
      <c r="SG280" s="918">
        <f t="shared" si="267"/>
        <v>0</v>
      </c>
      <c r="SH280" s="918">
        <f t="shared" si="267"/>
        <v>0</v>
      </c>
      <c r="SI280" s="918">
        <f t="shared" si="267"/>
        <v>0</v>
      </c>
      <c r="SJ280" s="272">
        <f t="shared" si="217"/>
        <v>0</v>
      </c>
      <c r="SK280" s="259"/>
      <c r="SL280" s="247"/>
      <c r="SM280" s="247"/>
      <c r="SN280" s="247"/>
    </row>
    <row r="281" spans="1:508" outlineLevel="3" x14ac:dyDescent="0.35">
      <c r="A281" s="247"/>
      <c r="B281" s="256"/>
      <c r="C281" s="445">
        <f>INT($C$40)+3</f>
        <v>4</v>
      </c>
      <c r="D281" s="272"/>
      <c r="E281" s="323">
        <f t="shared" si="216"/>
        <v>129</v>
      </c>
      <c r="F281" s="329"/>
      <c r="G281" s="272"/>
      <c r="H281" s="567"/>
      <c r="I281" s="582" t="s">
        <v>902</v>
      </c>
      <c r="J281" s="568"/>
      <c r="K281" s="918">
        <f t="shared" si="268"/>
        <v>0</v>
      </c>
      <c r="L281" s="918">
        <f t="shared" si="268"/>
        <v>0</v>
      </c>
      <c r="M281" s="918">
        <f t="shared" si="268"/>
        <v>0</v>
      </c>
      <c r="N281" s="918">
        <f t="shared" si="268"/>
        <v>0</v>
      </c>
      <c r="O281" s="918">
        <f t="shared" si="268"/>
        <v>0</v>
      </c>
      <c r="P281" s="918">
        <f t="shared" si="268"/>
        <v>0</v>
      </c>
      <c r="Q281" s="918">
        <f t="shared" si="268"/>
        <v>0</v>
      </c>
      <c r="R281" s="918">
        <f t="shared" si="268"/>
        <v>0</v>
      </c>
      <c r="S281" s="918">
        <f t="shared" si="268"/>
        <v>0</v>
      </c>
      <c r="T281" s="918">
        <f t="shared" si="268"/>
        <v>0</v>
      </c>
      <c r="U281" s="918">
        <f t="shared" si="268"/>
        <v>0</v>
      </c>
      <c r="V281" s="918">
        <f t="shared" si="268"/>
        <v>0</v>
      </c>
      <c r="W281" s="918">
        <f t="shared" si="268"/>
        <v>0</v>
      </c>
      <c r="X281" s="918">
        <f t="shared" si="268"/>
        <v>0</v>
      </c>
      <c r="Y281" s="918">
        <f t="shared" si="268"/>
        <v>0</v>
      </c>
      <c r="Z281" s="918">
        <f t="shared" si="268"/>
        <v>0</v>
      </c>
      <c r="AA281" s="918">
        <f t="shared" si="260"/>
        <v>0</v>
      </c>
      <c r="AB281" s="918">
        <f t="shared" si="260"/>
        <v>0</v>
      </c>
      <c r="AC281" s="918">
        <f t="shared" si="260"/>
        <v>0</v>
      </c>
      <c r="AD281" s="918">
        <f t="shared" si="260"/>
        <v>0</v>
      </c>
      <c r="AE281" s="918">
        <f t="shared" si="260"/>
        <v>0</v>
      </c>
      <c r="AF281" s="918">
        <f t="shared" si="260"/>
        <v>0</v>
      </c>
      <c r="AG281" s="918">
        <f t="shared" si="260"/>
        <v>0</v>
      </c>
      <c r="AH281" s="918">
        <f t="shared" si="260"/>
        <v>0</v>
      </c>
      <c r="AI281" s="918">
        <f t="shared" si="260"/>
        <v>0</v>
      </c>
      <c r="AJ281" s="918">
        <f t="shared" si="260"/>
        <v>0</v>
      </c>
      <c r="AK281" s="918">
        <f t="shared" si="260"/>
        <v>0</v>
      </c>
      <c r="AL281" s="918">
        <f t="shared" si="260"/>
        <v>0</v>
      </c>
      <c r="AM281" s="918">
        <f t="shared" si="260"/>
        <v>0</v>
      </c>
      <c r="AN281" s="918">
        <f t="shared" si="260"/>
        <v>0</v>
      </c>
      <c r="AO281" s="918">
        <f t="shared" si="260"/>
        <v>0</v>
      </c>
      <c r="AP281" s="918">
        <f t="shared" si="260"/>
        <v>0</v>
      </c>
      <c r="AQ281" s="918">
        <f t="shared" si="260"/>
        <v>0</v>
      </c>
      <c r="AR281" s="918">
        <f t="shared" si="260"/>
        <v>0</v>
      </c>
      <c r="AS281" s="918">
        <f t="shared" si="260"/>
        <v>0</v>
      </c>
      <c r="AT281" s="918">
        <f t="shared" si="260"/>
        <v>0</v>
      </c>
      <c r="AU281" s="918">
        <f t="shared" si="260"/>
        <v>0</v>
      </c>
      <c r="AV281" s="918">
        <f t="shared" si="260"/>
        <v>0</v>
      </c>
      <c r="AW281" s="918">
        <f t="shared" si="260"/>
        <v>0</v>
      </c>
      <c r="AX281" s="918">
        <f t="shared" si="260"/>
        <v>0</v>
      </c>
      <c r="AY281" s="918">
        <f t="shared" si="260"/>
        <v>0</v>
      </c>
      <c r="AZ281" s="918">
        <f t="shared" si="260"/>
        <v>0</v>
      </c>
      <c r="BA281" s="918">
        <f t="shared" si="260"/>
        <v>0</v>
      </c>
      <c r="BB281" s="918">
        <f t="shared" si="260"/>
        <v>0</v>
      </c>
      <c r="BC281" s="918">
        <f t="shared" si="260"/>
        <v>0</v>
      </c>
      <c r="BD281" s="918">
        <f t="shared" si="260"/>
        <v>0</v>
      </c>
      <c r="BE281" s="918">
        <f t="shared" si="260"/>
        <v>0</v>
      </c>
      <c r="BF281" s="918">
        <f t="shared" si="260"/>
        <v>0</v>
      </c>
      <c r="BG281" s="918">
        <f t="shared" si="260"/>
        <v>0</v>
      </c>
      <c r="BH281" s="918">
        <f t="shared" si="260"/>
        <v>0</v>
      </c>
      <c r="BI281" s="918">
        <f t="shared" si="260"/>
        <v>0</v>
      </c>
      <c r="BJ281" s="918">
        <f t="shared" si="260"/>
        <v>0</v>
      </c>
      <c r="BK281" s="918">
        <f t="shared" si="260"/>
        <v>0</v>
      </c>
      <c r="BL281" s="918">
        <f t="shared" si="260"/>
        <v>0</v>
      </c>
      <c r="BM281" s="918">
        <f t="shared" si="260"/>
        <v>0</v>
      </c>
      <c r="BN281" s="918">
        <f t="shared" si="260"/>
        <v>0</v>
      </c>
      <c r="BO281" s="918">
        <f t="shared" si="260"/>
        <v>0</v>
      </c>
      <c r="BP281" s="918">
        <f t="shared" si="260"/>
        <v>0</v>
      </c>
      <c r="BQ281" s="918">
        <f t="shared" si="260"/>
        <v>0</v>
      </c>
      <c r="BR281" s="918">
        <f t="shared" si="260"/>
        <v>0</v>
      </c>
      <c r="BS281" s="918">
        <f t="shared" si="260"/>
        <v>0</v>
      </c>
      <c r="BT281" s="918">
        <f t="shared" si="260"/>
        <v>0</v>
      </c>
      <c r="BU281" s="918">
        <f t="shared" si="260"/>
        <v>0</v>
      </c>
      <c r="BV281" s="918">
        <f t="shared" si="260"/>
        <v>0</v>
      </c>
      <c r="BW281" s="918">
        <f t="shared" si="260"/>
        <v>0</v>
      </c>
      <c r="BX281" s="918">
        <f t="shared" si="261"/>
        <v>0</v>
      </c>
      <c r="BY281" s="918">
        <f t="shared" si="261"/>
        <v>0</v>
      </c>
      <c r="BZ281" s="918">
        <f t="shared" si="261"/>
        <v>0</v>
      </c>
      <c r="CA281" s="918">
        <f t="shared" si="261"/>
        <v>0</v>
      </c>
      <c r="CB281" s="918">
        <f t="shared" si="261"/>
        <v>0</v>
      </c>
      <c r="CC281" s="918">
        <f t="shared" si="261"/>
        <v>0</v>
      </c>
      <c r="CD281" s="918">
        <f t="shared" si="261"/>
        <v>0</v>
      </c>
      <c r="CE281" s="918">
        <f t="shared" si="261"/>
        <v>0</v>
      </c>
      <c r="CF281" s="918">
        <f t="shared" si="261"/>
        <v>0</v>
      </c>
      <c r="CG281" s="918">
        <f t="shared" si="261"/>
        <v>0</v>
      </c>
      <c r="CH281" s="918">
        <f t="shared" si="261"/>
        <v>0</v>
      </c>
      <c r="CI281" s="918">
        <f t="shared" si="261"/>
        <v>0</v>
      </c>
      <c r="CJ281" s="918">
        <f t="shared" si="261"/>
        <v>0</v>
      </c>
      <c r="CK281" s="918">
        <f t="shared" si="261"/>
        <v>0</v>
      </c>
      <c r="CL281" s="918">
        <f t="shared" si="261"/>
        <v>0</v>
      </c>
      <c r="CM281" s="918">
        <f t="shared" si="261"/>
        <v>0</v>
      </c>
      <c r="CN281" s="918">
        <f t="shared" si="261"/>
        <v>0</v>
      </c>
      <c r="CO281" s="918">
        <f t="shared" si="261"/>
        <v>0</v>
      </c>
      <c r="CP281" s="918">
        <f t="shared" si="261"/>
        <v>0</v>
      </c>
      <c r="CQ281" s="918">
        <f t="shared" si="261"/>
        <v>0</v>
      </c>
      <c r="CR281" s="918">
        <f t="shared" si="261"/>
        <v>0</v>
      </c>
      <c r="CS281" s="918">
        <f t="shared" si="261"/>
        <v>0</v>
      </c>
      <c r="CT281" s="918">
        <f t="shared" si="261"/>
        <v>0</v>
      </c>
      <c r="CU281" s="918">
        <f t="shared" si="261"/>
        <v>0</v>
      </c>
      <c r="CV281" s="918">
        <f t="shared" si="261"/>
        <v>0</v>
      </c>
      <c r="CW281" s="918">
        <f t="shared" si="261"/>
        <v>0</v>
      </c>
      <c r="CX281" s="918">
        <f t="shared" si="261"/>
        <v>0</v>
      </c>
      <c r="CY281" s="918">
        <f t="shared" si="261"/>
        <v>0</v>
      </c>
      <c r="CZ281" s="918">
        <f t="shared" si="261"/>
        <v>0</v>
      </c>
      <c r="DA281" s="918">
        <f t="shared" si="261"/>
        <v>0</v>
      </c>
      <c r="DB281" s="918">
        <f t="shared" si="261"/>
        <v>0</v>
      </c>
      <c r="DC281" s="918">
        <f t="shared" si="261"/>
        <v>0</v>
      </c>
      <c r="DD281" s="918">
        <f t="shared" si="261"/>
        <v>0</v>
      </c>
      <c r="DE281" s="918">
        <f t="shared" si="261"/>
        <v>0</v>
      </c>
      <c r="DF281" s="918">
        <f t="shared" si="261"/>
        <v>0</v>
      </c>
      <c r="DG281" s="918">
        <f t="shared" si="261"/>
        <v>0</v>
      </c>
      <c r="DH281" s="918">
        <f t="shared" si="261"/>
        <v>0</v>
      </c>
      <c r="DI281" s="918">
        <f t="shared" si="261"/>
        <v>0</v>
      </c>
      <c r="DJ281" s="918">
        <f t="shared" si="261"/>
        <v>0</v>
      </c>
      <c r="DK281" s="918">
        <f t="shared" si="261"/>
        <v>0</v>
      </c>
      <c r="DL281" s="918">
        <f t="shared" si="261"/>
        <v>0</v>
      </c>
      <c r="DM281" s="918">
        <f t="shared" si="261"/>
        <v>0</v>
      </c>
      <c r="DN281" s="918">
        <f t="shared" si="261"/>
        <v>0</v>
      </c>
      <c r="DO281" s="918">
        <f t="shared" si="261"/>
        <v>0</v>
      </c>
      <c r="DP281" s="918">
        <f t="shared" si="261"/>
        <v>0</v>
      </c>
      <c r="DQ281" s="918">
        <f t="shared" si="261"/>
        <v>0</v>
      </c>
      <c r="DR281" s="918">
        <f t="shared" si="261"/>
        <v>0</v>
      </c>
      <c r="DS281" s="918">
        <f t="shared" si="261"/>
        <v>0</v>
      </c>
      <c r="DT281" s="918">
        <f t="shared" si="261"/>
        <v>0</v>
      </c>
      <c r="DU281" s="918">
        <f t="shared" si="261"/>
        <v>0</v>
      </c>
      <c r="DV281" s="918">
        <f t="shared" si="261"/>
        <v>0</v>
      </c>
      <c r="DW281" s="918">
        <f t="shared" si="261"/>
        <v>0</v>
      </c>
      <c r="DX281" s="918">
        <f t="shared" si="261"/>
        <v>0</v>
      </c>
      <c r="DY281" s="918">
        <f t="shared" si="261"/>
        <v>0</v>
      </c>
      <c r="DZ281" s="918">
        <f t="shared" si="261"/>
        <v>0</v>
      </c>
      <c r="EA281" s="918">
        <f t="shared" si="261"/>
        <v>0</v>
      </c>
      <c r="EB281" s="918">
        <f t="shared" si="261"/>
        <v>0</v>
      </c>
      <c r="EC281" s="918">
        <f t="shared" si="261"/>
        <v>0</v>
      </c>
      <c r="ED281" s="918">
        <f t="shared" si="261"/>
        <v>0</v>
      </c>
      <c r="EE281" s="918">
        <f t="shared" si="261"/>
        <v>0</v>
      </c>
      <c r="EF281" s="918">
        <f t="shared" si="261"/>
        <v>0</v>
      </c>
      <c r="EG281" s="918">
        <f t="shared" si="261"/>
        <v>0</v>
      </c>
      <c r="EH281" s="918">
        <f t="shared" si="261"/>
        <v>0</v>
      </c>
      <c r="EI281" s="918">
        <f t="shared" si="261"/>
        <v>0</v>
      </c>
      <c r="EJ281" s="918">
        <f t="shared" si="262"/>
        <v>0</v>
      </c>
      <c r="EK281" s="918">
        <f t="shared" si="262"/>
        <v>0</v>
      </c>
      <c r="EL281" s="918">
        <f t="shared" si="262"/>
        <v>0</v>
      </c>
      <c r="EM281" s="918">
        <f t="shared" si="262"/>
        <v>0</v>
      </c>
      <c r="EN281" s="918">
        <f t="shared" si="262"/>
        <v>0</v>
      </c>
      <c r="EO281" s="918">
        <f t="shared" si="262"/>
        <v>0</v>
      </c>
      <c r="EP281" s="918">
        <f t="shared" si="262"/>
        <v>0</v>
      </c>
      <c r="EQ281" s="918">
        <f t="shared" si="262"/>
        <v>0</v>
      </c>
      <c r="ER281" s="918">
        <f t="shared" si="262"/>
        <v>0</v>
      </c>
      <c r="ES281" s="918">
        <f t="shared" si="262"/>
        <v>0</v>
      </c>
      <c r="ET281" s="918">
        <f t="shared" si="262"/>
        <v>0</v>
      </c>
      <c r="EU281" s="918">
        <f t="shared" si="262"/>
        <v>0</v>
      </c>
      <c r="EV281" s="918">
        <f t="shared" si="262"/>
        <v>0</v>
      </c>
      <c r="EW281" s="918">
        <f t="shared" si="262"/>
        <v>0</v>
      </c>
      <c r="EX281" s="918">
        <f t="shared" si="262"/>
        <v>0</v>
      </c>
      <c r="EY281" s="918">
        <f t="shared" si="262"/>
        <v>0</v>
      </c>
      <c r="EZ281" s="918">
        <f t="shared" si="262"/>
        <v>0</v>
      </c>
      <c r="FA281" s="918">
        <f t="shared" si="262"/>
        <v>0</v>
      </c>
      <c r="FB281" s="918">
        <f t="shared" si="262"/>
        <v>0</v>
      </c>
      <c r="FC281" s="918">
        <f t="shared" si="262"/>
        <v>0</v>
      </c>
      <c r="FD281" s="918">
        <f t="shared" si="262"/>
        <v>0</v>
      </c>
      <c r="FE281" s="918">
        <f t="shared" si="262"/>
        <v>0</v>
      </c>
      <c r="FF281" s="918">
        <f t="shared" si="262"/>
        <v>0</v>
      </c>
      <c r="FG281" s="918">
        <f t="shared" si="262"/>
        <v>0</v>
      </c>
      <c r="FH281" s="918">
        <f t="shared" si="262"/>
        <v>0</v>
      </c>
      <c r="FI281" s="918">
        <f t="shared" si="262"/>
        <v>0</v>
      </c>
      <c r="FJ281" s="918">
        <f t="shared" si="262"/>
        <v>0</v>
      </c>
      <c r="FK281" s="918">
        <f t="shared" si="262"/>
        <v>0</v>
      </c>
      <c r="FL281" s="918">
        <f t="shared" si="262"/>
        <v>0</v>
      </c>
      <c r="FM281" s="918">
        <f t="shared" si="262"/>
        <v>0</v>
      </c>
      <c r="FN281" s="918">
        <f t="shared" si="262"/>
        <v>0</v>
      </c>
      <c r="FO281" s="918">
        <f t="shared" si="262"/>
        <v>0</v>
      </c>
      <c r="FP281" s="918">
        <f t="shared" si="262"/>
        <v>0</v>
      </c>
      <c r="FQ281" s="918">
        <f t="shared" si="262"/>
        <v>0</v>
      </c>
      <c r="FR281" s="918">
        <f t="shared" si="262"/>
        <v>0</v>
      </c>
      <c r="FS281" s="918">
        <f t="shared" si="262"/>
        <v>0</v>
      </c>
      <c r="FT281" s="918">
        <f t="shared" si="262"/>
        <v>0</v>
      </c>
      <c r="FU281" s="918">
        <f t="shared" si="262"/>
        <v>0</v>
      </c>
      <c r="FV281" s="918">
        <f t="shared" si="262"/>
        <v>0</v>
      </c>
      <c r="FW281" s="918">
        <f t="shared" si="262"/>
        <v>0</v>
      </c>
      <c r="FX281" s="918">
        <f t="shared" si="262"/>
        <v>0</v>
      </c>
      <c r="FY281" s="918">
        <f t="shared" si="262"/>
        <v>0</v>
      </c>
      <c r="FZ281" s="918">
        <f t="shared" si="262"/>
        <v>0</v>
      </c>
      <c r="GA281" s="918">
        <f t="shared" si="262"/>
        <v>0</v>
      </c>
      <c r="GB281" s="918">
        <f t="shared" si="262"/>
        <v>0</v>
      </c>
      <c r="GC281" s="918">
        <f t="shared" si="262"/>
        <v>0</v>
      </c>
      <c r="GD281" s="918">
        <f t="shared" si="262"/>
        <v>0</v>
      </c>
      <c r="GE281" s="918">
        <f t="shared" si="262"/>
        <v>0</v>
      </c>
      <c r="GF281" s="918">
        <f t="shared" si="262"/>
        <v>0</v>
      </c>
      <c r="GG281" s="918">
        <f t="shared" si="262"/>
        <v>0</v>
      </c>
      <c r="GH281" s="918">
        <f t="shared" si="262"/>
        <v>0</v>
      </c>
      <c r="GI281" s="918">
        <f t="shared" si="262"/>
        <v>0</v>
      </c>
      <c r="GJ281" s="918">
        <f t="shared" si="262"/>
        <v>0</v>
      </c>
      <c r="GK281" s="918">
        <f t="shared" si="262"/>
        <v>0</v>
      </c>
      <c r="GL281" s="918">
        <f t="shared" si="262"/>
        <v>0</v>
      </c>
      <c r="GM281" s="918">
        <f t="shared" si="262"/>
        <v>0</v>
      </c>
      <c r="GN281" s="918">
        <f t="shared" si="262"/>
        <v>0</v>
      </c>
      <c r="GO281" s="918">
        <f t="shared" si="262"/>
        <v>0</v>
      </c>
      <c r="GP281" s="918">
        <f t="shared" si="262"/>
        <v>0</v>
      </c>
      <c r="GQ281" s="918">
        <f t="shared" si="262"/>
        <v>0</v>
      </c>
      <c r="GR281" s="918">
        <f t="shared" si="262"/>
        <v>0</v>
      </c>
      <c r="GS281" s="918">
        <f t="shared" si="262"/>
        <v>0</v>
      </c>
      <c r="GT281" s="918">
        <f t="shared" si="262"/>
        <v>0</v>
      </c>
      <c r="GU281" s="918">
        <f t="shared" si="262"/>
        <v>0</v>
      </c>
      <c r="GV281" s="918">
        <f t="shared" si="263"/>
        <v>0</v>
      </c>
      <c r="GW281" s="918">
        <f t="shared" si="263"/>
        <v>0</v>
      </c>
      <c r="GX281" s="918">
        <f t="shared" si="263"/>
        <v>0</v>
      </c>
      <c r="GY281" s="918">
        <f t="shared" si="263"/>
        <v>0</v>
      </c>
      <c r="GZ281" s="918">
        <f t="shared" si="263"/>
        <v>0</v>
      </c>
      <c r="HA281" s="918">
        <f t="shared" si="263"/>
        <v>0</v>
      </c>
      <c r="HB281" s="918">
        <f t="shared" si="263"/>
        <v>0</v>
      </c>
      <c r="HC281" s="918">
        <f t="shared" si="263"/>
        <v>0</v>
      </c>
      <c r="HD281" s="918">
        <f t="shared" si="263"/>
        <v>0</v>
      </c>
      <c r="HE281" s="918">
        <f t="shared" si="263"/>
        <v>0</v>
      </c>
      <c r="HF281" s="918">
        <f t="shared" si="263"/>
        <v>0</v>
      </c>
      <c r="HG281" s="918">
        <f t="shared" si="263"/>
        <v>0</v>
      </c>
      <c r="HH281" s="918">
        <f t="shared" si="263"/>
        <v>0</v>
      </c>
      <c r="HI281" s="918">
        <f t="shared" si="263"/>
        <v>0</v>
      </c>
      <c r="HJ281" s="918">
        <f t="shared" si="263"/>
        <v>0</v>
      </c>
      <c r="HK281" s="918">
        <f t="shared" si="263"/>
        <v>0</v>
      </c>
      <c r="HL281" s="918">
        <f t="shared" si="263"/>
        <v>0</v>
      </c>
      <c r="HM281" s="918">
        <f t="shared" si="263"/>
        <v>0</v>
      </c>
      <c r="HN281" s="918">
        <f t="shared" si="263"/>
        <v>0</v>
      </c>
      <c r="HO281" s="918">
        <f t="shared" si="263"/>
        <v>0</v>
      </c>
      <c r="HP281" s="918">
        <f t="shared" si="263"/>
        <v>0</v>
      </c>
      <c r="HQ281" s="918">
        <f t="shared" si="263"/>
        <v>0</v>
      </c>
      <c r="HR281" s="918">
        <f t="shared" si="263"/>
        <v>0</v>
      </c>
      <c r="HS281" s="918">
        <f t="shared" si="263"/>
        <v>0</v>
      </c>
      <c r="HT281" s="918">
        <f t="shared" si="263"/>
        <v>0</v>
      </c>
      <c r="HU281" s="918">
        <f t="shared" si="263"/>
        <v>0</v>
      </c>
      <c r="HV281" s="918">
        <f t="shared" si="263"/>
        <v>0</v>
      </c>
      <c r="HW281" s="918">
        <f t="shared" si="263"/>
        <v>0</v>
      </c>
      <c r="HX281" s="918">
        <f t="shared" si="263"/>
        <v>0</v>
      </c>
      <c r="HY281" s="918">
        <f t="shared" si="263"/>
        <v>0</v>
      </c>
      <c r="HZ281" s="918">
        <f t="shared" si="263"/>
        <v>0</v>
      </c>
      <c r="IA281" s="918">
        <f t="shared" si="263"/>
        <v>0</v>
      </c>
      <c r="IB281" s="918">
        <f t="shared" si="263"/>
        <v>0</v>
      </c>
      <c r="IC281" s="918">
        <f t="shared" si="263"/>
        <v>0</v>
      </c>
      <c r="ID281" s="918">
        <f t="shared" si="263"/>
        <v>0</v>
      </c>
      <c r="IE281" s="918">
        <f t="shared" si="263"/>
        <v>0</v>
      </c>
      <c r="IF281" s="918">
        <f t="shared" si="263"/>
        <v>0</v>
      </c>
      <c r="IG281" s="918">
        <f t="shared" si="263"/>
        <v>0</v>
      </c>
      <c r="IH281" s="918">
        <f t="shared" si="263"/>
        <v>0</v>
      </c>
      <c r="II281" s="918">
        <f t="shared" si="263"/>
        <v>0</v>
      </c>
      <c r="IJ281" s="918">
        <f t="shared" si="263"/>
        <v>0</v>
      </c>
      <c r="IK281" s="918">
        <f t="shared" si="263"/>
        <v>0</v>
      </c>
      <c r="IL281" s="918">
        <f t="shared" si="263"/>
        <v>0</v>
      </c>
      <c r="IM281" s="918">
        <f t="shared" si="263"/>
        <v>0</v>
      </c>
      <c r="IN281" s="918">
        <f t="shared" si="263"/>
        <v>0</v>
      </c>
      <c r="IO281" s="918">
        <f t="shared" si="263"/>
        <v>0</v>
      </c>
      <c r="IP281" s="918">
        <f t="shared" si="263"/>
        <v>0</v>
      </c>
      <c r="IQ281" s="918">
        <f t="shared" si="263"/>
        <v>0</v>
      </c>
      <c r="IR281" s="918">
        <f t="shared" si="263"/>
        <v>0</v>
      </c>
      <c r="IS281" s="918">
        <f t="shared" si="263"/>
        <v>0</v>
      </c>
      <c r="IT281" s="918">
        <f t="shared" si="263"/>
        <v>0</v>
      </c>
      <c r="IU281" s="918">
        <f t="shared" si="263"/>
        <v>0</v>
      </c>
      <c r="IV281" s="918">
        <f t="shared" si="263"/>
        <v>0</v>
      </c>
      <c r="IW281" s="918">
        <f t="shared" si="263"/>
        <v>0</v>
      </c>
      <c r="IX281" s="918">
        <f t="shared" si="263"/>
        <v>0</v>
      </c>
      <c r="IY281" s="918">
        <f t="shared" si="263"/>
        <v>0</v>
      </c>
      <c r="IZ281" s="918">
        <f t="shared" si="263"/>
        <v>0</v>
      </c>
      <c r="JA281" s="918">
        <f t="shared" si="263"/>
        <v>0</v>
      </c>
      <c r="JB281" s="918">
        <f t="shared" si="263"/>
        <v>0</v>
      </c>
      <c r="JC281" s="918">
        <f t="shared" si="263"/>
        <v>0</v>
      </c>
      <c r="JD281" s="918">
        <f t="shared" si="263"/>
        <v>0</v>
      </c>
      <c r="JE281" s="918">
        <f t="shared" si="263"/>
        <v>0</v>
      </c>
      <c r="JF281" s="918">
        <f t="shared" si="263"/>
        <v>0</v>
      </c>
      <c r="JG281" s="918">
        <f t="shared" si="263"/>
        <v>0</v>
      </c>
      <c r="JH281" s="918">
        <f t="shared" si="264"/>
        <v>0</v>
      </c>
      <c r="JI281" s="918">
        <f t="shared" si="264"/>
        <v>0</v>
      </c>
      <c r="JJ281" s="918">
        <f t="shared" si="264"/>
        <v>0</v>
      </c>
      <c r="JK281" s="918">
        <f t="shared" si="264"/>
        <v>0</v>
      </c>
      <c r="JL281" s="918">
        <f t="shared" si="264"/>
        <v>0</v>
      </c>
      <c r="JM281" s="918">
        <f t="shared" si="264"/>
        <v>0</v>
      </c>
      <c r="JN281" s="918">
        <f t="shared" si="264"/>
        <v>0</v>
      </c>
      <c r="JO281" s="918">
        <f t="shared" si="264"/>
        <v>0</v>
      </c>
      <c r="JP281" s="918">
        <f t="shared" si="264"/>
        <v>0</v>
      </c>
      <c r="JQ281" s="918">
        <f t="shared" si="264"/>
        <v>0</v>
      </c>
      <c r="JR281" s="918">
        <f t="shared" si="264"/>
        <v>0</v>
      </c>
      <c r="JS281" s="918">
        <f t="shared" si="264"/>
        <v>0</v>
      </c>
      <c r="JT281" s="918">
        <f t="shared" si="264"/>
        <v>0</v>
      </c>
      <c r="JU281" s="918">
        <f t="shared" si="264"/>
        <v>0</v>
      </c>
      <c r="JV281" s="918">
        <f t="shared" si="264"/>
        <v>0</v>
      </c>
      <c r="JW281" s="918">
        <f t="shared" si="264"/>
        <v>0</v>
      </c>
      <c r="JX281" s="918">
        <f t="shared" si="264"/>
        <v>0</v>
      </c>
      <c r="JY281" s="918">
        <f t="shared" si="264"/>
        <v>0</v>
      </c>
      <c r="JZ281" s="918">
        <f t="shared" si="264"/>
        <v>0</v>
      </c>
      <c r="KA281" s="918">
        <f t="shared" si="264"/>
        <v>0</v>
      </c>
      <c r="KB281" s="918">
        <f t="shared" si="264"/>
        <v>0</v>
      </c>
      <c r="KC281" s="918">
        <f t="shared" si="264"/>
        <v>0</v>
      </c>
      <c r="KD281" s="918">
        <f t="shared" si="264"/>
        <v>0</v>
      </c>
      <c r="KE281" s="918">
        <f t="shared" si="264"/>
        <v>0</v>
      </c>
      <c r="KF281" s="918">
        <f t="shared" si="264"/>
        <v>0</v>
      </c>
      <c r="KG281" s="918">
        <f t="shared" si="264"/>
        <v>0</v>
      </c>
      <c r="KH281" s="918">
        <f t="shared" si="264"/>
        <v>0</v>
      </c>
      <c r="KI281" s="918">
        <f t="shared" si="264"/>
        <v>0</v>
      </c>
      <c r="KJ281" s="918">
        <f t="shared" si="264"/>
        <v>0</v>
      </c>
      <c r="KK281" s="918">
        <f t="shared" si="264"/>
        <v>0</v>
      </c>
      <c r="KL281" s="918">
        <f t="shared" si="264"/>
        <v>0</v>
      </c>
      <c r="KM281" s="918">
        <f t="shared" si="264"/>
        <v>0</v>
      </c>
      <c r="KN281" s="918">
        <f t="shared" si="264"/>
        <v>0</v>
      </c>
      <c r="KO281" s="918">
        <f t="shared" si="264"/>
        <v>0</v>
      </c>
      <c r="KP281" s="918">
        <f t="shared" si="264"/>
        <v>0</v>
      </c>
      <c r="KQ281" s="918">
        <f t="shared" si="264"/>
        <v>0</v>
      </c>
      <c r="KR281" s="918">
        <f t="shared" si="264"/>
        <v>0</v>
      </c>
      <c r="KS281" s="918">
        <f t="shared" si="264"/>
        <v>0</v>
      </c>
      <c r="KT281" s="918">
        <f t="shared" si="264"/>
        <v>0</v>
      </c>
      <c r="KU281" s="918">
        <f t="shared" si="264"/>
        <v>0</v>
      </c>
      <c r="KV281" s="918">
        <f t="shared" si="264"/>
        <v>0</v>
      </c>
      <c r="KW281" s="918">
        <f t="shared" si="264"/>
        <v>0</v>
      </c>
      <c r="KX281" s="918">
        <f t="shared" si="264"/>
        <v>0</v>
      </c>
      <c r="KY281" s="918">
        <f t="shared" si="264"/>
        <v>0</v>
      </c>
      <c r="KZ281" s="918">
        <f t="shared" si="264"/>
        <v>0</v>
      </c>
      <c r="LA281" s="918">
        <f t="shared" si="264"/>
        <v>0</v>
      </c>
      <c r="LB281" s="918">
        <f t="shared" si="264"/>
        <v>0</v>
      </c>
      <c r="LC281" s="918">
        <f t="shared" si="264"/>
        <v>0</v>
      </c>
      <c r="LD281" s="918">
        <f t="shared" si="264"/>
        <v>0</v>
      </c>
      <c r="LE281" s="918">
        <f t="shared" si="264"/>
        <v>0</v>
      </c>
      <c r="LF281" s="918">
        <f t="shared" si="264"/>
        <v>0</v>
      </c>
      <c r="LG281" s="918">
        <f t="shared" si="264"/>
        <v>0</v>
      </c>
      <c r="LH281" s="918">
        <f t="shared" si="264"/>
        <v>0</v>
      </c>
      <c r="LI281" s="918">
        <f t="shared" si="264"/>
        <v>0</v>
      </c>
      <c r="LJ281" s="918">
        <f t="shared" si="264"/>
        <v>0</v>
      </c>
      <c r="LK281" s="918">
        <f t="shared" si="264"/>
        <v>0</v>
      </c>
      <c r="LL281" s="918">
        <f t="shared" si="264"/>
        <v>0</v>
      </c>
      <c r="LM281" s="918">
        <f t="shared" si="264"/>
        <v>0</v>
      </c>
      <c r="LN281" s="918">
        <f t="shared" si="264"/>
        <v>0</v>
      </c>
      <c r="LO281" s="918">
        <f t="shared" si="264"/>
        <v>0</v>
      </c>
      <c r="LP281" s="918">
        <f t="shared" si="264"/>
        <v>0</v>
      </c>
      <c r="LQ281" s="918">
        <f t="shared" si="264"/>
        <v>0</v>
      </c>
      <c r="LR281" s="918">
        <f t="shared" si="264"/>
        <v>0</v>
      </c>
      <c r="LS281" s="918">
        <f t="shared" si="264"/>
        <v>0</v>
      </c>
      <c r="LT281" s="918">
        <f t="shared" si="265"/>
        <v>0</v>
      </c>
      <c r="LU281" s="918">
        <f t="shared" si="265"/>
        <v>0</v>
      </c>
      <c r="LV281" s="918">
        <f t="shared" si="265"/>
        <v>0</v>
      </c>
      <c r="LW281" s="918">
        <f t="shared" si="265"/>
        <v>0</v>
      </c>
      <c r="LX281" s="918">
        <f t="shared" si="265"/>
        <v>0</v>
      </c>
      <c r="LY281" s="918">
        <f t="shared" si="265"/>
        <v>0</v>
      </c>
      <c r="LZ281" s="918">
        <f t="shared" si="265"/>
        <v>0</v>
      </c>
      <c r="MA281" s="918">
        <f t="shared" si="265"/>
        <v>0</v>
      </c>
      <c r="MB281" s="918">
        <f t="shared" si="265"/>
        <v>0</v>
      </c>
      <c r="MC281" s="918">
        <f t="shared" si="265"/>
        <v>0</v>
      </c>
      <c r="MD281" s="918">
        <f t="shared" si="265"/>
        <v>0</v>
      </c>
      <c r="ME281" s="918">
        <f t="shared" si="265"/>
        <v>0</v>
      </c>
      <c r="MF281" s="918">
        <f t="shared" si="265"/>
        <v>0</v>
      </c>
      <c r="MG281" s="918">
        <f t="shared" si="265"/>
        <v>0</v>
      </c>
      <c r="MH281" s="918">
        <f t="shared" si="265"/>
        <v>0</v>
      </c>
      <c r="MI281" s="918">
        <f t="shared" si="265"/>
        <v>0</v>
      </c>
      <c r="MJ281" s="918">
        <f t="shared" si="265"/>
        <v>0</v>
      </c>
      <c r="MK281" s="918">
        <f t="shared" si="265"/>
        <v>0</v>
      </c>
      <c r="ML281" s="918">
        <f t="shared" si="265"/>
        <v>0</v>
      </c>
      <c r="MM281" s="918">
        <f t="shared" si="265"/>
        <v>0</v>
      </c>
      <c r="MN281" s="918">
        <f t="shared" si="265"/>
        <v>0</v>
      </c>
      <c r="MO281" s="918">
        <f t="shared" si="265"/>
        <v>0</v>
      </c>
      <c r="MP281" s="918">
        <f t="shared" si="265"/>
        <v>0</v>
      </c>
      <c r="MQ281" s="918">
        <f t="shared" si="265"/>
        <v>0</v>
      </c>
      <c r="MR281" s="918">
        <f t="shared" si="265"/>
        <v>0</v>
      </c>
      <c r="MS281" s="918">
        <f t="shared" si="265"/>
        <v>0</v>
      </c>
      <c r="MT281" s="918">
        <f t="shared" si="265"/>
        <v>0</v>
      </c>
      <c r="MU281" s="918">
        <f t="shared" si="265"/>
        <v>0</v>
      </c>
      <c r="MV281" s="918">
        <f t="shared" si="265"/>
        <v>0</v>
      </c>
      <c r="MW281" s="918">
        <f t="shared" si="265"/>
        <v>0</v>
      </c>
      <c r="MX281" s="918">
        <f t="shared" si="265"/>
        <v>0</v>
      </c>
      <c r="MY281" s="918">
        <f t="shared" si="265"/>
        <v>0</v>
      </c>
      <c r="MZ281" s="918">
        <f t="shared" si="265"/>
        <v>0</v>
      </c>
      <c r="NA281" s="918">
        <f t="shared" si="265"/>
        <v>0</v>
      </c>
      <c r="NB281" s="918">
        <f t="shared" si="265"/>
        <v>0</v>
      </c>
      <c r="NC281" s="918">
        <f t="shared" si="265"/>
        <v>0</v>
      </c>
      <c r="ND281" s="918">
        <f t="shared" si="265"/>
        <v>0</v>
      </c>
      <c r="NE281" s="918">
        <f t="shared" si="265"/>
        <v>0</v>
      </c>
      <c r="NF281" s="918">
        <f t="shared" si="265"/>
        <v>0</v>
      </c>
      <c r="NG281" s="918">
        <f t="shared" si="265"/>
        <v>0</v>
      </c>
      <c r="NH281" s="918">
        <f t="shared" si="265"/>
        <v>0</v>
      </c>
      <c r="NI281" s="918">
        <f t="shared" si="265"/>
        <v>0</v>
      </c>
      <c r="NJ281" s="918">
        <f t="shared" si="265"/>
        <v>0</v>
      </c>
      <c r="NK281" s="918">
        <f t="shared" si="265"/>
        <v>0</v>
      </c>
      <c r="NL281" s="918">
        <f t="shared" si="265"/>
        <v>0</v>
      </c>
      <c r="NM281" s="918">
        <f t="shared" si="265"/>
        <v>0</v>
      </c>
      <c r="NN281" s="918">
        <f t="shared" si="265"/>
        <v>0</v>
      </c>
      <c r="NO281" s="918">
        <f t="shared" si="265"/>
        <v>0</v>
      </c>
      <c r="NP281" s="918">
        <f t="shared" si="265"/>
        <v>0</v>
      </c>
      <c r="NQ281" s="918">
        <f t="shared" si="265"/>
        <v>0</v>
      </c>
      <c r="NR281" s="918">
        <f t="shared" si="265"/>
        <v>0</v>
      </c>
      <c r="NS281" s="918">
        <f t="shared" si="265"/>
        <v>0</v>
      </c>
      <c r="NT281" s="918">
        <f t="shared" si="265"/>
        <v>0</v>
      </c>
      <c r="NU281" s="918">
        <f t="shared" si="265"/>
        <v>0</v>
      </c>
      <c r="NV281" s="918">
        <f t="shared" si="265"/>
        <v>0</v>
      </c>
      <c r="NW281" s="918">
        <f t="shared" si="265"/>
        <v>0</v>
      </c>
      <c r="NX281" s="918">
        <f t="shared" si="265"/>
        <v>0</v>
      </c>
      <c r="NY281" s="918">
        <f t="shared" si="265"/>
        <v>0</v>
      </c>
      <c r="NZ281" s="918">
        <f t="shared" si="265"/>
        <v>0</v>
      </c>
      <c r="OA281" s="918">
        <f t="shared" si="265"/>
        <v>0</v>
      </c>
      <c r="OB281" s="918">
        <f t="shared" si="265"/>
        <v>0</v>
      </c>
      <c r="OC281" s="918">
        <f t="shared" si="265"/>
        <v>0</v>
      </c>
      <c r="OD281" s="918">
        <f t="shared" si="265"/>
        <v>0</v>
      </c>
      <c r="OE281" s="918">
        <f t="shared" si="265"/>
        <v>0</v>
      </c>
      <c r="OF281" s="918">
        <f t="shared" si="266"/>
        <v>0</v>
      </c>
      <c r="OG281" s="918">
        <f t="shared" si="266"/>
        <v>0</v>
      </c>
      <c r="OH281" s="918">
        <f t="shared" si="266"/>
        <v>0</v>
      </c>
      <c r="OI281" s="918">
        <f t="shared" si="266"/>
        <v>0</v>
      </c>
      <c r="OJ281" s="918">
        <f t="shared" si="266"/>
        <v>0</v>
      </c>
      <c r="OK281" s="918">
        <f t="shared" si="266"/>
        <v>0</v>
      </c>
      <c r="OL281" s="918">
        <f t="shared" si="266"/>
        <v>0</v>
      </c>
      <c r="OM281" s="918">
        <f t="shared" si="266"/>
        <v>0</v>
      </c>
      <c r="ON281" s="918">
        <f t="shared" si="266"/>
        <v>0</v>
      </c>
      <c r="OO281" s="918">
        <f t="shared" si="266"/>
        <v>0</v>
      </c>
      <c r="OP281" s="918">
        <f t="shared" si="266"/>
        <v>0</v>
      </c>
      <c r="OQ281" s="918">
        <f t="shared" si="266"/>
        <v>0</v>
      </c>
      <c r="OR281" s="918">
        <f t="shared" si="266"/>
        <v>0</v>
      </c>
      <c r="OS281" s="918">
        <f t="shared" si="266"/>
        <v>0</v>
      </c>
      <c r="OT281" s="918">
        <f t="shared" si="266"/>
        <v>0</v>
      </c>
      <c r="OU281" s="918">
        <f t="shared" si="266"/>
        <v>0</v>
      </c>
      <c r="OV281" s="918">
        <f t="shared" si="266"/>
        <v>0</v>
      </c>
      <c r="OW281" s="918">
        <f t="shared" si="266"/>
        <v>0</v>
      </c>
      <c r="OX281" s="918">
        <f t="shared" si="266"/>
        <v>0</v>
      </c>
      <c r="OY281" s="918">
        <f t="shared" si="266"/>
        <v>0</v>
      </c>
      <c r="OZ281" s="918">
        <f t="shared" si="266"/>
        <v>0</v>
      </c>
      <c r="PA281" s="918">
        <f t="shared" si="266"/>
        <v>0</v>
      </c>
      <c r="PB281" s="918">
        <f t="shared" si="266"/>
        <v>0</v>
      </c>
      <c r="PC281" s="918">
        <f t="shared" si="266"/>
        <v>0</v>
      </c>
      <c r="PD281" s="918">
        <f t="shared" si="266"/>
        <v>0</v>
      </c>
      <c r="PE281" s="918">
        <f t="shared" si="266"/>
        <v>0</v>
      </c>
      <c r="PF281" s="918">
        <f t="shared" si="266"/>
        <v>0</v>
      </c>
      <c r="PG281" s="918">
        <f t="shared" si="266"/>
        <v>0</v>
      </c>
      <c r="PH281" s="918">
        <f t="shared" si="266"/>
        <v>0</v>
      </c>
      <c r="PI281" s="918">
        <f t="shared" si="266"/>
        <v>0</v>
      </c>
      <c r="PJ281" s="918">
        <f t="shared" si="266"/>
        <v>0</v>
      </c>
      <c r="PK281" s="918">
        <f t="shared" si="266"/>
        <v>0</v>
      </c>
      <c r="PL281" s="918">
        <f t="shared" si="266"/>
        <v>0</v>
      </c>
      <c r="PM281" s="918">
        <f t="shared" si="266"/>
        <v>0</v>
      </c>
      <c r="PN281" s="918">
        <f t="shared" si="266"/>
        <v>0</v>
      </c>
      <c r="PO281" s="918">
        <f t="shared" si="266"/>
        <v>0</v>
      </c>
      <c r="PP281" s="918">
        <f t="shared" si="266"/>
        <v>0</v>
      </c>
      <c r="PQ281" s="918">
        <f t="shared" si="266"/>
        <v>0</v>
      </c>
      <c r="PR281" s="918">
        <f t="shared" si="266"/>
        <v>0</v>
      </c>
      <c r="PS281" s="918">
        <f t="shared" si="266"/>
        <v>0</v>
      </c>
      <c r="PT281" s="918">
        <f t="shared" si="266"/>
        <v>0</v>
      </c>
      <c r="PU281" s="918">
        <f t="shared" si="266"/>
        <v>0</v>
      </c>
      <c r="PV281" s="918">
        <f t="shared" si="266"/>
        <v>0</v>
      </c>
      <c r="PW281" s="918">
        <f t="shared" si="266"/>
        <v>0</v>
      </c>
      <c r="PX281" s="918">
        <f t="shared" si="266"/>
        <v>0</v>
      </c>
      <c r="PY281" s="918">
        <f t="shared" si="266"/>
        <v>0</v>
      </c>
      <c r="PZ281" s="918">
        <f t="shared" si="266"/>
        <v>0</v>
      </c>
      <c r="QA281" s="918">
        <f t="shared" si="266"/>
        <v>0</v>
      </c>
      <c r="QB281" s="918">
        <f t="shared" si="266"/>
        <v>0</v>
      </c>
      <c r="QC281" s="918">
        <f t="shared" si="266"/>
        <v>0</v>
      </c>
      <c r="QD281" s="918">
        <f t="shared" si="266"/>
        <v>0</v>
      </c>
      <c r="QE281" s="918">
        <f t="shared" si="266"/>
        <v>0</v>
      </c>
      <c r="QF281" s="918">
        <f t="shared" si="266"/>
        <v>0</v>
      </c>
      <c r="QG281" s="918">
        <f t="shared" si="266"/>
        <v>0</v>
      </c>
      <c r="QH281" s="918">
        <f t="shared" si="266"/>
        <v>0</v>
      </c>
      <c r="QI281" s="918">
        <f t="shared" si="266"/>
        <v>0</v>
      </c>
      <c r="QJ281" s="918">
        <f t="shared" si="266"/>
        <v>0</v>
      </c>
      <c r="QK281" s="918">
        <f t="shared" si="266"/>
        <v>0</v>
      </c>
      <c r="QL281" s="918">
        <f t="shared" si="266"/>
        <v>0</v>
      </c>
      <c r="QM281" s="918">
        <f t="shared" si="266"/>
        <v>0</v>
      </c>
      <c r="QN281" s="918">
        <f t="shared" si="266"/>
        <v>0</v>
      </c>
      <c r="QO281" s="918">
        <f t="shared" si="266"/>
        <v>0</v>
      </c>
      <c r="QP281" s="918">
        <f t="shared" si="266"/>
        <v>0</v>
      </c>
      <c r="QQ281" s="918">
        <f t="shared" si="266"/>
        <v>0</v>
      </c>
      <c r="QR281" s="918">
        <f t="shared" si="267"/>
        <v>0</v>
      </c>
      <c r="QS281" s="918">
        <f t="shared" si="267"/>
        <v>0</v>
      </c>
      <c r="QT281" s="918">
        <f t="shared" si="267"/>
        <v>0</v>
      </c>
      <c r="QU281" s="918">
        <f t="shared" si="267"/>
        <v>0</v>
      </c>
      <c r="QV281" s="918">
        <f t="shared" si="267"/>
        <v>0</v>
      </c>
      <c r="QW281" s="918">
        <f t="shared" si="267"/>
        <v>0</v>
      </c>
      <c r="QX281" s="918">
        <f t="shared" si="267"/>
        <v>0</v>
      </c>
      <c r="QY281" s="918">
        <f t="shared" si="267"/>
        <v>0</v>
      </c>
      <c r="QZ281" s="918">
        <f t="shared" si="267"/>
        <v>0</v>
      </c>
      <c r="RA281" s="918">
        <f t="shared" si="267"/>
        <v>0</v>
      </c>
      <c r="RB281" s="918">
        <f t="shared" si="267"/>
        <v>0</v>
      </c>
      <c r="RC281" s="918">
        <f t="shared" si="267"/>
        <v>0</v>
      </c>
      <c r="RD281" s="918">
        <f t="shared" si="267"/>
        <v>0</v>
      </c>
      <c r="RE281" s="918">
        <f t="shared" si="267"/>
        <v>0</v>
      </c>
      <c r="RF281" s="918">
        <f t="shared" si="267"/>
        <v>0</v>
      </c>
      <c r="RG281" s="918">
        <f t="shared" si="267"/>
        <v>0</v>
      </c>
      <c r="RH281" s="918">
        <f t="shared" si="267"/>
        <v>0</v>
      </c>
      <c r="RI281" s="918">
        <f t="shared" si="267"/>
        <v>0</v>
      </c>
      <c r="RJ281" s="918">
        <f t="shared" si="267"/>
        <v>0</v>
      </c>
      <c r="RK281" s="918">
        <f t="shared" si="267"/>
        <v>0</v>
      </c>
      <c r="RL281" s="918">
        <f t="shared" si="267"/>
        <v>0</v>
      </c>
      <c r="RM281" s="918">
        <f t="shared" si="267"/>
        <v>0</v>
      </c>
      <c r="RN281" s="918">
        <f t="shared" si="267"/>
        <v>0</v>
      </c>
      <c r="RO281" s="918">
        <f t="shared" si="267"/>
        <v>0</v>
      </c>
      <c r="RP281" s="918">
        <f t="shared" si="267"/>
        <v>0</v>
      </c>
      <c r="RQ281" s="918">
        <f t="shared" si="267"/>
        <v>0</v>
      </c>
      <c r="RR281" s="918">
        <f t="shared" si="267"/>
        <v>0</v>
      </c>
      <c r="RS281" s="918">
        <f t="shared" si="267"/>
        <v>0</v>
      </c>
      <c r="RT281" s="918">
        <f t="shared" si="267"/>
        <v>0</v>
      </c>
      <c r="RU281" s="918">
        <f t="shared" si="267"/>
        <v>0</v>
      </c>
      <c r="RV281" s="918">
        <f t="shared" si="267"/>
        <v>0</v>
      </c>
      <c r="RW281" s="918">
        <f t="shared" si="267"/>
        <v>0</v>
      </c>
      <c r="RX281" s="918">
        <f t="shared" si="267"/>
        <v>0</v>
      </c>
      <c r="RY281" s="918">
        <f t="shared" si="267"/>
        <v>0</v>
      </c>
      <c r="RZ281" s="918">
        <f t="shared" si="267"/>
        <v>0</v>
      </c>
      <c r="SA281" s="918">
        <f t="shared" si="267"/>
        <v>0</v>
      </c>
      <c r="SB281" s="918">
        <f t="shared" si="267"/>
        <v>0</v>
      </c>
      <c r="SC281" s="918">
        <f t="shared" si="267"/>
        <v>0</v>
      </c>
      <c r="SD281" s="918">
        <f t="shared" si="267"/>
        <v>0</v>
      </c>
      <c r="SE281" s="918">
        <f t="shared" si="267"/>
        <v>0</v>
      </c>
      <c r="SF281" s="918">
        <f t="shared" si="267"/>
        <v>0</v>
      </c>
      <c r="SG281" s="918">
        <f t="shared" si="267"/>
        <v>0</v>
      </c>
      <c r="SH281" s="918">
        <f t="shared" si="267"/>
        <v>0</v>
      </c>
      <c r="SI281" s="918">
        <f t="shared" si="267"/>
        <v>0</v>
      </c>
      <c r="SJ281" s="272">
        <f t="shared" si="217"/>
        <v>0</v>
      </c>
      <c r="SK281" s="259"/>
      <c r="SL281" s="247"/>
      <c r="SM281" s="247"/>
      <c r="SN281" s="247"/>
    </row>
    <row r="282" spans="1:508" outlineLevel="3" x14ac:dyDescent="0.35">
      <c r="A282" s="247"/>
      <c r="B282" s="256"/>
      <c r="C282" s="445">
        <f>INT($C$40)+3</f>
        <v>4</v>
      </c>
      <c r="D282" s="272"/>
      <c r="E282" s="323">
        <f t="shared" ref="E282:E345" si="269">E281+1</f>
        <v>130</v>
      </c>
      <c r="F282" s="329"/>
      <c r="G282" s="272"/>
      <c r="H282" s="567"/>
      <c r="I282" s="582" t="s">
        <v>903</v>
      </c>
      <c r="J282" s="568"/>
      <c r="K282" s="919">
        <f>K281</f>
        <v>0</v>
      </c>
      <c r="L282" s="919">
        <f t="shared" ref="L282:BW282" si="270">L281</f>
        <v>0</v>
      </c>
      <c r="M282" s="919">
        <f t="shared" si="270"/>
        <v>0</v>
      </c>
      <c r="N282" s="919">
        <f t="shared" si="270"/>
        <v>0</v>
      </c>
      <c r="O282" s="919">
        <f t="shared" si="270"/>
        <v>0</v>
      </c>
      <c r="P282" s="919">
        <f t="shared" si="270"/>
        <v>0</v>
      </c>
      <c r="Q282" s="919">
        <f t="shared" si="270"/>
        <v>0</v>
      </c>
      <c r="R282" s="919">
        <f t="shared" si="270"/>
        <v>0</v>
      </c>
      <c r="S282" s="919">
        <f t="shared" si="270"/>
        <v>0</v>
      </c>
      <c r="T282" s="919">
        <f t="shared" si="270"/>
        <v>0</v>
      </c>
      <c r="U282" s="919">
        <f t="shared" si="270"/>
        <v>0</v>
      </c>
      <c r="V282" s="919">
        <f t="shared" si="270"/>
        <v>0</v>
      </c>
      <c r="W282" s="919">
        <f t="shared" si="270"/>
        <v>0</v>
      </c>
      <c r="X282" s="919">
        <f t="shared" si="270"/>
        <v>0</v>
      </c>
      <c r="Y282" s="919">
        <f t="shared" si="270"/>
        <v>0</v>
      </c>
      <c r="Z282" s="919">
        <f t="shared" si="270"/>
        <v>0</v>
      </c>
      <c r="AA282" s="919">
        <f t="shared" si="270"/>
        <v>0</v>
      </c>
      <c r="AB282" s="919">
        <f t="shared" si="270"/>
        <v>0</v>
      </c>
      <c r="AC282" s="919">
        <f t="shared" si="270"/>
        <v>0</v>
      </c>
      <c r="AD282" s="919">
        <f t="shared" si="270"/>
        <v>0</v>
      </c>
      <c r="AE282" s="919">
        <f t="shared" si="270"/>
        <v>0</v>
      </c>
      <c r="AF282" s="919">
        <f t="shared" si="270"/>
        <v>0</v>
      </c>
      <c r="AG282" s="919">
        <f t="shared" si="270"/>
        <v>0</v>
      </c>
      <c r="AH282" s="919">
        <f t="shared" si="270"/>
        <v>0</v>
      </c>
      <c r="AI282" s="919">
        <f t="shared" si="270"/>
        <v>0</v>
      </c>
      <c r="AJ282" s="919">
        <f t="shared" si="270"/>
        <v>0</v>
      </c>
      <c r="AK282" s="919">
        <f t="shared" si="270"/>
        <v>0</v>
      </c>
      <c r="AL282" s="919">
        <f t="shared" si="270"/>
        <v>0</v>
      </c>
      <c r="AM282" s="919">
        <f t="shared" si="270"/>
        <v>0</v>
      </c>
      <c r="AN282" s="919">
        <f t="shared" si="270"/>
        <v>0</v>
      </c>
      <c r="AO282" s="919">
        <f t="shared" si="270"/>
        <v>0</v>
      </c>
      <c r="AP282" s="919">
        <f t="shared" si="270"/>
        <v>0</v>
      </c>
      <c r="AQ282" s="919">
        <f t="shared" si="270"/>
        <v>0</v>
      </c>
      <c r="AR282" s="919">
        <f t="shared" si="270"/>
        <v>0</v>
      </c>
      <c r="AS282" s="919">
        <f t="shared" si="270"/>
        <v>0</v>
      </c>
      <c r="AT282" s="919">
        <f t="shared" si="270"/>
        <v>0</v>
      </c>
      <c r="AU282" s="919">
        <f t="shared" si="270"/>
        <v>0</v>
      </c>
      <c r="AV282" s="919">
        <f t="shared" si="270"/>
        <v>0</v>
      </c>
      <c r="AW282" s="919">
        <f t="shared" si="270"/>
        <v>0</v>
      </c>
      <c r="AX282" s="919">
        <f t="shared" si="270"/>
        <v>0</v>
      </c>
      <c r="AY282" s="919">
        <f t="shared" si="270"/>
        <v>0</v>
      </c>
      <c r="AZ282" s="919">
        <f t="shared" si="270"/>
        <v>0</v>
      </c>
      <c r="BA282" s="919">
        <f t="shared" si="270"/>
        <v>0</v>
      </c>
      <c r="BB282" s="919">
        <f t="shared" si="270"/>
        <v>0</v>
      </c>
      <c r="BC282" s="919">
        <f t="shared" si="270"/>
        <v>0</v>
      </c>
      <c r="BD282" s="919">
        <f t="shared" si="270"/>
        <v>0</v>
      </c>
      <c r="BE282" s="919">
        <f t="shared" si="270"/>
        <v>0</v>
      </c>
      <c r="BF282" s="919">
        <f t="shared" si="270"/>
        <v>0</v>
      </c>
      <c r="BG282" s="919">
        <f t="shared" si="270"/>
        <v>0</v>
      </c>
      <c r="BH282" s="919">
        <f t="shared" si="270"/>
        <v>0</v>
      </c>
      <c r="BI282" s="919">
        <f t="shared" si="270"/>
        <v>0</v>
      </c>
      <c r="BJ282" s="919">
        <f t="shared" si="270"/>
        <v>0</v>
      </c>
      <c r="BK282" s="919">
        <f t="shared" si="270"/>
        <v>0</v>
      </c>
      <c r="BL282" s="919">
        <f t="shared" si="270"/>
        <v>0</v>
      </c>
      <c r="BM282" s="919">
        <f t="shared" si="270"/>
        <v>0</v>
      </c>
      <c r="BN282" s="919">
        <f t="shared" si="270"/>
        <v>0</v>
      </c>
      <c r="BO282" s="919">
        <f t="shared" si="270"/>
        <v>0</v>
      </c>
      <c r="BP282" s="919">
        <f t="shared" si="270"/>
        <v>0</v>
      </c>
      <c r="BQ282" s="919">
        <f t="shared" si="270"/>
        <v>0</v>
      </c>
      <c r="BR282" s="919">
        <f t="shared" si="270"/>
        <v>0</v>
      </c>
      <c r="BS282" s="919">
        <f t="shared" si="270"/>
        <v>0</v>
      </c>
      <c r="BT282" s="919">
        <f t="shared" si="270"/>
        <v>0</v>
      </c>
      <c r="BU282" s="919">
        <f t="shared" si="270"/>
        <v>0</v>
      </c>
      <c r="BV282" s="919">
        <f t="shared" si="270"/>
        <v>0</v>
      </c>
      <c r="BW282" s="919">
        <f t="shared" si="270"/>
        <v>0</v>
      </c>
      <c r="BX282" s="919">
        <f t="shared" ref="BX282:EI282" si="271">BX281</f>
        <v>0</v>
      </c>
      <c r="BY282" s="919">
        <f t="shared" si="271"/>
        <v>0</v>
      </c>
      <c r="BZ282" s="919">
        <f t="shared" si="271"/>
        <v>0</v>
      </c>
      <c r="CA282" s="919">
        <f t="shared" si="271"/>
        <v>0</v>
      </c>
      <c r="CB282" s="919">
        <f t="shared" si="271"/>
        <v>0</v>
      </c>
      <c r="CC282" s="919">
        <f t="shared" si="271"/>
        <v>0</v>
      </c>
      <c r="CD282" s="919">
        <f t="shared" si="271"/>
        <v>0</v>
      </c>
      <c r="CE282" s="919">
        <f t="shared" si="271"/>
        <v>0</v>
      </c>
      <c r="CF282" s="919">
        <f t="shared" si="271"/>
        <v>0</v>
      </c>
      <c r="CG282" s="919">
        <f t="shared" si="271"/>
        <v>0</v>
      </c>
      <c r="CH282" s="919">
        <f t="shared" si="271"/>
        <v>0</v>
      </c>
      <c r="CI282" s="919">
        <f t="shared" si="271"/>
        <v>0</v>
      </c>
      <c r="CJ282" s="919">
        <f t="shared" si="271"/>
        <v>0</v>
      </c>
      <c r="CK282" s="919">
        <f t="shared" si="271"/>
        <v>0</v>
      </c>
      <c r="CL282" s="919">
        <f t="shared" si="271"/>
        <v>0</v>
      </c>
      <c r="CM282" s="919">
        <f t="shared" si="271"/>
        <v>0</v>
      </c>
      <c r="CN282" s="919">
        <f t="shared" si="271"/>
        <v>0</v>
      </c>
      <c r="CO282" s="919">
        <f t="shared" si="271"/>
        <v>0</v>
      </c>
      <c r="CP282" s="919">
        <f t="shared" si="271"/>
        <v>0</v>
      </c>
      <c r="CQ282" s="919">
        <f t="shared" si="271"/>
        <v>0</v>
      </c>
      <c r="CR282" s="919">
        <f t="shared" si="271"/>
        <v>0</v>
      </c>
      <c r="CS282" s="919">
        <f t="shared" si="271"/>
        <v>0</v>
      </c>
      <c r="CT282" s="919">
        <f t="shared" si="271"/>
        <v>0</v>
      </c>
      <c r="CU282" s="919">
        <f t="shared" si="271"/>
        <v>0</v>
      </c>
      <c r="CV282" s="919">
        <f t="shared" si="271"/>
        <v>0</v>
      </c>
      <c r="CW282" s="919">
        <f t="shared" si="271"/>
        <v>0</v>
      </c>
      <c r="CX282" s="919">
        <f t="shared" si="271"/>
        <v>0</v>
      </c>
      <c r="CY282" s="919">
        <f t="shared" si="271"/>
        <v>0</v>
      </c>
      <c r="CZ282" s="919">
        <f t="shared" si="271"/>
        <v>0</v>
      </c>
      <c r="DA282" s="919">
        <f t="shared" si="271"/>
        <v>0</v>
      </c>
      <c r="DB282" s="919">
        <f t="shared" si="271"/>
        <v>0</v>
      </c>
      <c r="DC282" s="919">
        <f t="shared" si="271"/>
        <v>0</v>
      </c>
      <c r="DD282" s="919">
        <f t="shared" si="271"/>
        <v>0</v>
      </c>
      <c r="DE282" s="919">
        <f t="shared" si="271"/>
        <v>0</v>
      </c>
      <c r="DF282" s="919">
        <f t="shared" si="271"/>
        <v>0</v>
      </c>
      <c r="DG282" s="919">
        <f t="shared" si="271"/>
        <v>0</v>
      </c>
      <c r="DH282" s="919">
        <f t="shared" si="271"/>
        <v>0</v>
      </c>
      <c r="DI282" s="919">
        <f t="shared" si="271"/>
        <v>0</v>
      </c>
      <c r="DJ282" s="919">
        <f t="shared" si="271"/>
        <v>0</v>
      </c>
      <c r="DK282" s="919">
        <f t="shared" si="271"/>
        <v>0</v>
      </c>
      <c r="DL282" s="919">
        <f t="shared" si="271"/>
        <v>0</v>
      </c>
      <c r="DM282" s="919">
        <f t="shared" si="271"/>
        <v>0</v>
      </c>
      <c r="DN282" s="919">
        <f t="shared" si="271"/>
        <v>0</v>
      </c>
      <c r="DO282" s="919">
        <f t="shared" si="271"/>
        <v>0</v>
      </c>
      <c r="DP282" s="919">
        <f t="shared" si="271"/>
        <v>0</v>
      </c>
      <c r="DQ282" s="919">
        <f t="shared" si="271"/>
        <v>0</v>
      </c>
      <c r="DR282" s="919">
        <f t="shared" si="271"/>
        <v>0</v>
      </c>
      <c r="DS282" s="919">
        <f t="shared" si="271"/>
        <v>0</v>
      </c>
      <c r="DT282" s="919">
        <f t="shared" si="271"/>
        <v>0</v>
      </c>
      <c r="DU282" s="919">
        <f t="shared" si="271"/>
        <v>0</v>
      </c>
      <c r="DV282" s="919">
        <f t="shared" si="271"/>
        <v>0</v>
      </c>
      <c r="DW282" s="919">
        <f t="shared" si="271"/>
        <v>0</v>
      </c>
      <c r="DX282" s="919">
        <f t="shared" si="271"/>
        <v>0</v>
      </c>
      <c r="DY282" s="919">
        <f t="shared" si="271"/>
        <v>0</v>
      </c>
      <c r="DZ282" s="919">
        <f t="shared" si="271"/>
        <v>0</v>
      </c>
      <c r="EA282" s="919">
        <f t="shared" si="271"/>
        <v>0</v>
      </c>
      <c r="EB282" s="919">
        <f t="shared" si="271"/>
        <v>0</v>
      </c>
      <c r="EC282" s="919">
        <f t="shared" si="271"/>
        <v>0</v>
      </c>
      <c r="ED282" s="919">
        <f t="shared" si="271"/>
        <v>0</v>
      </c>
      <c r="EE282" s="919">
        <f t="shared" si="271"/>
        <v>0</v>
      </c>
      <c r="EF282" s="919">
        <f t="shared" si="271"/>
        <v>0</v>
      </c>
      <c r="EG282" s="919">
        <f t="shared" si="271"/>
        <v>0</v>
      </c>
      <c r="EH282" s="919">
        <f t="shared" si="271"/>
        <v>0</v>
      </c>
      <c r="EI282" s="919">
        <f t="shared" si="271"/>
        <v>0</v>
      </c>
      <c r="EJ282" s="919">
        <f t="shared" ref="EJ282:GU282" si="272">EJ281</f>
        <v>0</v>
      </c>
      <c r="EK282" s="919">
        <f t="shared" si="272"/>
        <v>0</v>
      </c>
      <c r="EL282" s="919">
        <f t="shared" si="272"/>
        <v>0</v>
      </c>
      <c r="EM282" s="919">
        <f t="shared" si="272"/>
        <v>0</v>
      </c>
      <c r="EN282" s="919">
        <f t="shared" si="272"/>
        <v>0</v>
      </c>
      <c r="EO282" s="919">
        <f t="shared" si="272"/>
        <v>0</v>
      </c>
      <c r="EP282" s="919">
        <f t="shared" si="272"/>
        <v>0</v>
      </c>
      <c r="EQ282" s="919">
        <f t="shared" si="272"/>
        <v>0</v>
      </c>
      <c r="ER282" s="919">
        <f t="shared" si="272"/>
        <v>0</v>
      </c>
      <c r="ES282" s="919">
        <f t="shared" si="272"/>
        <v>0</v>
      </c>
      <c r="ET282" s="919">
        <f t="shared" si="272"/>
        <v>0</v>
      </c>
      <c r="EU282" s="919">
        <f t="shared" si="272"/>
        <v>0</v>
      </c>
      <c r="EV282" s="919">
        <f t="shared" si="272"/>
        <v>0</v>
      </c>
      <c r="EW282" s="919">
        <f t="shared" si="272"/>
        <v>0</v>
      </c>
      <c r="EX282" s="919">
        <f t="shared" si="272"/>
        <v>0</v>
      </c>
      <c r="EY282" s="919">
        <f t="shared" si="272"/>
        <v>0</v>
      </c>
      <c r="EZ282" s="919">
        <f t="shared" si="272"/>
        <v>0</v>
      </c>
      <c r="FA282" s="919">
        <f t="shared" si="272"/>
        <v>0</v>
      </c>
      <c r="FB282" s="919">
        <f t="shared" si="272"/>
        <v>0</v>
      </c>
      <c r="FC282" s="919">
        <f t="shared" si="272"/>
        <v>0</v>
      </c>
      <c r="FD282" s="919">
        <f t="shared" si="272"/>
        <v>0</v>
      </c>
      <c r="FE282" s="919">
        <f t="shared" si="272"/>
        <v>0</v>
      </c>
      <c r="FF282" s="919">
        <f t="shared" si="272"/>
        <v>0</v>
      </c>
      <c r="FG282" s="919">
        <f t="shared" si="272"/>
        <v>0</v>
      </c>
      <c r="FH282" s="919">
        <f t="shared" si="272"/>
        <v>0</v>
      </c>
      <c r="FI282" s="919">
        <f t="shared" si="272"/>
        <v>0</v>
      </c>
      <c r="FJ282" s="919">
        <f t="shared" si="272"/>
        <v>0</v>
      </c>
      <c r="FK282" s="919">
        <f t="shared" si="272"/>
        <v>0</v>
      </c>
      <c r="FL282" s="919">
        <f t="shared" si="272"/>
        <v>0</v>
      </c>
      <c r="FM282" s="919">
        <f t="shared" si="272"/>
        <v>0</v>
      </c>
      <c r="FN282" s="919">
        <f t="shared" si="272"/>
        <v>0</v>
      </c>
      <c r="FO282" s="919">
        <f t="shared" si="272"/>
        <v>0</v>
      </c>
      <c r="FP282" s="919">
        <f t="shared" si="272"/>
        <v>0</v>
      </c>
      <c r="FQ282" s="919">
        <f t="shared" si="272"/>
        <v>0</v>
      </c>
      <c r="FR282" s="919">
        <f t="shared" si="272"/>
        <v>0</v>
      </c>
      <c r="FS282" s="919">
        <f t="shared" si="272"/>
        <v>0</v>
      </c>
      <c r="FT282" s="919">
        <f t="shared" si="272"/>
        <v>0</v>
      </c>
      <c r="FU282" s="919">
        <f t="shared" si="272"/>
        <v>0</v>
      </c>
      <c r="FV282" s="919">
        <f t="shared" si="272"/>
        <v>0</v>
      </c>
      <c r="FW282" s="919">
        <f t="shared" si="272"/>
        <v>0</v>
      </c>
      <c r="FX282" s="919">
        <f t="shared" si="272"/>
        <v>0</v>
      </c>
      <c r="FY282" s="919">
        <f t="shared" si="272"/>
        <v>0</v>
      </c>
      <c r="FZ282" s="919">
        <f t="shared" si="272"/>
        <v>0</v>
      </c>
      <c r="GA282" s="919">
        <f t="shared" si="272"/>
        <v>0</v>
      </c>
      <c r="GB282" s="919">
        <f t="shared" si="272"/>
        <v>0</v>
      </c>
      <c r="GC282" s="919">
        <f t="shared" si="272"/>
        <v>0</v>
      </c>
      <c r="GD282" s="919">
        <f t="shared" si="272"/>
        <v>0</v>
      </c>
      <c r="GE282" s="919">
        <f t="shared" si="272"/>
        <v>0</v>
      </c>
      <c r="GF282" s="919">
        <f t="shared" si="272"/>
        <v>0</v>
      </c>
      <c r="GG282" s="919">
        <f t="shared" si="272"/>
        <v>0</v>
      </c>
      <c r="GH282" s="919">
        <f t="shared" si="272"/>
        <v>0</v>
      </c>
      <c r="GI282" s="919">
        <f t="shared" si="272"/>
        <v>0</v>
      </c>
      <c r="GJ282" s="919">
        <f t="shared" si="272"/>
        <v>0</v>
      </c>
      <c r="GK282" s="919">
        <f t="shared" si="272"/>
        <v>0</v>
      </c>
      <c r="GL282" s="919">
        <f t="shared" si="272"/>
        <v>0</v>
      </c>
      <c r="GM282" s="919">
        <f t="shared" si="272"/>
        <v>0</v>
      </c>
      <c r="GN282" s="919">
        <f t="shared" si="272"/>
        <v>0</v>
      </c>
      <c r="GO282" s="919">
        <f t="shared" si="272"/>
        <v>0</v>
      </c>
      <c r="GP282" s="919">
        <f t="shared" si="272"/>
        <v>0</v>
      </c>
      <c r="GQ282" s="919">
        <f t="shared" si="272"/>
        <v>0</v>
      </c>
      <c r="GR282" s="919">
        <f t="shared" si="272"/>
        <v>0</v>
      </c>
      <c r="GS282" s="919">
        <f t="shared" si="272"/>
        <v>0</v>
      </c>
      <c r="GT282" s="919">
        <f t="shared" si="272"/>
        <v>0</v>
      </c>
      <c r="GU282" s="919">
        <f t="shared" si="272"/>
        <v>0</v>
      </c>
      <c r="GV282" s="919">
        <f t="shared" ref="GV282:JG282" si="273">GV281</f>
        <v>0</v>
      </c>
      <c r="GW282" s="919">
        <f t="shared" si="273"/>
        <v>0</v>
      </c>
      <c r="GX282" s="919">
        <f t="shared" si="273"/>
        <v>0</v>
      </c>
      <c r="GY282" s="919">
        <f t="shared" si="273"/>
        <v>0</v>
      </c>
      <c r="GZ282" s="919">
        <f t="shared" si="273"/>
        <v>0</v>
      </c>
      <c r="HA282" s="919">
        <f t="shared" si="273"/>
        <v>0</v>
      </c>
      <c r="HB282" s="919">
        <f t="shared" si="273"/>
        <v>0</v>
      </c>
      <c r="HC282" s="919">
        <f t="shared" si="273"/>
        <v>0</v>
      </c>
      <c r="HD282" s="919">
        <f t="shared" si="273"/>
        <v>0</v>
      </c>
      <c r="HE282" s="919">
        <f t="shared" si="273"/>
        <v>0</v>
      </c>
      <c r="HF282" s="919">
        <f t="shared" si="273"/>
        <v>0</v>
      </c>
      <c r="HG282" s="919">
        <f t="shared" si="273"/>
        <v>0</v>
      </c>
      <c r="HH282" s="919">
        <f t="shared" si="273"/>
        <v>0</v>
      </c>
      <c r="HI282" s="919">
        <f t="shared" si="273"/>
        <v>0</v>
      </c>
      <c r="HJ282" s="919">
        <f t="shared" si="273"/>
        <v>0</v>
      </c>
      <c r="HK282" s="919">
        <f t="shared" si="273"/>
        <v>0</v>
      </c>
      <c r="HL282" s="919">
        <f t="shared" si="273"/>
        <v>0</v>
      </c>
      <c r="HM282" s="919">
        <f t="shared" si="273"/>
        <v>0</v>
      </c>
      <c r="HN282" s="919">
        <f t="shared" si="273"/>
        <v>0</v>
      </c>
      <c r="HO282" s="919">
        <f t="shared" si="273"/>
        <v>0</v>
      </c>
      <c r="HP282" s="919">
        <f t="shared" si="273"/>
        <v>0</v>
      </c>
      <c r="HQ282" s="919">
        <f t="shared" si="273"/>
        <v>0</v>
      </c>
      <c r="HR282" s="919">
        <f t="shared" si="273"/>
        <v>0</v>
      </c>
      <c r="HS282" s="919">
        <f t="shared" si="273"/>
        <v>0</v>
      </c>
      <c r="HT282" s="919">
        <f t="shared" si="273"/>
        <v>0</v>
      </c>
      <c r="HU282" s="919">
        <f t="shared" si="273"/>
        <v>0</v>
      </c>
      <c r="HV282" s="919">
        <f t="shared" si="273"/>
        <v>0</v>
      </c>
      <c r="HW282" s="919">
        <f t="shared" si="273"/>
        <v>0</v>
      </c>
      <c r="HX282" s="919">
        <f t="shared" si="273"/>
        <v>0</v>
      </c>
      <c r="HY282" s="919">
        <f t="shared" si="273"/>
        <v>0</v>
      </c>
      <c r="HZ282" s="919">
        <f t="shared" si="273"/>
        <v>0</v>
      </c>
      <c r="IA282" s="919">
        <f t="shared" si="273"/>
        <v>0</v>
      </c>
      <c r="IB282" s="919">
        <f t="shared" si="273"/>
        <v>0</v>
      </c>
      <c r="IC282" s="919">
        <f t="shared" si="273"/>
        <v>0</v>
      </c>
      <c r="ID282" s="919">
        <f t="shared" si="273"/>
        <v>0</v>
      </c>
      <c r="IE282" s="919">
        <f t="shared" si="273"/>
        <v>0</v>
      </c>
      <c r="IF282" s="919">
        <f t="shared" si="273"/>
        <v>0</v>
      </c>
      <c r="IG282" s="919">
        <f t="shared" si="273"/>
        <v>0</v>
      </c>
      <c r="IH282" s="919">
        <f t="shared" si="273"/>
        <v>0</v>
      </c>
      <c r="II282" s="919">
        <f t="shared" si="273"/>
        <v>0</v>
      </c>
      <c r="IJ282" s="919">
        <f t="shared" si="273"/>
        <v>0</v>
      </c>
      <c r="IK282" s="919">
        <f t="shared" si="273"/>
        <v>0</v>
      </c>
      <c r="IL282" s="919">
        <f t="shared" si="273"/>
        <v>0</v>
      </c>
      <c r="IM282" s="919">
        <f t="shared" si="273"/>
        <v>0</v>
      </c>
      <c r="IN282" s="919">
        <f t="shared" si="273"/>
        <v>0</v>
      </c>
      <c r="IO282" s="919">
        <f t="shared" si="273"/>
        <v>0</v>
      </c>
      <c r="IP282" s="919">
        <f t="shared" si="273"/>
        <v>0</v>
      </c>
      <c r="IQ282" s="919">
        <f t="shared" si="273"/>
        <v>0</v>
      </c>
      <c r="IR282" s="919">
        <f t="shared" si="273"/>
        <v>0</v>
      </c>
      <c r="IS282" s="919">
        <f t="shared" si="273"/>
        <v>0</v>
      </c>
      <c r="IT282" s="919">
        <f t="shared" si="273"/>
        <v>0</v>
      </c>
      <c r="IU282" s="919">
        <f t="shared" si="273"/>
        <v>0</v>
      </c>
      <c r="IV282" s="919">
        <f t="shared" si="273"/>
        <v>0</v>
      </c>
      <c r="IW282" s="919">
        <f t="shared" si="273"/>
        <v>0</v>
      </c>
      <c r="IX282" s="919">
        <f t="shared" si="273"/>
        <v>0</v>
      </c>
      <c r="IY282" s="919">
        <f t="shared" si="273"/>
        <v>0</v>
      </c>
      <c r="IZ282" s="919">
        <f t="shared" si="273"/>
        <v>0</v>
      </c>
      <c r="JA282" s="919">
        <f t="shared" si="273"/>
        <v>0</v>
      </c>
      <c r="JB282" s="919">
        <f t="shared" si="273"/>
        <v>0</v>
      </c>
      <c r="JC282" s="919">
        <f t="shared" si="273"/>
        <v>0</v>
      </c>
      <c r="JD282" s="919">
        <f t="shared" si="273"/>
        <v>0</v>
      </c>
      <c r="JE282" s="919">
        <f t="shared" si="273"/>
        <v>0</v>
      </c>
      <c r="JF282" s="919">
        <f t="shared" si="273"/>
        <v>0</v>
      </c>
      <c r="JG282" s="919">
        <f t="shared" si="273"/>
        <v>0</v>
      </c>
      <c r="JH282" s="919">
        <f t="shared" ref="JH282:LS282" si="274">JH281</f>
        <v>0</v>
      </c>
      <c r="JI282" s="919">
        <f t="shared" si="274"/>
        <v>0</v>
      </c>
      <c r="JJ282" s="919">
        <f t="shared" si="274"/>
        <v>0</v>
      </c>
      <c r="JK282" s="919">
        <f t="shared" si="274"/>
        <v>0</v>
      </c>
      <c r="JL282" s="919">
        <f t="shared" si="274"/>
        <v>0</v>
      </c>
      <c r="JM282" s="919">
        <f t="shared" si="274"/>
        <v>0</v>
      </c>
      <c r="JN282" s="919">
        <f t="shared" si="274"/>
        <v>0</v>
      </c>
      <c r="JO282" s="919">
        <f t="shared" si="274"/>
        <v>0</v>
      </c>
      <c r="JP282" s="919">
        <f t="shared" si="274"/>
        <v>0</v>
      </c>
      <c r="JQ282" s="919">
        <f t="shared" si="274"/>
        <v>0</v>
      </c>
      <c r="JR282" s="919">
        <f t="shared" si="274"/>
        <v>0</v>
      </c>
      <c r="JS282" s="919">
        <f t="shared" si="274"/>
        <v>0</v>
      </c>
      <c r="JT282" s="919">
        <f t="shared" si="274"/>
        <v>0</v>
      </c>
      <c r="JU282" s="919">
        <f t="shared" si="274"/>
        <v>0</v>
      </c>
      <c r="JV282" s="919">
        <f t="shared" si="274"/>
        <v>0</v>
      </c>
      <c r="JW282" s="919">
        <f t="shared" si="274"/>
        <v>0</v>
      </c>
      <c r="JX282" s="919">
        <f t="shared" si="274"/>
        <v>0</v>
      </c>
      <c r="JY282" s="919">
        <f t="shared" si="274"/>
        <v>0</v>
      </c>
      <c r="JZ282" s="919">
        <f t="shared" si="274"/>
        <v>0</v>
      </c>
      <c r="KA282" s="919">
        <f t="shared" si="274"/>
        <v>0</v>
      </c>
      <c r="KB282" s="919">
        <f t="shared" si="274"/>
        <v>0</v>
      </c>
      <c r="KC282" s="919">
        <f t="shared" si="274"/>
        <v>0</v>
      </c>
      <c r="KD282" s="919">
        <f t="shared" si="274"/>
        <v>0</v>
      </c>
      <c r="KE282" s="919">
        <f t="shared" si="274"/>
        <v>0</v>
      </c>
      <c r="KF282" s="919">
        <f t="shared" si="274"/>
        <v>0</v>
      </c>
      <c r="KG282" s="919">
        <f t="shared" si="274"/>
        <v>0</v>
      </c>
      <c r="KH282" s="919">
        <f t="shared" si="274"/>
        <v>0</v>
      </c>
      <c r="KI282" s="919">
        <f t="shared" si="274"/>
        <v>0</v>
      </c>
      <c r="KJ282" s="919">
        <f t="shared" si="274"/>
        <v>0</v>
      </c>
      <c r="KK282" s="919">
        <f t="shared" si="274"/>
        <v>0</v>
      </c>
      <c r="KL282" s="919">
        <f t="shared" si="274"/>
        <v>0</v>
      </c>
      <c r="KM282" s="919">
        <f t="shared" si="274"/>
        <v>0</v>
      </c>
      <c r="KN282" s="919">
        <f t="shared" si="274"/>
        <v>0</v>
      </c>
      <c r="KO282" s="919">
        <f t="shared" si="274"/>
        <v>0</v>
      </c>
      <c r="KP282" s="919">
        <f t="shared" si="274"/>
        <v>0</v>
      </c>
      <c r="KQ282" s="919">
        <f t="shared" si="274"/>
        <v>0</v>
      </c>
      <c r="KR282" s="919">
        <f t="shared" si="274"/>
        <v>0</v>
      </c>
      <c r="KS282" s="919">
        <f t="shared" si="274"/>
        <v>0</v>
      </c>
      <c r="KT282" s="919">
        <f t="shared" si="274"/>
        <v>0</v>
      </c>
      <c r="KU282" s="919">
        <f t="shared" si="274"/>
        <v>0</v>
      </c>
      <c r="KV282" s="919">
        <f t="shared" si="274"/>
        <v>0</v>
      </c>
      <c r="KW282" s="919">
        <f t="shared" si="274"/>
        <v>0</v>
      </c>
      <c r="KX282" s="919">
        <f t="shared" si="274"/>
        <v>0</v>
      </c>
      <c r="KY282" s="919">
        <f t="shared" si="274"/>
        <v>0</v>
      </c>
      <c r="KZ282" s="919">
        <f t="shared" si="274"/>
        <v>0</v>
      </c>
      <c r="LA282" s="919">
        <f t="shared" si="274"/>
        <v>0</v>
      </c>
      <c r="LB282" s="919">
        <f t="shared" si="274"/>
        <v>0</v>
      </c>
      <c r="LC282" s="919">
        <f t="shared" si="274"/>
        <v>0</v>
      </c>
      <c r="LD282" s="919">
        <f t="shared" si="274"/>
        <v>0</v>
      </c>
      <c r="LE282" s="919">
        <f t="shared" si="274"/>
        <v>0</v>
      </c>
      <c r="LF282" s="919">
        <f t="shared" si="274"/>
        <v>0</v>
      </c>
      <c r="LG282" s="919">
        <f t="shared" si="274"/>
        <v>0</v>
      </c>
      <c r="LH282" s="919">
        <f t="shared" si="274"/>
        <v>0</v>
      </c>
      <c r="LI282" s="919">
        <f t="shared" si="274"/>
        <v>0</v>
      </c>
      <c r="LJ282" s="919">
        <f t="shared" si="274"/>
        <v>0</v>
      </c>
      <c r="LK282" s="919">
        <f t="shared" si="274"/>
        <v>0</v>
      </c>
      <c r="LL282" s="919">
        <f t="shared" si="274"/>
        <v>0</v>
      </c>
      <c r="LM282" s="919">
        <f t="shared" si="274"/>
        <v>0</v>
      </c>
      <c r="LN282" s="919">
        <f t="shared" si="274"/>
        <v>0</v>
      </c>
      <c r="LO282" s="919">
        <f t="shared" si="274"/>
        <v>0</v>
      </c>
      <c r="LP282" s="919">
        <f t="shared" si="274"/>
        <v>0</v>
      </c>
      <c r="LQ282" s="919">
        <f t="shared" si="274"/>
        <v>0</v>
      </c>
      <c r="LR282" s="919">
        <f t="shared" si="274"/>
        <v>0</v>
      </c>
      <c r="LS282" s="919">
        <f t="shared" si="274"/>
        <v>0</v>
      </c>
      <c r="LT282" s="919">
        <f t="shared" ref="LT282:OE282" si="275">LT281</f>
        <v>0</v>
      </c>
      <c r="LU282" s="919">
        <f t="shared" si="275"/>
        <v>0</v>
      </c>
      <c r="LV282" s="919">
        <f t="shared" si="275"/>
        <v>0</v>
      </c>
      <c r="LW282" s="919">
        <f t="shared" si="275"/>
        <v>0</v>
      </c>
      <c r="LX282" s="919">
        <f t="shared" si="275"/>
        <v>0</v>
      </c>
      <c r="LY282" s="919">
        <f t="shared" si="275"/>
        <v>0</v>
      </c>
      <c r="LZ282" s="919">
        <f t="shared" si="275"/>
        <v>0</v>
      </c>
      <c r="MA282" s="919">
        <f t="shared" si="275"/>
        <v>0</v>
      </c>
      <c r="MB282" s="919">
        <f t="shared" si="275"/>
        <v>0</v>
      </c>
      <c r="MC282" s="919">
        <f t="shared" si="275"/>
        <v>0</v>
      </c>
      <c r="MD282" s="919">
        <f t="shared" si="275"/>
        <v>0</v>
      </c>
      <c r="ME282" s="919">
        <f t="shared" si="275"/>
        <v>0</v>
      </c>
      <c r="MF282" s="919">
        <f t="shared" si="275"/>
        <v>0</v>
      </c>
      <c r="MG282" s="919">
        <f t="shared" si="275"/>
        <v>0</v>
      </c>
      <c r="MH282" s="919">
        <f t="shared" si="275"/>
        <v>0</v>
      </c>
      <c r="MI282" s="919">
        <f t="shared" si="275"/>
        <v>0</v>
      </c>
      <c r="MJ282" s="919">
        <f t="shared" si="275"/>
        <v>0</v>
      </c>
      <c r="MK282" s="919">
        <f t="shared" si="275"/>
        <v>0</v>
      </c>
      <c r="ML282" s="919">
        <f t="shared" si="275"/>
        <v>0</v>
      </c>
      <c r="MM282" s="919">
        <f t="shared" si="275"/>
        <v>0</v>
      </c>
      <c r="MN282" s="919">
        <f t="shared" si="275"/>
        <v>0</v>
      </c>
      <c r="MO282" s="919">
        <f t="shared" si="275"/>
        <v>0</v>
      </c>
      <c r="MP282" s="919">
        <f t="shared" si="275"/>
        <v>0</v>
      </c>
      <c r="MQ282" s="919">
        <f t="shared" si="275"/>
        <v>0</v>
      </c>
      <c r="MR282" s="919">
        <f t="shared" si="275"/>
        <v>0</v>
      </c>
      <c r="MS282" s="919">
        <f t="shared" si="275"/>
        <v>0</v>
      </c>
      <c r="MT282" s="919">
        <f t="shared" si="275"/>
        <v>0</v>
      </c>
      <c r="MU282" s="919">
        <f t="shared" si="275"/>
        <v>0</v>
      </c>
      <c r="MV282" s="919">
        <f t="shared" si="275"/>
        <v>0</v>
      </c>
      <c r="MW282" s="919">
        <f t="shared" si="275"/>
        <v>0</v>
      </c>
      <c r="MX282" s="919">
        <f t="shared" si="275"/>
        <v>0</v>
      </c>
      <c r="MY282" s="919">
        <f t="shared" si="275"/>
        <v>0</v>
      </c>
      <c r="MZ282" s="919">
        <f t="shared" si="275"/>
        <v>0</v>
      </c>
      <c r="NA282" s="919">
        <f t="shared" si="275"/>
        <v>0</v>
      </c>
      <c r="NB282" s="919">
        <f t="shared" si="275"/>
        <v>0</v>
      </c>
      <c r="NC282" s="919">
        <f t="shared" si="275"/>
        <v>0</v>
      </c>
      <c r="ND282" s="919">
        <f t="shared" si="275"/>
        <v>0</v>
      </c>
      <c r="NE282" s="919">
        <f t="shared" si="275"/>
        <v>0</v>
      </c>
      <c r="NF282" s="919">
        <f t="shared" si="275"/>
        <v>0</v>
      </c>
      <c r="NG282" s="919">
        <f t="shared" si="275"/>
        <v>0</v>
      </c>
      <c r="NH282" s="919">
        <f t="shared" si="275"/>
        <v>0</v>
      </c>
      <c r="NI282" s="919">
        <f t="shared" si="275"/>
        <v>0</v>
      </c>
      <c r="NJ282" s="919">
        <f t="shared" si="275"/>
        <v>0</v>
      </c>
      <c r="NK282" s="919">
        <f t="shared" si="275"/>
        <v>0</v>
      </c>
      <c r="NL282" s="919">
        <f t="shared" si="275"/>
        <v>0</v>
      </c>
      <c r="NM282" s="919">
        <f t="shared" si="275"/>
        <v>0</v>
      </c>
      <c r="NN282" s="919">
        <f t="shared" si="275"/>
        <v>0</v>
      </c>
      <c r="NO282" s="919">
        <f t="shared" si="275"/>
        <v>0</v>
      </c>
      <c r="NP282" s="919">
        <f t="shared" si="275"/>
        <v>0</v>
      </c>
      <c r="NQ282" s="919">
        <f t="shared" si="275"/>
        <v>0</v>
      </c>
      <c r="NR282" s="919">
        <f t="shared" si="275"/>
        <v>0</v>
      </c>
      <c r="NS282" s="919">
        <f t="shared" si="275"/>
        <v>0</v>
      </c>
      <c r="NT282" s="919">
        <f t="shared" si="275"/>
        <v>0</v>
      </c>
      <c r="NU282" s="919">
        <f t="shared" si="275"/>
        <v>0</v>
      </c>
      <c r="NV282" s="919">
        <f t="shared" si="275"/>
        <v>0</v>
      </c>
      <c r="NW282" s="919">
        <f t="shared" si="275"/>
        <v>0</v>
      </c>
      <c r="NX282" s="919">
        <f t="shared" si="275"/>
        <v>0</v>
      </c>
      <c r="NY282" s="919">
        <f t="shared" si="275"/>
        <v>0</v>
      </c>
      <c r="NZ282" s="919">
        <f t="shared" si="275"/>
        <v>0</v>
      </c>
      <c r="OA282" s="919">
        <f t="shared" si="275"/>
        <v>0</v>
      </c>
      <c r="OB282" s="919">
        <f t="shared" si="275"/>
        <v>0</v>
      </c>
      <c r="OC282" s="919">
        <f t="shared" si="275"/>
        <v>0</v>
      </c>
      <c r="OD282" s="919">
        <f t="shared" si="275"/>
        <v>0</v>
      </c>
      <c r="OE282" s="919">
        <f t="shared" si="275"/>
        <v>0</v>
      </c>
      <c r="OF282" s="919">
        <f t="shared" ref="OF282:QQ282" si="276">OF281</f>
        <v>0</v>
      </c>
      <c r="OG282" s="919">
        <f t="shared" si="276"/>
        <v>0</v>
      </c>
      <c r="OH282" s="919">
        <f t="shared" si="276"/>
        <v>0</v>
      </c>
      <c r="OI282" s="919">
        <f t="shared" si="276"/>
        <v>0</v>
      </c>
      <c r="OJ282" s="919">
        <f t="shared" si="276"/>
        <v>0</v>
      </c>
      <c r="OK282" s="919">
        <f t="shared" si="276"/>
        <v>0</v>
      </c>
      <c r="OL282" s="919">
        <f t="shared" si="276"/>
        <v>0</v>
      </c>
      <c r="OM282" s="919">
        <f t="shared" si="276"/>
        <v>0</v>
      </c>
      <c r="ON282" s="919">
        <f t="shared" si="276"/>
        <v>0</v>
      </c>
      <c r="OO282" s="919">
        <f t="shared" si="276"/>
        <v>0</v>
      </c>
      <c r="OP282" s="919">
        <f t="shared" si="276"/>
        <v>0</v>
      </c>
      <c r="OQ282" s="919">
        <f t="shared" si="276"/>
        <v>0</v>
      </c>
      <c r="OR282" s="919">
        <f t="shared" si="276"/>
        <v>0</v>
      </c>
      <c r="OS282" s="919">
        <f t="shared" si="276"/>
        <v>0</v>
      </c>
      <c r="OT282" s="919">
        <f t="shared" si="276"/>
        <v>0</v>
      </c>
      <c r="OU282" s="919">
        <f t="shared" si="276"/>
        <v>0</v>
      </c>
      <c r="OV282" s="919">
        <f t="shared" si="276"/>
        <v>0</v>
      </c>
      <c r="OW282" s="919">
        <f t="shared" si="276"/>
        <v>0</v>
      </c>
      <c r="OX282" s="919">
        <f t="shared" si="276"/>
        <v>0</v>
      </c>
      <c r="OY282" s="919">
        <f t="shared" si="276"/>
        <v>0</v>
      </c>
      <c r="OZ282" s="919">
        <f t="shared" si="276"/>
        <v>0</v>
      </c>
      <c r="PA282" s="919">
        <f t="shared" si="276"/>
        <v>0</v>
      </c>
      <c r="PB282" s="919">
        <f t="shared" si="276"/>
        <v>0</v>
      </c>
      <c r="PC282" s="919">
        <f t="shared" si="276"/>
        <v>0</v>
      </c>
      <c r="PD282" s="919">
        <f t="shared" si="276"/>
        <v>0</v>
      </c>
      <c r="PE282" s="919">
        <f t="shared" si="276"/>
        <v>0</v>
      </c>
      <c r="PF282" s="919">
        <f t="shared" si="276"/>
        <v>0</v>
      </c>
      <c r="PG282" s="919">
        <f t="shared" si="276"/>
        <v>0</v>
      </c>
      <c r="PH282" s="919">
        <f t="shared" si="276"/>
        <v>0</v>
      </c>
      <c r="PI282" s="919">
        <f t="shared" si="276"/>
        <v>0</v>
      </c>
      <c r="PJ282" s="919">
        <f t="shared" si="276"/>
        <v>0</v>
      </c>
      <c r="PK282" s="919">
        <f t="shared" si="276"/>
        <v>0</v>
      </c>
      <c r="PL282" s="919">
        <f t="shared" si="276"/>
        <v>0</v>
      </c>
      <c r="PM282" s="919">
        <f t="shared" si="276"/>
        <v>0</v>
      </c>
      <c r="PN282" s="919">
        <f t="shared" si="276"/>
        <v>0</v>
      </c>
      <c r="PO282" s="919">
        <f t="shared" si="276"/>
        <v>0</v>
      </c>
      <c r="PP282" s="919">
        <f t="shared" si="276"/>
        <v>0</v>
      </c>
      <c r="PQ282" s="919">
        <f t="shared" si="276"/>
        <v>0</v>
      </c>
      <c r="PR282" s="919">
        <f t="shared" si="276"/>
        <v>0</v>
      </c>
      <c r="PS282" s="919">
        <f t="shared" si="276"/>
        <v>0</v>
      </c>
      <c r="PT282" s="919">
        <f t="shared" si="276"/>
        <v>0</v>
      </c>
      <c r="PU282" s="919">
        <f t="shared" si="276"/>
        <v>0</v>
      </c>
      <c r="PV282" s="919">
        <f t="shared" si="276"/>
        <v>0</v>
      </c>
      <c r="PW282" s="919">
        <f t="shared" si="276"/>
        <v>0</v>
      </c>
      <c r="PX282" s="919">
        <f t="shared" si="276"/>
        <v>0</v>
      </c>
      <c r="PY282" s="919">
        <f t="shared" si="276"/>
        <v>0</v>
      </c>
      <c r="PZ282" s="919">
        <f t="shared" si="276"/>
        <v>0</v>
      </c>
      <c r="QA282" s="919">
        <f t="shared" si="276"/>
        <v>0</v>
      </c>
      <c r="QB282" s="919">
        <f t="shared" si="276"/>
        <v>0</v>
      </c>
      <c r="QC282" s="919">
        <f t="shared" si="276"/>
        <v>0</v>
      </c>
      <c r="QD282" s="919">
        <f t="shared" si="276"/>
        <v>0</v>
      </c>
      <c r="QE282" s="919">
        <f t="shared" si="276"/>
        <v>0</v>
      </c>
      <c r="QF282" s="919">
        <f t="shared" si="276"/>
        <v>0</v>
      </c>
      <c r="QG282" s="919">
        <f t="shared" si="276"/>
        <v>0</v>
      </c>
      <c r="QH282" s="919">
        <f t="shared" si="276"/>
        <v>0</v>
      </c>
      <c r="QI282" s="919">
        <f t="shared" si="276"/>
        <v>0</v>
      </c>
      <c r="QJ282" s="919">
        <f t="shared" si="276"/>
        <v>0</v>
      </c>
      <c r="QK282" s="919">
        <f t="shared" si="276"/>
        <v>0</v>
      </c>
      <c r="QL282" s="919">
        <f t="shared" si="276"/>
        <v>0</v>
      </c>
      <c r="QM282" s="919">
        <f t="shared" si="276"/>
        <v>0</v>
      </c>
      <c r="QN282" s="919">
        <f t="shared" si="276"/>
        <v>0</v>
      </c>
      <c r="QO282" s="919">
        <f t="shared" si="276"/>
        <v>0</v>
      </c>
      <c r="QP282" s="919">
        <f t="shared" si="276"/>
        <v>0</v>
      </c>
      <c r="QQ282" s="919">
        <f t="shared" si="276"/>
        <v>0</v>
      </c>
      <c r="QR282" s="919">
        <f t="shared" ref="QR282:SI282" si="277">QR281</f>
        <v>0</v>
      </c>
      <c r="QS282" s="919">
        <f t="shared" si="277"/>
        <v>0</v>
      </c>
      <c r="QT282" s="919">
        <f t="shared" si="277"/>
        <v>0</v>
      </c>
      <c r="QU282" s="919">
        <f t="shared" si="277"/>
        <v>0</v>
      </c>
      <c r="QV282" s="919">
        <f t="shared" si="277"/>
        <v>0</v>
      </c>
      <c r="QW282" s="919">
        <f t="shared" si="277"/>
        <v>0</v>
      </c>
      <c r="QX282" s="919">
        <f t="shared" si="277"/>
        <v>0</v>
      </c>
      <c r="QY282" s="919">
        <f t="shared" si="277"/>
        <v>0</v>
      </c>
      <c r="QZ282" s="919">
        <f t="shared" si="277"/>
        <v>0</v>
      </c>
      <c r="RA282" s="919">
        <f t="shared" si="277"/>
        <v>0</v>
      </c>
      <c r="RB282" s="919">
        <f t="shared" si="277"/>
        <v>0</v>
      </c>
      <c r="RC282" s="919">
        <f t="shared" si="277"/>
        <v>0</v>
      </c>
      <c r="RD282" s="919">
        <f t="shared" si="277"/>
        <v>0</v>
      </c>
      <c r="RE282" s="919">
        <f t="shared" si="277"/>
        <v>0</v>
      </c>
      <c r="RF282" s="919">
        <f t="shared" si="277"/>
        <v>0</v>
      </c>
      <c r="RG282" s="919">
        <f t="shared" si="277"/>
        <v>0</v>
      </c>
      <c r="RH282" s="919">
        <f t="shared" si="277"/>
        <v>0</v>
      </c>
      <c r="RI282" s="919">
        <f t="shared" si="277"/>
        <v>0</v>
      </c>
      <c r="RJ282" s="919">
        <f t="shared" si="277"/>
        <v>0</v>
      </c>
      <c r="RK282" s="919">
        <f t="shared" si="277"/>
        <v>0</v>
      </c>
      <c r="RL282" s="919">
        <f t="shared" si="277"/>
        <v>0</v>
      </c>
      <c r="RM282" s="919">
        <f t="shared" si="277"/>
        <v>0</v>
      </c>
      <c r="RN282" s="919">
        <f t="shared" si="277"/>
        <v>0</v>
      </c>
      <c r="RO282" s="919">
        <f t="shared" si="277"/>
        <v>0</v>
      </c>
      <c r="RP282" s="919">
        <f t="shared" si="277"/>
        <v>0</v>
      </c>
      <c r="RQ282" s="919">
        <f t="shared" si="277"/>
        <v>0</v>
      </c>
      <c r="RR282" s="919">
        <f t="shared" si="277"/>
        <v>0</v>
      </c>
      <c r="RS282" s="919">
        <f t="shared" si="277"/>
        <v>0</v>
      </c>
      <c r="RT282" s="919">
        <f t="shared" si="277"/>
        <v>0</v>
      </c>
      <c r="RU282" s="919">
        <f t="shared" si="277"/>
        <v>0</v>
      </c>
      <c r="RV282" s="919">
        <f t="shared" si="277"/>
        <v>0</v>
      </c>
      <c r="RW282" s="919">
        <f t="shared" si="277"/>
        <v>0</v>
      </c>
      <c r="RX282" s="919">
        <f t="shared" si="277"/>
        <v>0</v>
      </c>
      <c r="RY282" s="919">
        <f t="shared" si="277"/>
        <v>0</v>
      </c>
      <c r="RZ282" s="919">
        <f t="shared" si="277"/>
        <v>0</v>
      </c>
      <c r="SA282" s="919">
        <f t="shared" si="277"/>
        <v>0</v>
      </c>
      <c r="SB282" s="919">
        <f t="shared" si="277"/>
        <v>0</v>
      </c>
      <c r="SC282" s="919">
        <f t="shared" si="277"/>
        <v>0</v>
      </c>
      <c r="SD282" s="919">
        <f t="shared" si="277"/>
        <v>0</v>
      </c>
      <c r="SE282" s="919">
        <f t="shared" si="277"/>
        <v>0</v>
      </c>
      <c r="SF282" s="919">
        <f t="shared" si="277"/>
        <v>0</v>
      </c>
      <c r="SG282" s="919">
        <f t="shared" si="277"/>
        <v>0</v>
      </c>
      <c r="SH282" s="919">
        <f t="shared" si="277"/>
        <v>0</v>
      </c>
      <c r="SI282" s="919">
        <f t="shared" si="277"/>
        <v>0</v>
      </c>
      <c r="SJ282" s="272">
        <f t="shared" si="217"/>
        <v>0</v>
      </c>
      <c r="SK282" s="259"/>
      <c r="SL282" s="247"/>
      <c r="SM282" s="247"/>
      <c r="SN282" s="247"/>
    </row>
    <row r="283" spans="1:508" outlineLevel="3" x14ac:dyDescent="0.35">
      <c r="A283" s="247"/>
      <c r="B283" s="256"/>
      <c r="C283" s="445">
        <f t="shared" ref="C283" si="278">INT($C$40)+3</f>
        <v>4</v>
      </c>
      <c r="D283" s="272"/>
      <c r="E283" s="323">
        <f t="shared" si="269"/>
        <v>131</v>
      </c>
      <c r="F283" s="329"/>
      <c r="G283" s="272"/>
      <c r="H283" s="567"/>
      <c r="I283" s="585" t="s">
        <v>909</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217"/>
        <v>0</v>
      </c>
      <c r="SK283" s="259"/>
      <c r="SL283" s="247"/>
      <c r="SM283" s="247"/>
      <c r="SN283" s="247"/>
    </row>
    <row r="284" spans="1:508" outlineLevel="3" x14ac:dyDescent="0.35">
      <c r="A284" s="247"/>
      <c r="B284" s="256"/>
      <c r="C284" s="445">
        <f>INT($C$40)+3</f>
        <v>4</v>
      </c>
      <c r="D284" s="272"/>
      <c r="E284" s="323">
        <f t="shared" si="269"/>
        <v>132</v>
      </c>
      <c r="F284" s="329"/>
      <c r="G284" s="272"/>
      <c r="H284" s="567"/>
      <c r="I284" s="582" t="s">
        <v>901</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217"/>
        <v>0</v>
      </c>
      <c r="SK284" s="259"/>
      <c r="SL284" s="247"/>
      <c r="SM284" s="247"/>
      <c r="SN284" s="247"/>
    </row>
    <row r="285" spans="1:508" outlineLevel="3" x14ac:dyDescent="0.35">
      <c r="A285" s="247"/>
      <c r="B285" s="256"/>
      <c r="C285" s="445">
        <f>INT($C$40)+3</f>
        <v>4</v>
      </c>
      <c r="D285" s="272"/>
      <c r="E285" s="323">
        <f t="shared" si="269"/>
        <v>133</v>
      </c>
      <c r="F285" s="329"/>
      <c r="G285" s="272"/>
      <c r="H285" s="567"/>
      <c r="I285" s="582" t="s">
        <v>902</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217"/>
        <v>0</v>
      </c>
      <c r="SK285" s="259"/>
      <c r="SL285" s="247"/>
      <c r="SM285" s="247"/>
      <c r="SN285" s="247"/>
    </row>
    <row r="286" spans="1:508" outlineLevel="3" x14ac:dyDescent="0.35">
      <c r="A286" s="247"/>
      <c r="B286" s="256"/>
      <c r="C286" s="445">
        <f>INT($C$40)+3</f>
        <v>4</v>
      </c>
      <c r="D286" s="272"/>
      <c r="E286" s="323">
        <f t="shared" si="269"/>
        <v>134</v>
      </c>
      <c r="F286" s="329"/>
      <c r="G286" s="272"/>
      <c r="H286" s="569"/>
      <c r="I286" s="583" t="s">
        <v>903</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217"/>
        <v>0</v>
      </c>
      <c r="SK286" s="259"/>
      <c r="SL286" s="247"/>
      <c r="SM286" s="247"/>
      <c r="SN286" s="247"/>
    </row>
    <row r="287" spans="1:508" outlineLevel="2" x14ac:dyDescent="0.35">
      <c r="A287" s="247"/>
      <c r="B287" s="256"/>
      <c r="C287" s="445">
        <f>INT($C$40)+2</f>
        <v>3</v>
      </c>
      <c r="D287" s="272"/>
      <c r="E287" s="323">
        <f t="shared" si="269"/>
        <v>135</v>
      </c>
      <c r="F287" s="329"/>
      <c r="G287" s="272"/>
      <c r="H287" s="565"/>
      <c r="I287" s="565" t="s">
        <v>597</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217"/>
        <v>0</v>
      </c>
      <c r="SK287" s="259"/>
      <c r="SL287" s="247"/>
      <c r="SM287" s="247"/>
      <c r="SN287" s="247"/>
    </row>
    <row r="288" spans="1:508" outlineLevel="3" x14ac:dyDescent="0.35">
      <c r="A288" s="247"/>
      <c r="B288" s="256"/>
      <c r="C288" s="445">
        <f t="shared" si="237"/>
        <v>4</v>
      </c>
      <c r="D288" s="272"/>
      <c r="E288" s="323">
        <f t="shared" si="269"/>
        <v>136</v>
      </c>
      <c r="F288" s="329"/>
      <c r="G288" s="272"/>
      <c r="H288" s="567"/>
      <c r="I288" s="567" t="s">
        <v>598</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217"/>
        <v>0</v>
      </c>
      <c r="SK288" s="259"/>
      <c r="SL288" s="247"/>
      <c r="SM288" s="247"/>
      <c r="SN288" s="247"/>
    </row>
    <row r="289" spans="1:508" outlineLevel="3" x14ac:dyDescent="0.35">
      <c r="A289" s="247"/>
      <c r="B289" s="256"/>
      <c r="C289" s="445">
        <f t="shared" si="237"/>
        <v>4</v>
      </c>
      <c r="D289" s="272"/>
      <c r="E289" s="323">
        <f t="shared" si="269"/>
        <v>137</v>
      </c>
      <c r="F289" s="329"/>
      <c r="G289" s="272"/>
      <c r="H289" s="567"/>
      <c r="I289" s="567" t="s">
        <v>599</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217"/>
        <v>0</v>
      </c>
      <c r="SK289" s="259"/>
      <c r="SL289" s="247"/>
      <c r="SM289" s="247"/>
      <c r="SN289" s="247"/>
    </row>
    <row r="290" spans="1:508" outlineLevel="3" x14ac:dyDescent="0.35">
      <c r="A290" s="247"/>
      <c r="B290" s="256"/>
      <c r="C290" s="445">
        <f t="shared" si="237"/>
        <v>4</v>
      </c>
      <c r="D290" s="272"/>
      <c r="E290" s="323">
        <f t="shared" si="269"/>
        <v>138</v>
      </c>
      <c r="F290" s="329"/>
      <c r="G290" s="272"/>
      <c r="H290" s="571"/>
      <c r="I290" s="571" t="s">
        <v>730</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217"/>
        <v>0</v>
      </c>
      <c r="SK290" s="259"/>
      <c r="SL290" s="247"/>
      <c r="SM290" s="247"/>
      <c r="SN290" s="247"/>
    </row>
    <row r="291" spans="1:508" outlineLevel="2" x14ac:dyDescent="0.35">
      <c r="A291" s="247"/>
      <c r="B291" s="256"/>
      <c r="C291" s="445">
        <f>INT($C$40)+3</f>
        <v>4</v>
      </c>
      <c r="D291" s="272"/>
      <c r="E291" s="323">
        <f t="shared" si="269"/>
        <v>139</v>
      </c>
      <c r="F291" s="329"/>
      <c r="G291" s="272"/>
      <c r="H291" s="573"/>
      <c r="I291" s="573" t="s">
        <v>731</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217"/>
        <v>0</v>
      </c>
      <c r="SK291" s="259"/>
      <c r="SL291" s="247"/>
      <c r="SM291" s="247"/>
      <c r="SN291" s="247"/>
    </row>
    <row r="292" spans="1:508" outlineLevel="2" x14ac:dyDescent="0.35">
      <c r="A292" s="247"/>
      <c r="B292" s="256"/>
      <c r="C292" s="445">
        <f>INT($C$40)+2</f>
        <v>3</v>
      </c>
      <c r="D292" s="272"/>
      <c r="E292" s="323">
        <f t="shared" si="269"/>
        <v>140</v>
      </c>
      <c r="F292" s="329"/>
      <c r="G292" s="272"/>
      <c r="H292" s="463"/>
      <c r="I292" s="463" t="s">
        <v>732</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217"/>
        <v>0</v>
      </c>
      <c r="SK292" s="259"/>
      <c r="SL292" s="247"/>
      <c r="SM292" s="247"/>
      <c r="SN292" s="247"/>
    </row>
    <row r="293" spans="1:508" outlineLevel="3" x14ac:dyDescent="0.35">
      <c r="A293" s="247"/>
      <c r="B293" s="256"/>
      <c r="C293" s="445">
        <f t="shared" si="237"/>
        <v>4</v>
      </c>
      <c r="D293" s="272"/>
      <c r="E293" s="323">
        <f t="shared" si="269"/>
        <v>141</v>
      </c>
      <c r="F293" s="329"/>
      <c r="G293" s="272"/>
      <c r="H293" s="512"/>
      <c r="I293" s="512" t="s">
        <v>733</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217"/>
        <v>0</v>
      </c>
      <c r="SK293" s="259"/>
      <c r="SL293" s="247"/>
      <c r="SM293" s="247"/>
      <c r="SN293" s="247"/>
    </row>
    <row r="294" spans="1:508" outlineLevel="2" x14ac:dyDescent="0.35">
      <c r="A294" s="247"/>
      <c r="B294" s="256"/>
      <c r="C294" s="445">
        <f>INT($C$40)+2</f>
        <v>3</v>
      </c>
      <c r="D294" s="272"/>
      <c r="E294" s="323">
        <f t="shared" si="269"/>
        <v>142</v>
      </c>
      <c r="F294" s="329"/>
      <c r="G294" s="272"/>
      <c r="H294" s="513"/>
      <c r="I294" s="513" t="s">
        <v>734</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217"/>
        <v>0</v>
      </c>
      <c r="SK294" s="259"/>
      <c r="SL294" s="247"/>
      <c r="SM294" s="247"/>
      <c r="SN294" s="247"/>
    </row>
    <row r="295" spans="1:508" outlineLevel="3" x14ac:dyDescent="0.35">
      <c r="A295" s="247"/>
      <c r="B295" s="256"/>
      <c r="C295" s="445">
        <f>INT($C$40)+3</f>
        <v>4</v>
      </c>
      <c r="D295" s="272"/>
      <c r="E295" s="323">
        <f t="shared" si="269"/>
        <v>143</v>
      </c>
      <c r="F295" s="329"/>
      <c r="G295" s="272"/>
      <c r="H295" s="345"/>
      <c r="I295" s="345" t="s">
        <v>735</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217"/>
        <v>0</v>
      </c>
      <c r="SK295" s="259"/>
      <c r="SL295" s="247"/>
      <c r="SM295" s="247"/>
      <c r="SN295" s="247"/>
    </row>
    <row r="296" spans="1:508" outlineLevel="2" x14ac:dyDescent="0.35">
      <c r="A296" s="247"/>
      <c r="B296" s="256"/>
      <c r="C296" s="445">
        <f>INT($C$40)+3</f>
        <v>4</v>
      </c>
      <c r="D296" s="272"/>
      <c r="E296" s="323">
        <f t="shared" si="269"/>
        <v>144</v>
      </c>
      <c r="F296" s="329"/>
      <c r="G296" s="272"/>
      <c r="H296" s="573"/>
      <c r="I296" s="573" t="s">
        <v>736</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217"/>
        <v>0</v>
      </c>
      <c r="SK296" s="259"/>
      <c r="SL296" s="247"/>
      <c r="SM296" s="247"/>
      <c r="SN296" s="247"/>
    </row>
    <row r="297" spans="1:508" outlineLevel="2" x14ac:dyDescent="0.35">
      <c r="A297" s="247"/>
      <c r="B297" s="256"/>
      <c r="C297" s="445">
        <f>INT($C$40)+2</f>
        <v>3</v>
      </c>
      <c r="D297" s="272"/>
      <c r="E297" s="323">
        <f t="shared" si="269"/>
        <v>145</v>
      </c>
      <c r="F297" s="329"/>
      <c r="G297" s="272"/>
      <c r="H297" s="565" t="str">
        <f>Sheep!$H$251&amp;" Maternal"</f>
        <v>Aut Maternal</v>
      </c>
      <c r="I297" s="565" t="s">
        <v>897</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279">SI297</f>
        <v>0</v>
      </c>
      <c r="SK297" s="259"/>
      <c r="SL297" s="247"/>
      <c r="SM297" s="247"/>
      <c r="SN297" s="247"/>
    </row>
    <row r="298" spans="1:508" outlineLevel="3" x14ac:dyDescent="0.35">
      <c r="A298" s="247"/>
      <c r="B298" s="256"/>
      <c r="C298" s="445">
        <f>INT($C$40)+3</f>
        <v>4</v>
      </c>
      <c r="D298" s="272"/>
      <c r="E298" s="323">
        <f t="shared" si="269"/>
        <v>146</v>
      </c>
      <c r="F298" s="329"/>
      <c r="G298" s="272"/>
      <c r="H298" s="567"/>
      <c r="I298" s="585" t="s">
        <v>898</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279"/>
        <v>0</v>
      </c>
      <c r="SK298" s="259"/>
      <c r="SL298" s="247"/>
      <c r="SM298" s="247"/>
      <c r="SN298" s="247"/>
    </row>
    <row r="299" spans="1:508" outlineLevel="3" x14ac:dyDescent="0.35">
      <c r="A299" s="247"/>
      <c r="B299" s="256"/>
      <c r="C299" s="445">
        <f>INT($C$40)+3</f>
        <v>4</v>
      </c>
      <c r="D299" s="272"/>
      <c r="E299" s="323">
        <f t="shared" si="269"/>
        <v>147</v>
      </c>
      <c r="F299" s="329"/>
      <c r="G299" s="272"/>
      <c r="H299" s="567"/>
      <c r="I299" s="582" t="s">
        <v>900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279"/>
        <v>0</v>
      </c>
      <c r="SK299" s="259"/>
      <c r="SL299" s="247"/>
      <c r="SM299" s="247"/>
      <c r="SN299" s="247"/>
    </row>
    <row r="300" spans="1:508" outlineLevel="3" x14ac:dyDescent="0.35">
      <c r="A300" s="247"/>
      <c r="B300" s="256"/>
      <c r="C300" s="445">
        <f t="shared" ref="C300:C303" si="280">INT($C$40)+3</f>
        <v>4</v>
      </c>
      <c r="D300" s="272"/>
      <c r="E300" s="323">
        <f t="shared" si="269"/>
        <v>148</v>
      </c>
      <c r="F300" s="329"/>
      <c r="G300" s="272"/>
      <c r="H300" s="567"/>
      <c r="I300" s="585" t="s">
        <v>899</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279"/>
        <v>0</v>
      </c>
      <c r="SK300" s="259"/>
      <c r="SL300" s="247"/>
      <c r="SM300" s="247"/>
      <c r="SN300" s="247"/>
    </row>
    <row r="301" spans="1:508" outlineLevel="3" x14ac:dyDescent="0.35">
      <c r="A301" s="247"/>
      <c r="B301" s="256"/>
      <c r="C301" s="445">
        <f t="shared" si="280"/>
        <v>4</v>
      </c>
      <c r="D301" s="272"/>
      <c r="E301" s="323">
        <f t="shared" si="269"/>
        <v>149</v>
      </c>
      <c r="F301" s="329"/>
      <c r="G301" s="272"/>
      <c r="H301" s="567"/>
      <c r="I301" s="582" t="s">
        <v>901</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279"/>
        <v>0</v>
      </c>
      <c r="SK301" s="259"/>
      <c r="SL301" s="247"/>
      <c r="SM301" s="247"/>
      <c r="SN301" s="247"/>
    </row>
    <row r="302" spans="1:508" outlineLevel="3" x14ac:dyDescent="0.35">
      <c r="A302" s="247"/>
      <c r="B302" s="256"/>
      <c r="C302" s="445">
        <f t="shared" si="280"/>
        <v>4</v>
      </c>
      <c r="D302" s="272"/>
      <c r="E302" s="323">
        <f t="shared" si="269"/>
        <v>150</v>
      </c>
      <c r="F302" s="329"/>
      <c r="G302" s="272"/>
      <c r="H302" s="567"/>
      <c r="I302" s="582" t="s">
        <v>904</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279"/>
        <v>0</v>
      </c>
      <c r="SK302" s="259"/>
      <c r="SL302" s="247"/>
      <c r="SM302" s="247"/>
      <c r="SN302" s="247"/>
    </row>
    <row r="303" spans="1:508" outlineLevel="3" x14ac:dyDescent="0.35">
      <c r="A303" s="247"/>
      <c r="B303" s="256"/>
      <c r="C303" s="445">
        <f t="shared" si="280"/>
        <v>4</v>
      </c>
      <c r="D303" s="272"/>
      <c r="E303" s="323">
        <f t="shared" si="269"/>
        <v>151</v>
      </c>
      <c r="F303" s="329"/>
      <c r="G303" s="272"/>
      <c r="H303" s="567"/>
      <c r="I303" s="585" t="s">
        <v>905</v>
      </c>
      <c r="J303" s="568"/>
      <c r="K303" s="918">
        <f>K300</f>
        <v>0</v>
      </c>
      <c r="L303" s="918">
        <f t="shared" ref="L303:BW305" si="281">L300</f>
        <v>0</v>
      </c>
      <c r="M303" s="918">
        <f t="shared" si="281"/>
        <v>0</v>
      </c>
      <c r="N303" s="918">
        <f t="shared" si="281"/>
        <v>0</v>
      </c>
      <c r="O303" s="918">
        <f t="shared" si="281"/>
        <v>0</v>
      </c>
      <c r="P303" s="918">
        <f t="shared" si="281"/>
        <v>0</v>
      </c>
      <c r="Q303" s="918">
        <f t="shared" si="281"/>
        <v>0</v>
      </c>
      <c r="R303" s="918">
        <f t="shared" si="281"/>
        <v>0</v>
      </c>
      <c r="S303" s="918">
        <f t="shared" si="281"/>
        <v>0</v>
      </c>
      <c r="T303" s="918">
        <f t="shared" si="281"/>
        <v>0</v>
      </c>
      <c r="U303" s="918">
        <f t="shared" si="281"/>
        <v>0</v>
      </c>
      <c r="V303" s="918">
        <f t="shared" si="281"/>
        <v>0</v>
      </c>
      <c r="W303" s="918">
        <f t="shared" si="281"/>
        <v>0</v>
      </c>
      <c r="X303" s="918">
        <f t="shared" si="281"/>
        <v>0</v>
      </c>
      <c r="Y303" s="918">
        <f t="shared" si="281"/>
        <v>0</v>
      </c>
      <c r="Z303" s="918">
        <f t="shared" si="281"/>
        <v>0</v>
      </c>
      <c r="AA303" s="918">
        <f t="shared" si="281"/>
        <v>0</v>
      </c>
      <c r="AB303" s="918">
        <f t="shared" si="281"/>
        <v>0</v>
      </c>
      <c r="AC303" s="918">
        <f t="shared" si="281"/>
        <v>0</v>
      </c>
      <c r="AD303" s="918">
        <f t="shared" si="281"/>
        <v>0</v>
      </c>
      <c r="AE303" s="918">
        <f t="shared" si="281"/>
        <v>0</v>
      </c>
      <c r="AF303" s="918">
        <f t="shared" si="281"/>
        <v>0</v>
      </c>
      <c r="AG303" s="918">
        <f t="shared" si="281"/>
        <v>0</v>
      </c>
      <c r="AH303" s="918">
        <f t="shared" si="281"/>
        <v>0</v>
      </c>
      <c r="AI303" s="918">
        <f t="shared" si="281"/>
        <v>0</v>
      </c>
      <c r="AJ303" s="918">
        <f t="shared" si="281"/>
        <v>0</v>
      </c>
      <c r="AK303" s="918">
        <f t="shared" si="281"/>
        <v>0</v>
      </c>
      <c r="AL303" s="918">
        <f t="shared" si="281"/>
        <v>0</v>
      </c>
      <c r="AM303" s="918">
        <f t="shared" si="281"/>
        <v>0</v>
      </c>
      <c r="AN303" s="918">
        <f t="shared" si="281"/>
        <v>0</v>
      </c>
      <c r="AO303" s="918">
        <f t="shared" si="281"/>
        <v>0</v>
      </c>
      <c r="AP303" s="918">
        <f t="shared" si="281"/>
        <v>0</v>
      </c>
      <c r="AQ303" s="918">
        <f t="shared" si="281"/>
        <v>0</v>
      </c>
      <c r="AR303" s="918">
        <f t="shared" si="281"/>
        <v>0</v>
      </c>
      <c r="AS303" s="918">
        <f t="shared" si="281"/>
        <v>0</v>
      </c>
      <c r="AT303" s="918">
        <f t="shared" si="281"/>
        <v>0</v>
      </c>
      <c r="AU303" s="918">
        <f t="shared" si="281"/>
        <v>0</v>
      </c>
      <c r="AV303" s="918">
        <f t="shared" si="281"/>
        <v>0</v>
      </c>
      <c r="AW303" s="918">
        <f t="shared" si="281"/>
        <v>0</v>
      </c>
      <c r="AX303" s="918">
        <f t="shared" si="281"/>
        <v>0</v>
      </c>
      <c r="AY303" s="918">
        <f t="shared" si="281"/>
        <v>0</v>
      </c>
      <c r="AZ303" s="918">
        <f t="shared" si="281"/>
        <v>0</v>
      </c>
      <c r="BA303" s="918">
        <f t="shared" si="281"/>
        <v>0</v>
      </c>
      <c r="BB303" s="918">
        <f t="shared" si="281"/>
        <v>0</v>
      </c>
      <c r="BC303" s="918">
        <f t="shared" si="281"/>
        <v>0</v>
      </c>
      <c r="BD303" s="918">
        <f t="shared" si="281"/>
        <v>0</v>
      </c>
      <c r="BE303" s="918">
        <f t="shared" si="281"/>
        <v>0</v>
      </c>
      <c r="BF303" s="918">
        <f t="shared" si="281"/>
        <v>0</v>
      </c>
      <c r="BG303" s="918">
        <f t="shared" si="281"/>
        <v>0</v>
      </c>
      <c r="BH303" s="918">
        <f t="shared" si="281"/>
        <v>0</v>
      </c>
      <c r="BI303" s="918">
        <f t="shared" si="281"/>
        <v>0</v>
      </c>
      <c r="BJ303" s="918">
        <f t="shared" si="281"/>
        <v>0</v>
      </c>
      <c r="BK303" s="918">
        <f t="shared" si="281"/>
        <v>0</v>
      </c>
      <c r="BL303" s="918">
        <f t="shared" si="281"/>
        <v>0</v>
      </c>
      <c r="BM303" s="918">
        <f t="shared" si="281"/>
        <v>0</v>
      </c>
      <c r="BN303" s="918">
        <f t="shared" si="281"/>
        <v>0</v>
      </c>
      <c r="BO303" s="918">
        <f t="shared" si="281"/>
        <v>0</v>
      </c>
      <c r="BP303" s="918">
        <f t="shared" si="281"/>
        <v>0</v>
      </c>
      <c r="BQ303" s="918">
        <f t="shared" si="281"/>
        <v>0</v>
      </c>
      <c r="BR303" s="918">
        <f t="shared" si="281"/>
        <v>0</v>
      </c>
      <c r="BS303" s="918">
        <f t="shared" si="281"/>
        <v>0</v>
      </c>
      <c r="BT303" s="918">
        <f t="shared" si="281"/>
        <v>0</v>
      </c>
      <c r="BU303" s="918">
        <f t="shared" si="281"/>
        <v>0</v>
      </c>
      <c r="BV303" s="918">
        <f t="shared" si="281"/>
        <v>0</v>
      </c>
      <c r="BW303" s="918">
        <f t="shared" si="281"/>
        <v>0</v>
      </c>
      <c r="BX303" s="918">
        <f t="shared" ref="BX303:EI305" si="282">BX300</f>
        <v>0</v>
      </c>
      <c r="BY303" s="918">
        <f t="shared" si="282"/>
        <v>0</v>
      </c>
      <c r="BZ303" s="918">
        <f t="shared" si="282"/>
        <v>0</v>
      </c>
      <c r="CA303" s="918">
        <f t="shared" si="282"/>
        <v>0</v>
      </c>
      <c r="CB303" s="918">
        <f t="shared" si="282"/>
        <v>0</v>
      </c>
      <c r="CC303" s="918">
        <f t="shared" si="282"/>
        <v>0</v>
      </c>
      <c r="CD303" s="918">
        <f t="shared" si="282"/>
        <v>0</v>
      </c>
      <c r="CE303" s="918">
        <f t="shared" si="282"/>
        <v>0</v>
      </c>
      <c r="CF303" s="918">
        <f t="shared" si="282"/>
        <v>0</v>
      </c>
      <c r="CG303" s="918">
        <f t="shared" si="282"/>
        <v>0</v>
      </c>
      <c r="CH303" s="918">
        <f t="shared" si="282"/>
        <v>0</v>
      </c>
      <c r="CI303" s="918">
        <f t="shared" si="282"/>
        <v>0</v>
      </c>
      <c r="CJ303" s="918">
        <f t="shared" si="282"/>
        <v>0</v>
      </c>
      <c r="CK303" s="918">
        <f t="shared" si="282"/>
        <v>0</v>
      </c>
      <c r="CL303" s="918">
        <f t="shared" si="282"/>
        <v>0</v>
      </c>
      <c r="CM303" s="918">
        <f t="shared" si="282"/>
        <v>0</v>
      </c>
      <c r="CN303" s="918">
        <f t="shared" si="282"/>
        <v>0</v>
      </c>
      <c r="CO303" s="918">
        <f t="shared" si="282"/>
        <v>0</v>
      </c>
      <c r="CP303" s="918">
        <f t="shared" si="282"/>
        <v>0</v>
      </c>
      <c r="CQ303" s="918">
        <f t="shared" si="282"/>
        <v>0</v>
      </c>
      <c r="CR303" s="918">
        <f t="shared" si="282"/>
        <v>0</v>
      </c>
      <c r="CS303" s="918">
        <f t="shared" si="282"/>
        <v>0</v>
      </c>
      <c r="CT303" s="918">
        <f t="shared" si="282"/>
        <v>0</v>
      </c>
      <c r="CU303" s="918">
        <f t="shared" si="282"/>
        <v>0</v>
      </c>
      <c r="CV303" s="918">
        <f t="shared" si="282"/>
        <v>0</v>
      </c>
      <c r="CW303" s="918">
        <f t="shared" si="282"/>
        <v>0</v>
      </c>
      <c r="CX303" s="918">
        <f t="shared" si="282"/>
        <v>0</v>
      </c>
      <c r="CY303" s="918">
        <f t="shared" si="282"/>
        <v>0</v>
      </c>
      <c r="CZ303" s="918">
        <f t="shared" si="282"/>
        <v>0</v>
      </c>
      <c r="DA303" s="918">
        <f t="shared" si="282"/>
        <v>0</v>
      </c>
      <c r="DB303" s="918">
        <f t="shared" si="282"/>
        <v>0</v>
      </c>
      <c r="DC303" s="918">
        <f t="shared" si="282"/>
        <v>0</v>
      </c>
      <c r="DD303" s="918">
        <f t="shared" si="282"/>
        <v>0</v>
      </c>
      <c r="DE303" s="918">
        <f t="shared" si="282"/>
        <v>0</v>
      </c>
      <c r="DF303" s="918">
        <f t="shared" si="282"/>
        <v>0</v>
      </c>
      <c r="DG303" s="918">
        <f t="shared" si="282"/>
        <v>0</v>
      </c>
      <c r="DH303" s="918">
        <f t="shared" si="282"/>
        <v>0</v>
      </c>
      <c r="DI303" s="918">
        <f t="shared" si="282"/>
        <v>0</v>
      </c>
      <c r="DJ303" s="918">
        <f t="shared" si="282"/>
        <v>0</v>
      </c>
      <c r="DK303" s="918">
        <f t="shared" si="282"/>
        <v>0</v>
      </c>
      <c r="DL303" s="918">
        <f t="shared" si="282"/>
        <v>0</v>
      </c>
      <c r="DM303" s="918">
        <f t="shared" si="282"/>
        <v>0</v>
      </c>
      <c r="DN303" s="918">
        <f t="shared" si="282"/>
        <v>0</v>
      </c>
      <c r="DO303" s="918">
        <f t="shared" si="282"/>
        <v>0</v>
      </c>
      <c r="DP303" s="918">
        <f t="shared" si="282"/>
        <v>0</v>
      </c>
      <c r="DQ303" s="918">
        <f t="shared" si="282"/>
        <v>0</v>
      </c>
      <c r="DR303" s="918">
        <f t="shared" si="282"/>
        <v>0</v>
      </c>
      <c r="DS303" s="918">
        <f t="shared" si="282"/>
        <v>0</v>
      </c>
      <c r="DT303" s="918">
        <f t="shared" si="282"/>
        <v>0</v>
      </c>
      <c r="DU303" s="918">
        <f t="shared" si="282"/>
        <v>0</v>
      </c>
      <c r="DV303" s="918">
        <f t="shared" si="282"/>
        <v>0</v>
      </c>
      <c r="DW303" s="918">
        <f t="shared" si="282"/>
        <v>0</v>
      </c>
      <c r="DX303" s="918">
        <f t="shared" si="282"/>
        <v>0</v>
      </c>
      <c r="DY303" s="918">
        <f t="shared" si="282"/>
        <v>0</v>
      </c>
      <c r="DZ303" s="918">
        <f t="shared" si="282"/>
        <v>0</v>
      </c>
      <c r="EA303" s="918">
        <f t="shared" si="282"/>
        <v>0</v>
      </c>
      <c r="EB303" s="918">
        <f t="shared" si="282"/>
        <v>0</v>
      </c>
      <c r="EC303" s="918">
        <f t="shared" si="282"/>
        <v>0</v>
      </c>
      <c r="ED303" s="918">
        <f t="shared" si="282"/>
        <v>0</v>
      </c>
      <c r="EE303" s="918">
        <f t="shared" si="282"/>
        <v>0</v>
      </c>
      <c r="EF303" s="918">
        <f t="shared" si="282"/>
        <v>0</v>
      </c>
      <c r="EG303" s="918">
        <f t="shared" si="282"/>
        <v>0</v>
      </c>
      <c r="EH303" s="918">
        <f t="shared" si="282"/>
        <v>0</v>
      </c>
      <c r="EI303" s="918">
        <f t="shared" si="282"/>
        <v>0</v>
      </c>
      <c r="EJ303" s="918">
        <f t="shared" ref="EJ303:GU305" si="283">EJ300</f>
        <v>0</v>
      </c>
      <c r="EK303" s="918">
        <f t="shared" si="283"/>
        <v>0</v>
      </c>
      <c r="EL303" s="918">
        <f t="shared" si="283"/>
        <v>0</v>
      </c>
      <c r="EM303" s="918">
        <f t="shared" si="283"/>
        <v>0</v>
      </c>
      <c r="EN303" s="918">
        <f t="shared" si="283"/>
        <v>0</v>
      </c>
      <c r="EO303" s="918">
        <f t="shared" si="283"/>
        <v>0</v>
      </c>
      <c r="EP303" s="918">
        <f t="shared" si="283"/>
        <v>0</v>
      </c>
      <c r="EQ303" s="918">
        <f t="shared" si="283"/>
        <v>0</v>
      </c>
      <c r="ER303" s="918">
        <f t="shared" si="283"/>
        <v>0</v>
      </c>
      <c r="ES303" s="918">
        <f t="shared" si="283"/>
        <v>0</v>
      </c>
      <c r="ET303" s="918">
        <f t="shared" si="283"/>
        <v>0</v>
      </c>
      <c r="EU303" s="918">
        <f t="shared" si="283"/>
        <v>0</v>
      </c>
      <c r="EV303" s="918">
        <f t="shared" si="283"/>
        <v>0</v>
      </c>
      <c r="EW303" s="918">
        <f t="shared" si="283"/>
        <v>0</v>
      </c>
      <c r="EX303" s="918">
        <f t="shared" si="283"/>
        <v>0</v>
      </c>
      <c r="EY303" s="918">
        <f t="shared" si="283"/>
        <v>0</v>
      </c>
      <c r="EZ303" s="918">
        <f t="shared" si="283"/>
        <v>0</v>
      </c>
      <c r="FA303" s="918">
        <f t="shared" si="283"/>
        <v>0</v>
      </c>
      <c r="FB303" s="918">
        <f t="shared" si="283"/>
        <v>0</v>
      </c>
      <c r="FC303" s="918">
        <f t="shared" si="283"/>
        <v>0</v>
      </c>
      <c r="FD303" s="918">
        <f t="shared" si="283"/>
        <v>0</v>
      </c>
      <c r="FE303" s="918">
        <f t="shared" si="283"/>
        <v>0</v>
      </c>
      <c r="FF303" s="918">
        <f t="shared" si="283"/>
        <v>0</v>
      </c>
      <c r="FG303" s="918">
        <f t="shared" si="283"/>
        <v>0</v>
      </c>
      <c r="FH303" s="918">
        <f t="shared" si="283"/>
        <v>0</v>
      </c>
      <c r="FI303" s="918">
        <f t="shared" si="283"/>
        <v>0</v>
      </c>
      <c r="FJ303" s="918">
        <f t="shared" si="283"/>
        <v>0</v>
      </c>
      <c r="FK303" s="918">
        <f t="shared" si="283"/>
        <v>0</v>
      </c>
      <c r="FL303" s="918">
        <f t="shared" si="283"/>
        <v>0</v>
      </c>
      <c r="FM303" s="918">
        <f t="shared" si="283"/>
        <v>0</v>
      </c>
      <c r="FN303" s="918">
        <f t="shared" si="283"/>
        <v>0</v>
      </c>
      <c r="FO303" s="918">
        <f t="shared" si="283"/>
        <v>0</v>
      </c>
      <c r="FP303" s="918">
        <f t="shared" si="283"/>
        <v>0</v>
      </c>
      <c r="FQ303" s="918">
        <f t="shared" si="283"/>
        <v>0</v>
      </c>
      <c r="FR303" s="918">
        <f t="shared" si="283"/>
        <v>0</v>
      </c>
      <c r="FS303" s="918">
        <f t="shared" si="283"/>
        <v>0</v>
      </c>
      <c r="FT303" s="918">
        <f t="shared" si="283"/>
        <v>0</v>
      </c>
      <c r="FU303" s="918">
        <f t="shared" si="283"/>
        <v>0</v>
      </c>
      <c r="FV303" s="918">
        <f t="shared" si="283"/>
        <v>0</v>
      </c>
      <c r="FW303" s="918">
        <f t="shared" si="283"/>
        <v>0</v>
      </c>
      <c r="FX303" s="918">
        <f t="shared" si="283"/>
        <v>0</v>
      </c>
      <c r="FY303" s="918">
        <f t="shared" si="283"/>
        <v>0</v>
      </c>
      <c r="FZ303" s="918">
        <f t="shared" si="283"/>
        <v>0</v>
      </c>
      <c r="GA303" s="918">
        <f t="shared" si="283"/>
        <v>0</v>
      </c>
      <c r="GB303" s="918">
        <f t="shared" si="283"/>
        <v>0</v>
      </c>
      <c r="GC303" s="918">
        <f t="shared" si="283"/>
        <v>0</v>
      </c>
      <c r="GD303" s="918">
        <f t="shared" si="283"/>
        <v>0</v>
      </c>
      <c r="GE303" s="918">
        <f t="shared" si="283"/>
        <v>0</v>
      </c>
      <c r="GF303" s="918">
        <f t="shared" si="283"/>
        <v>0</v>
      </c>
      <c r="GG303" s="918">
        <f t="shared" si="283"/>
        <v>0</v>
      </c>
      <c r="GH303" s="918">
        <f t="shared" si="283"/>
        <v>0</v>
      </c>
      <c r="GI303" s="918">
        <f t="shared" si="283"/>
        <v>0</v>
      </c>
      <c r="GJ303" s="918">
        <f t="shared" si="283"/>
        <v>0</v>
      </c>
      <c r="GK303" s="918">
        <f t="shared" si="283"/>
        <v>0</v>
      </c>
      <c r="GL303" s="918">
        <f t="shared" si="283"/>
        <v>0</v>
      </c>
      <c r="GM303" s="918">
        <f t="shared" si="283"/>
        <v>0</v>
      </c>
      <c r="GN303" s="918">
        <f t="shared" si="283"/>
        <v>0</v>
      </c>
      <c r="GO303" s="918">
        <f t="shared" si="283"/>
        <v>0</v>
      </c>
      <c r="GP303" s="918">
        <f t="shared" si="283"/>
        <v>0</v>
      </c>
      <c r="GQ303" s="918">
        <f t="shared" si="283"/>
        <v>0</v>
      </c>
      <c r="GR303" s="918">
        <f t="shared" si="283"/>
        <v>0</v>
      </c>
      <c r="GS303" s="918">
        <f t="shared" si="283"/>
        <v>0</v>
      </c>
      <c r="GT303" s="918">
        <f t="shared" si="283"/>
        <v>0</v>
      </c>
      <c r="GU303" s="918">
        <f t="shared" si="283"/>
        <v>0</v>
      </c>
      <c r="GV303" s="918">
        <f t="shared" ref="GV303:JG305" si="284">GV300</f>
        <v>0</v>
      </c>
      <c r="GW303" s="918">
        <f t="shared" si="284"/>
        <v>0</v>
      </c>
      <c r="GX303" s="918">
        <f t="shared" si="284"/>
        <v>0</v>
      </c>
      <c r="GY303" s="918">
        <f t="shared" si="284"/>
        <v>0</v>
      </c>
      <c r="GZ303" s="918">
        <f t="shared" si="284"/>
        <v>0</v>
      </c>
      <c r="HA303" s="918">
        <f t="shared" si="284"/>
        <v>0</v>
      </c>
      <c r="HB303" s="918">
        <f t="shared" si="284"/>
        <v>0</v>
      </c>
      <c r="HC303" s="918">
        <f t="shared" si="284"/>
        <v>0</v>
      </c>
      <c r="HD303" s="918">
        <f t="shared" si="284"/>
        <v>0</v>
      </c>
      <c r="HE303" s="918">
        <f t="shared" si="284"/>
        <v>0</v>
      </c>
      <c r="HF303" s="918">
        <f t="shared" si="284"/>
        <v>0</v>
      </c>
      <c r="HG303" s="918">
        <f t="shared" si="284"/>
        <v>0</v>
      </c>
      <c r="HH303" s="918">
        <f t="shared" si="284"/>
        <v>0</v>
      </c>
      <c r="HI303" s="918">
        <f t="shared" si="284"/>
        <v>0</v>
      </c>
      <c r="HJ303" s="918">
        <f t="shared" si="284"/>
        <v>0</v>
      </c>
      <c r="HK303" s="918">
        <f t="shared" si="284"/>
        <v>0</v>
      </c>
      <c r="HL303" s="918">
        <f t="shared" si="284"/>
        <v>0</v>
      </c>
      <c r="HM303" s="918">
        <f t="shared" si="284"/>
        <v>0</v>
      </c>
      <c r="HN303" s="918">
        <f t="shared" si="284"/>
        <v>0</v>
      </c>
      <c r="HO303" s="918">
        <f t="shared" si="284"/>
        <v>0</v>
      </c>
      <c r="HP303" s="918">
        <f t="shared" si="284"/>
        <v>0</v>
      </c>
      <c r="HQ303" s="918">
        <f t="shared" si="284"/>
        <v>0</v>
      </c>
      <c r="HR303" s="918">
        <f t="shared" si="284"/>
        <v>0</v>
      </c>
      <c r="HS303" s="918">
        <f t="shared" si="284"/>
        <v>0</v>
      </c>
      <c r="HT303" s="918">
        <f t="shared" si="284"/>
        <v>0</v>
      </c>
      <c r="HU303" s="918">
        <f t="shared" si="284"/>
        <v>0</v>
      </c>
      <c r="HV303" s="918">
        <f t="shared" si="284"/>
        <v>0</v>
      </c>
      <c r="HW303" s="918">
        <f t="shared" si="284"/>
        <v>0</v>
      </c>
      <c r="HX303" s="918">
        <f t="shared" si="284"/>
        <v>0</v>
      </c>
      <c r="HY303" s="918">
        <f t="shared" si="284"/>
        <v>0</v>
      </c>
      <c r="HZ303" s="918">
        <f t="shared" si="284"/>
        <v>0</v>
      </c>
      <c r="IA303" s="918">
        <f t="shared" si="284"/>
        <v>0</v>
      </c>
      <c r="IB303" s="918">
        <f t="shared" si="284"/>
        <v>0</v>
      </c>
      <c r="IC303" s="918">
        <f t="shared" si="284"/>
        <v>0</v>
      </c>
      <c r="ID303" s="918">
        <f t="shared" si="284"/>
        <v>0</v>
      </c>
      <c r="IE303" s="918">
        <f t="shared" si="284"/>
        <v>0</v>
      </c>
      <c r="IF303" s="918">
        <f t="shared" si="284"/>
        <v>0</v>
      </c>
      <c r="IG303" s="918">
        <f t="shared" si="284"/>
        <v>0</v>
      </c>
      <c r="IH303" s="918">
        <f t="shared" si="284"/>
        <v>0</v>
      </c>
      <c r="II303" s="918">
        <f t="shared" si="284"/>
        <v>0</v>
      </c>
      <c r="IJ303" s="918">
        <f t="shared" si="284"/>
        <v>0</v>
      </c>
      <c r="IK303" s="918">
        <f t="shared" si="284"/>
        <v>0</v>
      </c>
      <c r="IL303" s="918">
        <f t="shared" si="284"/>
        <v>0</v>
      </c>
      <c r="IM303" s="918">
        <f t="shared" si="284"/>
        <v>0</v>
      </c>
      <c r="IN303" s="918">
        <f t="shared" si="284"/>
        <v>0</v>
      </c>
      <c r="IO303" s="918">
        <f t="shared" si="284"/>
        <v>0</v>
      </c>
      <c r="IP303" s="918">
        <f t="shared" si="284"/>
        <v>0</v>
      </c>
      <c r="IQ303" s="918">
        <f t="shared" si="284"/>
        <v>0</v>
      </c>
      <c r="IR303" s="918">
        <f t="shared" si="284"/>
        <v>0</v>
      </c>
      <c r="IS303" s="918">
        <f t="shared" si="284"/>
        <v>0</v>
      </c>
      <c r="IT303" s="918">
        <f t="shared" si="284"/>
        <v>0</v>
      </c>
      <c r="IU303" s="918">
        <f t="shared" si="284"/>
        <v>0</v>
      </c>
      <c r="IV303" s="918">
        <f t="shared" si="284"/>
        <v>0</v>
      </c>
      <c r="IW303" s="918">
        <f t="shared" si="284"/>
        <v>0</v>
      </c>
      <c r="IX303" s="918">
        <f t="shared" si="284"/>
        <v>0</v>
      </c>
      <c r="IY303" s="918">
        <f t="shared" si="284"/>
        <v>0</v>
      </c>
      <c r="IZ303" s="918">
        <f t="shared" si="284"/>
        <v>0</v>
      </c>
      <c r="JA303" s="918">
        <f t="shared" si="284"/>
        <v>0</v>
      </c>
      <c r="JB303" s="918">
        <f t="shared" si="284"/>
        <v>0</v>
      </c>
      <c r="JC303" s="918">
        <f t="shared" si="284"/>
        <v>0</v>
      </c>
      <c r="JD303" s="918">
        <f t="shared" si="284"/>
        <v>0</v>
      </c>
      <c r="JE303" s="918">
        <f t="shared" si="284"/>
        <v>0</v>
      </c>
      <c r="JF303" s="918">
        <f t="shared" si="284"/>
        <v>0</v>
      </c>
      <c r="JG303" s="918">
        <f t="shared" si="284"/>
        <v>0</v>
      </c>
      <c r="JH303" s="918">
        <f t="shared" ref="JH303:LS305" si="285">JH300</f>
        <v>0</v>
      </c>
      <c r="JI303" s="918">
        <f t="shared" si="285"/>
        <v>0</v>
      </c>
      <c r="JJ303" s="918">
        <f t="shared" si="285"/>
        <v>0</v>
      </c>
      <c r="JK303" s="918">
        <f t="shared" si="285"/>
        <v>0</v>
      </c>
      <c r="JL303" s="918">
        <f t="shared" si="285"/>
        <v>0</v>
      </c>
      <c r="JM303" s="918">
        <f t="shared" si="285"/>
        <v>0</v>
      </c>
      <c r="JN303" s="918">
        <f t="shared" si="285"/>
        <v>0</v>
      </c>
      <c r="JO303" s="918">
        <f t="shared" si="285"/>
        <v>0</v>
      </c>
      <c r="JP303" s="918">
        <f t="shared" si="285"/>
        <v>0</v>
      </c>
      <c r="JQ303" s="918">
        <f t="shared" si="285"/>
        <v>0</v>
      </c>
      <c r="JR303" s="918">
        <f t="shared" si="285"/>
        <v>0</v>
      </c>
      <c r="JS303" s="918">
        <f t="shared" si="285"/>
        <v>0</v>
      </c>
      <c r="JT303" s="918">
        <f t="shared" si="285"/>
        <v>0</v>
      </c>
      <c r="JU303" s="918">
        <f t="shared" si="285"/>
        <v>0</v>
      </c>
      <c r="JV303" s="918">
        <f t="shared" si="285"/>
        <v>0</v>
      </c>
      <c r="JW303" s="918">
        <f t="shared" si="285"/>
        <v>0</v>
      </c>
      <c r="JX303" s="918">
        <f t="shared" si="285"/>
        <v>0</v>
      </c>
      <c r="JY303" s="918">
        <f t="shared" si="285"/>
        <v>0</v>
      </c>
      <c r="JZ303" s="918">
        <f t="shared" si="285"/>
        <v>0</v>
      </c>
      <c r="KA303" s="918">
        <f t="shared" si="285"/>
        <v>0</v>
      </c>
      <c r="KB303" s="918">
        <f t="shared" si="285"/>
        <v>0</v>
      </c>
      <c r="KC303" s="918">
        <f t="shared" si="285"/>
        <v>0</v>
      </c>
      <c r="KD303" s="918">
        <f t="shared" si="285"/>
        <v>0</v>
      </c>
      <c r="KE303" s="918">
        <f t="shared" si="285"/>
        <v>0</v>
      </c>
      <c r="KF303" s="918">
        <f t="shared" si="285"/>
        <v>0</v>
      </c>
      <c r="KG303" s="918">
        <f t="shared" si="285"/>
        <v>0</v>
      </c>
      <c r="KH303" s="918">
        <f t="shared" si="285"/>
        <v>0</v>
      </c>
      <c r="KI303" s="918">
        <f t="shared" si="285"/>
        <v>0</v>
      </c>
      <c r="KJ303" s="918">
        <f t="shared" si="285"/>
        <v>0</v>
      </c>
      <c r="KK303" s="918">
        <f t="shared" si="285"/>
        <v>0</v>
      </c>
      <c r="KL303" s="918">
        <f t="shared" si="285"/>
        <v>0</v>
      </c>
      <c r="KM303" s="918">
        <f t="shared" si="285"/>
        <v>0</v>
      </c>
      <c r="KN303" s="918">
        <f t="shared" si="285"/>
        <v>0</v>
      </c>
      <c r="KO303" s="918">
        <f t="shared" si="285"/>
        <v>0</v>
      </c>
      <c r="KP303" s="918">
        <f t="shared" si="285"/>
        <v>0</v>
      </c>
      <c r="KQ303" s="918">
        <f t="shared" si="285"/>
        <v>0</v>
      </c>
      <c r="KR303" s="918">
        <f t="shared" si="285"/>
        <v>0</v>
      </c>
      <c r="KS303" s="918">
        <f t="shared" si="285"/>
        <v>0</v>
      </c>
      <c r="KT303" s="918">
        <f t="shared" si="285"/>
        <v>0</v>
      </c>
      <c r="KU303" s="918">
        <f t="shared" si="285"/>
        <v>0</v>
      </c>
      <c r="KV303" s="918">
        <f t="shared" si="285"/>
        <v>0</v>
      </c>
      <c r="KW303" s="918">
        <f t="shared" si="285"/>
        <v>0</v>
      </c>
      <c r="KX303" s="918">
        <f t="shared" si="285"/>
        <v>0</v>
      </c>
      <c r="KY303" s="918">
        <f t="shared" si="285"/>
        <v>0</v>
      </c>
      <c r="KZ303" s="918">
        <f t="shared" si="285"/>
        <v>0</v>
      </c>
      <c r="LA303" s="918">
        <f t="shared" si="285"/>
        <v>0</v>
      </c>
      <c r="LB303" s="918">
        <f t="shared" si="285"/>
        <v>0</v>
      </c>
      <c r="LC303" s="918">
        <f t="shared" si="285"/>
        <v>0</v>
      </c>
      <c r="LD303" s="918">
        <f t="shared" si="285"/>
        <v>0</v>
      </c>
      <c r="LE303" s="918">
        <f t="shared" si="285"/>
        <v>0</v>
      </c>
      <c r="LF303" s="918">
        <f t="shared" si="285"/>
        <v>0</v>
      </c>
      <c r="LG303" s="918">
        <f t="shared" si="285"/>
        <v>0</v>
      </c>
      <c r="LH303" s="918">
        <f t="shared" si="285"/>
        <v>0</v>
      </c>
      <c r="LI303" s="918">
        <f t="shared" si="285"/>
        <v>0</v>
      </c>
      <c r="LJ303" s="918">
        <f t="shared" si="285"/>
        <v>0</v>
      </c>
      <c r="LK303" s="918">
        <f t="shared" si="285"/>
        <v>0</v>
      </c>
      <c r="LL303" s="918">
        <f t="shared" si="285"/>
        <v>0</v>
      </c>
      <c r="LM303" s="918">
        <f t="shared" si="285"/>
        <v>0</v>
      </c>
      <c r="LN303" s="918">
        <f t="shared" si="285"/>
        <v>0</v>
      </c>
      <c r="LO303" s="918">
        <f t="shared" si="285"/>
        <v>0</v>
      </c>
      <c r="LP303" s="918">
        <f t="shared" si="285"/>
        <v>0</v>
      </c>
      <c r="LQ303" s="918">
        <f t="shared" si="285"/>
        <v>0</v>
      </c>
      <c r="LR303" s="918">
        <f t="shared" si="285"/>
        <v>0</v>
      </c>
      <c r="LS303" s="918">
        <f t="shared" si="285"/>
        <v>0</v>
      </c>
      <c r="LT303" s="918">
        <f t="shared" ref="LT303:OE305" si="286">LT300</f>
        <v>0</v>
      </c>
      <c r="LU303" s="918">
        <f t="shared" si="286"/>
        <v>0</v>
      </c>
      <c r="LV303" s="918">
        <f t="shared" si="286"/>
        <v>0</v>
      </c>
      <c r="LW303" s="918">
        <f t="shared" si="286"/>
        <v>0</v>
      </c>
      <c r="LX303" s="918">
        <f t="shared" si="286"/>
        <v>0</v>
      </c>
      <c r="LY303" s="918">
        <f t="shared" si="286"/>
        <v>0</v>
      </c>
      <c r="LZ303" s="918">
        <f t="shared" si="286"/>
        <v>0</v>
      </c>
      <c r="MA303" s="918">
        <f t="shared" si="286"/>
        <v>0</v>
      </c>
      <c r="MB303" s="918">
        <f t="shared" si="286"/>
        <v>0</v>
      </c>
      <c r="MC303" s="918">
        <f t="shared" si="286"/>
        <v>0</v>
      </c>
      <c r="MD303" s="918">
        <f t="shared" si="286"/>
        <v>0</v>
      </c>
      <c r="ME303" s="918">
        <f t="shared" si="286"/>
        <v>0</v>
      </c>
      <c r="MF303" s="918">
        <f t="shared" si="286"/>
        <v>0</v>
      </c>
      <c r="MG303" s="918">
        <f t="shared" si="286"/>
        <v>0</v>
      </c>
      <c r="MH303" s="918">
        <f t="shared" si="286"/>
        <v>0</v>
      </c>
      <c r="MI303" s="918">
        <f t="shared" si="286"/>
        <v>0</v>
      </c>
      <c r="MJ303" s="918">
        <f t="shared" si="286"/>
        <v>0</v>
      </c>
      <c r="MK303" s="918">
        <f t="shared" si="286"/>
        <v>0</v>
      </c>
      <c r="ML303" s="918">
        <f t="shared" si="286"/>
        <v>0</v>
      </c>
      <c r="MM303" s="918">
        <f t="shared" si="286"/>
        <v>0</v>
      </c>
      <c r="MN303" s="918">
        <f t="shared" si="286"/>
        <v>0</v>
      </c>
      <c r="MO303" s="918">
        <f t="shared" si="286"/>
        <v>0</v>
      </c>
      <c r="MP303" s="918">
        <f t="shared" si="286"/>
        <v>0</v>
      </c>
      <c r="MQ303" s="918">
        <f t="shared" si="286"/>
        <v>0</v>
      </c>
      <c r="MR303" s="918">
        <f t="shared" si="286"/>
        <v>0</v>
      </c>
      <c r="MS303" s="918">
        <f t="shared" si="286"/>
        <v>0</v>
      </c>
      <c r="MT303" s="918">
        <f t="shared" si="286"/>
        <v>0</v>
      </c>
      <c r="MU303" s="918">
        <f t="shared" si="286"/>
        <v>0</v>
      </c>
      <c r="MV303" s="918">
        <f t="shared" si="286"/>
        <v>0</v>
      </c>
      <c r="MW303" s="918">
        <f t="shared" si="286"/>
        <v>0</v>
      </c>
      <c r="MX303" s="918">
        <f t="shared" si="286"/>
        <v>0</v>
      </c>
      <c r="MY303" s="918">
        <f t="shared" si="286"/>
        <v>0</v>
      </c>
      <c r="MZ303" s="918">
        <f t="shared" si="286"/>
        <v>0</v>
      </c>
      <c r="NA303" s="918">
        <f t="shared" si="286"/>
        <v>0</v>
      </c>
      <c r="NB303" s="918">
        <f t="shared" si="286"/>
        <v>0</v>
      </c>
      <c r="NC303" s="918">
        <f t="shared" si="286"/>
        <v>0</v>
      </c>
      <c r="ND303" s="918">
        <f t="shared" si="286"/>
        <v>0</v>
      </c>
      <c r="NE303" s="918">
        <f t="shared" si="286"/>
        <v>0</v>
      </c>
      <c r="NF303" s="918">
        <f t="shared" si="286"/>
        <v>0</v>
      </c>
      <c r="NG303" s="918">
        <f t="shared" si="286"/>
        <v>0</v>
      </c>
      <c r="NH303" s="918">
        <f t="shared" si="286"/>
        <v>0</v>
      </c>
      <c r="NI303" s="918">
        <f t="shared" si="286"/>
        <v>0</v>
      </c>
      <c r="NJ303" s="918">
        <f t="shared" si="286"/>
        <v>0</v>
      </c>
      <c r="NK303" s="918">
        <f t="shared" si="286"/>
        <v>0</v>
      </c>
      <c r="NL303" s="918">
        <f t="shared" si="286"/>
        <v>0</v>
      </c>
      <c r="NM303" s="918">
        <f t="shared" si="286"/>
        <v>0</v>
      </c>
      <c r="NN303" s="918">
        <f t="shared" si="286"/>
        <v>0</v>
      </c>
      <c r="NO303" s="918">
        <f t="shared" si="286"/>
        <v>0</v>
      </c>
      <c r="NP303" s="918">
        <f t="shared" si="286"/>
        <v>0</v>
      </c>
      <c r="NQ303" s="918">
        <f t="shared" si="286"/>
        <v>0</v>
      </c>
      <c r="NR303" s="918">
        <f t="shared" si="286"/>
        <v>0</v>
      </c>
      <c r="NS303" s="918">
        <f t="shared" si="286"/>
        <v>0</v>
      </c>
      <c r="NT303" s="918">
        <f t="shared" si="286"/>
        <v>0</v>
      </c>
      <c r="NU303" s="918">
        <f t="shared" si="286"/>
        <v>0</v>
      </c>
      <c r="NV303" s="918">
        <f t="shared" si="286"/>
        <v>0</v>
      </c>
      <c r="NW303" s="918">
        <f t="shared" si="286"/>
        <v>0</v>
      </c>
      <c r="NX303" s="918">
        <f t="shared" si="286"/>
        <v>0</v>
      </c>
      <c r="NY303" s="918">
        <f t="shared" si="286"/>
        <v>0</v>
      </c>
      <c r="NZ303" s="918">
        <f t="shared" si="286"/>
        <v>0</v>
      </c>
      <c r="OA303" s="918">
        <f t="shared" si="286"/>
        <v>0</v>
      </c>
      <c r="OB303" s="918">
        <f t="shared" si="286"/>
        <v>0</v>
      </c>
      <c r="OC303" s="918">
        <f t="shared" si="286"/>
        <v>0</v>
      </c>
      <c r="OD303" s="918">
        <f t="shared" si="286"/>
        <v>0</v>
      </c>
      <c r="OE303" s="918">
        <f t="shared" si="286"/>
        <v>0</v>
      </c>
      <c r="OF303" s="918">
        <f t="shared" ref="OF303:QQ305" si="287">OF300</f>
        <v>0</v>
      </c>
      <c r="OG303" s="918">
        <f t="shared" si="287"/>
        <v>0</v>
      </c>
      <c r="OH303" s="918">
        <f t="shared" si="287"/>
        <v>0</v>
      </c>
      <c r="OI303" s="918">
        <f t="shared" si="287"/>
        <v>0</v>
      </c>
      <c r="OJ303" s="918">
        <f t="shared" si="287"/>
        <v>0</v>
      </c>
      <c r="OK303" s="918">
        <f t="shared" si="287"/>
        <v>0</v>
      </c>
      <c r="OL303" s="918">
        <f t="shared" si="287"/>
        <v>0</v>
      </c>
      <c r="OM303" s="918">
        <f t="shared" si="287"/>
        <v>0</v>
      </c>
      <c r="ON303" s="918">
        <f t="shared" si="287"/>
        <v>0</v>
      </c>
      <c r="OO303" s="918">
        <f t="shared" si="287"/>
        <v>0</v>
      </c>
      <c r="OP303" s="918">
        <f t="shared" si="287"/>
        <v>0</v>
      </c>
      <c r="OQ303" s="918">
        <f t="shared" si="287"/>
        <v>0</v>
      </c>
      <c r="OR303" s="918">
        <f t="shared" si="287"/>
        <v>0</v>
      </c>
      <c r="OS303" s="918">
        <f t="shared" si="287"/>
        <v>0</v>
      </c>
      <c r="OT303" s="918">
        <f t="shared" si="287"/>
        <v>0</v>
      </c>
      <c r="OU303" s="918">
        <f t="shared" si="287"/>
        <v>0</v>
      </c>
      <c r="OV303" s="918">
        <f t="shared" si="287"/>
        <v>0</v>
      </c>
      <c r="OW303" s="918">
        <f t="shared" si="287"/>
        <v>0</v>
      </c>
      <c r="OX303" s="918">
        <f t="shared" si="287"/>
        <v>0</v>
      </c>
      <c r="OY303" s="918">
        <f t="shared" si="287"/>
        <v>0</v>
      </c>
      <c r="OZ303" s="918">
        <f t="shared" si="287"/>
        <v>0</v>
      </c>
      <c r="PA303" s="918">
        <f t="shared" si="287"/>
        <v>0</v>
      </c>
      <c r="PB303" s="918">
        <f t="shared" si="287"/>
        <v>0</v>
      </c>
      <c r="PC303" s="918">
        <f t="shared" si="287"/>
        <v>0</v>
      </c>
      <c r="PD303" s="918">
        <f t="shared" si="287"/>
        <v>0</v>
      </c>
      <c r="PE303" s="918">
        <f t="shared" si="287"/>
        <v>0</v>
      </c>
      <c r="PF303" s="918">
        <f t="shared" si="287"/>
        <v>0</v>
      </c>
      <c r="PG303" s="918">
        <f t="shared" si="287"/>
        <v>0</v>
      </c>
      <c r="PH303" s="918">
        <f t="shared" si="287"/>
        <v>0</v>
      </c>
      <c r="PI303" s="918">
        <f t="shared" si="287"/>
        <v>0</v>
      </c>
      <c r="PJ303" s="918">
        <f t="shared" si="287"/>
        <v>0</v>
      </c>
      <c r="PK303" s="918">
        <f t="shared" si="287"/>
        <v>0</v>
      </c>
      <c r="PL303" s="918">
        <f t="shared" si="287"/>
        <v>0</v>
      </c>
      <c r="PM303" s="918">
        <f t="shared" si="287"/>
        <v>0</v>
      </c>
      <c r="PN303" s="918">
        <f t="shared" si="287"/>
        <v>0</v>
      </c>
      <c r="PO303" s="918">
        <f t="shared" si="287"/>
        <v>0</v>
      </c>
      <c r="PP303" s="918">
        <f t="shared" si="287"/>
        <v>0</v>
      </c>
      <c r="PQ303" s="918">
        <f t="shared" si="287"/>
        <v>0</v>
      </c>
      <c r="PR303" s="918">
        <f t="shared" si="287"/>
        <v>0</v>
      </c>
      <c r="PS303" s="918">
        <f t="shared" si="287"/>
        <v>0</v>
      </c>
      <c r="PT303" s="918">
        <f t="shared" si="287"/>
        <v>0</v>
      </c>
      <c r="PU303" s="918">
        <f t="shared" si="287"/>
        <v>0</v>
      </c>
      <c r="PV303" s="918">
        <f t="shared" si="287"/>
        <v>0</v>
      </c>
      <c r="PW303" s="918">
        <f t="shared" si="287"/>
        <v>0</v>
      </c>
      <c r="PX303" s="918">
        <f t="shared" si="287"/>
        <v>0</v>
      </c>
      <c r="PY303" s="918">
        <f t="shared" si="287"/>
        <v>0</v>
      </c>
      <c r="PZ303" s="918">
        <f t="shared" si="287"/>
        <v>0</v>
      </c>
      <c r="QA303" s="918">
        <f t="shared" si="287"/>
        <v>0</v>
      </c>
      <c r="QB303" s="918">
        <f t="shared" si="287"/>
        <v>0</v>
      </c>
      <c r="QC303" s="918">
        <f t="shared" si="287"/>
        <v>0</v>
      </c>
      <c r="QD303" s="918">
        <f t="shared" si="287"/>
        <v>0</v>
      </c>
      <c r="QE303" s="918">
        <f t="shared" si="287"/>
        <v>0</v>
      </c>
      <c r="QF303" s="918">
        <f t="shared" si="287"/>
        <v>0</v>
      </c>
      <c r="QG303" s="918">
        <f t="shared" si="287"/>
        <v>0</v>
      </c>
      <c r="QH303" s="918">
        <f t="shared" si="287"/>
        <v>0</v>
      </c>
      <c r="QI303" s="918">
        <f t="shared" si="287"/>
        <v>0</v>
      </c>
      <c r="QJ303" s="918">
        <f t="shared" si="287"/>
        <v>0</v>
      </c>
      <c r="QK303" s="918">
        <f t="shared" si="287"/>
        <v>0</v>
      </c>
      <c r="QL303" s="918">
        <f t="shared" si="287"/>
        <v>0</v>
      </c>
      <c r="QM303" s="918">
        <f t="shared" si="287"/>
        <v>0</v>
      </c>
      <c r="QN303" s="918">
        <f t="shared" si="287"/>
        <v>0</v>
      </c>
      <c r="QO303" s="918">
        <f t="shared" si="287"/>
        <v>0</v>
      </c>
      <c r="QP303" s="918">
        <f t="shared" si="287"/>
        <v>0</v>
      </c>
      <c r="QQ303" s="918">
        <f t="shared" si="287"/>
        <v>0</v>
      </c>
      <c r="QR303" s="918">
        <f t="shared" ref="QR303:SI305" si="288">QR300</f>
        <v>0</v>
      </c>
      <c r="QS303" s="918">
        <f t="shared" si="288"/>
        <v>0</v>
      </c>
      <c r="QT303" s="918">
        <f t="shared" si="288"/>
        <v>0</v>
      </c>
      <c r="QU303" s="918">
        <f t="shared" si="288"/>
        <v>0</v>
      </c>
      <c r="QV303" s="918">
        <f t="shared" si="288"/>
        <v>0</v>
      </c>
      <c r="QW303" s="918">
        <f t="shared" si="288"/>
        <v>0</v>
      </c>
      <c r="QX303" s="918">
        <f t="shared" si="288"/>
        <v>0</v>
      </c>
      <c r="QY303" s="918">
        <f t="shared" si="288"/>
        <v>0</v>
      </c>
      <c r="QZ303" s="918">
        <f t="shared" si="288"/>
        <v>0</v>
      </c>
      <c r="RA303" s="918">
        <f t="shared" si="288"/>
        <v>0</v>
      </c>
      <c r="RB303" s="918">
        <f t="shared" si="288"/>
        <v>0</v>
      </c>
      <c r="RC303" s="918">
        <f t="shared" si="288"/>
        <v>0</v>
      </c>
      <c r="RD303" s="918">
        <f t="shared" si="288"/>
        <v>0</v>
      </c>
      <c r="RE303" s="918">
        <f t="shared" si="288"/>
        <v>0</v>
      </c>
      <c r="RF303" s="918">
        <f t="shared" si="288"/>
        <v>0</v>
      </c>
      <c r="RG303" s="918">
        <f t="shared" si="288"/>
        <v>0</v>
      </c>
      <c r="RH303" s="918">
        <f t="shared" si="288"/>
        <v>0</v>
      </c>
      <c r="RI303" s="918">
        <f t="shared" si="288"/>
        <v>0</v>
      </c>
      <c r="RJ303" s="918">
        <f t="shared" si="288"/>
        <v>0</v>
      </c>
      <c r="RK303" s="918">
        <f t="shared" si="288"/>
        <v>0</v>
      </c>
      <c r="RL303" s="918">
        <f t="shared" si="288"/>
        <v>0</v>
      </c>
      <c r="RM303" s="918">
        <f t="shared" si="288"/>
        <v>0</v>
      </c>
      <c r="RN303" s="918">
        <f t="shared" si="288"/>
        <v>0</v>
      </c>
      <c r="RO303" s="918">
        <f t="shared" si="288"/>
        <v>0</v>
      </c>
      <c r="RP303" s="918">
        <f t="shared" si="288"/>
        <v>0</v>
      </c>
      <c r="RQ303" s="918">
        <f t="shared" si="288"/>
        <v>0</v>
      </c>
      <c r="RR303" s="918">
        <f t="shared" si="288"/>
        <v>0</v>
      </c>
      <c r="RS303" s="918">
        <f t="shared" si="288"/>
        <v>0</v>
      </c>
      <c r="RT303" s="918">
        <f t="shared" si="288"/>
        <v>0</v>
      </c>
      <c r="RU303" s="918">
        <f t="shared" si="288"/>
        <v>0</v>
      </c>
      <c r="RV303" s="918">
        <f t="shared" si="288"/>
        <v>0</v>
      </c>
      <c r="RW303" s="918">
        <f t="shared" si="288"/>
        <v>0</v>
      </c>
      <c r="RX303" s="918">
        <f t="shared" si="288"/>
        <v>0</v>
      </c>
      <c r="RY303" s="918">
        <f t="shared" si="288"/>
        <v>0</v>
      </c>
      <c r="RZ303" s="918">
        <f t="shared" si="288"/>
        <v>0</v>
      </c>
      <c r="SA303" s="918">
        <f t="shared" si="288"/>
        <v>0</v>
      </c>
      <c r="SB303" s="918">
        <f t="shared" si="288"/>
        <v>0</v>
      </c>
      <c r="SC303" s="918">
        <f t="shared" si="288"/>
        <v>0</v>
      </c>
      <c r="SD303" s="918">
        <f t="shared" si="288"/>
        <v>0</v>
      </c>
      <c r="SE303" s="918">
        <f t="shared" si="288"/>
        <v>0</v>
      </c>
      <c r="SF303" s="918">
        <f t="shared" si="288"/>
        <v>0</v>
      </c>
      <c r="SG303" s="918">
        <f t="shared" si="288"/>
        <v>0</v>
      </c>
      <c r="SH303" s="918">
        <f t="shared" si="288"/>
        <v>0</v>
      </c>
      <c r="SI303" s="918">
        <f t="shared" si="288"/>
        <v>0</v>
      </c>
      <c r="SJ303" s="272">
        <f t="shared" si="279"/>
        <v>0</v>
      </c>
      <c r="SK303" s="259"/>
      <c r="SL303" s="247"/>
      <c r="SM303" s="247"/>
      <c r="SN303" s="247"/>
    </row>
    <row r="304" spans="1:508" outlineLevel="3" x14ac:dyDescent="0.35">
      <c r="A304" s="247"/>
      <c r="B304" s="256"/>
      <c r="C304" s="445">
        <f>INT($C$40)+3</f>
        <v>4</v>
      </c>
      <c r="D304" s="272"/>
      <c r="E304" s="323">
        <f t="shared" si="269"/>
        <v>152</v>
      </c>
      <c r="F304" s="329"/>
      <c r="G304" s="272"/>
      <c r="H304" s="567"/>
      <c r="I304" s="582" t="s">
        <v>901</v>
      </c>
      <c r="J304" s="568"/>
      <c r="K304" s="918">
        <f t="shared" ref="K304:Z305" si="289">K301</f>
        <v>0</v>
      </c>
      <c r="L304" s="918">
        <f t="shared" si="289"/>
        <v>0</v>
      </c>
      <c r="M304" s="918">
        <f t="shared" si="289"/>
        <v>0</v>
      </c>
      <c r="N304" s="918">
        <f t="shared" si="289"/>
        <v>0</v>
      </c>
      <c r="O304" s="918">
        <f t="shared" si="289"/>
        <v>0</v>
      </c>
      <c r="P304" s="918">
        <f t="shared" si="289"/>
        <v>0</v>
      </c>
      <c r="Q304" s="918">
        <f t="shared" si="289"/>
        <v>0</v>
      </c>
      <c r="R304" s="918">
        <f t="shared" si="289"/>
        <v>0</v>
      </c>
      <c r="S304" s="918">
        <f t="shared" si="289"/>
        <v>0</v>
      </c>
      <c r="T304" s="918">
        <f t="shared" si="289"/>
        <v>0</v>
      </c>
      <c r="U304" s="918">
        <f t="shared" si="289"/>
        <v>0</v>
      </c>
      <c r="V304" s="918">
        <f t="shared" si="289"/>
        <v>0</v>
      </c>
      <c r="W304" s="918">
        <f t="shared" si="289"/>
        <v>0</v>
      </c>
      <c r="X304" s="918">
        <f t="shared" si="289"/>
        <v>0</v>
      </c>
      <c r="Y304" s="918">
        <f t="shared" si="289"/>
        <v>0</v>
      </c>
      <c r="Z304" s="918">
        <f t="shared" si="289"/>
        <v>0</v>
      </c>
      <c r="AA304" s="918">
        <f t="shared" si="281"/>
        <v>0</v>
      </c>
      <c r="AB304" s="918">
        <f t="shared" si="281"/>
        <v>0</v>
      </c>
      <c r="AC304" s="918">
        <f t="shared" si="281"/>
        <v>0</v>
      </c>
      <c r="AD304" s="918">
        <f t="shared" si="281"/>
        <v>0</v>
      </c>
      <c r="AE304" s="918">
        <f t="shared" si="281"/>
        <v>0</v>
      </c>
      <c r="AF304" s="918">
        <f t="shared" si="281"/>
        <v>0</v>
      </c>
      <c r="AG304" s="918">
        <f t="shared" si="281"/>
        <v>0</v>
      </c>
      <c r="AH304" s="918">
        <f t="shared" si="281"/>
        <v>0</v>
      </c>
      <c r="AI304" s="918">
        <f t="shared" si="281"/>
        <v>0</v>
      </c>
      <c r="AJ304" s="918">
        <f t="shared" si="281"/>
        <v>0</v>
      </c>
      <c r="AK304" s="918">
        <f t="shared" si="281"/>
        <v>0</v>
      </c>
      <c r="AL304" s="918">
        <f t="shared" si="281"/>
        <v>0</v>
      </c>
      <c r="AM304" s="918">
        <f t="shared" si="281"/>
        <v>0</v>
      </c>
      <c r="AN304" s="918">
        <f t="shared" si="281"/>
        <v>0</v>
      </c>
      <c r="AO304" s="918">
        <f t="shared" si="281"/>
        <v>0</v>
      </c>
      <c r="AP304" s="918">
        <f t="shared" si="281"/>
        <v>0</v>
      </c>
      <c r="AQ304" s="918">
        <f t="shared" si="281"/>
        <v>0</v>
      </c>
      <c r="AR304" s="918">
        <f t="shared" si="281"/>
        <v>0</v>
      </c>
      <c r="AS304" s="918">
        <f t="shared" si="281"/>
        <v>0</v>
      </c>
      <c r="AT304" s="918">
        <f t="shared" si="281"/>
        <v>0</v>
      </c>
      <c r="AU304" s="918">
        <f t="shared" si="281"/>
        <v>0</v>
      </c>
      <c r="AV304" s="918">
        <f t="shared" si="281"/>
        <v>0</v>
      </c>
      <c r="AW304" s="918">
        <f t="shared" si="281"/>
        <v>0</v>
      </c>
      <c r="AX304" s="918">
        <f t="shared" si="281"/>
        <v>0</v>
      </c>
      <c r="AY304" s="918">
        <f t="shared" si="281"/>
        <v>0</v>
      </c>
      <c r="AZ304" s="918">
        <f t="shared" si="281"/>
        <v>0</v>
      </c>
      <c r="BA304" s="918">
        <f t="shared" si="281"/>
        <v>0</v>
      </c>
      <c r="BB304" s="918">
        <f t="shared" si="281"/>
        <v>0</v>
      </c>
      <c r="BC304" s="918">
        <f t="shared" si="281"/>
        <v>0</v>
      </c>
      <c r="BD304" s="918">
        <f t="shared" si="281"/>
        <v>0</v>
      </c>
      <c r="BE304" s="918">
        <f t="shared" si="281"/>
        <v>0</v>
      </c>
      <c r="BF304" s="918">
        <f t="shared" si="281"/>
        <v>0</v>
      </c>
      <c r="BG304" s="918">
        <f t="shared" si="281"/>
        <v>0</v>
      </c>
      <c r="BH304" s="918">
        <f t="shared" si="281"/>
        <v>0</v>
      </c>
      <c r="BI304" s="918">
        <f t="shared" si="281"/>
        <v>0</v>
      </c>
      <c r="BJ304" s="918">
        <f t="shared" si="281"/>
        <v>0</v>
      </c>
      <c r="BK304" s="918">
        <f t="shared" si="281"/>
        <v>0</v>
      </c>
      <c r="BL304" s="918">
        <f t="shared" si="281"/>
        <v>0</v>
      </c>
      <c r="BM304" s="918">
        <f t="shared" si="281"/>
        <v>0</v>
      </c>
      <c r="BN304" s="918">
        <f t="shared" si="281"/>
        <v>0</v>
      </c>
      <c r="BO304" s="918">
        <f t="shared" si="281"/>
        <v>0</v>
      </c>
      <c r="BP304" s="918">
        <f t="shared" si="281"/>
        <v>0</v>
      </c>
      <c r="BQ304" s="918">
        <f t="shared" si="281"/>
        <v>0</v>
      </c>
      <c r="BR304" s="918">
        <f t="shared" si="281"/>
        <v>0</v>
      </c>
      <c r="BS304" s="918">
        <f t="shared" si="281"/>
        <v>0</v>
      </c>
      <c r="BT304" s="918">
        <f t="shared" si="281"/>
        <v>0</v>
      </c>
      <c r="BU304" s="918">
        <f t="shared" si="281"/>
        <v>0</v>
      </c>
      <c r="BV304" s="918">
        <f t="shared" si="281"/>
        <v>0</v>
      </c>
      <c r="BW304" s="918">
        <f t="shared" si="281"/>
        <v>0</v>
      </c>
      <c r="BX304" s="918">
        <f t="shared" si="282"/>
        <v>0</v>
      </c>
      <c r="BY304" s="918">
        <f t="shared" si="282"/>
        <v>0</v>
      </c>
      <c r="BZ304" s="918">
        <f t="shared" si="282"/>
        <v>0</v>
      </c>
      <c r="CA304" s="918">
        <f t="shared" si="282"/>
        <v>0</v>
      </c>
      <c r="CB304" s="918">
        <f t="shared" si="282"/>
        <v>0</v>
      </c>
      <c r="CC304" s="918">
        <f t="shared" si="282"/>
        <v>0</v>
      </c>
      <c r="CD304" s="918">
        <f t="shared" si="282"/>
        <v>0</v>
      </c>
      <c r="CE304" s="918">
        <f t="shared" si="282"/>
        <v>0</v>
      </c>
      <c r="CF304" s="918">
        <f t="shared" si="282"/>
        <v>0</v>
      </c>
      <c r="CG304" s="918">
        <f t="shared" si="282"/>
        <v>0</v>
      </c>
      <c r="CH304" s="918">
        <f t="shared" si="282"/>
        <v>0</v>
      </c>
      <c r="CI304" s="918">
        <f t="shared" si="282"/>
        <v>0</v>
      </c>
      <c r="CJ304" s="918">
        <f t="shared" si="282"/>
        <v>0</v>
      </c>
      <c r="CK304" s="918">
        <f t="shared" si="282"/>
        <v>0</v>
      </c>
      <c r="CL304" s="918">
        <f t="shared" si="282"/>
        <v>0</v>
      </c>
      <c r="CM304" s="918">
        <f t="shared" si="282"/>
        <v>0</v>
      </c>
      <c r="CN304" s="918">
        <f t="shared" si="282"/>
        <v>0</v>
      </c>
      <c r="CO304" s="918">
        <f t="shared" si="282"/>
        <v>0</v>
      </c>
      <c r="CP304" s="918">
        <f t="shared" si="282"/>
        <v>0</v>
      </c>
      <c r="CQ304" s="918">
        <f t="shared" si="282"/>
        <v>0</v>
      </c>
      <c r="CR304" s="918">
        <f t="shared" si="282"/>
        <v>0</v>
      </c>
      <c r="CS304" s="918">
        <f t="shared" si="282"/>
        <v>0</v>
      </c>
      <c r="CT304" s="918">
        <f t="shared" si="282"/>
        <v>0</v>
      </c>
      <c r="CU304" s="918">
        <f t="shared" si="282"/>
        <v>0</v>
      </c>
      <c r="CV304" s="918">
        <f t="shared" si="282"/>
        <v>0</v>
      </c>
      <c r="CW304" s="918">
        <f t="shared" si="282"/>
        <v>0</v>
      </c>
      <c r="CX304" s="918">
        <f t="shared" si="282"/>
        <v>0</v>
      </c>
      <c r="CY304" s="918">
        <f t="shared" si="282"/>
        <v>0</v>
      </c>
      <c r="CZ304" s="918">
        <f t="shared" si="282"/>
        <v>0</v>
      </c>
      <c r="DA304" s="918">
        <f t="shared" si="282"/>
        <v>0</v>
      </c>
      <c r="DB304" s="918">
        <f t="shared" si="282"/>
        <v>0</v>
      </c>
      <c r="DC304" s="918">
        <f t="shared" si="282"/>
        <v>0</v>
      </c>
      <c r="DD304" s="918">
        <f t="shared" si="282"/>
        <v>0</v>
      </c>
      <c r="DE304" s="918">
        <f t="shared" si="282"/>
        <v>0</v>
      </c>
      <c r="DF304" s="918">
        <f t="shared" si="282"/>
        <v>0</v>
      </c>
      <c r="DG304" s="918">
        <f t="shared" si="282"/>
        <v>0</v>
      </c>
      <c r="DH304" s="918">
        <f t="shared" si="282"/>
        <v>0</v>
      </c>
      <c r="DI304" s="918">
        <f t="shared" si="282"/>
        <v>0</v>
      </c>
      <c r="DJ304" s="918">
        <f t="shared" si="282"/>
        <v>0</v>
      </c>
      <c r="DK304" s="918">
        <f t="shared" si="282"/>
        <v>0</v>
      </c>
      <c r="DL304" s="918">
        <f t="shared" si="282"/>
        <v>0</v>
      </c>
      <c r="DM304" s="918">
        <f t="shared" si="282"/>
        <v>0</v>
      </c>
      <c r="DN304" s="918">
        <f t="shared" si="282"/>
        <v>0</v>
      </c>
      <c r="DO304" s="918">
        <f t="shared" si="282"/>
        <v>0</v>
      </c>
      <c r="DP304" s="918">
        <f t="shared" si="282"/>
        <v>0</v>
      </c>
      <c r="DQ304" s="918">
        <f t="shared" si="282"/>
        <v>0</v>
      </c>
      <c r="DR304" s="918">
        <f t="shared" si="282"/>
        <v>0</v>
      </c>
      <c r="DS304" s="918">
        <f t="shared" si="282"/>
        <v>0</v>
      </c>
      <c r="DT304" s="918">
        <f t="shared" si="282"/>
        <v>0</v>
      </c>
      <c r="DU304" s="918">
        <f t="shared" si="282"/>
        <v>0</v>
      </c>
      <c r="DV304" s="918">
        <f t="shared" si="282"/>
        <v>0</v>
      </c>
      <c r="DW304" s="918">
        <f t="shared" si="282"/>
        <v>0</v>
      </c>
      <c r="DX304" s="918">
        <f t="shared" si="282"/>
        <v>0</v>
      </c>
      <c r="DY304" s="918">
        <f t="shared" si="282"/>
        <v>0</v>
      </c>
      <c r="DZ304" s="918">
        <f t="shared" si="282"/>
        <v>0</v>
      </c>
      <c r="EA304" s="918">
        <f t="shared" si="282"/>
        <v>0</v>
      </c>
      <c r="EB304" s="918">
        <f t="shared" si="282"/>
        <v>0</v>
      </c>
      <c r="EC304" s="918">
        <f t="shared" si="282"/>
        <v>0</v>
      </c>
      <c r="ED304" s="918">
        <f t="shared" si="282"/>
        <v>0</v>
      </c>
      <c r="EE304" s="918">
        <f t="shared" si="282"/>
        <v>0</v>
      </c>
      <c r="EF304" s="918">
        <f t="shared" si="282"/>
        <v>0</v>
      </c>
      <c r="EG304" s="918">
        <f t="shared" si="282"/>
        <v>0</v>
      </c>
      <c r="EH304" s="918">
        <f t="shared" si="282"/>
        <v>0</v>
      </c>
      <c r="EI304" s="918">
        <f t="shared" si="282"/>
        <v>0</v>
      </c>
      <c r="EJ304" s="918">
        <f t="shared" si="283"/>
        <v>0</v>
      </c>
      <c r="EK304" s="918">
        <f t="shared" si="283"/>
        <v>0</v>
      </c>
      <c r="EL304" s="918">
        <f t="shared" si="283"/>
        <v>0</v>
      </c>
      <c r="EM304" s="918">
        <f t="shared" si="283"/>
        <v>0</v>
      </c>
      <c r="EN304" s="918">
        <f t="shared" si="283"/>
        <v>0</v>
      </c>
      <c r="EO304" s="918">
        <f t="shared" si="283"/>
        <v>0</v>
      </c>
      <c r="EP304" s="918">
        <f t="shared" si="283"/>
        <v>0</v>
      </c>
      <c r="EQ304" s="918">
        <f t="shared" si="283"/>
        <v>0</v>
      </c>
      <c r="ER304" s="918">
        <f t="shared" si="283"/>
        <v>0</v>
      </c>
      <c r="ES304" s="918">
        <f t="shared" si="283"/>
        <v>0</v>
      </c>
      <c r="ET304" s="918">
        <f t="shared" si="283"/>
        <v>0</v>
      </c>
      <c r="EU304" s="918">
        <f t="shared" si="283"/>
        <v>0</v>
      </c>
      <c r="EV304" s="918">
        <f t="shared" si="283"/>
        <v>0</v>
      </c>
      <c r="EW304" s="918">
        <f t="shared" si="283"/>
        <v>0</v>
      </c>
      <c r="EX304" s="918">
        <f t="shared" si="283"/>
        <v>0</v>
      </c>
      <c r="EY304" s="918">
        <f t="shared" si="283"/>
        <v>0</v>
      </c>
      <c r="EZ304" s="918">
        <f t="shared" si="283"/>
        <v>0</v>
      </c>
      <c r="FA304" s="918">
        <f t="shared" si="283"/>
        <v>0</v>
      </c>
      <c r="FB304" s="918">
        <f t="shared" si="283"/>
        <v>0</v>
      </c>
      <c r="FC304" s="918">
        <f t="shared" si="283"/>
        <v>0</v>
      </c>
      <c r="FD304" s="918">
        <f t="shared" si="283"/>
        <v>0</v>
      </c>
      <c r="FE304" s="918">
        <f t="shared" si="283"/>
        <v>0</v>
      </c>
      <c r="FF304" s="918">
        <f t="shared" si="283"/>
        <v>0</v>
      </c>
      <c r="FG304" s="918">
        <f t="shared" si="283"/>
        <v>0</v>
      </c>
      <c r="FH304" s="918">
        <f t="shared" si="283"/>
        <v>0</v>
      </c>
      <c r="FI304" s="918">
        <f t="shared" si="283"/>
        <v>0</v>
      </c>
      <c r="FJ304" s="918">
        <f t="shared" si="283"/>
        <v>0</v>
      </c>
      <c r="FK304" s="918">
        <f t="shared" si="283"/>
        <v>0</v>
      </c>
      <c r="FL304" s="918">
        <f t="shared" si="283"/>
        <v>0</v>
      </c>
      <c r="FM304" s="918">
        <f t="shared" si="283"/>
        <v>0</v>
      </c>
      <c r="FN304" s="918">
        <f t="shared" si="283"/>
        <v>0</v>
      </c>
      <c r="FO304" s="918">
        <f t="shared" si="283"/>
        <v>0</v>
      </c>
      <c r="FP304" s="918">
        <f t="shared" si="283"/>
        <v>0</v>
      </c>
      <c r="FQ304" s="918">
        <f t="shared" si="283"/>
        <v>0</v>
      </c>
      <c r="FR304" s="918">
        <f t="shared" si="283"/>
        <v>0</v>
      </c>
      <c r="FS304" s="918">
        <f t="shared" si="283"/>
        <v>0</v>
      </c>
      <c r="FT304" s="918">
        <f t="shared" si="283"/>
        <v>0</v>
      </c>
      <c r="FU304" s="918">
        <f t="shared" si="283"/>
        <v>0</v>
      </c>
      <c r="FV304" s="918">
        <f t="shared" si="283"/>
        <v>0</v>
      </c>
      <c r="FW304" s="918">
        <f t="shared" si="283"/>
        <v>0</v>
      </c>
      <c r="FX304" s="918">
        <f t="shared" si="283"/>
        <v>0</v>
      </c>
      <c r="FY304" s="918">
        <f t="shared" si="283"/>
        <v>0</v>
      </c>
      <c r="FZ304" s="918">
        <f t="shared" si="283"/>
        <v>0</v>
      </c>
      <c r="GA304" s="918">
        <f t="shared" si="283"/>
        <v>0</v>
      </c>
      <c r="GB304" s="918">
        <f t="shared" si="283"/>
        <v>0</v>
      </c>
      <c r="GC304" s="918">
        <f t="shared" si="283"/>
        <v>0</v>
      </c>
      <c r="GD304" s="918">
        <f t="shared" si="283"/>
        <v>0</v>
      </c>
      <c r="GE304" s="918">
        <f t="shared" si="283"/>
        <v>0</v>
      </c>
      <c r="GF304" s="918">
        <f t="shared" si="283"/>
        <v>0</v>
      </c>
      <c r="GG304" s="918">
        <f t="shared" si="283"/>
        <v>0</v>
      </c>
      <c r="GH304" s="918">
        <f t="shared" si="283"/>
        <v>0</v>
      </c>
      <c r="GI304" s="918">
        <f t="shared" si="283"/>
        <v>0</v>
      </c>
      <c r="GJ304" s="918">
        <f t="shared" si="283"/>
        <v>0</v>
      </c>
      <c r="GK304" s="918">
        <f t="shared" si="283"/>
        <v>0</v>
      </c>
      <c r="GL304" s="918">
        <f t="shared" si="283"/>
        <v>0</v>
      </c>
      <c r="GM304" s="918">
        <f t="shared" si="283"/>
        <v>0</v>
      </c>
      <c r="GN304" s="918">
        <f t="shared" si="283"/>
        <v>0</v>
      </c>
      <c r="GO304" s="918">
        <f t="shared" si="283"/>
        <v>0</v>
      </c>
      <c r="GP304" s="918">
        <f t="shared" si="283"/>
        <v>0</v>
      </c>
      <c r="GQ304" s="918">
        <f t="shared" si="283"/>
        <v>0</v>
      </c>
      <c r="GR304" s="918">
        <f t="shared" si="283"/>
        <v>0</v>
      </c>
      <c r="GS304" s="918">
        <f t="shared" si="283"/>
        <v>0</v>
      </c>
      <c r="GT304" s="918">
        <f t="shared" si="283"/>
        <v>0</v>
      </c>
      <c r="GU304" s="918">
        <f t="shared" si="283"/>
        <v>0</v>
      </c>
      <c r="GV304" s="918">
        <f t="shared" si="284"/>
        <v>0</v>
      </c>
      <c r="GW304" s="918">
        <f t="shared" si="284"/>
        <v>0</v>
      </c>
      <c r="GX304" s="918">
        <f t="shared" si="284"/>
        <v>0</v>
      </c>
      <c r="GY304" s="918">
        <f t="shared" si="284"/>
        <v>0</v>
      </c>
      <c r="GZ304" s="918">
        <f t="shared" si="284"/>
        <v>0</v>
      </c>
      <c r="HA304" s="918">
        <f t="shared" si="284"/>
        <v>0</v>
      </c>
      <c r="HB304" s="918">
        <f t="shared" si="284"/>
        <v>0</v>
      </c>
      <c r="HC304" s="918">
        <f t="shared" si="284"/>
        <v>0</v>
      </c>
      <c r="HD304" s="918">
        <f t="shared" si="284"/>
        <v>0</v>
      </c>
      <c r="HE304" s="918">
        <f t="shared" si="284"/>
        <v>0</v>
      </c>
      <c r="HF304" s="918">
        <f t="shared" si="284"/>
        <v>0</v>
      </c>
      <c r="HG304" s="918">
        <f t="shared" si="284"/>
        <v>0</v>
      </c>
      <c r="HH304" s="918">
        <f t="shared" si="284"/>
        <v>0</v>
      </c>
      <c r="HI304" s="918">
        <f t="shared" si="284"/>
        <v>0</v>
      </c>
      <c r="HJ304" s="918">
        <f t="shared" si="284"/>
        <v>0</v>
      </c>
      <c r="HK304" s="918">
        <f t="shared" si="284"/>
        <v>0</v>
      </c>
      <c r="HL304" s="918">
        <f t="shared" si="284"/>
        <v>0</v>
      </c>
      <c r="HM304" s="918">
        <f t="shared" si="284"/>
        <v>0</v>
      </c>
      <c r="HN304" s="918">
        <f t="shared" si="284"/>
        <v>0</v>
      </c>
      <c r="HO304" s="918">
        <f t="shared" si="284"/>
        <v>0</v>
      </c>
      <c r="HP304" s="918">
        <f t="shared" si="284"/>
        <v>0</v>
      </c>
      <c r="HQ304" s="918">
        <f t="shared" si="284"/>
        <v>0</v>
      </c>
      <c r="HR304" s="918">
        <f t="shared" si="284"/>
        <v>0</v>
      </c>
      <c r="HS304" s="918">
        <f t="shared" si="284"/>
        <v>0</v>
      </c>
      <c r="HT304" s="918">
        <f t="shared" si="284"/>
        <v>0</v>
      </c>
      <c r="HU304" s="918">
        <f t="shared" si="284"/>
        <v>0</v>
      </c>
      <c r="HV304" s="918">
        <f t="shared" si="284"/>
        <v>0</v>
      </c>
      <c r="HW304" s="918">
        <f t="shared" si="284"/>
        <v>0</v>
      </c>
      <c r="HX304" s="918">
        <f t="shared" si="284"/>
        <v>0</v>
      </c>
      <c r="HY304" s="918">
        <f t="shared" si="284"/>
        <v>0</v>
      </c>
      <c r="HZ304" s="918">
        <f t="shared" si="284"/>
        <v>0</v>
      </c>
      <c r="IA304" s="918">
        <f t="shared" si="284"/>
        <v>0</v>
      </c>
      <c r="IB304" s="918">
        <f t="shared" si="284"/>
        <v>0</v>
      </c>
      <c r="IC304" s="918">
        <f t="shared" si="284"/>
        <v>0</v>
      </c>
      <c r="ID304" s="918">
        <f t="shared" si="284"/>
        <v>0</v>
      </c>
      <c r="IE304" s="918">
        <f t="shared" si="284"/>
        <v>0</v>
      </c>
      <c r="IF304" s="918">
        <f t="shared" si="284"/>
        <v>0</v>
      </c>
      <c r="IG304" s="918">
        <f t="shared" si="284"/>
        <v>0</v>
      </c>
      <c r="IH304" s="918">
        <f t="shared" si="284"/>
        <v>0</v>
      </c>
      <c r="II304" s="918">
        <f t="shared" si="284"/>
        <v>0</v>
      </c>
      <c r="IJ304" s="918">
        <f t="shared" si="284"/>
        <v>0</v>
      </c>
      <c r="IK304" s="918">
        <f t="shared" si="284"/>
        <v>0</v>
      </c>
      <c r="IL304" s="918">
        <f t="shared" si="284"/>
        <v>0</v>
      </c>
      <c r="IM304" s="918">
        <f t="shared" si="284"/>
        <v>0</v>
      </c>
      <c r="IN304" s="918">
        <f t="shared" si="284"/>
        <v>0</v>
      </c>
      <c r="IO304" s="918">
        <f t="shared" si="284"/>
        <v>0</v>
      </c>
      <c r="IP304" s="918">
        <f t="shared" si="284"/>
        <v>0</v>
      </c>
      <c r="IQ304" s="918">
        <f t="shared" si="284"/>
        <v>0</v>
      </c>
      <c r="IR304" s="918">
        <f t="shared" si="284"/>
        <v>0</v>
      </c>
      <c r="IS304" s="918">
        <f t="shared" si="284"/>
        <v>0</v>
      </c>
      <c r="IT304" s="918">
        <f t="shared" si="284"/>
        <v>0</v>
      </c>
      <c r="IU304" s="918">
        <f t="shared" si="284"/>
        <v>0</v>
      </c>
      <c r="IV304" s="918">
        <f t="shared" si="284"/>
        <v>0</v>
      </c>
      <c r="IW304" s="918">
        <f t="shared" si="284"/>
        <v>0</v>
      </c>
      <c r="IX304" s="918">
        <f t="shared" si="284"/>
        <v>0</v>
      </c>
      <c r="IY304" s="918">
        <f t="shared" si="284"/>
        <v>0</v>
      </c>
      <c r="IZ304" s="918">
        <f t="shared" si="284"/>
        <v>0</v>
      </c>
      <c r="JA304" s="918">
        <f t="shared" si="284"/>
        <v>0</v>
      </c>
      <c r="JB304" s="918">
        <f t="shared" si="284"/>
        <v>0</v>
      </c>
      <c r="JC304" s="918">
        <f t="shared" si="284"/>
        <v>0</v>
      </c>
      <c r="JD304" s="918">
        <f t="shared" si="284"/>
        <v>0</v>
      </c>
      <c r="JE304" s="918">
        <f t="shared" si="284"/>
        <v>0</v>
      </c>
      <c r="JF304" s="918">
        <f t="shared" si="284"/>
        <v>0</v>
      </c>
      <c r="JG304" s="918">
        <f t="shared" si="284"/>
        <v>0</v>
      </c>
      <c r="JH304" s="918">
        <f t="shared" si="285"/>
        <v>0</v>
      </c>
      <c r="JI304" s="918">
        <f t="shared" si="285"/>
        <v>0</v>
      </c>
      <c r="JJ304" s="918">
        <f t="shared" si="285"/>
        <v>0</v>
      </c>
      <c r="JK304" s="918">
        <f t="shared" si="285"/>
        <v>0</v>
      </c>
      <c r="JL304" s="918">
        <f t="shared" si="285"/>
        <v>0</v>
      </c>
      <c r="JM304" s="918">
        <f t="shared" si="285"/>
        <v>0</v>
      </c>
      <c r="JN304" s="918">
        <f t="shared" si="285"/>
        <v>0</v>
      </c>
      <c r="JO304" s="918">
        <f t="shared" si="285"/>
        <v>0</v>
      </c>
      <c r="JP304" s="918">
        <f t="shared" si="285"/>
        <v>0</v>
      </c>
      <c r="JQ304" s="918">
        <f t="shared" si="285"/>
        <v>0</v>
      </c>
      <c r="JR304" s="918">
        <f t="shared" si="285"/>
        <v>0</v>
      </c>
      <c r="JS304" s="918">
        <f t="shared" si="285"/>
        <v>0</v>
      </c>
      <c r="JT304" s="918">
        <f t="shared" si="285"/>
        <v>0</v>
      </c>
      <c r="JU304" s="918">
        <f t="shared" si="285"/>
        <v>0</v>
      </c>
      <c r="JV304" s="918">
        <f t="shared" si="285"/>
        <v>0</v>
      </c>
      <c r="JW304" s="918">
        <f t="shared" si="285"/>
        <v>0</v>
      </c>
      <c r="JX304" s="918">
        <f t="shared" si="285"/>
        <v>0</v>
      </c>
      <c r="JY304" s="918">
        <f t="shared" si="285"/>
        <v>0</v>
      </c>
      <c r="JZ304" s="918">
        <f t="shared" si="285"/>
        <v>0</v>
      </c>
      <c r="KA304" s="918">
        <f t="shared" si="285"/>
        <v>0</v>
      </c>
      <c r="KB304" s="918">
        <f t="shared" si="285"/>
        <v>0</v>
      </c>
      <c r="KC304" s="918">
        <f t="shared" si="285"/>
        <v>0</v>
      </c>
      <c r="KD304" s="918">
        <f t="shared" si="285"/>
        <v>0</v>
      </c>
      <c r="KE304" s="918">
        <f t="shared" si="285"/>
        <v>0</v>
      </c>
      <c r="KF304" s="918">
        <f t="shared" si="285"/>
        <v>0</v>
      </c>
      <c r="KG304" s="918">
        <f t="shared" si="285"/>
        <v>0</v>
      </c>
      <c r="KH304" s="918">
        <f t="shared" si="285"/>
        <v>0</v>
      </c>
      <c r="KI304" s="918">
        <f t="shared" si="285"/>
        <v>0</v>
      </c>
      <c r="KJ304" s="918">
        <f t="shared" si="285"/>
        <v>0</v>
      </c>
      <c r="KK304" s="918">
        <f t="shared" si="285"/>
        <v>0</v>
      </c>
      <c r="KL304" s="918">
        <f t="shared" si="285"/>
        <v>0</v>
      </c>
      <c r="KM304" s="918">
        <f t="shared" si="285"/>
        <v>0</v>
      </c>
      <c r="KN304" s="918">
        <f t="shared" si="285"/>
        <v>0</v>
      </c>
      <c r="KO304" s="918">
        <f t="shared" si="285"/>
        <v>0</v>
      </c>
      <c r="KP304" s="918">
        <f t="shared" si="285"/>
        <v>0</v>
      </c>
      <c r="KQ304" s="918">
        <f t="shared" si="285"/>
        <v>0</v>
      </c>
      <c r="KR304" s="918">
        <f t="shared" si="285"/>
        <v>0</v>
      </c>
      <c r="KS304" s="918">
        <f t="shared" si="285"/>
        <v>0</v>
      </c>
      <c r="KT304" s="918">
        <f t="shared" si="285"/>
        <v>0</v>
      </c>
      <c r="KU304" s="918">
        <f t="shared" si="285"/>
        <v>0</v>
      </c>
      <c r="KV304" s="918">
        <f t="shared" si="285"/>
        <v>0</v>
      </c>
      <c r="KW304" s="918">
        <f t="shared" si="285"/>
        <v>0</v>
      </c>
      <c r="KX304" s="918">
        <f t="shared" si="285"/>
        <v>0</v>
      </c>
      <c r="KY304" s="918">
        <f t="shared" si="285"/>
        <v>0</v>
      </c>
      <c r="KZ304" s="918">
        <f t="shared" si="285"/>
        <v>0</v>
      </c>
      <c r="LA304" s="918">
        <f t="shared" si="285"/>
        <v>0</v>
      </c>
      <c r="LB304" s="918">
        <f t="shared" si="285"/>
        <v>0</v>
      </c>
      <c r="LC304" s="918">
        <f t="shared" si="285"/>
        <v>0</v>
      </c>
      <c r="LD304" s="918">
        <f t="shared" si="285"/>
        <v>0</v>
      </c>
      <c r="LE304" s="918">
        <f t="shared" si="285"/>
        <v>0</v>
      </c>
      <c r="LF304" s="918">
        <f t="shared" si="285"/>
        <v>0</v>
      </c>
      <c r="LG304" s="918">
        <f t="shared" si="285"/>
        <v>0</v>
      </c>
      <c r="LH304" s="918">
        <f t="shared" si="285"/>
        <v>0</v>
      </c>
      <c r="LI304" s="918">
        <f t="shared" si="285"/>
        <v>0</v>
      </c>
      <c r="LJ304" s="918">
        <f t="shared" si="285"/>
        <v>0</v>
      </c>
      <c r="LK304" s="918">
        <f t="shared" si="285"/>
        <v>0</v>
      </c>
      <c r="LL304" s="918">
        <f t="shared" si="285"/>
        <v>0</v>
      </c>
      <c r="LM304" s="918">
        <f t="shared" si="285"/>
        <v>0</v>
      </c>
      <c r="LN304" s="918">
        <f t="shared" si="285"/>
        <v>0</v>
      </c>
      <c r="LO304" s="918">
        <f t="shared" si="285"/>
        <v>0</v>
      </c>
      <c r="LP304" s="918">
        <f t="shared" si="285"/>
        <v>0</v>
      </c>
      <c r="LQ304" s="918">
        <f t="shared" si="285"/>
        <v>0</v>
      </c>
      <c r="LR304" s="918">
        <f t="shared" si="285"/>
        <v>0</v>
      </c>
      <c r="LS304" s="918">
        <f t="shared" si="285"/>
        <v>0</v>
      </c>
      <c r="LT304" s="918">
        <f t="shared" si="286"/>
        <v>0</v>
      </c>
      <c r="LU304" s="918">
        <f t="shared" si="286"/>
        <v>0</v>
      </c>
      <c r="LV304" s="918">
        <f t="shared" si="286"/>
        <v>0</v>
      </c>
      <c r="LW304" s="918">
        <f t="shared" si="286"/>
        <v>0</v>
      </c>
      <c r="LX304" s="918">
        <f t="shared" si="286"/>
        <v>0</v>
      </c>
      <c r="LY304" s="918">
        <f t="shared" si="286"/>
        <v>0</v>
      </c>
      <c r="LZ304" s="918">
        <f t="shared" si="286"/>
        <v>0</v>
      </c>
      <c r="MA304" s="918">
        <f t="shared" si="286"/>
        <v>0</v>
      </c>
      <c r="MB304" s="918">
        <f t="shared" si="286"/>
        <v>0</v>
      </c>
      <c r="MC304" s="918">
        <f t="shared" si="286"/>
        <v>0</v>
      </c>
      <c r="MD304" s="918">
        <f t="shared" si="286"/>
        <v>0</v>
      </c>
      <c r="ME304" s="918">
        <f t="shared" si="286"/>
        <v>0</v>
      </c>
      <c r="MF304" s="918">
        <f t="shared" si="286"/>
        <v>0</v>
      </c>
      <c r="MG304" s="918">
        <f t="shared" si="286"/>
        <v>0</v>
      </c>
      <c r="MH304" s="918">
        <f t="shared" si="286"/>
        <v>0</v>
      </c>
      <c r="MI304" s="918">
        <f t="shared" si="286"/>
        <v>0</v>
      </c>
      <c r="MJ304" s="918">
        <f t="shared" si="286"/>
        <v>0</v>
      </c>
      <c r="MK304" s="918">
        <f t="shared" si="286"/>
        <v>0</v>
      </c>
      <c r="ML304" s="918">
        <f t="shared" si="286"/>
        <v>0</v>
      </c>
      <c r="MM304" s="918">
        <f t="shared" si="286"/>
        <v>0</v>
      </c>
      <c r="MN304" s="918">
        <f t="shared" si="286"/>
        <v>0</v>
      </c>
      <c r="MO304" s="918">
        <f t="shared" si="286"/>
        <v>0</v>
      </c>
      <c r="MP304" s="918">
        <f t="shared" si="286"/>
        <v>0</v>
      </c>
      <c r="MQ304" s="918">
        <f t="shared" si="286"/>
        <v>0</v>
      </c>
      <c r="MR304" s="918">
        <f t="shared" si="286"/>
        <v>0</v>
      </c>
      <c r="MS304" s="918">
        <f t="shared" si="286"/>
        <v>0</v>
      </c>
      <c r="MT304" s="918">
        <f t="shared" si="286"/>
        <v>0</v>
      </c>
      <c r="MU304" s="918">
        <f t="shared" si="286"/>
        <v>0</v>
      </c>
      <c r="MV304" s="918">
        <f t="shared" si="286"/>
        <v>0</v>
      </c>
      <c r="MW304" s="918">
        <f t="shared" si="286"/>
        <v>0</v>
      </c>
      <c r="MX304" s="918">
        <f t="shared" si="286"/>
        <v>0</v>
      </c>
      <c r="MY304" s="918">
        <f t="shared" si="286"/>
        <v>0</v>
      </c>
      <c r="MZ304" s="918">
        <f t="shared" si="286"/>
        <v>0</v>
      </c>
      <c r="NA304" s="918">
        <f t="shared" si="286"/>
        <v>0</v>
      </c>
      <c r="NB304" s="918">
        <f t="shared" si="286"/>
        <v>0</v>
      </c>
      <c r="NC304" s="918">
        <f t="shared" si="286"/>
        <v>0</v>
      </c>
      <c r="ND304" s="918">
        <f t="shared" si="286"/>
        <v>0</v>
      </c>
      <c r="NE304" s="918">
        <f t="shared" si="286"/>
        <v>0</v>
      </c>
      <c r="NF304" s="918">
        <f t="shared" si="286"/>
        <v>0</v>
      </c>
      <c r="NG304" s="918">
        <f t="shared" si="286"/>
        <v>0</v>
      </c>
      <c r="NH304" s="918">
        <f t="shared" si="286"/>
        <v>0</v>
      </c>
      <c r="NI304" s="918">
        <f t="shared" si="286"/>
        <v>0</v>
      </c>
      <c r="NJ304" s="918">
        <f t="shared" si="286"/>
        <v>0</v>
      </c>
      <c r="NK304" s="918">
        <f t="shared" si="286"/>
        <v>0</v>
      </c>
      <c r="NL304" s="918">
        <f t="shared" si="286"/>
        <v>0</v>
      </c>
      <c r="NM304" s="918">
        <f t="shared" si="286"/>
        <v>0</v>
      </c>
      <c r="NN304" s="918">
        <f t="shared" si="286"/>
        <v>0</v>
      </c>
      <c r="NO304" s="918">
        <f t="shared" si="286"/>
        <v>0</v>
      </c>
      <c r="NP304" s="918">
        <f t="shared" si="286"/>
        <v>0</v>
      </c>
      <c r="NQ304" s="918">
        <f t="shared" si="286"/>
        <v>0</v>
      </c>
      <c r="NR304" s="918">
        <f t="shared" si="286"/>
        <v>0</v>
      </c>
      <c r="NS304" s="918">
        <f t="shared" si="286"/>
        <v>0</v>
      </c>
      <c r="NT304" s="918">
        <f t="shared" si="286"/>
        <v>0</v>
      </c>
      <c r="NU304" s="918">
        <f t="shared" si="286"/>
        <v>0</v>
      </c>
      <c r="NV304" s="918">
        <f t="shared" si="286"/>
        <v>0</v>
      </c>
      <c r="NW304" s="918">
        <f t="shared" si="286"/>
        <v>0</v>
      </c>
      <c r="NX304" s="918">
        <f t="shared" si="286"/>
        <v>0</v>
      </c>
      <c r="NY304" s="918">
        <f t="shared" si="286"/>
        <v>0</v>
      </c>
      <c r="NZ304" s="918">
        <f t="shared" si="286"/>
        <v>0</v>
      </c>
      <c r="OA304" s="918">
        <f t="shared" si="286"/>
        <v>0</v>
      </c>
      <c r="OB304" s="918">
        <f t="shared" si="286"/>
        <v>0</v>
      </c>
      <c r="OC304" s="918">
        <f t="shared" si="286"/>
        <v>0</v>
      </c>
      <c r="OD304" s="918">
        <f t="shared" si="286"/>
        <v>0</v>
      </c>
      <c r="OE304" s="918">
        <f t="shared" si="286"/>
        <v>0</v>
      </c>
      <c r="OF304" s="918">
        <f t="shared" si="287"/>
        <v>0</v>
      </c>
      <c r="OG304" s="918">
        <f t="shared" si="287"/>
        <v>0</v>
      </c>
      <c r="OH304" s="918">
        <f t="shared" si="287"/>
        <v>0</v>
      </c>
      <c r="OI304" s="918">
        <f t="shared" si="287"/>
        <v>0</v>
      </c>
      <c r="OJ304" s="918">
        <f t="shared" si="287"/>
        <v>0</v>
      </c>
      <c r="OK304" s="918">
        <f t="shared" si="287"/>
        <v>0</v>
      </c>
      <c r="OL304" s="918">
        <f t="shared" si="287"/>
        <v>0</v>
      </c>
      <c r="OM304" s="918">
        <f t="shared" si="287"/>
        <v>0</v>
      </c>
      <c r="ON304" s="918">
        <f t="shared" si="287"/>
        <v>0</v>
      </c>
      <c r="OO304" s="918">
        <f t="shared" si="287"/>
        <v>0</v>
      </c>
      <c r="OP304" s="918">
        <f t="shared" si="287"/>
        <v>0</v>
      </c>
      <c r="OQ304" s="918">
        <f t="shared" si="287"/>
        <v>0</v>
      </c>
      <c r="OR304" s="918">
        <f t="shared" si="287"/>
        <v>0</v>
      </c>
      <c r="OS304" s="918">
        <f t="shared" si="287"/>
        <v>0</v>
      </c>
      <c r="OT304" s="918">
        <f t="shared" si="287"/>
        <v>0</v>
      </c>
      <c r="OU304" s="918">
        <f t="shared" si="287"/>
        <v>0</v>
      </c>
      <c r="OV304" s="918">
        <f t="shared" si="287"/>
        <v>0</v>
      </c>
      <c r="OW304" s="918">
        <f t="shared" si="287"/>
        <v>0</v>
      </c>
      <c r="OX304" s="918">
        <f t="shared" si="287"/>
        <v>0</v>
      </c>
      <c r="OY304" s="918">
        <f t="shared" si="287"/>
        <v>0</v>
      </c>
      <c r="OZ304" s="918">
        <f t="shared" si="287"/>
        <v>0</v>
      </c>
      <c r="PA304" s="918">
        <f t="shared" si="287"/>
        <v>0</v>
      </c>
      <c r="PB304" s="918">
        <f t="shared" si="287"/>
        <v>0</v>
      </c>
      <c r="PC304" s="918">
        <f t="shared" si="287"/>
        <v>0</v>
      </c>
      <c r="PD304" s="918">
        <f t="shared" si="287"/>
        <v>0</v>
      </c>
      <c r="PE304" s="918">
        <f t="shared" si="287"/>
        <v>0</v>
      </c>
      <c r="PF304" s="918">
        <f t="shared" si="287"/>
        <v>0</v>
      </c>
      <c r="PG304" s="918">
        <f t="shared" si="287"/>
        <v>0</v>
      </c>
      <c r="PH304" s="918">
        <f t="shared" si="287"/>
        <v>0</v>
      </c>
      <c r="PI304" s="918">
        <f t="shared" si="287"/>
        <v>0</v>
      </c>
      <c r="PJ304" s="918">
        <f t="shared" si="287"/>
        <v>0</v>
      </c>
      <c r="PK304" s="918">
        <f t="shared" si="287"/>
        <v>0</v>
      </c>
      <c r="PL304" s="918">
        <f t="shared" si="287"/>
        <v>0</v>
      </c>
      <c r="PM304" s="918">
        <f t="shared" si="287"/>
        <v>0</v>
      </c>
      <c r="PN304" s="918">
        <f t="shared" si="287"/>
        <v>0</v>
      </c>
      <c r="PO304" s="918">
        <f t="shared" si="287"/>
        <v>0</v>
      </c>
      <c r="PP304" s="918">
        <f t="shared" si="287"/>
        <v>0</v>
      </c>
      <c r="PQ304" s="918">
        <f t="shared" si="287"/>
        <v>0</v>
      </c>
      <c r="PR304" s="918">
        <f t="shared" si="287"/>
        <v>0</v>
      </c>
      <c r="PS304" s="918">
        <f t="shared" si="287"/>
        <v>0</v>
      </c>
      <c r="PT304" s="918">
        <f t="shared" si="287"/>
        <v>0</v>
      </c>
      <c r="PU304" s="918">
        <f t="shared" si="287"/>
        <v>0</v>
      </c>
      <c r="PV304" s="918">
        <f t="shared" si="287"/>
        <v>0</v>
      </c>
      <c r="PW304" s="918">
        <f t="shared" si="287"/>
        <v>0</v>
      </c>
      <c r="PX304" s="918">
        <f t="shared" si="287"/>
        <v>0</v>
      </c>
      <c r="PY304" s="918">
        <f t="shared" si="287"/>
        <v>0</v>
      </c>
      <c r="PZ304" s="918">
        <f t="shared" si="287"/>
        <v>0</v>
      </c>
      <c r="QA304" s="918">
        <f t="shared" si="287"/>
        <v>0</v>
      </c>
      <c r="QB304" s="918">
        <f t="shared" si="287"/>
        <v>0</v>
      </c>
      <c r="QC304" s="918">
        <f t="shared" si="287"/>
        <v>0</v>
      </c>
      <c r="QD304" s="918">
        <f t="shared" si="287"/>
        <v>0</v>
      </c>
      <c r="QE304" s="918">
        <f t="shared" si="287"/>
        <v>0</v>
      </c>
      <c r="QF304" s="918">
        <f t="shared" si="287"/>
        <v>0</v>
      </c>
      <c r="QG304" s="918">
        <f t="shared" si="287"/>
        <v>0</v>
      </c>
      <c r="QH304" s="918">
        <f t="shared" si="287"/>
        <v>0</v>
      </c>
      <c r="QI304" s="918">
        <f t="shared" si="287"/>
        <v>0</v>
      </c>
      <c r="QJ304" s="918">
        <f t="shared" si="287"/>
        <v>0</v>
      </c>
      <c r="QK304" s="918">
        <f t="shared" si="287"/>
        <v>0</v>
      </c>
      <c r="QL304" s="918">
        <f t="shared" si="287"/>
        <v>0</v>
      </c>
      <c r="QM304" s="918">
        <f t="shared" si="287"/>
        <v>0</v>
      </c>
      <c r="QN304" s="918">
        <f t="shared" si="287"/>
        <v>0</v>
      </c>
      <c r="QO304" s="918">
        <f t="shared" si="287"/>
        <v>0</v>
      </c>
      <c r="QP304" s="918">
        <f t="shared" si="287"/>
        <v>0</v>
      </c>
      <c r="QQ304" s="918">
        <f t="shared" si="287"/>
        <v>0</v>
      </c>
      <c r="QR304" s="918">
        <f t="shared" si="288"/>
        <v>0</v>
      </c>
      <c r="QS304" s="918">
        <f t="shared" si="288"/>
        <v>0</v>
      </c>
      <c r="QT304" s="918">
        <f t="shared" si="288"/>
        <v>0</v>
      </c>
      <c r="QU304" s="918">
        <f t="shared" si="288"/>
        <v>0</v>
      </c>
      <c r="QV304" s="918">
        <f t="shared" si="288"/>
        <v>0</v>
      </c>
      <c r="QW304" s="918">
        <f t="shared" si="288"/>
        <v>0</v>
      </c>
      <c r="QX304" s="918">
        <f t="shared" si="288"/>
        <v>0</v>
      </c>
      <c r="QY304" s="918">
        <f t="shared" si="288"/>
        <v>0</v>
      </c>
      <c r="QZ304" s="918">
        <f t="shared" si="288"/>
        <v>0</v>
      </c>
      <c r="RA304" s="918">
        <f t="shared" si="288"/>
        <v>0</v>
      </c>
      <c r="RB304" s="918">
        <f t="shared" si="288"/>
        <v>0</v>
      </c>
      <c r="RC304" s="918">
        <f t="shared" si="288"/>
        <v>0</v>
      </c>
      <c r="RD304" s="918">
        <f t="shared" si="288"/>
        <v>0</v>
      </c>
      <c r="RE304" s="918">
        <f t="shared" si="288"/>
        <v>0</v>
      </c>
      <c r="RF304" s="918">
        <f t="shared" si="288"/>
        <v>0</v>
      </c>
      <c r="RG304" s="918">
        <f t="shared" si="288"/>
        <v>0</v>
      </c>
      <c r="RH304" s="918">
        <f t="shared" si="288"/>
        <v>0</v>
      </c>
      <c r="RI304" s="918">
        <f t="shared" si="288"/>
        <v>0</v>
      </c>
      <c r="RJ304" s="918">
        <f t="shared" si="288"/>
        <v>0</v>
      </c>
      <c r="RK304" s="918">
        <f t="shared" si="288"/>
        <v>0</v>
      </c>
      <c r="RL304" s="918">
        <f t="shared" si="288"/>
        <v>0</v>
      </c>
      <c r="RM304" s="918">
        <f t="shared" si="288"/>
        <v>0</v>
      </c>
      <c r="RN304" s="918">
        <f t="shared" si="288"/>
        <v>0</v>
      </c>
      <c r="RO304" s="918">
        <f t="shared" si="288"/>
        <v>0</v>
      </c>
      <c r="RP304" s="918">
        <f t="shared" si="288"/>
        <v>0</v>
      </c>
      <c r="RQ304" s="918">
        <f t="shared" si="288"/>
        <v>0</v>
      </c>
      <c r="RR304" s="918">
        <f t="shared" si="288"/>
        <v>0</v>
      </c>
      <c r="RS304" s="918">
        <f t="shared" si="288"/>
        <v>0</v>
      </c>
      <c r="RT304" s="918">
        <f t="shared" si="288"/>
        <v>0</v>
      </c>
      <c r="RU304" s="918">
        <f t="shared" si="288"/>
        <v>0</v>
      </c>
      <c r="RV304" s="918">
        <f t="shared" si="288"/>
        <v>0</v>
      </c>
      <c r="RW304" s="918">
        <f t="shared" si="288"/>
        <v>0</v>
      </c>
      <c r="RX304" s="918">
        <f t="shared" si="288"/>
        <v>0</v>
      </c>
      <c r="RY304" s="918">
        <f t="shared" si="288"/>
        <v>0</v>
      </c>
      <c r="RZ304" s="918">
        <f t="shared" si="288"/>
        <v>0</v>
      </c>
      <c r="SA304" s="918">
        <f t="shared" si="288"/>
        <v>0</v>
      </c>
      <c r="SB304" s="918">
        <f t="shared" si="288"/>
        <v>0</v>
      </c>
      <c r="SC304" s="918">
        <f t="shared" si="288"/>
        <v>0</v>
      </c>
      <c r="SD304" s="918">
        <f t="shared" si="288"/>
        <v>0</v>
      </c>
      <c r="SE304" s="918">
        <f t="shared" si="288"/>
        <v>0</v>
      </c>
      <c r="SF304" s="918">
        <f t="shared" si="288"/>
        <v>0</v>
      </c>
      <c r="SG304" s="918">
        <f t="shared" si="288"/>
        <v>0</v>
      </c>
      <c r="SH304" s="918">
        <f t="shared" si="288"/>
        <v>0</v>
      </c>
      <c r="SI304" s="918">
        <f t="shared" si="288"/>
        <v>0</v>
      </c>
      <c r="SJ304" s="272">
        <f t="shared" si="279"/>
        <v>0</v>
      </c>
      <c r="SK304" s="259"/>
      <c r="SL304" s="247"/>
      <c r="SM304" s="247"/>
      <c r="SN304" s="247"/>
    </row>
    <row r="305" spans="1:508" outlineLevel="3" x14ac:dyDescent="0.35">
      <c r="A305" s="247"/>
      <c r="B305" s="256"/>
      <c r="C305" s="445">
        <f>INT($C$40)+3</f>
        <v>4</v>
      </c>
      <c r="D305" s="272"/>
      <c r="E305" s="323">
        <f t="shared" si="269"/>
        <v>153</v>
      </c>
      <c r="F305" s="329"/>
      <c r="G305" s="272"/>
      <c r="H305" s="567"/>
      <c r="I305" s="582" t="s">
        <v>902</v>
      </c>
      <c r="J305" s="568"/>
      <c r="K305" s="918">
        <f t="shared" si="289"/>
        <v>0</v>
      </c>
      <c r="L305" s="918">
        <f t="shared" si="289"/>
        <v>0</v>
      </c>
      <c r="M305" s="918">
        <f t="shared" si="289"/>
        <v>0</v>
      </c>
      <c r="N305" s="918">
        <f t="shared" si="289"/>
        <v>0</v>
      </c>
      <c r="O305" s="918">
        <f t="shared" si="289"/>
        <v>0</v>
      </c>
      <c r="P305" s="918">
        <f t="shared" si="289"/>
        <v>0</v>
      </c>
      <c r="Q305" s="918">
        <f t="shared" si="289"/>
        <v>0</v>
      </c>
      <c r="R305" s="918">
        <f t="shared" si="289"/>
        <v>0</v>
      </c>
      <c r="S305" s="918">
        <f t="shared" si="289"/>
        <v>0</v>
      </c>
      <c r="T305" s="918">
        <f t="shared" si="289"/>
        <v>0</v>
      </c>
      <c r="U305" s="918">
        <f t="shared" si="289"/>
        <v>0</v>
      </c>
      <c r="V305" s="918">
        <f t="shared" si="289"/>
        <v>0</v>
      </c>
      <c r="W305" s="918">
        <f t="shared" si="289"/>
        <v>0</v>
      </c>
      <c r="X305" s="918">
        <f t="shared" si="289"/>
        <v>0</v>
      </c>
      <c r="Y305" s="918">
        <f t="shared" si="289"/>
        <v>0</v>
      </c>
      <c r="Z305" s="918">
        <f t="shared" si="289"/>
        <v>0</v>
      </c>
      <c r="AA305" s="918">
        <f t="shared" si="281"/>
        <v>0</v>
      </c>
      <c r="AB305" s="918">
        <f t="shared" si="281"/>
        <v>0</v>
      </c>
      <c r="AC305" s="918">
        <f t="shared" si="281"/>
        <v>0</v>
      </c>
      <c r="AD305" s="918">
        <f t="shared" si="281"/>
        <v>0</v>
      </c>
      <c r="AE305" s="918">
        <f t="shared" si="281"/>
        <v>0</v>
      </c>
      <c r="AF305" s="918">
        <f t="shared" si="281"/>
        <v>0</v>
      </c>
      <c r="AG305" s="918">
        <f t="shared" si="281"/>
        <v>0</v>
      </c>
      <c r="AH305" s="918">
        <f t="shared" si="281"/>
        <v>0</v>
      </c>
      <c r="AI305" s="918">
        <f t="shared" si="281"/>
        <v>0</v>
      </c>
      <c r="AJ305" s="918">
        <f t="shared" si="281"/>
        <v>0</v>
      </c>
      <c r="AK305" s="918">
        <f t="shared" si="281"/>
        <v>0</v>
      </c>
      <c r="AL305" s="918">
        <f t="shared" si="281"/>
        <v>0</v>
      </c>
      <c r="AM305" s="918">
        <f t="shared" si="281"/>
        <v>0</v>
      </c>
      <c r="AN305" s="918">
        <f t="shared" si="281"/>
        <v>0</v>
      </c>
      <c r="AO305" s="918">
        <f t="shared" si="281"/>
        <v>0</v>
      </c>
      <c r="AP305" s="918">
        <f t="shared" si="281"/>
        <v>0</v>
      </c>
      <c r="AQ305" s="918">
        <f t="shared" si="281"/>
        <v>0</v>
      </c>
      <c r="AR305" s="918">
        <f t="shared" si="281"/>
        <v>0</v>
      </c>
      <c r="AS305" s="918">
        <f t="shared" si="281"/>
        <v>0</v>
      </c>
      <c r="AT305" s="918">
        <f t="shared" si="281"/>
        <v>0</v>
      </c>
      <c r="AU305" s="918">
        <f t="shared" si="281"/>
        <v>0</v>
      </c>
      <c r="AV305" s="918">
        <f t="shared" si="281"/>
        <v>0</v>
      </c>
      <c r="AW305" s="918">
        <f t="shared" si="281"/>
        <v>0</v>
      </c>
      <c r="AX305" s="918">
        <f t="shared" si="281"/>
        <v>0</v>
      </c>
      <c r="AY305" s="918">
        <f t="shared" si="281"/>
        <v>0</v>
      </c>
      <c r="AZ305" s="918">
        <f t="shared" si="281"/>
        <v>0</v>
      </c>
      <c r="BA305" s="918">
        <f t="shared" si="281"/>
        <v>0</v>
      </c>
      <c r="BB305" s="918">
        <f t="shared" si="281"/>
        <v>0</v>
      </c>
      <c r="BC305" s="918">
        <f t="shared" si="281"/>
        <v>0</v>
      </c>
      <c r="BD305" s="918">
        <f t="shared" si="281"/>
        <v>0</v>
      </c>
      <c r="BE305" s="918">
        <f t="shared" si="281"/>
        <v>0</v>
      </c>
      <c r="BF305" s="918">
        <f t="shared" si="281"/>
        <v>0</v>
      </c>
      <c r="BG305" s="918">
        <f t="shared" si="281"/>
        <v>0</v>
      </c>
      <c r="BH305" s="918">
        <f t="shared" si="281"/>
        <v>0</v>
      </c>
      <c r="BI305" s="918">
        <f t="shared" si="281"/>
        <v>0</v>
      </c>
      <c r="BJ305" s="918">
        <f t="shared" si="281"/>
        <v>0</v>
      </c>
      <c r="BK305" s="918">
        <f t="shared" si="281"/>
        <v>0</v>
      </c>
      <c r="BL305" s="918">
        <f t="shared" si="281"/>
        <v>0</v>
      </c>
      <c r="BM305" s="918">
        <f t="shared" si="281"/>
        <v>0</v>
      </c>
      <c r="BN305" s="918">
        <f t="shared" si="281"/>
        <v>0</v>
      </c>
      <c r="BO305" s="918">
        <f t="shared" si="281"/>
        <v>0</v>
      </c>
      <c r="BP305" s="918">
        <f t="shared" si="281"/>
        <v>0</v>
      </c>
      <c r="BQ305" s="918">
        <f t="shared" si="281"/>
        <v>0</v>
      </c>
      <c r="BR305" s="918">
        <f t="shared" si="281"/>
        <v>0</v>
      </c>
      <c r="BS305" s="918">
        <f t="shared" si="281"/>
        <v>0</v>
      </c>
      <c r="BT305" s="918">
        <f t="shared" si="281"/>
        <v>0</v>
      </c>
      <c r="BU305" s="918">
        <f t="shared" si="281"/>
        <v>0</v>
      </c>
      <c r="BV305" s="918">
        <f t="shared" si="281"/>
        <v>0</v>
      </c>
      <c r="BW305" s="918">
        <f t="shared" si="281"/>
        <v>0</v>
      </c>
      <c r="BX305" s="918">
        <f t="shared" si="282"/>
        <v>0</v>
      </c>
      <c r="BY305" s="918">
        <f t="shared" si="282"/>
        <v>0</v>
      </c>
      <c r="BZ305" s="918">
        <f t="shared" si="282"/>
        <v>0</v>
      </c>
      <c r="CA305" s="918">
        <f t="shared" si="282"/>
        <v>0</v>
      </c>
      <c r="CB305" s="918">
        <f t="shared" si="282"/>
        <v>0</v>
      </c>
      <c r="CC305" s="918">
        <f t="shared" si="282"/>
        <v>0</v>
      </c>
      <c r="CD305" s="918">
        <f t="shared" si="282"/>
        <v>0</v>
      </c>
      <c r="CE305" s="918">
        <f t="shared" si="282"/>
        <v>0</v>
      </c>
      <c r="CF305" s="918">
        <f t="shared" si="282"/>
        <v>0</v>
      </c>
      <c r="CG305" s="918">
        <f t="shared" si="282"/>
        <v>0</v>
      </c>
      <c r="CH305" s="918">
        <f t="shared" si="282"/>
        <v>0</v>
      </c>
      <c r="CI305" s="918">
        <f t="shared" si="282"/>
        <v>0</v>
      </c>
      <c r="CJ305" s="918">
        <f t="shared" si="282"/>
        <v>0</v>
      </c>
      <c r="CK305" s="918">
        <f t="shared" si="282"/>
        <v>0</v>
      </c>
      <c r="CL305" s="918">
        <f t="shared" si="282"/>
        <v>0</v>
      </c>
      <c r="CM305" s="918">
        <f t="shared" si="282"/>
        <v>0</v>
      </c>
      <c r="CN305" s="918">
        <f t="shared" si="282"/>
        <v>0</v>
      </c>
      <c r="CO305" s="918">
        <f t="shared" si="282"/>
        <v>0</v>
      </c>
      <c r="CP305" s="918">
        <f t="shared" si="282"/>
        <v>0</v>
      </c>
      <c r="CQ305" s="918">
        <f t="shared" si="282"/>
        <v>0</v>
      </c>
      <c r="CR305" s="918">
        <f t="shared" si="282"/>
        <v>0</v>
      </c>
      <c r="CS305" s="918">
        <f t="shared" si="282"/>
        <v>0</v>
      </c>
      <c r="CT305" s="918">
        <f t="shared" si="282"/>
        <v>0</v>
      </c>
      <c r="CU305" s="918">
        <f t="shared" si="282"/>
        <v>0</v>
      </c>
      <c r="CV305" s="918">
        <f t="shared" si="282"/>
        <v>0</v>
      </c>
      <c r="CW305" s="918">
        <f t="shared" si="282"/>
        <v>0</v>
      </c>
      <c r="CX305" s="918">
        <f t="shared" si="282"/>
        <v>0</v>
      </c>
      <c r="CY305" s="918">
        <f t="shared" si="282"/>
        <v>0</v>
      </c>
      <c r="CZ305" s="918">
        <f t="shared" si="282"/>
        <v>0</v>
      </c>
      <c r="DA305" s="918">
        <f t="shared" si="282"/>
        <v>0</v>
      </c>
      <c r="DB305" s="918">
        <f t="shared" si="282"/>
        <v>0</v>
      </c>
      <c r="DC305" s="918">
        <f t="shared" si="282"/>
        <v>0</v>
      </c>
      <c r="DD305" s="918">
        <f t="shared" si="282"/>
        <v>0</v>
      </c>
      <c r="DE305" s="918">
        <f t="shared" si="282"/>
        <v>0</v>
      </c>
      <c r="DF305" s="918">
        <f t="shared" si="282"/>
        <v>0</v>
      </c>
      <c r="DG305" s="918">
        <f t="shared" si="282"/>
        <v>0</v>
      </c>
      <c r="DH305" s="918">
        <f t="shared" si="282"/>
        <v>0</v>
      </c>
      <c r="DI305" s="918">
        <f t="shared" si="282"/>
        <v>0</v>
      </c>
      <c r="DJ305" s="918">
        <f t="shared" si="282"/>
        <v>0</v>
      </c>
      <c r="DK305" s="918">
        <f t="shared" si="282"/>
        <v>0</v>
      </c>
      <c r="DL305" s="918">
        <f t="shared" si="282"/>
        <v>0</v>
      </c>
      <c r="DM305" s="918">
        <f t="shared" si="282"/>
        <v>0</v>
      </c>
      <c r="DN305" s="918">
        <f t="shared" si="282"/>
        <v>0</v>
      </c>
      <c r="DO305" s="918">
        <f t="shared" si="282"/>
        <v>0</v>
      </c>
      <c r="DP305" s="918">
        <f t="shared" si="282"/>
        <v>0</v>
      </c>
      <c r="DQ305" s="918">
        <f t="shared" si="282"/>
        <v>0</v>
      </c>
      <c r="DR305" s="918">
        <f t="shared" si="282"/>
        <v>0</v>
      </c>
      <c r="DS305" s="918">
        <f t="shared" si="282"/>
        <v>0</v>
      </c>
      <c r="DT305" s="918">
        <f t="shared" si="282"/>
        <v>0</v>
      </c>
      <c r="DU305" s="918">
        <f t="shared" si="282"/>
        <v>0</v>
      </c>
      <c r="DV305" s="918">
        <f t="shared" si="282"/>
        <v>0</v>
      </c>
      <c r="DW305" s="918">
        <f t="shared" si="282"/>
        <v>0</v>
      </c>
      <c r="DX305" s="918">
        <f t="shared" si="282"/>
        <v>0</v>
      </c>
      <c r="DY305" s="918">
        <f t="shared" si="282"/>
        <v>0</v>
      </c>
      <c r="DZ305" s="918">
        <f t="shared" si="282"/>
        <v>0</v>
      </c>
      <c r="EA305" s="918">
        <f t="shared" si="282"/>
        <v>0</v>
      </c>
      <c r="EB305" s="918">
        <f t="shared" si="282"/>
        <v>0</v>
      </c>
      <c r="EC305" s="918">
        <f t="shared" si="282"/>
        <v>0</v>
      </c>
      <c r="ED305" s="918">
        <f t="shared" si="282"/>
        <v>0</v>
      </c>
      <c r="EE305" s="918">
        <f t="shared" si="282"/>
        <v>0</v>
      </c>
      <c r="EF305" s="918">
        <f t="shared" si="282"/>
        <v>0</v>
      </c>
      <c r="EG305" s="918">
        <f t="shared" si="282"/>
        <v>0</v>
      </c>
      <c r="EH305" s="918">
        <f t="shared" si="282"/>
        <v>0</v>
      </c>
      <c r="EI305" s="918">
        <f t="shared" si="282"/>
        <v>0</v>
      </c>
      <c r="EJ305" s="918">
        <f t="shared" si="283"/>
        <v>0</v>
      </c>
      <c r="EK305" s="918">
        <f t="shared" si="283"/>
        <v>0</v>
      </c>
      <c r="EL305" s="918">
        <f t="shared" si="283"/>
        <v>0</v>
      </c>
      <c r="EM305" s="918">
        <f t="shared" si="283"/>
        <v>0</v>
      </c>
      <c r="EN305" s="918">
        <f t="shared" si="283"/>
        <v>0</v>
      </c>
      <c r="EO305" s="918">
        <f t="shared" si="283"/>
        <v>0</v>
      </c>
      <c r="EP305" s="918">
        <f t="shared" si="283"/>
        <v>0</v>
      </c>
      <c r="EQ305" s="918">
        <f t="shared" si="283"/>
        <v>0</v>
      </c>
      <c r="ER305" s="918">
        <f t="shared" si="283"/>
        <v>0</v>
      </c>
      <c r="ES305" s="918">
        <f t="shared" si="283"/>
        <v>0</v>
      </c>
      <c r="ET305" s="918">
        <f t="shared" si="283"/>
        <v>0</v>
      </c>
      <c r="EU305" s="918">
        <f t="shared" si="283"/>
        <v>0</v>
      </c>
      <c r="EV305" s="918">
        <f t="shared" si="283"/>
        <v>0</v>
      </c>
      <c r="EW305" s="918">
        <f t="shared" si="283"/>
        <v>0</v>
      </c>
      <c r="EX305" s="918">
        <f t="shared" si="283"/>
        <v>0</v>
      </c>
      <c r="EY305" s="918">
        <f t="shared" si="283"/>
        <v>0</v>
      </c>
      <c r="EZ305" s="918">
        <f t="shared" si="283"/>
        <v>0</v>
      </c>
      <c r="FA305" s="918">
        <f t="shared" si="283"/>
        <v>0</v>
      </c>
      <c r="FB305" s="918">
        <f t="shared" si="283"/>
        <v>0</v>
      </c>
      <c r="FC305" s="918">
        <f t="shared" si="283"/>
        <v>0</v>
      </c>
      <c r="FD305" s="918">
        <f t="shared" si="283"/>
        <v>0</v>
      </c>
      <c r="FE305" s="918">
        <f t="shared" si="283"/>
        <v>0</v>
      </c>
      <c r="FF305" s="918">
        <f t="shared" si="283"/>
        <v>0</v>
      </c>
      <c r="FG305" s="918">
        <f t="shared" si="283"/>
        <v>0</v>
      </c>
      <c r="FH305" s="918">
        <f t="shared" si="283"/>
        <v>0</v>
      </c>
      <c r="FI305" s="918">
        <f t="shared" si="283"/>
        <v>0</v>
      </c>
      <c r="FJ305" s="918">
        <f t="shared" si="283"/>
        <v>0</v>
      </c>
      <c r="FK305" s="918">
        <f t="shared" si="283"/>
        <v>0</v>
      </c>
      <c r="FL305" s="918">
        <f t="shared" si="283"/>
        <v>0</v>
      </c>
      <c r="FM305" s="918">
        <f t="shared" si="283"/>
        <v>0</v>
      </c>
      <c r="FN305" s="918">
        <f t="shared" si="283"/>
        <v>0</v>
      </c>
      <c r="FO305" s="918">
        <f t="shared" si="283"/>
        <v>0</v>
      </c>
      <c r="FP305" s="918">
        <f t="shared" si="283"/>
        <v>0</v>
      </c>
      <c r="FQ305" s="918">
        <f t="shared" si="283"/>
        <v>0</v>
      </c>
      <c r="FR305" s="918">
        <f t="shared" si="283"/>
        <v>0</v>
      </c>
      <c r="FS305" s="918">
        <f t="shared" si="283"/>
        <v>0</v>
      </c>
      <c r="FT305" s="918">
        <f t="shared" si="283"/>
        <v>0</v>
      </c>
      <c r="FU305" s="918">
        <f t="shared" si="283"/>
        <v>0</v>
      </c>
      <c r="FV305" s="918">
        <f t="shared" si="283"/>
        <v>0</v>
      </c>
      <c r="FW305" s="918">
        <f t="shared" si="283"/>
        <v>0</v>
      </c>
      <c r="FX305" s="918">
        <f t="shared" si="283"/>
        <v>0</v>
      </c>
      <c r="FY305" s="918">
        <f t="shared" si="283"/>
        <v>0</v>
      </c>
      <c r="FZ305" s="918">
        <f t="shared" si="283"/>
        <v>0</v>
      </c>
      <c r="GA305" s="918">
        <f t="shared" si="283"/>
        <v>0</v>
      </c>
      <c r="GB305" s="918">
        <f t="shared" si="283"/>
        <v>0</v>
      </c>
      <c r="GC305" s="918">
        <f t="shared" si="283"/>
        <v>0</v>
      </c>
      <c r="GD305" s="918">
        <f t="shared" si="283"/>
        <v>0</v>
      </c>
      <c r="GE305" s="918">
        <f t="shared" si="283"/>
        <v>0</v>
      </c>
      <c r="GF305" s="918">
        <f t="shared" si="283"/>
        <v>0</v>
      </c>
      <c r="GG305" s="918">
        <f t="shared" si="283"/>
        <v>0</v>
      </c>
      <c r="GH305" s="918">
        <f t="shared" si="283"/>
        <v>0</v>
      </c>
      <c r="GI305" s="918">
        <f t="shared" si="283"/>
        <v>0</v>
      </c>
      <c r="GJ305" s="918">
        <f t="shared" si="283"/>
        <v>0</v>
      </c>
      <c r="GK305" s="918">
        <f t="shared" si="283"/>
        <v>0</v>
      </c>
      <c r="GL305" s="918">
        <f t="shared" si="283"/>
        <v>0</v>
      </c>
      <c r="GM305" s="918">
        <f t="shared" si="283"/>
        <v>0</v>
      </c>
      <c r="GN305" s="918">
        <f t="shared" si="283"/>
        <v>0</v>
      </c>
      <c r="GO305" s="918">
        <f t="shared" si="283"/>
        <v>0</v>
      </c>
      <c r="GP305" s="918">
        <f t="shared" si="283"/>
        <v>0</v>
      </c>
      <c r="GQ305" s="918">
        <f t="shared" si="283"/>
        <v>0</v>
      </c>
      <c r="GR305" s="918">
        <f t="shared" si="283"/>
        <v>0</v>
      </c>
      <c r="GS305" s="918">
        <f t="shared" si="283"/>
        <v>0</v>
      </c>
      <c r="GT305" s="918">
        <f t="shared" si="283"/>
        <v>0</v>
      </c>
      <c r="GU305" s="918">
        <f t="shared" si="283"/>
        <v>0</v>
      </c>
      <c r="GV305" s="918">
        <f t="shared" si="284"/>
        <v>0</v>
      </c>
      <c r="GW305" s="918">
        <f t="shared" si="284"/>
        <v>0</v>
      </c>
      <c r="GX305" s="918">
        <f t="shared" si="284"/>
        <v>0</v>
      </c>
      <c r="GY305" s="918">
        <f t="shared" si="284"/>
        <v>0</v>
      </c>
      <c r="GZ305" s="918">
        <f t="shared" si="284"/>
        <v>0</v>
      </c>
      <c r="HA305" s="918">
        <f t="shared" si="284"/>
        <v>0</v>
      </c>
      <c r="HB305" s="918">
        <f t="shared" si="284"/>
        <v>0</v>
      </c>
      <c r="HC305" s="918">
        <f t="shared" si="284"/>
        <v>0</v>
      </c>
      <c r="HD305" s="918">
        <f t="shared" si="284"/>
        <v>0</v>
      </c>
      <c r="HE305" s="918">
        <f t="shared" si="284"/>
        <v>0</v>
      </c>
      <c r="HF305" s="918">
        <f t="shared" si="284"/>
        <v>0</v>
      </c>
      <c r="HG305" s="918">
        <f t="shared" si="284"/>
        <v>0</v>
      </c>
      <c r="HH305" s="918">
        <f t="shared" si="284"/>
        <v>0</v>
      </c>
      <c r="HI305" s="918">
        <f t="shared" si="284"/>
        <v>0</v>
      </c>
      <c r="HJ305" s="918">
        <f t="shared" si="284"/>
        <v>0</v>
      </c>
      <c r="HK305" s="918">
        <f t="shared" si="284"/>
        <v>0</v>
      </c>
      <c r="HL305" s="918">
        <f t="shared" si="284"/>
        <v>0</v>
      </c>
      <c r="HM305" s="918">
        <f t="shared" si="284"/>
        <v>0</v>
      </c>
      <c r="HN305" s="918">
        <f t="shared" si="284"/>
        <v>0</v>
      </c>
      <c r="HO305" s="918">
        <f t="shared" si="284"/>
        <v>0</v>
      </c>
      <c r="HP305" s="918">
        <f t="shared" si="284"/>
        <v>0</v>
      </c>
      <c r="HQ305" s="918">
        <f t="shared" si="284"/>
        <v>0</v>
      </c>
      <c r="HR305" s="918">
        <f t="shared" si="284"/>
        <v>0</v>
      </c>
      <c r="HS305" s="918">
        <f t="shared" si="284"/>
        <v>0</v>
      </c>
      <c r="HT305" s="918">
        <f t="shared" si="284"/>
        <v>0</v>
      </c>
      <c r="HU305" s="918">
        <f t="shared" si="284"/>
        <v>0</v>
      </c>
      <c r="HV305" s="918">
        <f t="shared" si="284"/>
        <v>0</v>
      </c>
      <c r="HW305" s="918">
        <f t="shared" si="284"/>
        <v>0</v>
      </c>
      <c r="HX305" s="918">
        <f t="shared" si="284"/>
        <v>0</v>
      </c>
      <c r="HY305" s="918">
        <f t="shared" si="284"/>
        <v>0</v>
      </c>
      <c r="HZ305" s="918">
        <f t="shared" si="284"/>
        <v>0</v>
      </c>
      <c r="IA305" s="918">
        <f t="shared" si="284"/>
        <v>0</v>
      </c>
      <c r="IB305" s="918">
        <f t="shared" si="284"/>
        <v>0</v>
      </c>
      <c r="IC305" s="918">
        <f t="shared" si="284"/>
        <v>0</v>
      </c>
      <c r="ID305" s="918">
        <f t="shared" si="284"/>
        <v>0</v>
      </c>
      <c r="IE305" s="918">
        <f t="shared" si="284"/>
        <v>0</v>
      </c>
      <c r="IF305" s="918">
        <f t="shared" si="284"/>
        <v>0</v>
      </c>
      <c r="IG305" s="918">
        <f t="shared" si="284"/>
        <v>0</v>
      </c>
      <c r="IH305" s="918">
        <f t="shared" si="284"/>
        <v>0</v>
      </c>
      <c r="II305" s="918">
        <f t="shared" si="284"/>
        <v>0</v>
      </c>
      <c r="IJ305" s="918">
        <f t="shared" si="284"/>
        <v>0</v>
      </c>
      <c r="IK305" s="918">
        <f t="shared" si="284"/>
        <v>0</v>
      </c>
      <c r="IL305" s="918">
        <f t="shared" si="284"/>
        <v>0</v>
      </c>
      <c r="IM305" s="918">
        <f t="shared" si="284"/>
        <v>0</v>
      </c>
      <c r="IN305" s="918">
        <f t="shared" si="284"/>
        <v>0</v>
      </c>
      <c r="IO305" s="918">
        <f t="shared" si="284"/>
        <v>0</v>
      </c>
      <c r="IP305" s="918">
        <f t="shared" si="284"/>
        <v>0</v>
      </c>
      <c r="IQ305" s="918">
        <f t="shared" si="284"/>
        <v>0</v>
      </c>
      <c r="IR305" s="918">
        <f t="shared" si="284"/>
        <v>0</v>
      </c>
      <c r="IS305" s="918">
        <f t="shared" si="284"/>
        <v>0</v>
      </c>
      <c r="IT305" s="918">
        <f t="shared" si="284"/>
        <v>0</v>
      </c>
      <c r="IU305" s="918">
        <f t="shared" si="284"/>
        <v>0</v>
      </c>
      <c r="IV305" s="918">
        <f t="shared" si="284"/>
        <v>0</v>
      </c>
      <c r="IW305" s="918">
        <f t="shared" si="284"/>
        <v>0</v>
      </c>
      <c r="IX305" s="918">
        <f t="shared" si="284"/>
        <v>0</v>
      </c>
      <c r="IY305" s="918">
        <f t="shared" si="284"/>
        <v>0</v>
      </c>
      <c r="IZ305" s="918">
        <f t="shared" si="284"/>
        <v>0</v>
      </c>
      <c r="JA305" s="918">
        <f t="shared" si="284"/>
        <v>0</v>
      </c>
      <c r="JB305" s="918">
        <f t="shared" si="284"/>
        <v>0</v>
      </c>
      <c r="JC305" s="918">
        <f t="shared" si="284"/>
        <v>0</v>
      </c>
      <c r="JD305" s="918">
        <f t="shared" si="284"/>
        <v>0</v>
      </c>
      <c r="JE305" s="918">
        <f t="shared" si="284"/>
        <v>0</v>
      </c>
      <c r="JF305" s="918">
        <f t="shared" si="284"/>
        <v>0</v>
      </c>
      <c r="JG305" s="918">
        <f t="shared" si="284"/>
        <v>0</v>
      </c>
      <c r="JH305" s="918">
        <f t="shared" si="285"/>
        <v>0</v>
      </c>
      <c r="JI305" s="918">
        <f t="shared" si="285"/>
        <v>0</v>
      </c>
      <c r="JJ305" s="918">
        <f t="shared" si="285"/>
        <v>0</v>
      </c>
      <c r="JK305" s="918">
        <f t="shared" si="285"/>
        <v>0</v>
      </c>
      <c r="JL305" s="918">
        <f t="shared" si="285"/>
        <v>0</v>
      </c>
      <c r="JM305" s="918">
        <f t="shared" si="285"/>
        <v>0</v>
      </c>
      <c r="JN305" s="918">
        <f t="shared" si="285"/>
        <v>0</v>
      </c>
      <c r="JO305" s="918">
        <f t="shared" si="285"/>
        <v>0</v>
      </c>
      <c r="JP305" s="918">
        <f t="shared" si="285"/>
        <v>0</v>
      </c>
      <c r="JQ305" s="918">
        <f t="shared" si="285"/>
        <v>0</v>
      </c>
      <c r="JR305" s="918">
        <f t="shared" si="285"/>
        <v>0</v>
      </c>
      <c r="JS305" s="918">
        <f t="shared" si="285"/>
        <v>0</v>
      </c>
      <c r="JT305" s="918">
        <f t="shared" si="285"/>
        <v>0</v>
      </c>
      <c r="JU305" s="918">
        <f t="shared" si="285"/>
        <v>0</v>
      </c>
      <c r="JV305" s="918">
        <f t="shared" si="285"/>
        <v>0</v>
      </c>
      <c r="JW305" s="918">
        <f t="shared" si="285"/>
        <v>0</v>
      </c>
      <c r="JX305" s="918">
        <f t="shared" si="285"/>
        <v>0</v>
      </c>
      <c r="JY305" s="918">
        <f t="shared" si="285"/>
        <v>0</v>
      </c>
      <c r="JZ305" s="918">
        <f t="shared" si="285"/>
        <v>0</v>
      </c>
      <c r="KA305" s="918">
        <f t="shared" si="285"/>
        <v>0</v>
      </c>
      <c r="KB305" s="918">
        <f t="shared" si="285"/>
        <v>0</v>
      </c>
      <c r="KC305" s="918">
        <f t="shared" si="285"/>
        <v>0</v>
      </c>
      <c r="KD305" s="918">
        <f t="shared" si="285"/>
        <v>0</v>
      </c>
      <c r="KE305" s="918">
        <f t="shared" si="285"/>
        <v>0</v>
      </c>
      <c r="KF305" s="918">
        <f t="shared" si="285"/>
        <v>0</v>
      </c>
      <c r="KG305" s="918">
        <f t="shared" si="285"/>
        <v>0</v>
      </c>
      <c r="KH305" s="918">
        <f t="shared" si="285"/>
        <v>0</v>
      </c>
      <c r="KI305" s="918">
        <f t="shared" si="285"/>
        <v>0</v>
      </c>
      <c r="KJ305" s="918">
        <f t="shared" si="285"/>
        <v>0</v>
      </c>
      <c r="KK305" s="918">
        <f t="shared" si="285"/>
        <v>0</v>
      </c>
      <c r="KL305" s="918">
        <f t="shared" si="285"/>
        <v>0</v>
      </c>
      <c r="KM305" s="918">
        <f t="shared" si="285"/>
        <v>0</v>
      </c>
      <c r="KN305" s="918">
        <f t="shared" si="285"/>
        <v>0</v>
      </c>
      <c r="KO305" s="918">
        <f t="shared" si="285"/>
        <v>0</v>
      </c>
      <c r="KP305" s="918">
        <f t="shared" si="285"/>
        <v>0</v>
      </c>
      <c r="KQ305" s="918">
        <f t="shared" si="285"/>
        <v>0</v>
      </c>
      <c r="KR305" s="918">
        <f t="shared" si="285"/>
        <v>0</v>
      </c>
      <c r="KS305" s="918">
        <f t="shared" si="285"/>
        <v>0</v>
      </c>
      <c r="KT305" s="918">
        <f t="shared" si="285"/>
        <v>0</v>
      </c>
      <c r="KU305" s="918">
        <f t="shared" si="285"/>
        <v>0</v>
      </c>
      <c r="KV305" s="918">
        <f t="shared" si="285"/>
        <v>0</v>
      </c>
      <c r="KW305" s="918">
        <f t="shared" si="285"/>
        <v>0</v>
      </c>
      <c r="KX305" s="918">
        <f t="shared" si="285"/>
        <v>0</v>
      </c>
      <c r="KY305" s="918">
        <f t="shared" si="285"/>
        <v>0</v>
      </c>
      <c r="KZ305" s="918">
        <f t="shared" si="285"/>
        <v>0</v>
      </c>
      <c r="LA305" s="918">
        <f t="shared" si="285"/>
        <v>0</v>
      </c>
      <c r="LB305" s="918">
        <f t="shared" si="285"/>
        <v>0</v>
      </c>
      <c r="LC305" s="918">
        <f t="shared" si="285"/>
        <v>0</v>
      </c>
      <c r="LD305" s="918">
        <f t="shared" si="285"/>
        <v>0</v>
      </c>
      <c r="LE305" s="918">
        <f t="shared" si="285"/>
        <v>0</v>
      </c>
      <c r="LF305" s="918">
        <f t="shared" si="285"/>
        <v>0</v>
      </c>
      <c r="LG305" s="918">
        <f t="shared" si="285"/>
        <v>0</v>
      </c>
      <c r="LH305" s="918">
        <f t="shared" si="285"/>
        <v>0</v>
      </c>
      <c r="LI305" s="918">
        <f t="shared" si="285"/>
        <v>0</v>
      </c>
      <c r="LJ305" s="918">
        <f t="shared" si="285"/>
        <v>0</v>
      </c>
      <c r="LK305" s="918">
        <f t="shared" si="285"/>
        <v>0</v>
      </c>
      <c r="LL305" s="918">
        <f t="shared" si="285"/>
        <v>0</v>
      </c>
      <c r="LM305" s="918">
        <f t="shared" si="285"/>
        <v>0</v>
      </c>
      <c r="LN305" s="918">
        <f t="shared" si="285"/>
        <v>0</v>
      </c>
      <c r="LO305" s="918">
        <f t="shared" si="285"/>
        <v>0</v>
      </c>
      <c r="LP305" s="918">
        <f t="shared" si="285"/>
        <v>0</v>
      </c>
      <c r="LQ305" s="918">
        <f t="shared" si="285"/>
        <v>0</v>
      </c>
      <c r="LR305" s="918">
        <f t="shared" si="285"/>
        <v>0</v>
      </c>
      <c r="LS305" s="918">
        <f t="shared" si="285"/>
        <v>0</v>
      </c>
      <c r="LT305" s="918">
        <f t="shared" si="286"/>
        <v>0</v>
      </c>
      <c r="LU305" s="918">
        <f t="shared" si="286"/>
        <v>0</v>
      </c>
      <c r="LV305" s="918">
        <f t="shared" si="286"/>
        <v>0</v>
      </c>
      <c r="LW305" s="918">
        <f t="shared" si="286"/>
        <v>0</v>
      </c>
      <c r="LX305" s="918">
        <f t="shared" si="286"/>
        <v>0</v>
      </c>
      <c r="LY305" s="918">
        <f t="shared" si="286"/>
        <v>0</v>
      </c>
      <c r="LZ305" s="918">
        <f t="shared" si="286"/>
        <v>0</v>
      </c>
      <c r="MA305" s="918">
        <f t="shared" si="286"/>
        <v>0</v>
      </c>
      <c r="MB305" s="918">
        <f t="shared" si="286"/>
        <v>0</v>
      </c>
      <c r="MC305" s="918">
        <f t="shared" si="286"/>
        <v>0</v>
      </c>
      <c r="MD305" s="918">
        <f t="shared" si="286"/>
        <v>0</v>
      </c>
      <c r="ME305" s="918">
        <f t="shared" si="286"/>
        <v>0</v>
      </c>
      <c r="MF305" s="918">
        <f t="shared" si="286"/>
        <v>0</v>
      </c>
      <c r="MG305" s="918">
        <f t="shared" si="286"/>
        <v>0</v>
      </c>
      <c r="MH305" s="918">
        <f t="shared" si="286"/>
        <v>0</v>
      </c>
      <c r="MI305" s="918">
        <f t="shared" si="286"/>
        <v>0</v>
      </c>
      <c r="MJ305" s="918">
        <f t="shared" si="286"/>
        <v>0</v>
      </c>
      <c r="MK305" s="918">
        <f t="shared" si="286"/>
        <v>0</v>
      </c>
      <c r="ML305" s="918">
        <f t="shared" si="286"/>
        <v>0</v>
      </c>
      <c r="MM305" s="918">
        <f t="shared" si="286"/>
        <v>0</v>
      </c>
      <c r="MN305" s="918">
        <f t="shared" si="286"/>
        <v>0</v>
      </c>
      <c r="MO305" s="918">
        <f t="shared" si="286"/>
        <v>0</v>
      </c>
      <c r="MP305" s="918">
        <f t="shared" si="286"/>
        <v>0</v>
      </c>
      <c r="MQ305" s="918">
        <f t="shared" si="286"/>
        <v>0</v>
      </c>
      <c r="MR305" s="918">
        <f t="shared" si="286"/>
        <v>0</v>
      </c>
      <c r="MS305" s="918">
        <f t="shared" si="286"/>
        <v>0</v>
      </c>
      <c r="MT305" s="918">
        <f t="shared" si="286"/>
        <v>0</v>
      </c>
      <c r="MU305" s="918">
        <f t="shared" si="286"/>
        <v>0</v>
      </c>
      <c r="MV305" s="918">
        <f t="shared" si="286"/>
        <v>0</v>
      </c>
      <c r="MW305" s="918">
        <f t="shared" si="286"/>
        <v>0</v>
      </c>
      <c r="MX305" s="918">
        <f t="shared" si="286"/>
        <v>0</v>
      </c>
      <c r="MY305" s="918">
        <f t="shared" si="286"/>
        <v>0</v>
      </c>
      <c r="MZ305" s="918">
        <f t="shared" si="286"/>
        <v>0</v>
      </c>
      <c r="NA305" s="918">
        <f t="shared" si="286"/>
        <v>0</v>
      </c>
      <c r="NB305" s="918">
        <f t="shared" si="286"/>
        <v>0</v>
      </c>
      <c r="NC305" s="918">
        <f t="shared" si="286"/>
        <v>0</v>
      </c>
      <c r="ND305" s="918">
        <f t="shared" si="286"/>
        <v>0</v>
      </c>
      <c r="NE305" s="918">
        <f t="shared" si="286"/>
        <v>0</v>
      </c>
      <c r="NF305" s="918">
        <f t="shared" si="286"/>
        <v>0</v>
      </c>
      <c r="NG305" s="918">
        <f t="shared" si="286"/>
        <v>0</v>
      </c>
      <c r="NH305" s="918">
        <f t="shared" si="286"/>
        <v>0</v>
      </c>
      <c r="NI305" s="918">
        <f t="shared" si="286"/>
        <v>0</v>
      </c>
      <c r="NJ305" s="918">
        <f t="shared" si="286"/>
        <v>0</v>
      </c>
      <c r="NK305" s="918">
        <f t="shared" si="286"/>
        <v>0</v>
      </c>
      <c r="NL305" s="918">
        <f t="shared" si="286"/>
        <v>0</v>
      </c>
      <c r="NM305" s="918">
        <f t="shared" si="286"/>
        <v>0</v>
      </c>
      <c r="NN305" s="918">
        <f t="shared" si="286"/>
        <v>0</v>
      </c>
      <c r="NO305" s="918">
        <f t="shared" si="286"/>
        <v>0</v>
      </c>
      <c r="NP305" s="918">
        <f t="shared" si="286"/>
        <v>0</v>
      </c>
      <c r="NQ305" s="918">
        <f t="shared" si="286"/>
        <v>0</v>
      </c>
      <c r="NR305" s="918">
        <f t="shared" si="286"/>
        <v>0</v>
      </c>
      <c r="NS305" s="918">
        <f t="shared" si="286"/>
        <v>0</v>
      </c>
      <c r="NT305" s="918">
        <f t="shared" si="286"/>
        <v>0</v>
      </c>
      <c r="NU305" s="918">
        <f t="shared" si="286"/>
        <v>0</v>
      </c>
      <c r="NV305" s="918">
        <f t="shared" si="286"/>
        <v>0</v>
      </c>
      <c r="NW305" s="918">
        <f t="shared" si="286"/>
        <v>0</v>
      </c>
      <c r="NX305" s="918">
        <f t="shared" si="286"/>
        <v>0</v>
      </c>
      <c r="NY305" s="918">
        <f t="shared" si="286"/>
        <v>0</v>
      </c>
      <c r="NZ305" s="918">
        <f t="shared" si="286"/>
        <v>0</v>
      </c>
      <c r="OA305" s="918">
        <f t="shared" si="286"/>
        <v>0</v>
      </c>
      <c r="OB305" s="918">
        <f t="shared" si="286"/>
        <v>0</v>
      </c>
      <c r="OC305" s="918">
        <f t="shared" si="286"/>
        <v>0</v>
      </c>
      <c r="OD305" s="918">
        <f t="shared" si="286"/>
        <v>0</v>
      </c>
      <c r="OE305" s="918">
        <f t="shared" si="286"/>
        <v>0</v>
      </c>
      <c r="OF305" s="918">
        <f t="shared" si="287"/>
        <v>0</v>
      </c>
      <c r="OG305" s="918">
        <f t="shared" si="287"/>
        <v>0</v>
      </c>
      <c r="OH305" s="918">
        <f t="shared" si="287"/>
        <v>0</v>
      </c>
      <c r="OI305" s="918">
        <f t="shared" si="287"/>
        <v>0</v>
      </c>
      <c r="OJ305" s="918">
        <f t="shared" si="287"/>
        <v>0</v>
      </c>
      <c r="OK305" s="918">
        <f t="shared" si="287"/>
        <v>0</v>
      </c>
      <c r="OL305" s="918">
        <f t="shared" si="287"/>
        <v>0</v>
      </c>
      <c r="OM305" s="918">
        <f t="shared" si="287"/>
        <v>0</v>
      </c>
      <c r="ON305" s="918">
        <f t="shared" si="287"/>
        <v>0</v>
      </c>
      <c r="OO305" s="918">
        <f t="shared" si="287"/>
        <v>0</v>
      </c>
      <c r="OP305" s="918">
        <f t="shared" si="287"/>
        <v>0</v>
      </c>
      <c r="OQ305" s="918">
        <f t="shared" si="287"/>
        <v>0</v>
      </c>
      <c r="OR305" s="918">
        <f t="shared" si="287"/>
        <v>0</v>
      </c>
      <c r="OS305" s="918">
        <f t="shared" si="287"/>
        <v>0</v>
      </c>
      <c r="OT305" s="918">
        <f t="shared" si="287"/>
        <v>0</v>
      </c>
      <c r="OU305" s="918">
        <f t="shared" si="287"/>
        <v>0</v>
      </c>
      <c r="OV305" s="918">
        <f t="shared" si="287"/>
        <v>0</v>
      </c>
      <c r="OW305" s="918">
        <f t="shared" si="287"/>
        <v>0</v>
      </c>
      <c r="OX305" s="918">
        <f t="shared" si="287"/>
        <v>0</v>
      </c>
      <c r="OY305" s="918">
        <f t="shared" si="287"/>
        <v>0</v>
      </c>
      <c r="OZ305" s="918">
        <f t="shared" si="287"/>
        <v>0</v>
      </c>
      <c r="PA305" s="918">
        <f t="shared" si="287"/>
        <v>0</v>
      </c>
      <c r="PB305" s="918">
        <f t="shared" si="287"/>
        <v>0</v>
      </c>
      <c r="PC305" s="918">
        <f t="shared" si="287"/>
        <v>0</v>
      </c>
      <c r="PD305" s="918">
        <f t="shared" si="287"/>
        <v>0</v>
      </c>
      <c r="PE305" s="918">
        <f t="shared" si="287"/>
        <v>0</v>
      </c>
      <c r="PF305" s="918">
        <f t="shared" si="287"/>
        <v>0</v>
      </c>
      <c r="PG305" s="918">
        <f t="shared" si="287"/>
        <v>0</v>
      </c>
      <c r="PH305" s="918">
        <f t="shared" si="287"/>
        <v>0</v>
      </c>
      <c r="PI305" s="918">
        <f t="shared" si="287"/>
        <v>0</v>
      </c>
      <c r="PJ305" s="918">
        <f t="shared" si="287"/>
        <v>0</v>
      </c>
      <c r="PK305" s="918">
        <f t="shared" si="287"/>
        <v>0</v>
      </c>
      <c r="PL305" s="918">
        <f t="shared" si="287"/>
        <v>0</v>
      </c>
      <c r="PM305" s="918">
        <f t="shared" si="287"/>
        <v>0</v>
      </c>
      <c r="PN305" s="918">
        <f t="shared" si="287"/>
        <v>0</v>
      </c>
      <c r="PO305" s="918">
        <f t="shared" si="287"/>
        <v>0</v>
      </c>
      <c r="PP305" s="918">
        <f t="shared" si="287"/>
        <v>0</v>
      </c>
      <c r="PQ305" s="918">
        <f t="shared" si="287"/>
        <v>0</v>
      </c>
      <c r="PR305" s="918">
        <f t="shared" si="287"/>
        <v>0</v>
      </c>
      <c r="PS305" s="918">
        <f t="shared" si="287"/>
        <v>0</v>
      </c>
      <c r="PT305" s="918">
        <f t="shared" si="287"/>
        <v>0</v>
      </c>
      <c r="PU305" s="918">
        <f t="shared" si="287"/>
        <v>0</v>
      </c>
      <c r="PV305" s="918">
        <f t="shared" si="287"/>
        <v>0</v>
      </c>
      <c r="PW305" s="918">
        <f t="shared" si="287"/>
        <v>0</v>
      </c>
      <c r="PX305" s="918">
        <f t="shared" si="287"/>
        <v>0</v>
      </c>
      <c r="PY305" s="918">
        <f t="shared" si="287"/>
        <v>0</v>
      </c>
      <c r="PZ305" s="918">
        <f t="shared" si="287"/>
        <v>0</v>
      </c>
      <c r="QA305" s="918">
        <f t="shared" si="287"/>
        <v>0</v>
      </c>
      <c r="QB305" s="918">
        <f t="shared" si="287"/>
        <v>0</v>
      </c>
      <c r="QC305" s="918">
        <f t="shared" si="287"/>
        <v>0</v>
      </c>
      <c r="QD305" s="918">
        <f t="shared" si="287"/>
        <v>0</v>
      </c>
      <c r="QE305" s="918">
        <f t="shared" si="287"/>
        <v>0</v>
      </c>
      <c r="QF305" s="918">
        <f t="shared" si="287"/>
        <v>0</v>
      </c>
      <c r="QG305" s="918">
        <f t="shared" si="287"/>
        <v>0</v>
      </c>
      <c r="QH305" s="918">
        <f t="shared" si="287"/>
        <v>0</v>
      </c>
      <c r="QI305" s="918">
        <f t="shared" si="287"/>
        <v>0</v>
      </c>
      <c r="QJ305" s="918">
        <f t="shared" si="287"/>
        <v>0</v>
      </c>
      <c r="QK305" s="918">
        <f t="shared" si="287"/>
        <v>0</v>
      </c>
      <c r="QL305" s="918">
        <f t="shared" si="287"/>
        <v>0</v>
      </c>
      <c r="QM305" s="918">
        <f t="shared" si="287"/>
        <v>0</v>
      </c>
      <c r="QN305" s="918">
        <f t="shared" si="287"/>
        <v>0</v>
      </c>
      <c r="QO305" s="918">
        <f t="shared" si="287"/>
        <v>0</v>
      </c>
      <c r="QP305" s="918">
        <f t="shared" si="287"/>
        <v>0</v>
      </c>
      <c r="QQ305" s="918">
        <f t="shared" si="287"/>
        <v>0</v>
      </c>
      <c r="QR305" s="918">
        <f t="shared" si="288"/>
        <v>0</v>
      </c>
      <c r="QS305" s="918">
        <f t="shared" si="288"/>
        <v>0</v>
      </c>
      <c r="QT305" s="918">
        <f t="shared" si="288"/>
        <v>0</v>
      </c>
      <c r="QU305" s="918">
        <f t="shared" si="288"/>
        <v>0</v>
      </c>
      <c r="QV305" s="918">
        <f t="shared" si="288"/>
        <v>0</v>
      </c>
      <c r="QW305" s="918">
        <f t="shared" si="288"/>
        <v>0</v>
      </c>
      <c r="QX305" s="918">
        <f t="shared" si="288"/>
        <v>0</v>
      </c>
      <c r="QY305" s="918">
        <f t="shared" si="288"/>
        <v>0</v>
      </c>
      <c r="QZ305" s="918">
        <f t="shared" si="288"/>
        <v>0</v>
      </c>
      <c r="RA305" s="918">
        <f t="shared" si="288"/>
        <v>0</v>
      </c>
      <c r="RB305" s="918">
        <f t="shared" si="288"/>
        <v>0</v>
      </c>
      <c r="RC305" s="918">
        <f t="shared" si="288"/>
        <v>0</v>
      </c>
      <c r="RD305" s="918">
        <f t="shared" si="288"/>
        <v>0</v>
      </c>
      <c r="RE305" s="918">
        <f t="shared" si="288"/>
        <v>0</v>
      </c>
      <c r="RF305" s="918">
        <f t="shared" si="288"/>
        <v>0</v>
      </c>
      <c r="RG305" s="918">
        <f t="shared" si="288"/>
        <v>0</v>
      </c>
      <c r="RH305" s="918">
        <f t="shared" si="288"/>
        <v>0</v>
      </c>
      <c r="RI305" s="918">
        <f t="shared" si="288"/>
        <v>0</v>
      </c>
      <c r="RJ305" s="918">
        <f t="shared" si="288"/>
        <v>0</v>
      </c>
      <c r="RK305" s="918">
        <f t="shared" si="288"/>
        <v>0</v>
      </c>
      <c r="RL305" s="918">
        <f t="shared" si="288"/>
        <v>0</v>
      </c>
      <c r="RM305" s="918">
        <f t="shared" si="288"/>
        <v>0</v>
      </c>
      <c r="RN305" s="918">
        <f t="shared" si="288"/>
        <v>0</v>
      </c>
      <c r="RO305" s="918">
        <f t="shared" si="288"/>
        <v>0</v>
      </c>
      <c r="RP305" s="918">
        <f t="shared" si="288"/>
        <v>0</v>
      </c>
      <c r="RQ305" s="918">
        <f t="shared" si="288"/>
        <v>0</v>
      </c>
      <c r="RR305" s="918">
        <f t="shared" si="288"/>
        <v>0</v>
      </c>
      <c r="RS305" s="918">
        <f t="shared" si="288"/>
        <v>0</v>
      </c>
      <c r="RT305" s="918">
        <f t="shared" si="288"/>
        <v>0</v>
      </c>
      <c r="RU305" s="918">
        <f t="shared" si="288"/>
        <v>0</v>
      </c>
      <c r="RV305" s="918">
        <f t="shared" si="288"/>
        <v>0</v>
      </c>
      <c r="RW305" s="918">
        <f t="shared" si="288"/>
        <v>0</v>
      </c>
      <c r="RX305" s="918">
        <f t="shared" si="288"/>
        <v>0</v>
      </c>
      <c r="RY305" s="918">
        <f t="shared" si="288"/>
        <v>0</v>
      </c>
      <c r="RZ305" s="918">
        <f t="shared" si="288"/>
        <v>0</v>
      </c>
      <c r="SA305" s="918">
        <f t="shared" si="288"/>
        <v>0</v>
      </c>
      <c r="SB305" s="918">
        <f t="shared" si="288"/>
        <v>0</v>
      </c>
      <c r="SC305" s="918">
        <f t="shared" si="288"/>
        <v>0</v>
      </c>
      <c r="SD305" s="918">
        <f t="shared" si="288"/>
        <v>0</v>
      </c>
      <c r="SE305" s="918">
        <f t="shared" si="288"/>
        <v>0</v>
      </c>
      <c r="SF305" s="918">
        <f t="shared" si="288"/>
        <v>0</v>
      </c>
      <c r="SG305" s="918">
        <f t="shared" si="288"/>
        <v>0</v>
      </c>
      <c r="SH305" s="918">
        <f t="shared" si="288"/>
        <v>0</v>
      </c>
      <c r="SI305" s="918">
        <f t="shared" si="288"/>
        <v>0</v>
      </c>
      <c r="SJ305" s="272">
        <f t="shared" si="279"/>
        <v>0</v>
      </c>
      <c r="SK305" s="259"/>
      <c r="SL305" s="247"/>
      <c r="SM305" s="247"/>
      <c r="SN305" s="247"/>
    </row>
    <row r="306" spans="1:508" outlineLevel="3" x14ac:dyDescent="0.35">
      <c r="A306" s="247"/>
      <c r="B306" s="256"/>
      <c r="C306" s="445">
        <f>INT($C$40)+3</f>
        <v>4</v>
      </c>
      <c r="D306" s="272"/>
      <c r="E306" s="323">
        <f t="shared" si="269"/>
        <v>154</v>
      </c>
      <c r="F306" s="329"/>
      <c r="G306" s="272"/>
      <c r="H306" s="567"/>
      <c r="I306" s="582" t="s">
        <v>903</v>
      </c>
      <c r="J306" s="568"/>
      <c r="K306" s="919">
        <f>K305</f>
        <v>0</v>
      </c>
      <c r="L306" s="919">
        <f t="shared" ref="L306:BW306" si="290">L305</f>
        <v>0</v>
      </c>
      <c r="M306" s="919">
        <f t="shared" si="290"/>
        <v>0</v>
      </c>
      <c r="N306" s="919">
        <f t="shared" si="290"/>
        <v>0</v>
      </c>
      <c r="O306" s="919">
        <f t="shared" si="290"/>
        <v>0</v>
      </c>
      <c r="P306" s="919">
        <f t="shared" si="290"/>
        <v>0</v>
      </c>
      <c r="Q306" s="919">
        <f t="shared" si="290"/>
        <v>0</v>
      </c>
      <c r="R306" s="919">
        <f t="shared" si="290"/>
        <v>0</v>
      </c>
      <c r="S306" s="919">
        <f t="shared" si="290"/>
        <v>0</v>
      </c>
      <c r="T306" s="919">
        <f t="shared" si="290"/>
        <v>0</v>
      </c>
      <c r="U306" s="919">
        <f t="shared" si="290"/>
        <v>0</v>
      </c>
      <c r="V306" s="919">
        <f t="shared" si="290"/>
        <v>0</v>
      </c>
      <c r="W306" s="919">
        <f t="shared" si="290"/>
        <v>0</v>
      </c>
      <c r="X306" s="919">
        <f t="shared" si="290"/>
        <v>0</v>
      </c>
      <c r="Y306" s="919">
        <f t="shared" si="290"/>
        <v>0</v>
      </c>
      <c r="Z306" s="919">
        <f t="shared" si="290"/>
        <v>0</v>
      </c>
      <c r="AA306" s="919">
        <f t="shared" si="290"/>
        <v>0</v>
      </c>
      <c r="AB306" s="919">
        <f t="shared" si="290"/>
        <v>0</v>
      </c>
      <c r="AC306" s="919">
        <f t="shared" si="290"/>
        <v>0</v>
      </c>
      <c r="AD306" s="919">
        <f t="shared" si="290"/>
        <v>0</v>
      </c>
      <c r="AE306" s="919">
        <f t="shared" si="290"/>
        <v>0</v>
      </c>
      <c r="AF306" s="919">
        <f t="shared" si="290"/>
        <v>0</v>
      </c>
      <c r="AG306" s="919">
        <f t="shared" si="290"/>
        <v>0</v>
      </c>
      <c r="AH306" s="919">
        <f t="shared" si="290"/>
        <v>0</v>
      </c>
      <c r="AI306" s="919">
        <f t="shared" si="290"/>
        <v>0</v>
      </c>
      <c r="AJ306" s="919">
        <f t="shared" si="290"/>
        <v>0</v>
      </c>
      <c r="AK306" s="919">
        <f t="shared" si="290"/>
        <v>0</v>
      </c>
      <c r="AL306" s="919">
        <f t="shared" si="290"/>
        <v>0</v>
      </c>
      <c r="AM306" s="919">
        <f t="shared" si="290"/>
        <v>0</v>
      </c>
      <c r="AN306" s="919">
        <f t="shared" si="290"/>
        <v>0</v>
      </c>
      <c r="AO306" s="919">
        <f t="shared" si="290"/>
        <v>0</v>
      </c>
      <c r="AP306" s="919">
        <f t="shared" si="290"/>
        <v>0</v>
      </c>
      <c r="AQ306" s="919">
        <f t="shared" si="290"/>
        <v>0</v>
      </c>
      <c r="AR306" s="919">
        <f t="shared" si="290"/>
        <v>0</v>
      </c>
      <c r="AS306" s="919">
        <f t="shared" si="290"/>
        <v>0</v>
      </c>
      <c r="AT306" s="919">
        <f t="shared" si="290"/>
        <v>0</v>
      </c>
      <c r="AU306" s="919">
        <f t="shared" si="290"/>
        <v>0</v>
      </c>
      <c r="AV306" s="919">
        <f t="shared" si="290"/>
        <v>0</v>
      </c>
      <c r="AW306" s="919">
        <f t="shared" si="290"/>
        <v>0</v>
      </c>
      <c r="AX306" s="919">
        <f t="shared" si="290"/>
        <v>0</v>
      </c>
      <c r="AY306" s="919">
        <f t="shared" si="290"/>
        <v>0</v>
      </c>
      <c r="AZ306" s="919">
        <f t="shared" si="290"/>
        <v>0</v>
      </c>
      <c r="BA306" s="919">
        <f t="shared" si="290"/>
        <v>0</v>
      </c>
      <c r="BB306" s="919">
        <f t="shared" si="290"/>
        <v>0</v>
      </c>
      <c r="BC306" s="919">
        <f t="shared" si="290"/>
        <v>0</v>
      </c>
      <c r="BD306" s="919">
        <f t="shared" si="290"/>
        <v>0</v>
      </c>
      <c r="BE306" s="919">
        <f t="shared" si="290"/>
        <v>0</v>
      </c>
      <c r="BF306" s="919">
        <f t="shared" si="290"/>
        <v>0</v>
      </c>
      <c r="BG306" s="919">
        <f t="shared" si="290"/>
        <v>0</v>
      </c>
      <c r="BH306" s="919">
        <f t="shared" si="290"/>
        <v>0</v>
      </c>
      <c r="BI306" s="919">
        <f t="shared" si="290"/>
        <v>0</v>
      </c>
      <c r="BJ306" s="919">
        <f t="shared" si="290"/>
        <v>0</v>
      </c>
      <c r="BK306" s="919">
        <f t="shared" si="290"/>
        <v>0</v>
      </c>
      <c r="BL306" s="919">
        <f t="shared" si="290"/>
        <v>0</v>
      </c>
      <c r="BM306" s="919">
        <f t="shared" si="290"/>
        <v>0</v>
      </c>
      <c r="BN306" s="919">
        <f t="shared" si="290"/>
        <v>0</v>
      </c>
      <c r="BO306" s="919">
        <f t="shared" si="290"/>
        <v>0</v>
      </c>
      <c r="BP306" s="919">
        <f t="shared" si="290"/>
        <v>0</v>
      </c>
      <c r="BQ306" s="919">
        <f t="shared" si="290"/>
        <v>0</v>
      </c>
      <c r="BR306" s="919">
        <f t="shared" si="290"/>
        <v>0</v>
      </c>
      <c r="BS306" s="919">
        <f t="shared" si="290"/>
        <v>0</v>
      </c>
      <c r="BT306" s="919">
        <f t="shared" si="290"/>
        <v>0</v>
      </c>
      <c r="BU306" s="919">
        <f t="shared" si="290"/>
        <v>0</v>
      </c>
      <c r="BV306" s="919">
        <f t="shared" si="290"/>
        <v>0</v>
      </c>
      <c r="BW306" s="919">
        <f t="shared" si="290"/>
        <v>0</v>
      </c>
      <c r="BX306" s="919">
        <f t="shared" ref="BX306:EI306" si="291">BX305</f>
        <v>0</v>
      </c>
      <c r="BY306" s="919">
        <f t="shared" si="291"/>
        <v>0</v>
      </c>
      <c r="BZ306" s="919">
        <f t="shared" si="291"/>
        <v>0</v>
      </c>
      <c r="CA306" s="919">
        <f t="shared" si="291"/>
        <v>0</v>
      </c>
      <c r="CB306" s="919">
        <f t="shared" si="291"/>
        <v>0</v>
      </c>
      <c r="CC306" s="919">
        <f t="shared" si="291"/>
        <v>0</v>
      </c>
      <c r="CD306" s="919">
        <f t="shared" si="291"/>
        <v>0</v>
      </c>
      <c r="CE306" s="919">
        <f t="shared" si="291"/>
        <v>0</v>
      </c>
      <c r="CF306" s="919">
        <f t="shared" si="291"/>
        <v>0</v>
      </c>
      <c r="CG306" s="919">
        <f t="shared" si="291"/>
        <v>0</v>
      </c>
      <c r="CH306" s="919">
        <f t="shared" si="291"/>
        <v>0</v>
      </c>
      <c r="CI306" s="919">
        <f t="shared" si="291"/>
        <v>0</v>
      </c>
      <c r="CJ306" s="919">
        <f t="shared" si="291"/>
        <v>0</v>
      </c>
      <c r="CK306" s="919">
        <f t="shared" si="291"/>
        <v>0</v>
      </c>
      <c r="CL306" s="919">
        <f t="shared" si="291"/>
        <v>0</v>
      </c>
      <c r="CM306" s="919">
        <f t="shared" si="291"/>
        <v>0</v>
      </c>
      <c r="CN306" s="919">
        <f t="shared" si="291"/>
        <v>0</v>
      </c>
      <c r="CO306" s="919">
        <f t="shared" si="291"/>
        <v>0</v>
      </c>
      <c r="CP306" s="919">
        <f t="shared" si="291"/>
        <v>0</v>
      </c>
      <c r="CQ306" s="919">
        <f t="shared" si="291"/>
        <v>0</v>
      </c>
      <c r="CR306" s="919">
        <f t="shared" si="291"/>
        <v>0</v>
      </c>
      <c r="CS306" s="919">
        <f t="shared" si="291"/>
        <v>0</v>
      </c>
      <c r="CT306" s="919">
        <f t="shared" si="291"/>
        <v>0</v>
      </c>
      <c r="CU306" s="919">
        <f t="shared" si="291"/>
        <v>0</v>
      </c>
      <c r="CV306" s="919">
        <f t="shared" si="291"/>
        <v>0</v>
      </c>
      <c r="CW306" s="919">
        <f t="shared" si="291"/>
        <v>0</v>
      </c>
      <c r="CX306" s="919">
        <f t="shared" si="291"/>
        <v>0</v>
      </c>
      <c r="CY306" s="919">
        <f t="shared" si="291"/>
        <v>0</v>
      </c>
      <c r="CZ306" s="919">
        <f t="shared" si="291"/>
        <v>0</v>
      </c>
      <c r="DA306" s="919">
        <f t="shared" si="291"/>
        <v>0</v>
      </c>
      <c r="DB306" s="919">
        <f t="shared" si="291"/>
        <v>0</v>
      </c>
      <c r="DC306" s="919">
        <f t="shared" si="291"/>
        <v>0</v>
      </c>
      <c r="DD306" s="919">
        <f t="shared" si="291"/>
        <v>0</v>
      </c>
      <c r="DE306" s="919">
        <f t="shared" si="291"/>
        <v>0</v>
      </c>
      <c r="DF306" s="919">
        <f t="shared" si="291"/>
        <v>0</v>
      </c>
      <c r="DG306" s="919">
        <f t="shared" si="291"/>
        <v>0</v>
      </c>
      <c r="DH306" s="919">
        <f t="shared" si="291"/>
        <v>0</v>
      </c>
      <c r="DI306" s="919">
        <f t="shared" si="291"/>
        <v>0</v>
      </c>
      <c r="DJ306" s="919">
        <f t="shared" si="291"/>
        <v>0</v>
      </c>
      <c r="DK306" s="919">
        <f t="shared" si="291"/>
        <v>0</v>
      </c>
      <c r="DL306" s="919">
        <f t="shared" si="291"/>
        <v>0</v>
      </c>
      <c r="DM306" s="919">
        <f t="shared" si="291"/>
        <v>0</v>
      </c>
      <c r="DN306" s="919">
        <f t="shared" si="291"/>
        <v>0</v>
      </c>
      <c r="DO306" s="919">
        <f t="shared" si="291"/>
        <v>0</v>
      </c>
      <c r="DP306" s="919">
        <f t="shared" si="291"/>
        <v>0</v>
      </c>
      <c r="DQ306" s="919">
        <f t="shared" si="291"/>
        <v>0</v>
      </c>
      <c r="DR306" s="919">
        <f t="shared" si="291"/>
        <v>0</v>
      </c>
      <c r="DS306" s="919">
        <f t="shared" si="291"/>
        <v>0</v>
      </c>
      <c r="DT306" s="919">
        <f t="shared" si="291"/>
        <v>0</v>
      </c>
      <c r="DU306" s="919">
        <f t="shared" si="291"/>
        <v>0</v>
      </c>
      <c r="DV306" s="919">
        <f t="shared" si="291"/>
        <v>0</v>
      </c>
      <c r="DW306" s="919">
        <f t="shared" si="291"/>
        <v>0</v>
      </c>
      <c r="DX306" s="919">
        <f t="shared" si="291"/>
        <v>0</v>
      </c>
      <c r="DY306" s="919">
        <f t="shared" si="291"/>
        <v>0</v>
      </c>
      <c r="DZ306" s="919">
        <f t="shared" si="291"/>
        <v>0</v>
      </c>
      <c r="EA306" s="919">
        <f t="shared" si="291"/>
        <v>0</v>
      </c>
      <c r="EB306" s="919">
        <f t="shared" si="291"/>
        <v>0</v>
      </c>
      <c r="EC306" s="919">
        <f t="shared" si="291"/>
        <v>0</v>
      </c>
      <c r="ED306" s="919">
        <f t="shared" si="291"/>
        <v>0</v>
      </c>
      <c r="EE306" s="919">
        <f t="shared" si="291"/>
        <v>0</v>
      </c>
      <c r="EF306" s="919">
        <f t="shared" si="291"/>
        <v>0</v>
      </c>
      <c r="EG306" s="919">
        <f t="shared" si="291"/>
        <v>0</v>
      </c>
      <c r="EH306" s="919">
        <f t="shared" si="291"/>
        <v>0</v>
      </c>
      <c r="EI306" s="919">
        <f t="shared" si="291"/>
        <v>0</v>
      </c>
      <c r="EJ306" s="919">
        <f t="shared" ref="EJ306:GU306" si="292">EJ305</f>
        <v>0</v>
      </c>
      <c r="EK306" s="919">
        <f t="shared" si="292"/>
        <v>0</v>
      </c>
      <c r="EL306" s="919">
        <f t="shared" si="292"/>
        <v>0</v>
      </c>
      <c r="EM306" s="919">
        <f t="shared" si="292"/>
        <v>0</v>
      </c>
      <c r="EN306" s="919">
        <f t="shared" si="292"/>
        <v>0</v>
      </c>
      <c r="EO306" s="919">
        <f t="shared" si="292"/>
        <v>0</v>
      </c>
      <c r="EP306" s="919">
        <f t="shared" si="292"/>
        <v>0</v>
      </c>
      <c r="EQ306" s="919">
        <f t="shared" si="292"/>
        <v>0</v>
      </c>
      <c r="ER306" s="919">
        <f t="shared" si="292"/>
        <v>0</v>
      </c>
      <c r="ES306" s="919">
        <f t="shared" si="292"/>
        <v>0</v>
      </c>
      <c r="ET306" s="919">
        <f t="shared" si="292"/>
        <v>0</v>
      </c>
      <c r="EU306" s="919">
        <f t="shared" si="292"/>
        <v>0</v>
      </c>
      <c r="EV306" s="919">
        <f t="shared" si="292"/>
        <v>0</v>
      </c>
      <c r="EW306" s="919">
        <f t="shared" si="292"/>
        <v>0</v>
      </c>
      <c r="EX306" s="919">
        <f t="shared" si="292"/>
        <v>0</v>
      </c>
      <c r="EY306" s="919">
        <f t="shared" si="292"/>
        <v>0</v>
      </c>
      <c r="EZ306" s="919">
        <f t="shared" si="292"/>
        <v>0</v>
      </c>
      <c r="FA306" s="919">
        <f t="shared" si="292"/>
        <v>0</v>
      </c>
      <c r="FB306" s="919">
        <f t="shared" si="292"/>
        <v>0</v>
      </c>
      <c r="FC306" s="919">
        <f t="shared" si="292"/>
        <v>0</v>
      </c>
      <c r="FD306" s="919">
        <f t="shared" si="292"/>
        <v>0</v>
      </c>
      <c r="FE306" s="919">
        <f t="shared" si="292"/>
        <v>0</v>
      </c>
      <c r="FF306" s="919">
        <f t="shared" si="292"/>
        <v>0</v>
      </c>
      <c r="FG306" s="919">
        <f t="shared" si="292"/>
        <v>0</v>
      </c>
      <c r="FH306" s="919">
        <f t="shared" si="292"/>
        <v>0</v>
      </c>
      <c r="FI306" s="919">
        <f t="shared" si="292"/>
        <v>0</v>
      </c>
      <c r="FJ306" s="919">
        <f t="shared" si="292"/>
        <v>0</v>
      </c>
      <c r="FK306" s="919">
        <f t="shared" si="292"/>
        <v>0</v>
      </c>
      <c r="FL306" s="919">
        <f t="shared" si="292"/>
        <v>0</v>
      </c>
      <c r="FM306" s="919">
        <f t="shared" si="292"/>
        <v>0</v>
      </c>
      <c r="FN306" s="919">
        <f t="shared" si="292"/>
        <v>0</v>
      </c>
      <c r="FO306" s="919">
        <f t="shared" si="292"/>
        <v>0</v>
      </c>
      <c r="FP306" s="919">
        <f t="shared" si="292"/>
        <v>0</v>
      </c>
      <c r="FQ306" s="919">
        <f t="shared" si="292"/>
        <v>0</v>
      </c>
      <c r="FR306" s="919">
        <f t="shared" si="292"/>
        <v>0</v>
      </c>
      <c r="FS306" s="919">
        <f t="shared" si="292"/>
        <v>0</v>
      </c>
      <c r="FT306" s="919">
        <f t="shared" si="292"/>
        <v>0</v>
      </c>
      <c r="FU306" s="919">
        <f t="shared" si="292"/>
        <v>0</v>
      </c>
      <c r="FV306" s="919">
        <f t="shared" si="292"/>
        <v>0</v>
      </c>
      <c r="FW306" s="919">
        <f t="shared" si="292"/>
        <v>0</v>
      </c>
      <c r="FX306" s="919">
        <f t="shared" si="292"/>
        <v>0</v>
      </c>
      <c r="FY306" s="919">
        <f t="shared" si="292"/>
        <v>0</v>
      </c>
      <c r="FZ306" s="919">
        <f t="shared" si="292"/>
        <v>0</v>
      </c>
      <c r="GA306" s="919">
        <f t="shared" si="292"/>
        <v>0</v>
      </c>
      <c r="GB306" s="919">
        <f t="shared" si="292"/>
        <v>0</v>
      </c>
      <c r="GC306" s="919">
        <f t="shared" si="292"/>
        <v>0</v>
      </c>
      <c r="GD306" s="919">
        <f t="shared" si="292"/>
        <v>0</v>
      </c>
      <c r="GE306" s="919">
        <f t="shared" si="292"/>
        <v>0</v>
      </c>
      <c r="GF306" s="919">
        <f t="shared" si="292"/>
        <v>0</v>
      </c>
      <c r="GG306" s="919">
        <f t="shared" si="292"/>
        <v>0</v>
      </c>
      <c r="GH306" s="919">
        <f t="shared" si="292"/>
        <v>0</v>
      </c>
      <c r="GI306" s="919">
        <f t="shared" si="292"/>
        <v>0</v>
      </c>
      <c r="GJ306" s="919">
        <f t="shared" si="292"/>
        <v>0</v>
      </c>
      <c r="GK306" s="919">
        <f t="shared" si="292"/>
        <v>0</v>
      </c>
      <c r="GL306" s="919">
        <f t="shared" si="292"/>
        <v>0</v>
      </c>
      <c r="GM306" s="919">
        <f t="shared" si="292"/>
        <v>0</v>
      </c>
      <c r="GN306" s="919">
        <f t="shared" si="292"/>
        <v>0</v>
      </c>
      <c r="GO306" s="919">
        <f t="shared" si="292"/>
        <v>0</v>
      </c>
      <c r="GP306" s="919">
        <f t="shared" si="292"/>
        <v>0</v>
      </c>
      <c r="GQ306" s="919">
        <f t="shared" si="292"/>
        <v>0</v>
      </c>
      <c r="GR306" s="919">
        <f t="shared" si="292"/>
        <v>0</v>
      </c>
      <c r="GS306" s="919">
        <f t="shared" si="292"/>
        <v>0</v>
      </c>
      <c r="GT306" s="919">
        <f t="shared" si="292"/>
        <v>0</v>
      </c>
      <c r="GU306" s="919">
        <f t="shared" si="292"/>
        <v>0</v>
      </c>
      <c r="GV306" s="919">
        <f t="shared" ref="GV306:JG306" si="293">GV305</f>
        <v>0</v>
      </c>
      <c r="GW306" s="919">
        <f t="shared" si="293"/>
        <v>0</v>
      </c>
      <c r="GX306" s="919">
        <f t="shared" si="293"/>
        <v>0</v>
      </c>
      <c r="GY306" s="919">
        <f t="shared" si="293"/>
        <v>0</v>
      </c>
      <c r="GZ306" s="919">
        <f t="shared" si="293"/>
        <v>0</v>
      </c>
      <c r="HA306" s="919">
        <f t="shared" si="293"/>
        <v>0</v>
      </c>
      <c r="HB306" s="919">
        <f t="shared" si="293"/>
        <v>0</v>
      </c>
      <c r="HC306" s="919">
        <f t="shared" si="293"/>
        <v>0</v>
      </c>
      <c r="HD306" s="919">
        <f t="shared" si="293"/>
        <v>0</v>
      </c>
      <c r="HE306" s="919">
        <f t="shared" si="293"/>
        <v>0</v>
      </c>
      <c r="HF306" s="919">
        <f t="shared" si="293"/>
        <v>0</v>
      </c>
      <c r="HG306" s="919">
        <f t="shared" si="293"/>
        <v>0</v>
      </c>
      <c r="HH306" s="919">
        <f t="shared" si="293"/>
        <v>0</v>
      </c>
      <c r="HI306" s="919">
        <f t="shared" si="293"/>
        <v>0</v>
      </c>
      <c r="HJ306" s="919">
        <f t="shared" si="293"/>
        <v>0</v>
      </c>
      <c r="HK306" s="919">
        <f t="shared" si="293"/>
        <v>0</v>
      </c>
      <c r="HL306" s="919">
        <f t="shared" si="293"/>
        <v>0</v>
      </c>
      <c r="HM306" s="919">
        <f t="shared" si="293"/>
        <v>0</v>
      </c>
      <c r="HN306" s="919">
        <f t="shared" si="293"/>
        <v>0</v>
      </c>
      <c r="HO306" s="919">
        <f t="shared" si="293"/>
        <v>0</v>
      </c>
      <c r="HP306" s="919">
        <f t="shared" si="293"/>
        <v>0</v>
      </c>
      <c r="HQ306" s="919">
        <f t="shared" si="293"/>
        <v>0</v>
      </c>
      <c r="HR306" s="919">
        <f t="shared" si="293"/>
        <v>0</v>
      </c>
      <c r="HS306" s="919">
        <f t="shared" si="293"/>
        <v>0</v>
      </c>
      <c r="HT306" s="919">
        <f t="shared" si="293"/>
        <v>0</v>
      </c>
      <c r="HU306" s="919">
        <f t="shared" si="293"/>
        <v>0</v>
      </c>
      <c r="HV306" s="919">
        <f t="shared" si="293"/>
        <v>0</v>
      </c>
      <c r="HW306" s="919">
        <f t="shared" si="293"/>
        <v>0</v>
      </c>
      <c r="HX306" s="919">
        <f t="shared" si="293"/>
        <v>0</v>
      </c>
      <c r="HY306" s="919">
        <f t="shared" si="293"/>
        <v>0</v>
      </c>
      <c r="HZ306" s="919">
        <f t="shared" si="293"/>
        <v>0</v>
      </c>
      <c r="IA306" s="919">
        <f t="shared" si="293"/>
        <v>0</v>
      </c>
      <c r="IB306" s="919">
        <f t="shared" si="293"/>
        <v>0</v>
      </c>
      <c r="IC306" s="919">
        <f t="shared" si="293"/>
        <v>0</v>
      </c>
      <c r="ID306" s="919">
        <f t="shared" si="293"/>
        <v>0</v>
      </c>
      <c r="IE306" s="919">
        <f t="shared" si="293"/>
        <v>0</v>
      </c>
      <c r="IF306" s="919">
        <f t="shared" si="293"/>
        <v>0</v>
      </c>
      <c r="IG306" s="919">
        <f t="shared" si="293"/>
        <v>0</v>
      </c>
      <c r="IH306" s="919">
        <f t="shared" si="293"/>
        <v>0</v>
      </c>
      <c r="II306" s="919">
        <f t="shared" si="293"/>
        <v>0</v>
      </c>
      <c r="IJ306" s="919">
        <f t="shared" si="293"/>
        <v>0</v>
      </c>
      <c r="IK306" s="919">
        <f t="shared" si="293"/>
        <v>0</v>
      </c>
      <c r="IL306" s="919">
        <f t="shared" si="293"/>
        <v>0</v>
      </c>
      <c r="IM306" s="919">
        <f t="shared" si="293"/>
        <v>0</v>
      </c>
      <c r="IN306" s="919">
        <f t="shared" si="293"/>
        <v>0</v>
      </c>
      <c r="IO306" s="919">
        <f t="shared" si="293"/>
        <v>0</v>
      </c>
      <c r="IP306" s="919">
        <f t="shared" si="293"/>
        <v>0</v>
      </c>
      <c r="IQ306" s="919">
        <f t="shared" si="293"/>
        <v>0</v>
      </c>
      <c r="IR306" s="919">
        <f t="shared" si="293"/>
        <v>0</v>
      </c>
      <c r="IS306" s="919">
        <f t="shared" si="293"/>
        <v>0</v>
      </c>
      <c r="IT306" s="919">
        <f t="shared" si="293"/>
        <v>0</v>
      </c>
      <c r="IU306" s="919">
        <f t="shared" si="293"/>
        <v>0</v>
      </c>
      <c r="IV306" s="919">
        <f t="shared" si="293"/>
        <v>0</v>
      </c>
      <c r="IW306" s="919">
        <f t="shared" si="293"/>
        <v>0</v>
      </c>
      <c r="IX306" s="919">
        <f t="shared" si="293"/>
        <v>0</v>
      </c>
      <c r="IY306" s="919">
        <f t="shared" si="293"/>
        <v>0</v>
      </c>
      <c r="IZ306" s="919">
        <f t="shared" si="293"/>
        <v>0</v>
      </c>
      <c r="JA306" s="919">
        <f t="shared" si="293"/>
        <v>0</v>
      </c>
      <c r="JB306" s="919">
        <f t="shared" si="293"/>
        <v>0</v>
      </c>
      <c r="JC306" s="919">
        <f t="shared" si="293"/>
        <v>0</v>
      </c>
      <c r="JD306" s="919">
        <f t="shared" si="293"/>
        <v>0</v>
      </c>
      <c r="JE306" s="919">
        <f t="shared" si="293"/>
        <v>0</v>
      </c>
      <c r="JF306" s="919">
        <f t="shared" si="293"/>
        <v>0</v>
      </c>
      <c r="JG306" s="919">
        <f t="shared" si="293"/>
        <v>0</v>
      </c>
      <c r="JH306" s="919">
        <f t="shared" ref="JH306:LS306" si="294">JH305</f>
        <v>0</v>
      </c>
      <c r="JI306" s="919">
        <f t="shared" si="294"/>
        <v>0</v>
      </c>
      <c r="JJ306" s="919">
        <f t="shared" si="294"/>
        <v>0</v>
      </c>
      <c r="JK306" s="919">
        <f t="shared" si="294"/>
        <v>0</v>
      </c>
      <c r="JL306" s="919">
        <f t="shared" si="294"/>
        <v>0</v>
      </c>
      <c r="JM306" s="919">
        <f t="shared" si="294"/>
        <v>0</v>
      </c>
      <c r="JN306" s="919">
        <f t="shared" si="294"/>
        <v>0</v>
      </c>
      <c r="JO306" s="919">
        <f t="shared" si="294"/>
        <v>0</v>
      </c>
      <c r="JP306" s="919">
        <f t="shared" si="294"/>
        <v>0</v>
      </c>
      <c r="JQ306" s="919">
        <f t="shared" si="294"/>
        <v>0</v>
      </c>
      <c r="JR306" s="919">
        <f t="shared" si="294"/>
        <v>0</v>
      </c>
      <c r="JS306" s="919">
        <f t="shared" si="294"/>
        <v>0</v>
      </c>
      <c r="JT306" s="919">
        <f t="shared" si="294"/>
        <v>0</v>
      </c>
      <c r="JU306" s="919">
        <f t="shared" si="294"/>
        <v>0</v>
      </c>
      <c r="JV306" s="919">
        <f t="shared" si="294"/>
        <v>0</v>
      </c>
      <c r="JW306" s="919">
        <f t="shared" si="294"/>
        <v>0</v>
      </c>
      <c r="JX306" s="919">
        <f t="shared" si="294"/>
        <v>0</v>
      </c>
      <c r="JY306" s="919">
        <f t="shared" si="294"/>
        <v>0</v>
      </c>
      <c r="JZ306" s="919">
        <f t="shared" si="294"/>
        <v>0</v>
      </c>
      <c r="KA306" s="919">
        <f t="shared" si="294"/>
        <v>0</v>
      </c>
      <c r="KB306" s="919">
        <f t="shared" si="294"/>
        <v>0</v>
      </c>
      <c r="KC306" s="919">
        <f t="shared" si="294"/>
        <v>0</v>
      </c>
      <c r="KD306" s="919">
        <f t="shared" si="294"/>
        <v>0</v>
      </c>
      <c r="KE306" s="919">
        <f t="shared" si="294"/>
        <v>0</v>
      </c>
      <c r="KF306" s="919">
        <f t="shared" si="294"/>
        <v>0</v>
      </c>
      <c r="KG306" s="919">
        <f t="shared" si="294"/>
        <v>0</v>
      </c>
      <c r="KH306" s="919">
        <f t="shared" si="294"/>
        <v>0</v>
      </c>
      <c r="KI306" s="919">
        <f t="shared" si="294"/>
        <v>0</v>
      </c>
      <c r="KJ306" s="919">
        <f t="shared" si="294"/>
        <v>0</v>
      </c>
      <c r="KK306" s="919">
        <f t="shared" si="294"/>
        <v>0</v>
      </c>
      <c r="KL306" s="919">
        <f t="shared" si="294"/>
        <v>0</v>
      </c>
      <c r="KM306" s="919">
        <f t="shared" si="294"/>
        <v>0</v>
      </c>
      <c r="KN306" s="919">
        <f t="shared" si="294"/>
        <v>0</v>
      </c>
      <c r="KO306" s="919">
        <f t="shared" si="294"/>
        <v>0</v>
      </c>
      <c r="KP306" s="919">
        <f t="shared" si="294"/>
        <v>0</v>
      </c>
      <c r="KQ306" s="919">
        <f t="shared" si="294"/>
        <v>0</v>
      </c>
      <c r="KR306" s="919">
        <f t="shared" si="294"/>
        <v>0</v>
      </c>
      <c r="KS306" s="919">
        <f t="shared" si="294"/>
        <v>0</v>
      </c>
      <c r="KT306" s="919">
        <f t="shared" si="294"/>
        <v>0</v>
      </c>
      <c r="KU306" s="919">
        <f t="shared" si="294"/>
        <v>0</v>
      </c>
      <c r="KV306" s="919">
        <f t="shared" si="294"/>
        <v>0</v>
      </c>
      <c r="KW306" s="919">
        <f t="shared" si="294"/>
        <v>0</v>
      </c>
      <c r="KX306" s="919">
        <f t="shared" si="294"/>
        <v>0</v>
      </c>
      <c r="KY306" s="919">
        <f t="shared" si="294"/>
        <v>0</v>
      </c>
      <c r="KZ306" s="919">
        <f t="shared" si="294"/>
        <v>0</v>
      </c>
      <c r="LA306" s="919">
        <f t="shared" si="294"/>
        <v>0</v>
      </c>
      <c r="LB306" s="919">
        <f t="shared" si="294"/>
        <v>0</v>
      </c>
      <c r="LC306" s="919">
        <f t="shared" si="294"/>
        <v>0</v>
      </c>
      <c r="LD306" s="919">
        <f t="shared" si="294"/>
        <v>0</v>
      </c>
      <c r="LE306" s="919">
        <f t="shared" si="294"/>
        <v>0</v>
      </c>
      <c r="LF306" s="919">
        <f t="shared" si="294"/>
        <v>0</v>
      </c>
      <c r="LG306" s="919">
        <f t="shared" si="294"/>
        <v>0</v>
      </c>
      <c r="LH306" s="919">
        <f t="shared" si="294"/>
        <v>0</v>
      </c>
      <c r="LI306" s="919">
        <f t="shared" si="294"/>
        <v>0</v>
      </c>
      <c r="LJ306" s="919">
        <f t="shared" si="294"/>
        <v>0</v>
      </c>
      <c r="LK306" s="919">
        <f t="shared" si="294"/>
        <v>0</v>
      </c>
      <c r="LL306" s="919">
        <f t="shared" si="294"/>
        <v>0</v>
      </c>
      <c r="LM306" s="919">
        <f t="shared" si="294"/>
        <v>0</v>
      </c>
      <c r="LN306" s="919">
        <f t="shared" si="294"/>
        <v>0</v>
      </c>
      <c r="LO306" s="919">
        <f t="shared" si="294"/>
        <v>0</v>
      </c>
      <c r="LP306" s="919">
        <f t="shared" si="294"/>
        <v>0</v>
      </c>
      <c r="LQ306" s="919">
        <f t="shared" si="294"/>
        <v>0</v>
      </c>
      <c r="LR306" s="919">
        <f t="shared" si="294"/>
        <v>0</v>
      </c>
      <c r="LS306" s="919">
        <f t="shared" si="294"/>
        <v>0</v>
      </c>
      <c r="LT306" s="919">
        <f t="shared" ref="LT306:OE306" si="295">LT305</f>
        <v>0</v>
      </c>
      <c r="LU306" s="919">
        <f t="shared" si="295"/>
        <v>0</v>
      </c>
      <c r="LV306" s="919">
        <f t="shared" si="295"/>
        <v>0</v>
      </c>
      <c r="LW306" s="919">
        <f t="shared" si="295"/>
        <v>0</v>
      </c>
      <c r="LX306" s="919">
        <f t="shared" si="295"/>
        <v>0</v>
      </c>
      <c r="LY306" s="919">
        <f t="shared" si="295"/>
        <v>0</v>
      </c>
      <c r="LZ306" s="919">
        <f t="shared" si="295"/>
        <v>0</v>
      </c>
      <c r="MA306" s="919">
        <f t="shared" si="295"/>
        <v>0</v>
      </c>
      <c r="MB306" s="919">
        <f t="shared" si="295"/>
        <v>0</v>
      </c>
      <c r="MC306" s="919">
        <f t="shared" si="295"/>
        <v>0</v>
      </c>
      <c r="MD306" s="919">
        <f t="shared" si="295"/>
        <v>0</v>
      </c>
      <c r="ME306" s="919">
        <f t="shared" si="295"/>
        <v>0</v>
      </c>
      <c r="MF306" s="919">
        <f t="shared" si="295"/>
        <v>0</v>
      </c>
      <c r="MG306" s="919">
        <f t="shared" si="295"/>
        <v>0</v>
      </c>
      <c r="MH306" s="919">
        <f t="shared" si="295"/>
        <v>0</v>
      </c>
      <c r="MI306" s="919">
        <f t="shared" si="295"/>
        <v>0</v>
      </c>
      <c r="MJ306" s="919">
        <f t="shared" si="295"/>
        <v>0</v>
      </c>
      <c r="MK306" s="919">
        <f t="shared" si="295"/>
        <v>0</v>
      </c>
      <c r="ML306" s="919">
        <f t="shared" si="295"/>
        <v>0</v>
      </c>
      <c r="MM306" s="919">
        <f t="shared" si="295"/>
        <v>0</v>
      </c>
      <c r="MN306" s="919">
        <f t="shared" si="295"/>
        <v>0</v>
      </c>
      <c r="MO306" s="919">
        <f t="shared" si="295"/>
        <v>0</v>
      </c>
      <c r="MP306" s="919">
        <f t="shared" si="295"/>
        <v>0</v>
      </c>
      <c r="MQ306" s="919">
        <f t="shared" si="295"/>
        <v>0</v>
      </c>
      <c r="MR306" s="919">
        <f t="shared" si="295"/>
        <v>0</v>
      </c>
      <c r="MS306" s="919">
        <f t="shared" si="295"/>
        <v>0</v>
      </c>
      <c r="MT306" s="919">
        <f t="shared" si="295"/>
        <v>0</v>
      </c>
      <c r="MU306" s="919">
        <f t="shared" si="295"/>
        <v>0</v>
      </c>
      <c r="MV306" s="919">
        <f t="shared" si="295"/>
        <v>0</v>
      </c>
      <c r="MW306" s="919">
        <f t="shared" si="295"/>
        <v>0</v>
      </c>
      <c r="MX306" s="919">
        <f t="shared" si="295"/>
        <v>0</v>
      </c>
      <c r="MY306" s="919">
        <f t="shared" si="295"/>
        <v>0</v>
      </c>
      <c r="MZ306" s="919">
        <f t="shared" si="295"/>
        <v>0</v>
      </c>
      <c r="NA306" s="919">
        <f t="shared" si="295"/>
        <v>0</v>
      </c>
      <c r="NB306" s="919">
        <f t="shared" si="295"/>
        <v>0</v>
      </c>
      <c r="NC306" s="919">
        <f t="shared" si="295"/>
        <v>0</v>
      </c>
      <c r="ND306" s="919">
        <f t="shared" si="295"/>
        <v>0</v>
      </c>
      <c r="NE306" s="919">
        <f t="shared" si="295"/>
        <v>0</v>
      </c>
      <c r="NF306" s="919">
        <f t="shared" si="295"/>
        <v>0</v>
      </c>
      <c r="NG306" s="919">
        <f t="shared" si="295"/>
        <v>0</v>
      </c>
      <c r="NH306" s="919">
        <f t="shared" si="295"/>
        <v>0</v>
      </c>
      <c r="NI306" s="919">
        <f t="shared" si="295"/>
        <v>0</v>
      </c>
      <c r="NJ306" s="919">
        <f t="shared" si="295"/>
        <v>0</v>
      </c>
      <c r="NK306" s="919">
        <f t="shared" si="295"/>
        <v>0</v>
      </c>
      <c r="NL306" s="919">
        <f t="shared" si="295"/>
        <v>0</v>
      </c>
      <c r="NM306" s="919">
        <f t="shared" si="295"/>
        <v>0</v>
      </c>
      <c r="NN306" s="919">
        <f t="shared" si="295"/>
        <v>0</v>
      </c>
      <c r="NO306" s="919">
        <f t="shared" si="295"/>
        <v>0</v>
      </c>
      <c r="NP306" s="919">
        <f t="shared" si="295"/>
        <v>0</v>
      </c>
      <c r="NQ306" s="919">
        <f t="shared" si="295"/>
        <v>0</v>
      </c>
      <c r="NR306" s="919">
        <f t="shared" si="295"/>
        <v>0</v>
      </c>
      <c r="NS306" s="919">
        <f t="shared" si="295"/>
        <v>0</v>
      </c>
      <c r="NT306" s="919">
        <f t="shared" si="295"/>
        <v>0</v>
      </c>
      <c r="NU306" s="919">
        <f t="shared" si="295"/>
        <v>0</v>
      </c>
      <c r="NV306" s="919">
        <f t="shared" si="295"/>
        <v>0</v>
      </c>
      <c r="NW306" s="919">
        <f t="shared" si="295"/>
        <v>0</v>
      </c>
      <c r="NX306" s="919">
        <f t="shared" si="295"/>
        <v>0</v>
      </c>
      <c r="NY306" s="919">
        <f t="shared" si="295"/>
        <v>0</v>
      </c>
      <c r="NZ306" s="919">
        <f t="shared" si="295"/>
        <v>0</v>
      </c>
      <c r="OA306" s="919">
        <f t="shared" si="295"/>
        <v>0</v>
      </c>
      <c r="OB306" s="919">
        <f t="shared" si="295"/>
        <v>0</v>
      </c>
      <c r="OC306" s="919">
        <f t="shared" si="295"/>
        <v>0</v>
      </c>
      <c r="OD306" s="919">
        <f t="shared" si="295"/>
        <v>0</v>
      </c>
      <c r="OE306" s="919">
        <f t="shared" si="295"/>
        <v>0</v>
      </c>
      <c r="OF306" s="919">
        <f t="shared" ref="OF306:QQ306" si="296">OF305</f>
        <v>0</v>
      </c>
      <c r="OG306" s="919">
        <f t="shared" si="296"/>
        <v>0</v>
      </c>
      <c r="OH306" s="919">
        <f t="shared" si="296"/>
        <v>0</v>
      </c>
      <c r="OI306" s="919">
        <f t="shared" si="296"/>
        <v>0</v>
      </c>
      <c r="OJ306" s="919">
        <f t="shared" si="296"/>
        <v>0</v>
      </c>
      <c r="OK306" s="919">
        <f t="shared" si="296"/>
        <v>0</v>
      </c>
      <c r="OL306" s="919">
        <f t="shared" si="296"/>
        <v>0</v>
      </c>
      <c r="OM306" s="919">
        <f t="shared" si="296"/>
        <v>0</v>
      </c>
      <c r="ON306" s="919">
        <f t="shared" si="296"/>
        <v>0</v>
      </c>
      <c r="OO306" s="919">
        <f t="shared" si="296"/>
        <v>0</v>
      </c>
      <c r="OP306" s="919">
        <f t="shared" si="296"/>
        <v>0</v>
      </c>
      <c r="OQ306" s="919">
        <f t="shared" si="296"/>
        <v>0</v>
      </c>
      <c r="OR306" s="919">
        <f t="shared" si="296"/>
        <v>0</v>
      </c>
      <c r="OS306" s="919">
        <f t="shared" si="296"/>
        <v>0</v>
      </c>
      <c r="OT306" s="919">
        <f t="shared" si="296"/>
        <v>0</v>
      </c>
      <c r="OU306" s="919">
        <f t="shared" si="296"/>
        <v>0</v>
      </c>
      <c r="OV306" s="919">
        <f t="shared" si="296"/>
        <v>0</v>
      </c>
      <c r="OW306" s="919">
        <f t="shared" si="296"/>
        <v>0</v>
      </c>
      <c r="OX306" s="919">
        <f t="shared" si="296"/>
        <v>0</v>
      </c>
      <c r="OY306" s="919">
        <f t="shared" si="296"/>
        <v>0</v>
      </c>
      <c r="OZ306" s="919">
        <f t="shared" si="296"/>
        <v>0</v>
      </c>
      <c r="PA306" s="919">
        <f t="shared" si="296"/>
        <v>0</v>
      </c>
      <c r="PB306" s="919">
        <f t="shared" si="296"/>
        <v>0</v>
      </c>
      <c r="PC306" s="919">
        <f t="shared" si="296"/>
        <v>0</v>
      </c>
      <c r="PD306" s="919">
        <f t="shared" si="296"/>
        <v>0</v>
      </c>
      <c r="PE306" s="919">
        <f t="shared" si="296"/>
        <v>0</v>
      </c>
      <c r="PF306" s="919">
        <f t="shared" si="296"/>
        <v>0</v>
      </c>
      <c r="PG306" s="919">
        <f t="shared" si="296"/>
        <v>0</v>
      </c>
      <c r="PH306" s="919">
        <f t="shared" si="296"/>
        <v>0</v>
      </c>
      <c r="PI306" s="919">
        <f t="shared" si="296"/>
        <v>0</v>
      </c>
      <c r="PJ306" s="919">
        <f t="shared" si="296"/>
        <v>0</v>
      </c>
      <c r="PK306" s="919">
        <f t="shared" si="296"/>
        <v>0</v>
      </c>
      <c r="PL306" s="919">
        <f t="shared" si="296"/>
        <v>0</v>
      </c>
      <c r="PM306" s="919">
        <f t="shared" si="296"/>
        <v>0</v>
      </c>
      <c r="PN306" s="919">
        <f t="shared" si="296"/>
        <v>0</v>
      </c>
      <c r="PO306" s="919">
        <f t="shared" si="296"/>
        <v>0</v>
      </c>
      <c r="PP306" s="919">
        <f t="shared" si="296"/>
        <v>0</v>
      </c>
      <c r="PQ306" s="919">
        <f t="shared" si="296"/>
        <v>0</v>
      </c>
      <c r="PR306" s="919">
        <f t="shared" si="296"/>
        <v>0</v>
      </c>
      <c r="PS306" s="919">
        <f t="shared" si="296"/>
        <v>0</v>
      </c>
      <c r="PT306" s="919">
        <f t="shared" si="296"/>
        <v>0</v>
      </c>
      <c r="PU306" s="919">
        <f t="shared" si="296"/>
        <v>0</v>
      </c>
      <c r="PV306" s="919">
        <f t="shared" si="296"/>
        <v>0</v>
      </c>
      <c r="PW306" s="919">
        <f t="shared" si="296"/>
        <v>0</v>
      </c>
      <c r="PX306" s="919">
        <f t="shared" si="296"/>
        <v>0</v>
      </c>
      <c r="PY306" s="919">
        <f t="shared" si="296"/>
        <v>0</v>
      </c>
      <c r="PZ306" s="919">
        <f t="shared" si="296"/>
        <v>0</v>
      </c>
      <c r="QA306" s="919">
        <f t="shared" si="296"/>
        <v>0</v>
      </c>
      <c r="QB306" s="919">
        <f t="shared" si="296"/>
        <v>0</v>
      </c>
      <c r="QC306" s="919">
        <f t="shared" si="296"/>
        <v>0</v>
      </c>
      <c r="QD306" s="919">
        <f t="shared" si="296"/>
        <v>0</v>
      </c>
      <c r="QE306" s="919">
        <f t="shared" si="296"/>
        <v>0</v>
      </c>
      <c r="QF306" s="919">
        <f t="shared" si="296"/>
        <v>0</v>
      </c>
      <c r="QG306" s="919">
        <f t="shared" si="296"/>
        <v>0</v>
      </c>
      <c r="QH306" s="919">
        <f t="shared" si="296"/>
        <v>0</v>
      </c>
      <c r="QI306" s="919">
        <f t="shared" si="296"/>
        <v>0</v>
      </c>
      <c r="QJ306" s="919">
        <f t="shared" si="296"/>
        <v>0</v>
      </c>
      <c r="QK306" s="919">
        <f t="shared" si="296"/>
        <v>0</v>
      </c>
      <c r="QL306" s="919">
        <f t="shared" si="296"/>
        <v>0</v>
      </c>
      <c r="QM306" s="919">
        <f t="shared" si="296"/>
        <v>0</v>
      </c>
      <c r="QN306" s="919">
        <f t="shared" si="296"/>
        <v>0</v>
      </c>
      <c r="QO306" s="919">
        <f t="shared" si="296"/>
        <v>0</v>
      </c>
      <c r="QP306" s="919">
        <f t="shared" si="296"/>
        <v>0</v>
      </c>
      <c r="QQ306" s="919">
        <f t="shared" si="296"/>
        <v>0</v>
      </c>
      <c r="QR306" s="919">
        <f t="shared" ref="QR306:SI306" si="297">QR305</f>
        <v>0</v>
      </c>
      <c r="QS306" s="919">
        <f t="shared" si="297"/>
        <v>0</v>
      </c>
      <c r="QT306" s="919">
        <f t="shared" si="297"/>
        <v>0</v>
      </c>
      <c r="QU306" s="919">
        <f t="shared" si="297"/>
        <v>0</v>
      </c>
      <c r="QV306" s="919">
        <f t="shared" si="297"/>
        <v>0</v>
      </c>
      <c r="QW306" s="919">
        <f t="shared" si="297"/>
        <v>0</v>
      </c>
      <c r="QX306" s="919">
        <f t="shared" si="297"/>
        <v>0</v>
      </c>
      <c r="QY306" s="919">
        <f t="shared" si="297"/>
        <v>0</v>
      </c>
      <c r="QZ306" s="919">
        <f t="shared" si="297"/>
        <v>0</v>
      </c>
      <c r="RA306" s="919">
        <f t="shared" si="297"/>
        <v>0</v>
      </c>
      <c r="RB306" s="919">
        <f t="shared" si="297"/>
        <v>0</v>
      </c>
      <c r="RC306" s="919">
        <f t="shared" si="297"/>
        <v>0</v>
      </c>
      <c r="RD306" s="919">
        <f t="shared" si="297"/>
        <v>0</v>
      </c>
      <c r="RE306" s="919">
        <f t="shared" si="297"/>
        <v>0</v>
      </c>
      <c r="RF306" s="919">
        <f t="shared" si="297"/>
        <v>0</v>
      </c>
      <c r="RG306" s="919">
        <f t="shared" si="297"/>
        <v>0</v>
      </c>
      <c r="RH306" s="919">
        <f t="shared" si="297"/>
        <v>0</v>
      </c>
      <c r="RI306" s="919">
        <f t="shared" si="297"/>
        <v>0</v>
      </c>
      <c r="RJ306" s="919">
        <f t="shared" si="297"/>
        <v>0</v>
      </c>
      <c r="RK306" s="919">
        <f t="shared" si="297"/>
        <v>0</v>
      </c>
      <c r="RL306" s="919">
        <f t="shared" si="297"/>
        <v>0</v>
      </c>
      <c r="RM306" s="919">
        <f t="shared" si="297"/>
        <v>0</v>
      </c>
      <c r="RN306" s="919">
        <f t="shared" si="297"/>
        <v>0</v>
      </c>
      <c r="RO306" s="919">
        <f t="shared" si="297"/>
        <v>0</v>
      </c>
      <c r="RP306" s="919">
        <f t="shared" si="297"/>
        <v>0</v>
      </c>
      <c r="RQ306" s="919">
        <f t="shared" si="297"/>
        <v>0</v>
      </c>
      <c r="RR306" s="919">
        <f t="shared" si="297"/>
        <v>0</v>
      </c>
      <c r="RS306" s="919">
        <f t="shared" si="297"/>
        <v>0</v>
      </c>
      <c r="RT306" s="919">
        <f t="shared" si="297"/>
        <v>0</v>
      </c>
      <c r="RU306" s="919">
        <f t="shared" si="297"/>
        <v>0</v>
      </c>
      <c r="RV306" s="919">
        <f t="shared" si="297"/>
        <v>0</v>
      </c>
      <c r="RW306" s="919">
        <f t="shared" si="297"/>
        <v>0</v>
      </c>
      <c r="RX306" s="919">
        <f t="shared" si="297"/>
        <v>0</v>
      </c>
      <c r="RY306" s="919">
        <f t="shared" si="297"/>
        <v>0</v>
      </c>
      <c r="RZ306" s="919">
        <f t="shared" si="297"/>
        <v>0</v>
      </c>
      <c r="SA306" s="919">
        <f t="shared" si="297"/>
        <v>0</v>
      </c>
      <c r="SB306" s="919">
        <f t="shared" si="297"/>
        <v>0</v>
      </c>
      <c r="SC306" s="919">
        <f t="shared" si="297"/>
        <v>0</v>
      </c>
      <c r="SD306" s="919">
        <f t="shared" si="297"/>
        <v>0</v>
      </c>
      <c r="SE306" s="919">
        <f t="shared" si="297"/>
        <v>0</v>
      </c>
      <c r="SF306" s="919">
        <f t="shared" si="297"/>
        <v>0</v>
      </c>
      <c r="SG306" s="919">
        <f t="shared" si="297"/>
        <v>0</v>
      </c>
      <c r="SH306" s="919">
        <f t="shared" si="297"/>
        <v>0</v>
      </c>
      <c r="SI306" s="919">
        <f t="shared" si="297"/>
        <v>0</v>
      </c>
      <c r="SJ306" s="272">
        <f t="shared" ref="SJ306:SJ309" si="298">SI306</f>
        <v>0</v>
      </c>
      <c r="SK306" s="259"/>
      <c r="SL306" s="247"/>
      <c r="SM306" s="247"/>
      <c r="SN306" s="247"/>
    </row>
    <row r="307" spans="1:508" outlineLevel="3" x14ac:dyDescent="0.35">
      <c r="A307" s="247"/>
      <c r="B307" s="256"/>
      <c r="C307" s="445">
        <f t="shared" ref="C307" si="299">INT($C$40)+3</f>
        <v>4</v>
      </c>
      <c r="D307" s="272"/>
      <c r="E307" s="323">
        <f t="shared" si="269"/>
        <v>155</v>
      </c>
      <c r="F307" s="329"/>
      <c r="G307" s="272"/>
      <c r="H307" s="567"/>
      <c r="I307" s="585" t="s">
        <v>909</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 t="shared" si="298"/>
        <v>0</v>
      </c>
      <c r="SK307" s="259"/>
      <c r="SL307" s="247"/>
      <c r="SM307" s="247"/>
      <c r="SN307" s="247"/>
    </row>
    <row r="308" spans="1:508" outlineLevel="3" x14ac:dyDescent="0.35">
      <c r="A308" s="247"/>
      <c r="B308" s="256"/>
      <c r="C308" s="445">
        <f>INT($C$40)+3</f>
        <v>4</v>
      </c>
      <c r="D308" s="272"/>
      <c r="E308" s="323">
        <f t="shared" si="269"/>
        <v>156</v>
      </c>
      <c r="F308" s="329"/>
      <c r="G308" s="272"/>
      <c r="H308" s="567"/>
      <c r="I308" s="582" t="s">
        <v>901</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 t="shared" si="298"/>
        <v>0</v>
      </c>
      <c r="SK308" s="259"/>
      <c r="SL308" s="247"/>
      <c r="SM308" s="247"/>
      <c r="SN308" s="247"/>
    </row>
    <row r="309" spans="1:508" outlineLevel="3" x14ac:dyDescent="0.35">
      <c r="A309" s="247"/>
      <c r="B309" s="256"/>
      <c r="C309" s="445">
        <f>INT($C$40)+3</f>
        <v>4</v>
      </c>
      <c r="D309" s="272"/>
      <c r="E309" s="323">
        <f t="shared" si="269"/>
        <v>157</v>
      </c>
      <c r="F309" s="329"/>
      <c r="G309" s="272"/>
      <c r="H309" s="567"/>
      <c r="I309" s="582" t="s">
        <v>902</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 t="shared" si="298"/>
        <v>0</v>
      </c>
      <c r="SK309" s="259"/>
      <c r="SL309" s="247"/>
      <c r="SM309" s="247"/>
      <c r="SN309" s="247"/>
    </row>
    <row r="310" spans="1:508" outlineLevel="3" x14ac:dyDescent="0.35">
      <c r="A310" s="247"/>
      <c r="B310" s="256"/>
      <c r="C310" s="445">
        <f>INT($C$40)+3</f>
        <v>4</v>
      </c>
      <c r="D310" s="272"/>
      <c r="E310" s="323">
        <f t="shared" si="269"/>
        <v>158</v>
      </c>
      <c r="F310" s="329"/>
      <c r="G310" s="272"/>
      <c r="H310" s="569"/>
      <c r="I310" s="583" t="s">
        <v>903</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279"/>
        <v>0</v>
      </c>
      <c r="SK310" s="259"/>
      <c r="SL310" s="247"/>
      <c r="SM310" s="247"/>
      <c r="SN310" s="247"/>
    </row>
    <row r="311" spans="1:508" outlineLevel="2" x14ac:dyDescent="0.35">
      <c r="A311" s="247"/>
      <c r="B311" s="256"/>
      <c r="C311" s="445">
        <f>INT($C$40)+2</f>
        <v>3</v>
      </c>
      <c r="D311" s="272"/>
      <c r="E311" s="323">
        <f t="shared" si="269"/>
        <v>159</v>
      </c>
      <c r="F311" s="329"/>
      <c r="G311" s="272"/>
      <c r="H311" s="565"/>
      <c r="I311" s="565" t="s">
        <v>597</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279"/>
        <v>0</v>
      </c>
      <c r="SK311" s="259"/>
      <c r="SL311" s="247"/>
      <c r="SM311" s="247"/>
      <c r="SN311" s="247"/>
    </row>
    <row r="312" spans="1:508" outlineLevel="3" x14ac:dyDescent="0.35">
      <c r="A312" s="247"/>
      <c r="B312" s="256"/>
      <c r="C312" s="445">
        <f>INT($C$40)+3</f>
        <v>4</v>
      </c>
      <c r="D312" s="272"/>
      <c r="E312" s="323">
        <f t="shared" si="269"/>
        <v>160</v>
      </c>
      <c r="F312" s="329"/>
      <c r="G312" s="272"/>
      <c r="H312" s="567"/>
      <c r="I312" s="567" t="s">
        <v>598</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279"/>
        <v>0</v>
      </c>
      <c r="SK312" s="259"/>
      <c r="SL312" s="247"/>
      <c r="SM312" s="247"/>
      <c r="SN312" s="247"/>
    </row>
    <row r="313" spans="1:508" outlineLevel="3" x14ac:dyDescent="0.35">
      <c r="A313" s="247"/>
      <c r="B313" s="256"/>
      <c r="C313" s="445">
        <f>INT($C$40)+3</f>
        <v>4</v>
      </c>
      <c r="D313" s="272"/>
      <c r="E313" s="323">
        <f t="shared" si="269"/>
        <v>161</v>
      </c>
      <c r="F313" s="329"/>
      <c r="G313" s="272"/>
      <c r="H313" s="567"/>
      <c r="I313" s="567" t="s">
        <v>599</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279"/>
        <v>0</v>
      </c>
      <c r="SK313" s="259"/>
      <c r="SL313" s="247"/>
      <c r="SM313" s="247"/>
      <c r="SN313" s="247"/>
    </row>
    <row r="314" spans="1:508" outlineLevel="3" x14ac:dyDescent="0.35">
      <c r="A314" s="247"/>
      <c r="B314" s="256"/>
      <c r="C314" s="445">
        <f>INT($C$40)+3</f>
        <v>4</v>
      </c>
      <c r="D314" s="272"/>
      <c r="E314" s="323">
        <f t="shared" si="269"/>
        <v>162</v>
      </c>
      <c r="F314" s="329"/>
      <c r="G314" s="272"/>
      <c r="H314" s="571"/>
      <c r="I314" s="571" t="s">
        <v>730</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279"/>
        <v>0</v>
      </c>
      <c r="SK314" s="259"/>
      <c r="SL314" s="247"/>
      <c r="SM314" s="247"/>
      <c r="SN314" s="247"/>
    </row>
    <row r="315" spans="1:508" outlineLevel="2" x14ac:dyDescent="0.35">
      <c r="A315" s="247"/>
      <c r="B315" s="256"/>
      <c r="C315" s="445">
        <f>INT($C$40)+2</f>
        <v>3</v>
      </c>
      <c r="D315" s="272"/>
      <c r="E315" s="323">
        <f t="shared" si="269"/>
        <v>163</v>
      </c>
      <c r="F315" s="329"/>
      <c r="G315" s="272"/>
      <c r="H315" s="573"/>
      <c r="I315" s="573" t="s">
        <v>731</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279"/>
        <v>0</v>
      </c>
      <c r="SK315" s="259"/>
      <c r="SL315" s="247"/>
      <c r="SM315" s="247"/>
      <c r="SN315" s="247"/>
    </row>
    <row r="316" spans="1:508" outlineLevel="2" x14ac:dyDescent="0.35">
      <c r="A316" s="247"/>
      <c r="B316" s="256"/>
      <c r="C316" s="445">
        <f>INT($C$40)+2</f>
        <v>3</v>
      </c>
      <c r="D316" s="272"/>
      <c r="E316" s="323">
        <f t="shared" si="269"/>
        <v>164</v>
      </c>
      <c r="F316" s="329"/>
      <c r="G316" s="272"/>
      <c r="H316" s="463"/>
      <c r="I316" s="463" t="s">
        <v>732</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279"/>
        <v>0</v>
      </c>
      <c r="SK316" s="259"/>
      <c r="SL316" s="247"/>
      <c r="SM316" s="247"/>
      <c r="SN316" s="247"/>
    </row>
    <row r="317" spans="1:508" outlineLevel="3" x14ac:dyDescent="0.35">
      <c r="A317" s="247"/>
      <c r="B317" s="256"/>
      <c r="C317" s="445">
        <f t="shared" ref="C317:C365" si="300">INT($C$40)+3</f>
        <v>4</v>
      </c>
      <c r="D317" s="272"/>
      <c r="E317" s="323">
        <f t="shared" si="269"/>
        <v>165</v>
      </c>
      <c r="F317" s="329"/>
      <c r="G317" s="272"/>
      <c r="H317" s="512"/>
      <c r="I317" s="512" t="s">
        <v>733</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279"/>
        <v>0</v>
      </c>
      <c r="SK317" s="259"/>
      <c r="SL317" s="247"/>
      <c r="SM317" s="247"/>
      <c r="SN317" s="247"/>
    </row>
    <row r="318" spans="1:508" outlineLevel="2" x14ac:dyDescent="0.35">
      <c r="A318" s="247"/>
      <c r="B318" s="256"/>
      <c r="C318" s="445">
        <f>INT($C$40)+2</f>
        <v>3</v>
      </c>
      <c r="D318" s="272"/>
      <c r="E318" s="323">
        <f t="shared" si="269"/>
        <v>166</v>
      </c>
      <c r="F318" s="329"/>
      <c r="G318" s="272"/>
      <c r="H318" s="513"/>
      <c r="I318" s="513" t="s">
        <v>734</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279"/>
        <v>0</v>
      </c>
      <c r="SK318" s="259"/>
      <c r="SL318" s="247"/>
      <c r="SM318" s="247"/>
      <c r="SN318" s="247"/>
    </row>
    <row r="319" spans="1:508" outlineLevel="3" x14ac:dyDescent="0.35">
      <c r="A319" s="247"/>
      <c r="B319" s="256"/>
      <c r="C319" s="445">
        <f>INT($C$40)+3</f>
        <v>4</v>
      </c>
      <c r="D319" s="272"/>
      <c r="E319" s="323">
        <f t="shared" si="269"/>
        <v>167</v>
      </c>
      <c r="F319" s="329"/>
      <c r="G319" s="272"/>
      <c r="H319" s="345"/>
      <c r="I319" s="345" t="s">
        <v>735</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279"/>
        <v>0</v>
      </c>
      <c r="SK319" s="259"/>
      <c r="SL319" s="247"/>
      <c r="SM319" s="247"/>
      <c r="SN319" s="247"/>
    </row>
    <row r="320" spans="1:508" outlineLevel="2" x14ac:dyDescent="0.35">
      <c r="A320" s="247"/>
      <c r="B320" s="256"/>
      <c r="C320" s="445">
        <f>INT($C$40)+2</f>
        <v>3</v>
      </c>
      <c r="D320" s="272"/>
      <c r="E320" s="323">
        <f t="shared" si="269"/>
        <v>168</v>
      </c>
      <c r="F320" s="329"/>
      <c r="G320" s="272"/>
      <c r="H320" s="573"/>
      <c r="I320" s="573" t="s">
        <v>736</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279"/>
        <v>0</v>
      </c>
      <c r="SK320" s="259"/>
      <c r="SL320" s="247"/>
      <c r="SM320" s="247"/>
      <c r="SN320" s="247"/>
    </row>
    <row r="321" spans="1:508" outlineLevel="2" x14ac:dyDescent="0.35">
      <c r="A321" s="247"/>
      <c r="B321" s="256"/>
      <c r="C321" s="445">
        <f>INT($C$40)+2</f>
        <v>3</v>
      </c>
      <c r="D321" s="272"/>
      <c r="E321" s="323">
        <f t="shared" si="269"/>
        <v>169</v>
      </c>
      <c r="F321" s="329"/>
      <c r="G321" s="272"/>
      <c r="H321" s="565" t="str">
        <f>Sheep!$H$252&amp;" Maternal"</f>
        <v>Win Maternal</v>
      </c>
      <c r="I321" s="565" t="s">
        <v>897</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279"/>
        <v>0</v>
      </c>
      <c r="SK321" s="259"/>
      <c r="SL321" s="247"/>
      <c r="SM321" s="247"/>
      <c r="SN321" s="247"/>
    </row>
    <row r="322" spans="1:508" outlineLevel="3" x14ac:dyDescent="0.35">
      <c r="A322" s="247"/>
      <c r="B322" s="256"/>
      <c r="C322" s="445">
        <f>INT($C$40)+3</f>
        <v>4</v>
      </c>
      <c r="D322" s="272"/>
      <c r="E322" s="323">
        <f t="shared" si="269"/>
        <v>170</v>
      </c>
      <c r="F322" s="329"/>
      <c r="G322" s="272"/>
      <c r="H322" s="567"/>
      <c r="I322" s="585" t="s">
        <v>898</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279"/>
        <v>0</v>
      </c>
      <c r="SK322" s="259"/>
      <c r="SL322" s="247"/>
      <c r="SM322" s="247"/>
      <c r="SN322" s="247"/>
    </row>
    <row r="323" spans="1:508" outlineLevel="3" x14ac:dyDescent="0.35">
      <c r="A323" s="247"/>
      <c r="B323" s="256"/>
      <c r="C323" s="445">
        <f>INT($C$40)+3</f>
        <v>4</v>
      </c>
      <c r="D323" s="272"/>
      <c r="E323" s="323">
        <f t="shared" si="269"/>
        <v>171</v>
      </c>
      <c r="F323" s="329"/>
      <c r="G323" s="272"/>
      <c r="H323" s="567"/>
      <c r="I323" s="582" t="s">
        <v>900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279"/>
        <v>0</v>
      </c>
      <c r="SK323" s="259"/>
      <c r="SL323" s="247"/>
      <c r="SM323" s="247"/>
      <c r="SN323" s="247"/>
    </row>
    <row r="324" spans="1:508" outlineLevel="3" x14ac:dyDescent="0.35">
      <c r="A324" s="247"/>
      <c r="B324" s="256"/>
      <c r="C324" s="445">
        <f t="shared" ref="C324:C327" si="301">INT($C$40)+3</f>
        <v>4</v>
      </c>
      <c r="D324" s="272"/>
      <c r="E324" s="323">
        <f t="shared" si="269"/>
        <v>172</v>
      </c>
      <c r="F324" s="329"/>
      <c r="G324" s="272"/>
      <c r="H324" s="567"/>
      <c r="I324" s="585" t="s">
        <v>899</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 t="shared" ref="SJ324:SJ327" si="302">SI324</f>
        <v>0</v>
      </c>
      <c r="SK324" s="259"/>
      <c r="SL324" s="247"/>
      <c r="SM324" s="247"/>
      <c r="SN324" s="247"/>
    </row>
    <row r="325" spans="1:508" outlineLevel="3" x14ac:dyDescent="0.35">
      <c r="A325" s="247"/>
      <c r="B325" s="256"/>
      <c r="C325" s="445">
        <f t="shared" si="301"/>
        <v>4</v>
      </c>
      <c r="D325" s="272"/>
      <c r="E325" s="323">
        <f t="shared" si="269"/>
        <v>173</v>
      </c>
      <c r="F325" s="329"/>
      <c r="G325" s="272"/>
      <c r="H325" s="567"/>
      <c r="I325" s="582" t="s">
        <v>901</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 t="shared" si="302"/>
        <v>0</v>
      </c>
      <c r="SK325" s="259"/>
      <c r="SL325" s="247"/>
      <c r="SM325" s="247"/>
      <c r="SN325" s="247"/>
    </row>
    <row r="326" spans="1:508" outlineLevel="3" x14ac:dyDescent="0.35">
      <c r="A326" s="247"/>
      <c r="B326" s="256"/>
      <c r="C326" s="445">
        <f t="shared" si="301"/>
        <v>4</v>
      </c>
      <c r="D326" s="272"/>
      <c r="E326" s="323">
        <f t="shared" si="269"/>
        <v>174</v>
      </c>
      <c r="F326" s="329"/>
      <c r="G326" s="272"/>
      <c r="H326" s="567"/>
      <c r="I326" s="582" t="s">
        <v>904</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 t="shared" si="302"/>
        <v>0</v>
      </c>
      <c r="SK326" s="259"/>
      <c r="SL326" s="247"/>
      <c r="SM326" s="247"/>
      <c r="SN326" s="247"/>
    </row>
    <row r="327" spans="1:508" outlineLevel="3" x14ac:dyDescent="0.35">
      <c r="A327" s="247"/>
      <c r="B327" s="256"/>
      <c r="C327" s="445">
        <f t="shared" si="301"/>
        <v>4</v>
      </c>
      <c r="D327" s="272"/>
      <c r="E327" s="323">
        <f t="shared" si="269"/>
        <v>175</v>
      </c>
      <c r="F327" s="329"/>
      <c r="G327" s="272"/>
      <c r="H327" s="567"/>
      <c r="I327" s="585" t="s">
        <v>905</v>
      </c>
      <c r="J327" s="568"/>
      <c r="K327" s="918">
        <f>K324</f>
        <v>0</v>
      </c>
      <c r="L327" s="918">
        <f t="shared" ref="L327:BW329" si="303">L324</f>
        <v>0</v>
      </c>
      <c r="M327" s="918">
        <f t="shared" si="303"/>
        <v>0</v>
      </c>
      <c r="N327" s="918">
        <f t="shared" si="303"/>
        <v>0</v>
      </c>
      <c r="O327" s="918">
        <f t="shared" si="303"/>
        <v>0</v>
      </c>
      <c r="P327" s="918">
        <f t="shared" si="303"/>
        <v>0</v>
      </c>
      <c r="Q327" s="918">
        <f t="shared" si="303"/>
        <v>0</v>
      </c>
      <c r="R327" s="918">
        <f t="shared" si="303"/>
        <v>0</v>
      </c>
      <c r="S327" s="918">
        <f t="shared" si="303"/>
        <v>0</v>
      </c>
      <c r="T327" s="918">
        <f t="shared" si="303"/>
        <v>0</v>
      </c>
      <c r="U327" s="918">
        <f t="shared" si="303"/>
        <v>0</v>
      </c>
      <c r="V327" s="918">
        <f t="shared" si="303"/>
        <v>0</v>
      </c>
      <c r="W327" s="918">
        <f t="shared" si="303"/>
        <v>0</v>
      </c>
      <c r="X327" s="918">
        <f t="shared" si="303"/>
        <v>0</v>
      </c>
      <c r="Y327" s="918">
        <f t="shared" si="303"/>
        <v>0</v>
      </c>
      <c r="Z327" s="918">
        <f t="shared" si="303"/>
        <v>0</v>
      </c>
      <c r="AA327" s="918">
        <f t="shared" si="303"/>
        <v>0</v>
      </c>
      <c r="AB327" s="918">
        <f t="shared" si="303"/>
        <v>0</v>
      </c>
      <c r="AC327" s="918">
        <f t="shared" si="303"/>
        <v>0</v>
      </c>
      <c r="AD327" s="918">
        <f t="shared" si="303"/>
        <v>0</v>
      </c>
      <c r="AE327" s="918">
        <f t="shared" si="303"/>
        <v>0</v>
      </c>
      <c r="AF327" s="918">
        <f t="shared" si="303"/>
        <v>0</v>
      </c>
      <c r="AG327" s="918">
        <f t="shared" si="303"/>
        <v>0</v>
      </c>
      <c r="AH327" s="918">
        <f t="shared" si="303"/>
        <v>0</v>
      </c>
      <c r="AI327" s="918">
        <f t="shared" si="303"/>
        <v>0</v>
      </c>
      <c r="AJ327" s="918">
        <f t="shared" si="303"/>
        <v>0</v>
      </c>
      <c r="AK327" s="918">
        <f t="shared" si="303"/>
        <v>0</v>
      </c>
      <c r="AL327" s="918">
        <f t="shared" si="303"/>
        <v>0</v>
      </c>
      <c r="AM327" s="918">
        <f t="shared" si="303"/>
        <v>0</v>
      </c>
      <c r="AN327" s="918">
        <f t="shared" si="303"/>
        <v>0</v>
      </c>
      <c r="AO327" s="918">
        <f t="shared" si="303"/>
        <v>0</v>
      </c>
      <c r="AP327" s="918">
        <f t="shared" si="303"/>
        <v>0</v>
      </c>
      <c r="AQ327" s="918">
        <f t="shared" si="303"/>
        <v>0</v>
      </c>
      <c r="AR327" s="918">
        <f t="shared" si="303"/>
        <v>0</v>
      </c>
      <c r="AS327" s="918">
        <f t="shared" si="303"/>
        <v>0</v>
      </c>
      <c r="AT327" s="918">
        <f t="shared" si="303"/>
        <v>0</v>
      </c>
      <c r="AU327" s="918">
        <f t="shared" si="303"/>
        <v>0</v>
      </c>
      <c r="AV327" s="918">
        <f t="shared" si="303"/>
        <v>0</v>
      </c>
      <c r="AW327" s="918">
        <f t="shared" si="303"/>
        <v>0</v>
      </c>
      <c r="AX327" s="918">
        <f t="shared" si="303"/>
        <v>0</v>
      </c>
      <c r="AY327" s="918">
        <f t="shared" si="303"/>
        <v>0</v>
      </c>
      <c r="AZ327" s="918">
        <f t="shared" si="303"/>
        <v>0</v>
      </c>
      <c r="BA327" s="918">
        <f t="shared" si="303"/>
        <v>0</v>
      </c>
      <c r="BB327" s="918">
        <f t="shared" si="303"/>
        <v>0</v>
      </c>
      <c r="BC327" s="918">
        <f t="shared" si="303"/>
        <v>0</v>
      </c>
      <c r="BD327" s="918">
        <f t="shared" si="303"/>
        <v>0</v>
      </c>
      <c r="BE327" s="918">
        <f t="shared" si="303"/>
        <v>0</v>
      </c>
      <c r="BF327" s="918">
        <f t="shared" si="303"/>
        <v>0</v>
      </c>
      <c r="BG327" s="918">
        <f t="shared" si="303"/>
        <v>0</v>
      </c>
      <c r="BH327" s="918">
        <f t="shared" si="303"/>
        <v>0</v>
      </c>
      <c r="BI327" s="918">
        <f t="shared" si="303"/>
        <v>0</v>
      </c>
      <c r="BJ327" s="918">
        <f t="shared" si="303"/>
        <v>0</v>
      </c>
      <c r="BK327" s="918">
        <f t="shared" si="303"/>
        <v>0</v>
      </c>
      <c r="BL327" s="918">
        <f t="shared" si="303"/>
        <v>0</v>
      </c>
      <c r="BM327" s="918">
        <f t="shared" si="303"/>
        <v>0</v>
      </c>
      <c r="BN327" s="918">
        <f t="shared" si="303"/>
        <v>0</v>
      </c>
      <c r="BO327" s="918">
        <f t="shared" si="303"/>
        <v>0</v>
      </c>
      <c r="BP327" s="918">
        <f t="shared" si="303"/>
        <v>0</v>
      </c>
      <c r="BQ327" s="918">
        <f t="shared" si="303"/>
        <v>0</v>
      </c>
      <c r="BR327" s="918">
        <f t="shared" si="303"/>
        <v>0</v>
      </c>
      <c r="BS327" s="918">
        <f t="shared" si="303"/>
        <v>0</v>
      </c>
      <c r="BT327" s="918">
        <f t="shared" si="303"/>
        <v>0</v>
      </c>
      <c r="BU327" s="918">
        <f t="shared" si="303"/>
        <v>0</v>
      </c>
      <c r="BV327" s="918">
        <f t="shared" si="303"/>
        <v>0</v>
      </c>
      <c r="BW327" s="918">
        <f t="shared" si="303"/>
        <v>0</v>
      </c>
      <c r="BX327" s="918">
        <f t="shared" ref="BX327:EI329" si="304">BX324</f>
        <v>0</v>
      </c>
      <c r="BY327" s="918">
        <f t="shared" si="304"/>
        <v>0</v>
      </c>
      <c r="BZ327" s="918">
        <f t="shared" si="304"/>
        <v>0</v>
      </c>
      <c r="CA327" s="918">
        <f t="shared" si="304"/>
        <v>0</v>
      </c>
      <c r="CB327" s="918">
        <f t="shared" si="304"/>
        <v>0</v>
      </c>
      <c r="CC327" s="918">
        <f t="shared" si="304"/>
        <v>0</v>
      </c>
      <c r="CD327" s="918">
        <f t="shared" si="304"/>
        <v>0</v>
      </c>
      <c r="CE327" s="918">
        <f t="shared" si="304"/>
        <v>0</v>
      </c>
      <c r="CF327" s="918">
        <f t="shared" si="304"/>
        <v>0</v>
      </c>
      <c r="CG327" s="918">
        <f t="shared" si="304"/>
        <v>0</v>
      </c>
      <c r="CH327" s="918">
        <f t="shared" si="304"/>
        <v>0</v>
      </c>
      <c r="CI327" s="918">
        <f t="shared" si="304"/>
        <v>0</v>
      </c>
      <c r="CJ327" s="918">
        <f t="shared" si="304"/>
        <v>0</v>
      </c>
      <c r="CK327" s="918">
        <f t="shared" si="304"/>
        <v>0</v>
      </c>
      <c r="CL327" s="918">
        <f t="shared" si="304"/>
        <v>0</v>
      </c>
      <c r="CM327" s="918">
        <f t="shared" si="304"/>
        <v>0</v>
      </c>
      <c r="CN327" s="918">
        <f t="shared" si="304"/>
        <v>0</v>
      </c>
      <c r="CO327" s="918">
        <f t="shared" si="304"/>
        <v>0</v>
      </c>
      <c r="CP327" s="918">
        <f t="shared" si="304"/>
        <v>0</v>
      </c>
      <c r="CQ327" s="918">
        <f t="shared" si="304"/>
        <v>0</v>
      </c>
      <c r="CR327" s="918">
        <f t="shared" si="304"/>
        <v>0</v>
      </c>
      <c r="CS327" s="918">
        <f t="shared" si="304"/>
        <v>0</v>
      </c>
      <c r="CT327" s="918">
        <f t="shared" si="304"/>
        <v>0</v>
      </c>
      <c r="CU327" s="918">
        <f t="shared" si="304"/>
        <v>0</v>
      </c>
      <c r="CV327" s="918">
        <f t="shared" si="304"/>
        <v>0</v>
      </c>
      <c r="CW327" s="918">
        <f t="shared" si="304"/>
        <v>0</v>
      </c>
      <c r="CX327" s="918">
        <f t="shared" si="304"/>
        <v>0</v>
      </c>
      <c r="CY327" s="918">
        <f t="shared" si="304"/>
        <v>0</v>
      </c>
      <c r="CZ327" s="918">
        <f t="shared" si="304"/>
        <v>0</v>
      </c>
      <c r="DA327" s="918">
        <f t="shared" si="304"/>
        <v>0</v>
      </c>
      <c r="DB327" s="918">
        <f t="shared" si="304"/>
        <v>0</v>
      </c>
      <c r="DC327" s="918">
        <f t="shared" si="304"/>
        <v>0</v>
      </c>
      <c r="DD327" s="918">
        <f t="shared" si="304"/>
        <v>0</v>
      </c>
      <c r="DE327" s="918">
        <f t="shared" si="304"/>
        <v>0</v>
      </c>
      <c r="DF327" s="918">
        <f t="shared" si="304"/>
        <v>0</v>
      </c>
      <c r="DG327" s="918">
        <f t="shared" si="304"/>
        <v>0</v>
      </c>
      <c r="DH327" s="918">
        <f t="shared" si="304"/>
        <v>0</v>
      </c>
      <c r="DI327" s="918">
        <f t="shared" si="304"/>
        <v>0</v>
      </c>
      <c r="DJ327" s="918">
        <f t="shared" si="304"/>
        <v>0</v>
      </c>
      <c r="DK327" s="918">
        <f t="shared" si="304"/>
        <v>0</v>
      </c>
      <c r="DL327" s="918">
        <f t="shared" si="304"/>
        <v>0</v>
      </c>
      <c r="DM327" s="918">
        <f t="shared" si="304"/>
        <v>0</v>
      </c>
      <c r="DN327" s="918">
        <f t="shared" si="304"/>
        <v>0</v>
      </c>
      <c r="DO327" s="918">
        <f t="shared" si="304"/>
        <v>0</v>
      </c>
      <c r="DP327" s="918">
        <f t="shared" si="304"/>
        <v>0</v>
      </c>
      <c r="DQ327" s="918">
        <f t="shared" si="304"/>
        <v>0</v>
      </c>
      <c r="DR327" s="918">
        <f t="shared" si="304"/>
        <v>0</v>
      </c>
      <c r="DS327" s="918">
        <f t="shared" si="304"/>
        <v>0</v>
      </c>
      <c r="DT327" s="918">
        <f t="shared" si="304"/>
        <v>0</v>
      </c>
      <c r="DU327" s="918">
        <f t="shared" si="304"/>
        <v>0</v>
      </c>
      <c r="DV327" s="918">
        <f t="shared" si="304"/>
        <v>0</v>
      </c>
      <c r="DW327" s="918">
        <f t="shared" si="304"/>
        <v>0</v>
      </c>
      <c r="DX327" s="918">
        <f t="shared" si="304"/>
        <v>0</v>
      </c>
      <c r="DY327" s="918">
        <f t="shared" si="304"/>
        <v>0</v>
      </c>
      <c r="DZ327" s="918">
        <f t="shared" si="304"/>
        <v>0</v>
      </c>
      <c r="EA327" s="918">
        <f t="shared" si="304"/>
        <v>0</v>
      </c>
      <c r="EB327" s="918">
        <f t="shared" si="304"/>
        <v>0</v>
      </c>
      <c r="EC327" s="918">
        <f t="shared" si="304"/>
        <v>0</v>
      </c>
      <c r="ED327" s="918">
        <f t="shared" si="304"/>
        <v>0</v>
      </c>
      <c r="EE327" s="918">
        <f t="shared" si="304"/>
        <v>0</v>
      </c>
      <c r="EF327" s="918">
        <f t="shared" si="304"/>
        <v>0</v>
      </c>
      <c r="EG327" s="918">
        <f t="shared" si="304"/>
        <v>0</v>
      </c>
      <c r="EH327" s="918">
        <f t="shared" si="304"/>
        <v>0</v>
      </c>
      <c r="EI327" s="918">
        <f t="shared" si="304"/>
        <v>0</v>
      </c>
      <c r="EJ327" s="918">
        <f t="shared" ref="EJ327:GU329" si="305">EJ324</f>
        <v>0</v>
      </c>
      <c r="EK327" s="918">
        <f t="shared" si="305"/>
        <v>0</v>
      </c>
      <c r="EL327" s="918">
        <f t="shared" si="305"/>
        <v>0</v>
      </c>
      <c r="EM327" s="918">
        <f t="shared" si="305"/>
        <v>0</v>
      </c>
      <c r="EN327" s="918">
        <f t="shared" si="305"/>
        <v>0</v>
      </c>
      <c r="EO327" s="918">
        <f t="shared" si="305"/>
        <v>0</v>
      </c>
      <c r="EP327" s="918">
        <f t="shared" si="305"/>
        <v>0</v>
      </c>
      <c r="EQ327" s="918">
        <f t="shared" si="305"/>
        <v>0</v>
      </c>
      <c r="ER327" s="918">
        <f t="shared" si="305"/>
        <v>0</v>
      </c>
      <c r="ES327" s="918">
        <f t="shared" si="305"/>
        <v>0</v>
      </c>
      <c r="ET327" s="918">
        <f t="shared" si="305"/>
        <v>0</v>
      </c>
      <c r="EU327" s="918">
        <f t="shared" si="305"/>
        <v>0</v>
      </c>
      <c r="EV327" s="918">
        <f t="shared" si="305"/>
        <v>0</v>
      </c>
      <c r="EW327" s="918">
        <f t="shared" si="305"/>
        <v>0</v>
      </c>
      <c r="EX327" s="918">
        <f t="shared" si="305"/>
        <v>0</v>
      </c>
      <c r="EY327" s="918">
        <f t="shared" si="305"/>
        <v>0</v>
      </c>
      <c r="EZ327" s="918">
        <f t="shared" si="305"/>
        <v>0</v>
      </c>
      <c r="FA327" s="918">
        <f t="shared" si="305"/>
        <v>0</v>
      </c>
      <c r="FB327" s="918">
        <f t="shared" si="305"/>
        <v>0</v>
      </c>
      <c r="FC327" s="918">
        <f t="shared" si="305"/>
        <v>0</v>
      </c>
      <c r="FD327" s="918">
        <f t="shared" si="305"/>
        <v>0</v>
      </c>
      <c r="FE327" s="918">
        <f t="shared" si="305"/>
        <v>0</v>
      </c>
      <c r="FF327" s="918">
        <f t="shared" si="305"/>
        <v>0</v>
      </c>
      <c r="FG327" s="918">
        <f t="shared" si="305"/>
        <v>0</v>
      </c>
      <c r="FH327" s="918">
        <f t="shared" si="305"/>
        <v>0</v>
      </c>
      <c r="FI327" s="918">
        <f t="shared" si="305"/>
        <v>0</v>
      </c>
      <c r="FJ327" s="918">
        <f t="shared" si="305"/>
        <v>0</v>
      </c>
      <c r="FK327" s="918">
        <f t="shared" si="305"/>
        <v>0</v>
      </c>
      <c r="FL327" s="918">
        <f t="shared" si="305"/>
        <v>0</v>
      </c>
      <c r="FM327" s="918">
        <f t="shared" si="305"/>
        <v>0</v>
      </c>
      <c r="FN327" s="918">
        <f t="shared" si="305"/>
        <v>0</v>
      </c>
      <c r="FO327" s="918">
        <f t="shared" si="305"/>
        <v>0</v>
      </c>
      <c r="FP327" s="918">
        <f t="shared" si="305"/>
        <v>0</v>
      </c>
      <c r="FQ327" s="918">
        <f t="shared" si="305"/>
        <v>0</v>
      </c>
      <c r="FR327" s="918">
        <f t="shared" si="305"/>
        <v>0</v>
      </c>
      <c r="FS327" s="918">
        <f t="shared" si="305"/>
        <v>0</v>
      </c>
      <c r="FT327" s="918">
        <f t="shared" si="305"/>
        <v>0</v>
      </c>
      <c r="FU327" s="918">
        <f t="shared" si="305"/>
        <v>0</v>
      </c>
      <c r="FV327" s="918">
        <f t="shared" si="305"/>
        <v>0</v>
      </c>
      <c r="FW327" s="918">
        <f t="shared" si="305"/>
        <v>0</v>
      </c>
      <c r="FX327" s="918">
        <f t="shared" si="305"/>
        <v>0</v>
      </c>
      <c r="FY327" s="918">
        <f t="shared" si="305"/>
        <v>0</v>
      </c>
      <c r="FZ327" s="918">
        <f t="shared" si="305"/>
        <v>0</v>
      </c>
      <c r="GA327" s="918">
        <f t="shared" si="305"/>
        <v>0</v>
      </c>
      <c r="GB327" s="918">
        <f t="shared" si="305"/>
        <v>0</v>
      </c>
      <c r="GC327" s="918">
        <f t="shared" si="305"/>
        <v>0</v>
      </c>
      <c r="GD327" s="918">
        <f t="shared" si="305"/>
        <v>0</v>
      </c>
      <c r="GE327" s="918">
        <f t="shared" si="305"/>
        <v>0</v>
      </c>
      <c r="GF327" s="918">
        <f t="shared" si="305"/>
        <v>0</v>
      </c>
      <c r="GG327" s="918">
        <f t="shared" si="305"/>
        <v>0</v>
      </c>
      <c r="GH327" s="918">
        <f t="shared" si="305"/>
        <v>0</v>
      </c>
      <c r="GI327" s="918">
        <f t="shared" si="305"/>
        <v>0</v>
      </c>
      <c r="GJ327" s="918">
        <f t="shared" si="305"/>
        <v>0</v>
      </c>
      <c r="GK327" s="918">
        <f t="shared" si="305"/>
        <v>0</v>
      </c>
      <c r="GL327" s="918">
        <f t="shared" si="305"/>
        <v>0</v>
      </c>
      <c r="GM327" s="918">
        <f t="shared" si="305"/>
        <v>0</v>
      </c>
      <c r="GN327" s="918">
        <f t="shared" si="305"/>
        <v>0</v>
      </c>
      <c r="GO327" s="918">
        <f t="shared" si="305"/>
        <v>0</v>
      </c>
      <c r="GP327" s="918">
        <f t="shared" si="305"/>
        <v>0</v>
      </c>
      <c r="GQ327" s="918">
        <f t="shared" si="305"/>
        <v>0</v>
      </c>
      <c r="GR327" s="918">
        <f t="shared" si="305"/>
        <v>0</v>
      </c>
      <c r="GS327" s="918">
        <f t="shared" si="305"/>
        <v>0</v>
      </c>
      <c r="GT327" s="918">
        <f t="shared" si="305"/>
        <v>0</v>
      </c>
      <c r="GU327" s="918">
        <f t="shared" si="305"/>
        <v>0</v>
      </c>
      <c r="GV327" s="918">
        <f t="shared" ref="GV327:JG329" si="306">GV324</f>
        <v>0</v>
      </c>
      <c r="GW327" s="918">
        <f t="shared" si="306"/>
        <v>0</v>
      </c>
      <c r="GX327" s="918">
        <f t="shared" si="306"/>
        <v>0</v>
      </c>
      <c r="GY327" s="918">
        <f t="shared" si="306"/>
        <v>0</v>
      </c>
      <c r="GZ327" s="918">
        <f t="shared" si="306"/>
        <v>0</v>
      </c>
      <c r="HA327" s="918">
        <f t="shared" si="306"/>
        <v>0</v>
      </c>
      <c r="HB327" s="918">
        <f t="shared" si="306"/>
        <v>0</v>
      </c>
      <c r="HC327" s="918">
        <f t="shared" si="306"/>
        <v>0</v>
      </c>
      <c r="HD327" s="918">
        <f t="shared" si="306"/>
        <v>0</v>
      </c>
      <c r="HE327" s="918">
        <f t="shared" si="306"/>
        <v>0</v>
      </c>
      <c r="HF327" s="918">
        <f t="shared" si="306"/>
        <v>0</v>
      </c>
      <c r="HG327" s="918">
        <f t="shared" si="306"/>
        <v>0</v>
      </c>
      <c r="HH327" s="918">
        <f t="shared" si="306"/>
        <v>0</v>
      </c>
      <c r="HI327" s="918">
        <f t="shared" si="306"/>
        <v>0</v>
      </c>
      <c r="HJ327" s="918">
        <f t="shared" si="306"/>
        <v>0</v>
      </c>
      <c r="HK327" s="918">
        <f t="shared" si="306"/>
        <v>0</v>
      </c>
      <c r="HL327" s="918">
        <f t="shared" si="306"/>
        <v>0</v>
      </c>
      <c r="HM327" s="918">
        <f t="shared" si="306"/>
        <v>0</v>
      </c>
      <c r="HN327" s="918">
        <f t="shared" si="306"/>
        <v>0</v>
      </c>
      <c r="HO327" s="918">
        <f t="shared" si="306"/>
        <v>0</v>
      </c>
      <c r="HP327" s="918">
        <f t="shared" si="306"/>
        <v>0</v>
      </c>
      <c r="HQ327" s="918">
        <f t="shared" si="306"/>
        <v>0</v>
      </c>
      <c r="HR327" s="918">
        <f t="shared" si="306"/>
        <v>0</v>
      </c>
      <c r="HS327" s="918">
        <f t="shared" si="306"/>
        <v>0</v>
      </c>
      <c r="HT327" s="918">
        <f t="shared" si="306"/>
        <v>0</v>
      </c>
      <c r="HU327" s="918">
        <f t="shared" si="306"/>
        <v>0</v>
      </c>
      <c r="HV327" s="918">
        <f t="shared" si="306"/>
        <v>0</v>
      </c>
      <c r="HW327" s="918">
        <f t="shared" si="306"/>
        <v>0</v>
      </c>
      <c r="HX327" s="918">
        <f t="shared" si="306"/>
        <v>0</v>
      </c>
      <c r="HY327" s="918">
        <f t="shared" si="306"/>
        <v>0</v>
      </c>
      <c r="HZ327" s="918">
        <f t="shared" si="306"/>
        <v>0</v>
      </c>
      <c r="IA327" s="918">
        <f t="shared" si="306"/>
        <v>0</v>
      </c>
      <c r="IB327" s="918">
        <f t="shared" si="306"/>
        <v>0</v>
      </c>
      <c r="IC327" s="918">
        <f t="shared" si="306"/>
        <v>0</v>
      </c>
      <c r="ID327" s="918">
        <f t="shared" si="306"/>
        <v>0</v>
      </c>
      <c r="IE327" s="918">
        <f t="shared" si="306"/>
        <v>0</v>
      </c>
      <c r="IF327" s="918">
        <f t="shared" si="306"/>
        <v>0</v>
      </c>
      <c r="IG327" s="918">
        <f t="shared" si="306"/>
        <v>0</v>
      </c>
      <c r="IH327" s="918">
        <f t="shared" si="306"/>
        <v>0</v>
      </c>
      <c r="II327" s="918">
        <f t="shared" si="306"/>
        <v>0</v>
      </c>
      <c r="IJ327" s="918">
        <f t="shared" si="306"/>
        <v>0</v>
      </c>
      <c r="IK327" s="918">
        <f t="shared" si="306"/>
        <v>0</v>
      </c>
      <c r="IL327" s="918">
        <f t="shared" si="306"/>
        <v>0</v>
      </c>
      <c r="IM327" s="918">
        <f t="shared" si="306"/>
        <v>0</v>
      </c>
      <c r="IN327" s="918">
        <f t="shared" si="306"/>
        <v>0</v>
      </c>
      <c r="IO327" s="918">
        <f t="shared" si="306"/>
        <v>0</v>
      </c>
      <c r="IP327" s="918">
        <f t="shared" si="306"/>
        <v>0</v>
      </c>
      <c r="IQ327" s="918">
        <f t="shared" si="306"/>
        <v>0</v>
      </c>
      <c r="IR327" s="918">
        <f t="shared" si="306"/>
        <v>0</v>
      </c>
      <c r="IS327" s="918">
        <f t="shared" si="306"/>
        <v>0</v>
      </c>
      <c r="IT327" s="918">
        <f t="shared" si="306"/>
        <v>0</v>
      </c>
      <c r="IU327" s="918">
        <f t="shared" si="306"/>
        <v>0</v>
      </c>
      <c r="IV327" s="918">
        <f t="shared" si="306"/>
        <v>0</v>
      </c>
      <c r="IW327" s="918">
        <f t="shared" si="306"/>
        <v>0</v>
      </c>
      <c r="IX327" s="918">
        <f t="shared" si="306"/>
        <v>0</v>
      </c>
      <c r="IY327" s="918">
        <f t="shared" si="306"/>
        <v>0</v>
      </c>
      <c r="IZ327" s="918">
        <f t="shared" si="306"/>
        <v>0</v>
      </c>
      <c r="JA327" s="918">
        <f t="shared" si="306"/>
        <v>0</v>
      </c>
      <c r="JB327" s="918">
        <f t="shared" si="306"/>
        <v>0</v>
      </c>
      <c r="JC327" s="918">
        <f t="shared" si="306"/>
        <v>0</v>
      </c>
      <c r="JD327" s="918">
        <f t="shared" si="306"/>
        <v>0</v>
      </c>
      <c r="JE327" s="918">
        <f t="shared" si="306"/>
        <v>0</v>
      </c>
      <c r="JF327" s="918">
        <f t="shared" si="306"/>
        <v>0</v>
      </c>
      <c r="JG327" s="918">
        <f t="shared" si="306"/>
        <v>0</v>
      </c>
      <c r="JH327" s="918">
        <f t="shared" ref="JH327:LS329" si="307">JH324</f>
        <v>0</v>
      </c>
      <c r="JI327" s="918">
        <f t="shared" si="307"/>
        <v>0</v>
      </c>
      <c r="JJ327" s="918">
        <f t="shared" si="307"/>
        <v>0</v>
      </c>
      <c r="JK327" s="918">
        <f t="shared" si="307"/>
        <v>0</v>
      </c>
      <c r="JL327" s="918">
        <f t="shared" si="307"/>
        <v>0</v>
      </c>
      <c r="JM327" s="918">
        <f t="shared" si="307"/>
        <v>0</v>
      </c>
      <c r="JN327" s="918">
        <f t="shared" si="307"/>
        <v>0</v>
      </c>
      <c r="JO327" s="918">
        <f t="shared" si="307"/>
        <v>0</v>
      </c>
      <c r="JP327" s="918">
        <f t="shared" si="307"/>
        <v>0</v>
      </c>
      <c r="JQ327" s="918">
        <f t="shared" si="307"/>
        <v>0</v>
      </c>
      <c r="JR327" s="918">
        <f t="shared" si="307"/>
        <v>0</v>
      </c>
      <c r="JS327" s="918">
        <f t="shared" si="307"/>
        <v>0</v>
      </c>
      <c r="JT327" s="918">
        <f t="shared" si="307"/>
        <v>0</v>
      </c>
      <c r="JU327" s="918">
        <f t="shared" si="307"/>
        <v>0</v>
      </c>
      <c r="JV327" s="918">
        <f t="shared" si="307"/>
        <v>0</v>
      </c>
      <c r="JW327" s="918">
        <f t="shared" si="307"/>
        <v>0</v>
      </c>
      <c r="JX327" s="918">
        <f t="shared" si="307"/>
        <v>0</v>
      </c>
      <c r="JY327" s="918">
        <f t="shared" si="307"/>
        <v>0</v>
      </c>
      <c r="JZ327" s="918">
        <f t="shared" si="307"/>
        <v>0</v>
      </c>
      <c r="KA327" s="918">
        <f t="shared" si="307"/>
        <v>0</v>
      </c>
      <c r="KB327" s="918">
        <f t="shared" si="307"/>
        <v>0</v>
      </c>
      <c r="KC327" s="918">
        <f t="shared" si="307"/>
        <v>0</v>
      </c>
      <c r="KD327" s="918">
        <f t="shared" si="307"/>
        <v>0</v>
      </c>
      <c r="KE327" s="918">
        <f t="shared" si="307"/>
        <v>0</v>
      </c>
      <c r="KF327" s="918">
        <f t="shared" si="307"/>
        <v>0</v>
      </c>
      <c r="KG327" s="918">
        <f t="shared" si="307"/>
        <v>0</v>
      </c>
      <c r="KH327" s="918">
        <f t="shared" si="307"/>
        <v>0</v>
      </c>
      <c r="KI327" s="918">
        <f t="shared" si="307"/>
        <v>0</v>
      </c>
      <c r="KJ327" s="918">
        <f t="shared" si="307"/>
        <v>0</v>
      </c>
      <c r="KK327" s="918">
        <f t="shared" si="307"/>
        <v>0</v>
      </c>
      <c r="KL327" s="918">
        <f t="shared" si="307"/>
        <v>0</v>
      </c>
      <c r="KM327" s="918">
        <f t="shared" si="307"/>
        <v>0</v>
      </c>
      <c r="KN327" s="918">
        <f t="shared" si="307"/>
        <v>0</v>
      </c>
      <c r="KO327" s="918">
        <f t="shared" si="307"/>
        <v>0</v>
      </c>
      <c r="KP327" s="918">
        <f t="shared" si="307"/>
        <v>0</v>
      </c>
      <c r="KQ327" s="918">
        <f t="shared" si="307"/>
        <v>0</v>
      </c>
      <c r="KR327" s="918">
        <f t="shared" si="307"/>
        <v>0</v>
      </c>
      <c r="KS327" s="918">
        <f t="shared" si="307"/>
        <v>0</v>
      </c>
      <c r="KT327" s="918">
        <f t="shared" si="307"/>
        <v>0</v>
      </c>
      <c r="KU327" s="918">
        <f t="shared" si="307"/>
        <v>0</v>
      </c>
      <c r="KV327" s="918">
        <f t="shared" si="307"/>
        <v>0</v>
      </c>
      <c r="KW327" s="918">
        <f t="shared" si="307"/>
        <v>0</v>
      </c>
      <c r="KX327" s="918">
        <f t="shared" si="307"/>
        <v>0</v>
      </c>
      <c r="KY327" s="918">
        <f t="shared" si="307"/>
        <v>0</v>
      </c>
      <c r="KZ327" s="918">
        <f t="shared" si="307"/>
        <v>0</v>
      </c>
      <c r="LA327" s="918">
        <f t="shared" si="307"/>
        <v>0</v>
      </c>
      <c r="LB327" s="918">
        <f t="shared" si="307"/>
        <v>0</v>
      </c>
      <c r="LC327" s="918">
        <f t="shared" si="307"/>
        <v>0</v>
      </c>
      <c r="LD327" s="918">
        <f t="shared" si="307"/>
        <v>0</v>
      </c>
      <c r="LE327" s="918">
        <f t="shared" si="307"/>
        <v>0</v>
      </c>
      <c r="LF327" s="918">
        <f t="shared" si="307"/>
        <v>0</v>
      </c>
      <c r="LG327" s="918">
        <f t="shared" si="307"/>
        <v>0</v>
      </c>
      <c r="LH327" s="918">
        <f t="shared" si="307"/>
        <v>0</v>
      </c>
      <c r="LI327" s="918">
        <f t="shared" si="307"/>
        <v>0</v>
      </c>
      <c r="LJ327" s="918">
        <f t="shared" si="307"/>
        <v>0</v>
      </c>
      <c r="LK327" s="918">
        <f t="shared" si="307"/>
        <v>0</v>
      </c>
      <c r="LL327" s="918">
        <f t="shared" si="307"/>
        <v>0</v>
      </c>
      <c r="LM327" s="918">
        <f t="shared" si="307"/>
        <v>0</v>
      </c>
      <c r="LN327" s="918">
        <f t="shared" si="307"/>
        <v>0</v>
      </c>
      <c r="LO327" s="918">
        <f t="shared" si="307"/>
        <v>0</v>
      </c>
      <c r="LP327" s="918">
        <f t="shared" si="307"/>
        <v>0</v>
      </c>
      <c r="LQ327" s="918">
        <f t="shared" si="307"/>
        <v>0</v>
      </c>
      <c r="LR327" s="918">
        <f t="shared" si="307"/>
        <v>0</v>
      </c>
      <c r="LS327" s="918">
        <f t="shared" si="307"/>
        <v>0</v>
      </c>
      <c r="LT327" s="918">
        <f t="shared" ref="LT327:OE329" si="308">LT324</f>
        <v>0</v>
      </c>
      <c r="LU327" s="918">
        <f t="shared" si="308"/>
        <v>0</v>
      </c>
      <c r="LV327" s="918">
        <f t="shared" si="308"/>
        <v>0</v>
      </c>
      <c r="LW327" s="918">
        <f t="shared" si="308"/>
        <v>0</v>
      </c>
      <c r="LX327" s="918">
        <f t="shared" si="308"/>
        <v>0</v>
      </c>
      <c r="LY327" s="918">
        <f t="shared" si="308"/>
        <v>0</v>
      </c>
      <c r="LZ327" s="918">
        <f t="shared" si="308"/>
        <v>0</v>
      </c>
      <c r="MA327" s="918">
        <f t="shared" si="308"/>
        <v>0</v>
      </c>
      <c r="MB327" s="918">
        <f t="shared" si="308"/>
        <v>0</v>
      </c>
      <c r="MC327" s="918">
        <f t="shared" si="308"/>
        <v>0</v>
      </c>
      <c r="MD327" s="918">
        <f t="shared" si="308"/>
        <v>0</v>
      </c>
      <c r="ME327" s="918">
        <f t="shared" si="308"/>
        <v>0</v>
      </c>
      <c r="MF327" s="918">
        <f t="shared" si="308"/>
        <v>0</v>
      </c>
      <c r="MG327" s="918">
        <f t="shared" si="308"/>
        <v>0</v>
      </c>
      <c r="MH327" s="918">
        <f t="shared" si="308"/>
        <v>0</v>
      </c>
      <c r="MI327" s="918">
        <f t="shared" si="308"/>
        <v>0</v>
      </c>
      <c r="MJ327" s="918">
        <f t="shared" si="308"/>
        <v>0</v>
      </c>
      <c r="MK327" s="918">
        <f t="shared" si="308"/>
        <v>0</v>
      </c>
      <c r="ML327" s="918">
        <f t="shared" si="308"/>
        <v>0</v>
      </c>
      <c r="MM327" s="918">
        <f t="shared" si="308"/>
        <v>0</v>
      </c>
      <c r="MN327" s="918">
        <f t="shared" si="308"/>
        <v>0</v>
      </c>
      <c r="MO327" s="918">
        <f t="shared" si="308"/>
        <v>0</v>
      </c>
      <c r="MP327" s="918">
        <f t="shared" si="308"/>
        <v>0</v>
      </c>
      <c r="MQ327" s="918">
        <f t="shared" si="308"/>
        <v>0</v>
      </c>
      <c r="MR327" s="918">
        <f t="shared" si="308"/>
        <v>0</v>
      </c>
      <c r="MS327" s="918">
        <f t="shared" si="308"/>
        <v>0</v>
      </c>
      <c r="MT327" s="918">
        <f t="shared" si="308"/>
        <v>0</v>
      </c>
      <c r="MU327" s="918">
        <f t="shared" si="308"/>
        <v>0</v>
      </c>
      <c r="MV327" s="918">
        <f t="shared" si="308"/>
        <v>0</v>
      </c>
      <c r="MW327" s="918">
        <f t="shared" si="308"/>
        <v>0</v>
      </c>
      <c r="MX327" s="918">
        <f t="shared" si="308"/>
        <v>0</v>
      </c>
      <c r="MY327" s="918">
        <f t="shared" si="308"/>
        <v>0</v>
      </c>
      <c r="MZ327" s="918">
        <f t="shared" si="308"/>
        <v>0</v>
      </c>
      <c r="NA327" s="918">
        <f t="shared" si="308"/>
        <v>0</v>
      </c>
      <c r="NB327" s="918">
        <f t="shared" si="308"/>
        <v>0</v>
      </c>
      <c r="NC327" s="918">
        <f t="shared" si="308"/>
        <v>0</v>
      </c>
      <c r="ND327" s="918">
        <f t="shared" si="308"/>
        <v>0</v>
      </c>
      <c r="NE327" s="918">
        <f t="shared" si="308"/>
        <v>0</v>
      </c>
      <c r="NF327" s="918">
        <f t="shared" si="308"/>
        <v>0</v>
      </c>
      <c r="NG327" s="918">
        <f t="shared" si="308"/>
        <v>0</v>
      </c>
      <c r="NH327" s="918">
        <f t="shared" si="308"/>
        <v>0</v>
      </c>
      <c r="NI327" s="918">
        <f t="shared" si="308"/>
        <v>0</v>
      </c>
      <c r="NJ327" s="918">
        <f t="shared" si="308"/>
        <v>0</v>
      </c>
      <c r="NK327" s="918">
        <f t="shared" si="308"/>
        <v>0</v>
      </c>
      <c r="NL327" s="918">
        <f t="shared" si="308"/>
        <v>0</v>
      </c>
      <c r="NM327" s="918">
        <f t="shared" si="308"/>
        <v>0</v>
      </c>
      <c r="NN327" s="918">
        <f t="shared" si="308"/>
        <v>0</v>
      </c>
      <c r="NO327" s="918">
        <f t="shared" si="308"/>
        <v>0</v>
      </c>
      <c r="NP327" s="918">
        <f t="shared" si="308"/>
        <v>0</v>
      </c>
      <c r="NQ327" s="918">
        <f t="shared" si="308"/>
        <v>0</v>
      </c>
      <c r="NR327" s="918">
        <f t="shared" si="308"/>
        <v>0</v>
      </c>
      <c r="NS327" s="918">
        <f t="shared" si="308"/>
        <v>0</v>
      </c>
      <c r="NT327" s="918">
        <f t="shared" si="308"/>
        <v>0</v>
      </c>
      <c r="NU327" s="918">
        <f t="shared" si="308"/>
        <v>0</v>
      </c>
      <c r="NV327" s="918">
        <f t="shared" si="308"/>
        <v>0</v>
      </c>
      <c r="NW327" s="918">
        <f t="shared" si="308"/>
        <v>0</v>
      </c>
      <c r="NX327" s="918">
        <f t="shared" si="308"/>
        <v>0</v>
      </c>
      <c r="NY327" s="918">
        <f t="shared" si="308"/>
        <v>0</v>
      </c>
      <c r="NZ327" s="918">
        <f t="shared" si="308"/>
        <v>0</v>
      </c>
      <c r="OA327" s="918">
        <f t="shared" si="308"/>
        <v>0</v>
      </c>
      <c r="OB327" s="918">
        <f t="shared" si="308"/>
        <v>0</v>
      </c>
      <c r="OC327" s="918">
        <f t="shared" si="308"/>
        <v>0</v>
      </c>
      <c r="OD327" s="918">
        <f t="shared" si="308"/>
        <v>0</v>
      </c>
      <c r="OE327" s="918">
        <f t="shared" si="308"/>
        <v>0</v>
      </c>
      <c r="OF327" s="918">
        <f t="shared" ref="OF327:QQ329" si="309">OF324</f>
        <v>0</v>
      </c>
      <c r="OG327" s="918">
        <f t="shared" si="309"/>
        <v>0</v>
      </c>
      <c r="OH327" s="918">
        <f t="shared" si="309"/>
        <v>0</v>
      </c>
      <c r="OI327" s="918">
        <f t="shared" si="309"/>
        <v>0</v>
      </c>
      <c r="OJ327" s="918">
        <f t="shared" si="309"/>
        <v>0</v>
      </c>
      <c r="OK327" s="918">
        <f t="shared" si="309"/>
        <v>0</v>
      </c>
      <c r="OL327" s="918">
        <f t="shared" si="309"/>
        <v>0</v>
      </c>
      <c r="OM327" s="918">
        <f t="shared" si="309"/>
        <v>0</v>
      </c>
      <c r="ON327" s="918">
        <f t="shared" si="309"/>
        <v>0</v>
      </c>
      <c r="OO327" s="918">
        <f t="shared" si="309"/>
        <v>0</v>
      </c>
      <c r="OP327" s="918">
        <f t="shared" si="309"/>
        <v>0</v>
      </c>
      <c r="OQ327" s="918">
        <f t="shared" si="309"/>
        <v>0</v>
      </c>
      <c r="OR327" s="918">
        <f t="shared" si="309"/>
        <v>0</v>
      </c>
      <c r="OS327" s="918">
        <f t="shared" si="309"/>
        <v>0</v>
      </c>
      <c r="OT327" s="918">
        <f t="shared" si="309"/>
        <v>0</v>
      </c>
      <c r="OU327" s="918">
        <f t="shared" si="309"/>
        <v>0</v>
      </c>
      <c r="OV327" s="918">
        <f t="shared" si="309"/>
        <v>0</v>
      </c>
      <c r="OW327" s="918">
        <f t="shared" si="309"/>
        <v>0</v>
      </c>
      <c r="OX327" s="918">
        <f t="shared" si="309"/>
        <v>0</v>
      </c>
      <c r="OY327" s="918">
        <f t="shared" si="309"/>
        <v>0</v>
      </c>
      <c r="OZ327" s="918">
        <f t="shared" si="309"/>
        <v>0</v>
      </c>
      <c r="PA327" s="918">
        <f t="shared" si="309"/>
        <v>0</v>
      </c>
      <c r="PB327" s="918">
        <f t="shared" si="309"/>
        <v>0</v>
      </c>
      <c r="PC327" s="918">
        <f t="shared" si="309"/>
        <v>0</v>
      </c>
      <c r="PD327" s="918">
        <f t="shared" si="309"/>
        <v>0</v>
      </c>
      <c r="PE327" s="918">
        <f t="shared" si="309"/>
        <v>0</v>
      </c>
      <c r="PF327" s="918">
        <f t="shared" si="309"/>
        <v>0</v>
      </c>
      <c r="PG327" s="918">
        <f t="shared" si="309"/>
        <v>0</v>
      </c>
      <c r="PH327" s="918">
        <f t="shared" si="309"/>
        <v>0</v>
      </c>
      <c r="PI327" s="918">
        <f t="shared" si="309"/>
        <v>0</v>
      </c>
      <c r="PJ327" s="918">
        <f t="shared" si="309"/>
        <v>0</v>
      </c>
      <c r="PK327" s="918">
        <f t="shared" si="309"/>
        <v>0</v>
      </c>
      <c r="PL327" s="918">
        <f t="shared" si="309"/>
        <v>0</v>
      </c>
      <c r="PM327" s="918">
        <f t="shared" si="309"/>
        <v>0</v>
      </c>
      <c r="PN327" s="918">
        <f t="shared" si="309"/>
        <v>0</v>
      </c>
      <c r="PO327" s="918">
        <f t="shared" si="309"/>
        <v>0</v>
      </c>
      <c r="PP327" s="918">
        <f t="shared" si="309"/>
        <v>0</v>
      </c>
      <c r="PQ327" s="918">
        <f t="shared" si="309"/>
        <v>0</v>
      </c>
      <c r="PR327" s="918">
        <f t="shared" si="309"/>
        <v>0</v>
      </c>
      <c r="PS327" s="918">
        <f t="shared" si="309"/>
        <v>0</v>
      </c>
      <c r="PT327" s="918">
        <f t="shared" si="309"/>
        <v>0</v>
      </c>
      <c r="PU327" s="918">
        <f t="shared" si="309"/>
        <v>0</v>
      </c>
      <c r="PV327" s="918">
        <f t="shared" si="309"/>
        <v>0</v>
      </c>
      <c r="PW327" s="918">
        <f t="shared" si="309"/>
        <v>0</v>
      </c>
      <c r="PX327" s="918">
        <f t="shared" si="309"/>
        <v>0</v>
      </c>
      <c r="PY327" s="918">
        <f t="shared" si="309"/>
        <v>0</v>
      </c>
      <c r="PZ327" s="918">
        <f t="shared" si="309"/>
        <v>0</v>
      </c>
      <c r="QA327" s="918">
        <f t="shared" si="309"/>
        <v>0</v>
      </c>
      <c r="QB327" s="918">
        <f t="shared" si="309"/>
        <v>0</v>
      </c>
      <c r="QC327" s="918">
        <f t="shared" si="309"/>
        <v>0</v>
      </c>
      <c r="QD327" s="918">
        <f t="shared" si="309"/>
        <v>0</v>
      </c>
      <c r="QE327" s="918">
        <f t="shared" si="309"/>
        <v>0</v>
      </c>
      <c r="QF327" s="918">
        <f t="shared" si="309"/>
        <v>0</v>
      </c>
      <c r="QG327" s="918">
        <f t="shared" si="309"/>
        <v>0</v>
      </c>
      <c r="QH327" s="918">
        <f t="shared" si="309"/>
        <v>0</v>
      </c>
      <c r="QI327" s="918">
        <f t="shared" si="309"/>
        <v>0</v>
      </c>
      <c r="QJ327" s="918">
        <f t="shared" si="309"/>
        <v>0</v>
      </c>
      <c r="QK327" s="918">
        <f t="shared" si="309"/>
        <v>0</v>
      </c>
      <c r="QL327" s="918">
        <f t="shared" si="309"/>
        <v>0</v>
      </c>
      <c r="QM327" s="918">
        <f t="shared" si="309"/>
        <v>0</v>
      </c>
      <c r="QN327" s="918">
        <f t="shared" si="309"/>
        <v>0</v>
      </c>
      <c r="QO327" s="918">
        <f t="shared" si="309"/>
        <v>0</v>
      </c>
      <c r="QP327" s="918">
        <f t="shared" si="309"/>
        <v>0</v>
      </c>
      <c r="QQ327" s="918">
        <f t="shared" si="309"/>
        <v>0</v>
      </c>
      <c r="QR327" s="918">
        <f t="shared" ref="QR327:SI329" si="310">QR324</f>
        <v>0</v>
      </c>
      <c r="QS327" s="918">
        <f t="shared" si="310"/>
        <v>0</v>
      </c>
      <c r="QT327" s="918">
        <f t="shared" si="310"/>
        <v>0</v>
      </c>
      <c r="QU327" s="918">
        <f t="shared" si="310"/>
        <v>0</v>
      </c>
      <c r="QV327" s="918">
        <f t="shared" si="310"/>
        <v>0</v>
      </c>
      <c r="QW327" s="918">
        <f t="shared" si="310"/>
        <v>0</v>
      </c>
      <c r="QX327" s="918">
        <f t="shared" si="310"/>
        <v>0</v>
      </c>
      <c r="QY327" s="918">
        <f t="shared" si="310"/>
        <v>0</v>
      </c>
      <c r="QZ327" s="918">
        <f t="shared" si="310"/>
        <v>0</v>
      </c>
      <c r="RA327" s="918">
        <f t="shared" si="310"/>
        <v>0</v>
      </c>
      <c r="RB327" s="918">
        <f t="shared" si="310"/>
        <v>0</v>
      </c>
      <c r="RC327" s="918">
        <f t="shared" si="310"/>
        <v>0</v>
      </c>
      <c r="RD327" s="918">
        <f t="shared" si="310"/>
        <v>0</v>
      </c>
      <c r="RE327" s="918">
        <f t="shared" si="310"/>
        <v>0</v>
      </c>
      <c r="RF327" s="918">
        <f t="shared" si="310"/>
        <v>0</v>
      </c>
      <c r="RG327" s="918">
        <f t="shared" si="310"/>
        <v>0</v>
      </c>
      <c r="RH327" s="918">
        <f t="shared" si="310"/>
        <v>0</v>
      </c>
      <c r="RI327" s="918">
        <f t="shared" si="310"/>
        <v>0</v>
      </c>
      <c r="RJ327" s="918">
        <f t="shared" si="310"/>
        <v>0</v>
      </c>
      <c r="RK327" s="918">
        <f t="shared" si="310"/>
        <v>0</v>
      </c>
      <c r="RL327" s="918">
        <f t="shared" si="310"/>
        <v>0</v>
      </c>
      <c r="RM327" s="918">
        <f t="shared" si="310"/>
        <v>0</v>
      </c>
      <c r="RN327" s="918">
        <f t="shared" si="310"/>
        <v>0</v>
      </c>
      <c r="RO327" s="918">
        <f t="shared" si="310"/>
        <v>0</v>
      </c>
      <c r="RP327" s="918">
        <f t="shared" si="310"/>
        <v>0</v>
      </c>
      <c r="RQ327" s="918">
        <f t="shared" si="310"/>
        <v>0</v>
      </c>
      <c r="RR327" s="918">
        <f t="shared" si="310"/>
        <v>0</v>
      </c>
      <c r="RS327" s="918">
        <f t="shared" si="310"/>
        <v>0</v>
      </c>
      <c r="RT327" s="918">
        <f t="shared" si="310"/>
        <v>0</v>
      </c>
      <c r="RU327" s="918">
        <f t="shared" si="310"/>
        <v>0</v>
      </c>
      <c r="RV327" s="918">
        <f t="shared" si="310"/>
        <v>0</v>
      </c>
      <c r="RW327" s="918">
        <f t="shared" si="310"/>
        <v>0</v>
      </c>
      <c r="RX327" s="918">
        <f t="shared" si="310"/>
        <v>0</v>
      </c>
      <c r="RY327" s="918">
        <f t="shared" si="310"/>
        <v>0</v>
      </c>
      <c r="RZ327" s="918">
        <f t="shared" si="310"/>
        <v>0</v>
      </c>
      <c r="SA327" s="918">
        <f t="shared" si="310"/>
        <v>0</v>
      </c>
      <c r="SB327" s="918">
        <f t="shared" si="310"/>
        <v>0</v>
      </c>
      <c r="SC327" s="918">
        <f t="shared" si="310"/>
        <v>0</v>
      </c>
      <c r="SD327" s="918">
        <f t="shared" si="310"/>
        <v>0</v>
      </c>
      <c r="SE327" s="918">
        <f t="shared" si="310"/>
        <v>0</v>
      </c>
      <c r="SF327" s="918">
        <f t="shared" si="310"/>
        <v>0</v>
      </c>
      <c r="SG327" s="918">
        <f t="shared" si="310"/>
        <v>0</v>
      </c>
      <c r="SH327" s="918">
        <f t="shared" si="310"/>
        <v>0</v>
      </c>
      <c r="SI327" s="918">
        <f t="shared" si="310"/>
        <v>0</v>
      </c>
      <c r="SJ327" s="272">
        <f t="shared" si="302"/>
        <v>0</v>
      </c>
      <c r="SK327" s="259"/>
      <c r="SL327" s="247"/>
      <c r="SM327" s="247"/>
      <c r="SN327" s="247"/>
    </row>
    <row r="328" spans="1:508" outlineLevel="3" x14ac:dyDescent="0.35">
      <c r="A328" s="247"/>
      <c r="B328" s="256"/>
      <c r="C328" s="445">
        <f>INT($C$40)+3</f>
        <v>4</v>
      </c>
      <c r="D328" s="272"/>
      <c r="E328" s="323">
        <f t="shared" si="269"/>
        <v>176</v>
      </c>
      <c r="F328" s="329"/>
      <c r="G328" s="272"/>
      <c r="H328" s="567"/>
      <c r="I328" s="582" t="s">
        <v>901</v>
      </c>
      <c r="J328" s="568"/>
      <c r="K328" s="918">
        <f t="shared" ref="K328:Z329" si="311">K325</f>
        <v>0</v>
      </c>
      <c r="L328" s="918">
        <f t="shared" si="311"/>
        <v>0</v>
      </c>
      <c r="M328" s="918">
        <f t="shared" si="311"/>
        <v>0</v>
      </c>
      <c r="N328" s="918">
        <f t="shared" si="311"/>
        <v>0</v>
      </c>
      <c r="O328" s="918">
        <f t="shared" si="311"/>
        <v>0</v>
      </c>
      <c r="P328" s="918">
        <f t="shared" si="311"/>
        <v>0</v>
      </c>
      <c r="Q328" s="918">
        <f t="shared" si="311"/>
        <v>0</v>
      </c>
      <c r="R328" s="918">
        <f t="shared" si="311"/>
        <v>0</v>
      </c>
      <c r="S328" s="918">
        <f t="shared" si="311"/>
        <v>0</v>
      </c>
      <c r="T328" s="918">
        <f t="shared" si="311"/>
        <v>0</v>
      </c>
      <c r="U328" s="918">
        <f t="shared" si="311"/>
        <v>0</v>
      </c>
      <c r="V328" s="918">
        <f t="shared" si="311"/>
        <v>0</v>
      </c>
      <c r="W328" s="918">
        <f t="shared" si="311"/>
        <v>0</v>
      </c>
      <c r="X328" s="918">
        <f t="shared" si="311"/>
        <v>0</v>
      </c>
      <c r="Y328" s="918">
        <f t="shared" si="311"/>
        <v>0</v>
      </c>
      <c r="Z328" s="918">
        <f t="shared" si="311"/>
        <v>0</v>
      </c>
      <c r="AA328" s="918">
        <f t="shared" si="303"/>
        <v>0</v>
      </c>
      <c r="AB328" s="918">
        <f t="shared" si="303"/>
        <v>0</v>
      </c>
      <c r="AC328" s="918">
        <f t="shared" si="303"/>
        <v>0</v>
      </c>
      <c r="AD328" s="918">
        <f t="shared" si="303"/>
        <v>0</v>
      </c>
      <c r="AE328" s="918">
        <f t="shared" si="303"/>
        <v>0</v>
      </c>
      <c r="AF328" s="918">
        <f t="shared" si="303"/>
        <v>0</v>
      </c>
      <c r="AG328" s="918">
        <f t="shared" si="303"/>
        <v>0</v>
      </c>
      <c r="AH328" s="918">
        <f t="shared" si="303"/>
        <v>0</v>
      </c>
      <c r="AI328" s="918">
        <f t="shared" si="303"/>
        <v>0</v>
      </c>
      <c r="AJ328" s="918">
        <f t="shared" si="303"/>
        <v>0</v>
      </c>
      <c r="AK328" s="918">
        <f t="shared" si="303"/>
        <v>0</v>
      </c>
      <c r="AL328" s="918">
        <f t="shared" si="303"/>
        <v>0</v>
      </c>
      <c r="AM328" s="918">
        <f t="shared" si="303"/>
        <v>0</v>
      </c>
      <c r="AN328" s="918">
        <f t="shared" si="303"/>
        <v>0</v>
      </c>
      <c r="AO328" s="918">
        <f t="shared" si="303"/>
        <v>0</v>
      </c>
      <c r="AP328" s="918">
        <f t="shared" si="303"/>
        <v>0</v>
      </c>
      <c r="AQ328" s="918">
        <f t="shared" si="303"/>
        <v>0</v>
      </c>
      <c r="AR328" s="918">
        <f t="shared" si="303"/>
        <v>0</v>
      </c>
      <c r="AS328" s="918">
        <f t="shared" si="303"/>
        <v>0</v>
      </c>
      <c r="AT328" s="918">
        <f t="shared" si="303"/>
        <v>0</v>
      </c>
      <c r="AU328" s="918">
        <f t="shared" si="303"/>
        <v>0</v>
      </c>
      <c r="AV328" s="918">
        <f t="shared" si="303"/>
        <v>0</v>
      </c>
      <c r="AW328" s="918">
        <f t="shared" si="303"/>
        <v>0</v>
      </c>
      <c r="AX328" s="918">
        <f t="shared" si="303"/>
        <v>0</v>
      </c>
      <c r="AY328" s="918">
        <f t="shared" si="303"/>
        <v>0</v>
      </c>
      <c r="AZ328" s="918">
        <f t="shared" si="303"/>
        <v>0</v>
      </c>
      <c r="BA328" s="918">
        <f t="shared" si="303"/>
        <v>0</v>
      </c>
      <c r="BB328" s="918">
        <f t="shared" si="303"/>
        <v>0</v>
      </c>
      <c r="BC328" s="918">
        <f t="shared" si="303"/>
        <v>0</v>
      </c>
      <c r="BD328" s="918">
        <f t="shared" si="303"/>
        <v>0</v>
      </c>
      <c r="BE328" s="918">
        <f t="shared" si="303"/>
        <v>0</v>
      </c>
      <c r="BF328" s="918">
        <f t="shared" si="303"/>
        <v>0</v>
      </c>
      <c r="BG328" s="918">
        <f t="shared" si="303"/>
        <v>0</v>
      </c>
      <c r="BH328" s="918">
        <f t="shared" si="303"/>
        <v>0</v>
      </c>
      <c r="BI328" s="918">
        <f t="shared" si="303"/>
        <v>0</v>
      </c>
      <c r="BJ328" s="918">
        <f t="shared" si="303"/>
        <v>0</v>
      </c>
      <c r="BK328" s="918">
        <f t="shared" si="303"/>
        <v>0</v>
      </c>
      <c r="BL328" s="918">
        <f t="shared" si="303"/>
        <v>0</v>
      </c>
      <c r="BM328" s="918">
        <f t="shared" si="303"/>
        <v>0</v>
      </c>
      <c r="BN328" s="918">
        <f t="shared" si="303"/>
        <v>0</v>
      </c>
      <c r="BO328" s="918">
        <f t="shared" si="303"/>
        <v>0</v>
      </c>
      <c r="BP328" s="918">
        <f t="shared" si="303"/>
        <v>0</v>
      </c>
      <c r="BQ328" s="918">
        <f t="shared" si="303"/>
        <v>0</v>
      </c>
      <c r="BR328" s="918">
        <f t="shared" si="303"/>
        <v>0</v>
      </c>
      <c r="BS328" s="918">
        <f t="shared" si="303"/>
        <v>0</v>
      </c>
      <c r="BT328" s="918">
        <f t="shared" si="303"/>
        <v>0</v>
      </c>
      <c r="BU328" s="918">
        <f t="shared" si="303"/>
        <v>0</v>
      </c>
      <c r="BV328" s="918">
        <f t="shared" si="303"/>
        <v>0</v>
      </c>
      <c r="BW328" s="918">
        <f t="shared" si="303"/>
        <v>0</v>
      </c>
      <c r="BX328" s="918">
        <f t="shared" si="304"/>
        <v>0</v>
      </c>
      <c r="BY328" s="918">
        <f t="shared" si="304"/>
        <v>0</v>
      </c>
      <c r="BZ328" s="918">
        <f t="shared" si="304"/>
        <v>0</v>
      </c>
      <c r="CA328" s="918">
        <f t="shared" si="304"/>
        <v>0</v>
      </c>
      <c r="CB328" s="918">
        <f t="shared" si="304"/>
        <v>0</v>
      </c>
      <c r="CC328" s="918">
        <f t="shared" si="304"/>
        <v>0</v>
      </c>
      <c r="CD328" s="918">
        <f t="shared" si="304"/>
        <v>0</v>
      </c>
      <c r="CE328" s="918">
        <f t="shared" si="304"/>
        <v>0</v>
      </c>
      <c r="CF328" s="918">
        <f t="shared" si="304"/>
        <v>0</v>
      </c>
      <c r="CG328" s="918">
        <f t="shared" si="304"/>
        <v>0</v>
      </c>
      <c r="CH328" s="918">
        <f t="shared" si="304"/>
        <v>0</v>
      </c>
      <c r="CI328" s="918">
        <f t="shared" si="304"/>
        <v>0</v>
      </c>
      <c r="CJ328" s="918">
        <f t="shared" si="304"/>
        <v>0</v>
      </c>
      <c r="CK328" s="918">
        <f t="shared" si="304"/>
        <v>0</v>
      </c>
      <c r="CL328" s="918">
        <f t="shared" si="304"/>
        <v>0</v>
      </c>
      <c r="CM328" s="918">
        <f t="shared" si="304"/>
        <v>0</v>
      </c>
      <c r="CN328" s="918">
        <f t="shared" si="304"/>
        <v>0</v>
      </c>
      <c r="CO328" s="918">
        <f t="shared" si="304"/>
        <v>0</v>
      </c>
      <c r="CP328" s="918">
        <f t="shared" si="304"/>
        <v>0</v>
      </c>
      <c r="CQ328" s="918">
        <f t="shared" si="304"/>
        <v>0</v>
      </c>
      <c r="CR328" s="918">
        <f t="shared" si="304"/>
        <v>0</v>
      </c>
      <c r="CS328" s="918">
        <f t="shared" si="304"/>
        <v>0</v>
      </c>
      <c r="CT328" s="918">
        <f t="shared" si="304"/>
        <v>0</v>
      </c>
      <c r="CU328" s="918">
        <f t="shared" si="304"/>
        <v>0</v>
      </c>
      <c r="CV328" s="918">
        <f t="shared" si="304"/>
        <v>0</v>
      </c>
      <c r="CW328" s="918">
        <f t="shared" si="304"/>
        <v>0</v>
      </c>
      <c r="CX328" s="918">
        <f t="shared" si="304"/>
        <v>0</v>
      </c>
      <c r="CY328" s="918">
        <f t="shared" si="304"/>
        <v>0</v>
      </c>
      <c r="CZ328" s="918">
        <f t="shared" si="304"/>
        <v>0</v>
      </c>
      <c r="DA328" s="918">
        <f t="shared" si="304"/>
        <v>0</v>
      </c>
      <c r="DB328" s="918">
        <f t="shared" si="304"/>
        <v>0</v>
      </c>
      <c r="DC328" s="918">
        <f t="shared" si="304"/>
        <v>0</v>
      </c>
      <c r="DD328" s="918">
        <f t="shared" si="304"/>
        <v>0</v>
      </c>
      <c r="DE328" s="918">
        <f t="shared" si="304"/>
        <v>0</v>
      </c>
      <c r="DF328" s="918">
        <f t="shared" si="304"/>
        <v>0</v>
      </c>
      <c r="DG328" s="918">
        <f t="shared" si="304"/>
        <v>0</v>
      </c>
      <c r="DH328" s="918">
        <f t="shared" si="304"/>
        <v>0</v>
      </c>
      <c r="DI328" s="918">
        <f t="shared" si="304"/>
        <v>0</v>
      </c>
      <c r="DJ328" s="918">
        <f t="shared" si="304"/>
        <v>0</v>
      </c>
      <c r="DK328" s="918">
        <f t="shared" si="304"/>
        <v>0</v>
      </c>
      <c r="DL328" s="918">
        <f t="shared" si="304"/>
        <v>0</v>
      </c>
      <c r="DM328" s="918">
        <f t="shared" si="304"/>
        <v>0</v>
      </c>
      <c r="DN328" s="918">
        <f t="shared" si="304"/>
        <v>0</v>
      </c>
      <c r="DO328" s="918">
        <f t="shared" si="304"/>
        <v>0</v>
      </c>
      <c r="DP328" s="918">
        <f t="shared" si="304"/>
        <v>0</v>
      </c>
      <c r="DQ328" s="918">
        <f t="shared" si="304"/>
        <v>0</v>
      </c>
      <c r="DR328" s="918">
        <f t="shared" si="304"/>
        <v>0</v>
      </c>
      <c r="DS328" s="918">
        <f t="shared" si="304"/>
        <v>0</v>
      </c>
      <c r="DT328" s="918">
        <f t="shared" si="304"/>
        <v>0</v>
      </c>
      <c r="DU328" s="918">
        <f t="shared" si="304"/>
        <v>0</v>
      </c>
      <c r="DV328" s="918">
        <f t="shared" si="304"/>
        <v>0</v>
      </c>
      <c r="DW328" s="918">
        <f t="shared" si="304"/>
        <v>0</v>
      </c>
      <c r="DX328" s="918">
        <f t="shared" si="304"/>
        <v>0</v>
      </c>
      <c r="DY328" s="918">
        <f t="shared" si="304"/>
        <v>0</v>
      </c>
      <c r="DZ328" s="918">
        <f t="shared" si="304"/>
        <v>0</v>
      </c>
      <c r="EA328" s="918">
        <f t="shared" si="304"/>
        <v>0</v>
      </c>
      <c r="EB328" s="918">
        <f t="shared" si="304"/>
        <v>0</v>
      </c>
      <c r="EC328" s="918">
        <f t="shared" si="304"/>
        <v>0</v>
      </c>
      <c r="ED328" s="918">
        <f t="shared" si="304"/>
        <v>0</v>
      </c>
      <c r="EE328" s="918">
        <f t="shared" si="304"/>
        <v>0</v>
      </c>
      <c r="EF328" s="918">
        <f t="shared" si="304"/>
        <v>0</v>
      </c>
      <c r="EG328" s="918">
        <f t="shared" si="304"/>
        <v>0</v>
      </c>
      <c r="EH328" s="918">
        <f t="shared" si="304"/>
        <v>0</v>
      </c>
      <c r="EI328" s="918">
        <f t="shared" si="304"/>
        <v>0</v>
      </c>
      <c r="EJ328" s="918">
        <f t="shared" si="305"/>
        <v>0</v>
      </c>
      <c r="EK328" s="918">
        <f t="shared" si="305"/>
        <v>0</v>
      </c>
      <c r="EL328" s="918">
        <f t="shared" si="305"/>
        <v>0</v>
      </c>
      <c r="EM328" s="918">
        <f t="shared" si="305"/>
        <v>0</v>
      </c>
      <c r="EN328" s="918">
        <f t="shared" si="305"/>
        <v>0</v>
      </c>
      <c r="EO328" s="918">
        <f t="shared" si="305"/>
        <v>0</v>
      </c>
      <c r="EP328" s="918">
        <f t="shared" si="305"/>
        <v>0</v>
      </c>
      <c r="EQ328" s="918">
        <f t="shared" si="305"/>
        <v>0</v>
      </c>
      <c r="ER328" s="918">
        <f t="shared" si="305"/>
        <v>0</v>
      </c>
      <c r="ES328" s="918">
        <f t="shared" si="305"/>
        <v>0</v>
      </c>
      <c r="ET328" s="918">
        <f t="shared" si="305"/>
        <v>0</v>
      </c>
      <c r="EU328" s="918">
        <f t="shared" si="305"/>
        <v>0</v>
      </c>
      <c r="EV328" s="918">
        <f t="shared" si="305"/>
        <v>0</v>
      </c>
      <c r="EW328" s="918">
        <f t="shared" si="305"/>
        <v>0</v>
      </c>
      <c r="EX328" s="918">
        <f t="shared" si="305"/>
        <v>0</v>
      </c>
      <c r="EY328" s="918">
        <f t="shared" si="305"/>
        <v>0</v>
      </c>
      <c r="EZ328" s="918">
        <f t="shared" si="305"/>
        <v>0</v>
      </c>
      <c r="FA328" s="918">
        <f t="shared" si="305"/>
        <v>0</v>
      </c>
      <c r="FB328" s="918">
        <f t="shared" si="305"/>
        <v>0</v>
      </c>
      <c r="FC328" s="918">
        <f t="shared" si="305"/>
        <v>0</v>
      </c>
      <c r="FD328" s="918">
        <f t="shared" si="305"/>
        <v>0</v>
      </c>
      <c r="FE328" s="918">
        <f t="shared" si="305"/>
        <v>0</v>
      </c>
      <c r="FF328" s="918">
        <f t="shared" si="305"/>
        <v>0</v>
      </c>
      <c r="FG328" s="918">
        <f t="shared" si="305"/>
        <v>0</v>
      </c>
      <c r="FH328" s="918">
        <f t="shared" si="305"/>
        <v>0</v>
      </c>
      <c r="FI328" s="918">
        <f t="shared" si="305"/>
        <v>0</v>
      </c>
      <c r="FJ328" s="918">
        <f t="shared" si="305"/>
        <v>0</v>
      </c>
      <c r="FK328" s="918">
        <f t="shared" si="305"/>
        <v>0</v>
      </c>
      <c r="FL328" s="918">
        <f t="shared" si="305"/>
        <v>0</v>
      </c>
      <c r="FM328" s="918">
        <f t="shared" si="305"/>
        <v>0</v>
      </c>
      <c r="FN328" s="918">
        <f t="shared" si="305"/>
        <v>0</v>
      </c>
      <c r="FO328" s="918">
        <f t="shared" si="305"/>
        <v>0</v>
      </c>
      <c r="FP328" s="918">
        <f t="shared" si="305"/>
        <v>0</v>
      </c>
      <c r="FQ328" s="918">
        <f t="shared" si="305"/>
        <v>0</v>
      </c>
      <c r="FR328" s="918">
        <f t="shared" si="305"/>
        <v>0</v>
      </c>
      <c r="FS328" s="918">
        <f t="shared" si="305"/>
        <v>0</v>
      </c>
      <c r="FT328" s="918">
        <f t="shared" si="305"/>
        <v>0</v>
      </c>
      <c r="FU328" s="918">
        <f t="shared" si="305"/>
        <v>0</v>
      </c>
      <c r="FV328" s="918">
        <f t="shared" si="305"/>
        <v>0</v>
      </c>
      <c r="FW328" s="918">
        <f t="shared" si="305"/>
        <v>0</v>
      </c>
      <c r="FX328" s="918">
        <f t="shared" si="305"/>
        <v>0</v>
      </c>
      <c r="FY328" s="918">
        <f t="shared" si="305"/>
        <v>0</v>
      </c>
      <c r="FZ328" s="918">
        <f t="shared" si="305"/>
        <v>0</v>
      </c>
      <c r="GA328" s="918">
        <f t="shared" si="305"/>
        <v>0</v>
      </c>
      <c r="GB328" s="918">
        <f t="shared" si="305"/>
        <v>0</v>
      </c>
      <c r="GC328" s="918">
        <f t="shared" si="305"/>
        <v>0</v>
      </c>
      <c r="GD328" s="918">
        <f t="shared" si="305"/>
        <v>0</v>
      </c>
      <c r="GE328" s="918">
        <f t="shared" si="305"/>
        <v>0</v>
      </c>
      <c r="GF328" s="918">
        <f t="shared" si="305"/>
        <v>0</v>
      </c>
      <c r="GG328" s="918">
        <f t="shared" si="305"/>
        <v>0</v>
      </c>
      <c r="GH328" s="918">
        <f t="shared" si="305"/>
        <v>0</v>
      </c>
      <c r="GI328" s="918">
        <f t="shared" si="305"/>
        <v>0</v>
      </c>
      <c r="GJ328" s="918">
        <f t="shared" si="305"/>
        <v>0</v>
      </c>
      <c r="GK328" s="918">
        <f t="shared" si="305"/>
        <v>0</v>
      </c>
      <c r="GL328" s="918">
        <f t="shared" si="305"/>
        <v>0</v>
      </c>
      <c r="GM328" s="918">
        <f t="shared" si="305"/>
        <v>0</v>
      </c>
      <c r="GN328" s="918">
        <f t="shared" si="305"/>
        <v>0</v>
      </c>
      <c r="GO328" s="918">
        <f t="shared" si="305"/>
        <v>0</v>
      </c>
      <c r="GP328" s="918">
        <f t="shared" si="305"/>
        <v>0</v>
      </c>
      <c r="GQ328" s="918">
        <f t="shared" si="305"/>
        <v>0</v>
      </c>
      <c r="GR328" s="918">
        <f t="shared" si="305"/>
        <v>0</v>
      </c>
      <c r="GS328" s="918">
        <f t="shared" si="305"/>
        <v>0</v>
      </c>
      <c r="GT328" s="918">
        <f t="shared" si="305"/>
        <v>0</v>
      </c>
      <c r="GU328" s="918">
        <f t="shared" si="305"/>
        <v>0</v>
      </c>
      <c r="GV328" s="918">
        <f t="shared" si="306"/>
        <v>0</v>
      </c>
      <c r="GW328" s="918">
        <f t="shared" si="306"/>
        <v>0</v>
      </c>
      <c r="GX328" s="918">
        <f t="shared" si="306"/>
        <v>0</v>
      </c>
      <c r="GY328" s="918">
        <f t="shared" si="306"/>
        <v>0</v>
      </c>
      <c r="GZ328" s="918">
        <f t="shared" si="306"/>
        <v>0</v>
      </c>
      <c r="HA328" s="918">
        <f t="shared" si="306"/>
        <v>0</v>
      </c>
      <c r="HB328" s="918">
        <f t="shared" si="306"/>
        <v>0</v>
      </c>
      <c r="HC328" s="918">
        <f t="shared" si="306"/>
        <v>0</v>
      </c>
      <c r="HD328" s="918">
        <f t="shared" si="306"/>
        <v>0</v>
      </c>
      <c r="HE328" s="918">
        <f t="shared" si="306"/>
        <v>0</v>
      </c>
      <c r="HF328" s="918">
        <f t="shared" si="306"/>
        <v>0</v>
      </c>
      <c r="HG328" s="918">
        <f t="shared" si="306"/>
        <v>0</v>
      </c>
      <c r="HH328" s="918">
        <f t="shared" si="306"/>
        <v>0</v>
      </c>
      <c r="HI328" s="918">
        <f t="shared" si="306"/>
        <v>0</v>
      </c>
      <c r="HJ328" s="918">
        <f t="shared" si="306"/>
        <v>0</v>
      </c>
      <c r="HK328" s="918">
        <f t="shared" si="306"/>
        <v>0</v>
      </c>
      <c r="HL328" s="918">
        <f t="shared" si="306"/>
        <v>0</v>
      </c>
      <c r="HM328" s="918">
        <f t="shared" si="306"/>
        <v>0</v>
      </c>
      <c r="HN328" s="918">
        <f t="shared" si="306"/>
        <v>0</v>
      </c>
      <c r="HO328" s="918">
        <f t="shared" si="306"/>
        <v>0</v>
      </c>
      <c r="HP328" s="918">
        <f t="shared" si="306"/>
        <v>0</v>
      </c>
      <c r="HQ328" s="918">
        <f t="shared" si="306"/>
        <v>0</v>
      </c>
      <c r="HR328" s="918">
        <f t="shared" si="306"/>
        <v>0</v>
      </c>
      <c r="HS328" s="918">
        <f t="shared" si="306"/>
        <v>0</v>
      </c>
      <c r="HT328" s="918">
        <f t="shared" si="306"/>
        <v>0</v>
      </c>
      <c r="HU328" s="918">
        <f t="shared" si="306"/>
        <v>0</v>
      </c>
      <c r="HV328" s="918">
        <f t="shared" si="306"/>
        <v>0</v>
      </c>
      <c r="HW328" s="918">
        <f t="shared" si="306"/>
        <v>0</v>
      </c>
      <c r="HX328" s="918">
        <f t="shared" si="306"/>
        <v>0</v>
      </c>
      <c r="HY328" s="918">
        <f t="shared" si="306"/>
        <v>0</v>
      </c>
      <c r="HZ328" s="918">
        <f t="shared" si="306"/>
        <v>0</v>
      </c>
      <c r="IA328" s="918">
        <f t="shared" si="306"/>
        <v>0</v>
      </c>
      <c r="IB328" s="918">
        <f t="shared" si="306"/>
        <v>0</v>
      </c>
      <c r="IC328" s="918">
        <f t="shared" si="306"/>
        <v>0</v>
      </c>
      <c r="ID328" s="918">
        <f t="shared" si="306"/>
        <v>0</v>
      </c>
      <c r="IE328" s="918">
        <f t="shared" si="306"/>
        <v>0</v>
      </c>
      <c r="IF328" s="918">
        <f t="shared" si="306"/>
        <v>0</v>
      </c>
      <c r="IG328" s="918">
        <f t="shared" si="306"/>
        <v>0</v>
      </c>
      <c r="IH328" s="918">
        <f t="shared" si="306"/>
        <v>0</v>
      </c>
      <c r="II328" s="918">
        <f t="shared" si="306"/>
        <v>0</v>
      </c>
      <c r="IJ328" s="918">
        <f t="shared" si="306"/>
        <v>0</v>
      </c>
      <c r="IK328" s="918">
        <f t="shared" si="306"/>
        <v>0</v>
      </c>
      <c r="IL328" s="918">
        <f t="shared" si="306"/>
        <v>0</v>
      </c>
      <c r="IM328" s="918">
        <f t="shared" si="306"/>
        <v>0</v>
      </c>
      <c r="IN328" s="918">
        <f t="shared" si="306"/>
        <v>0</v>
      </c>
      <c r="IO328" s="918">
        <f t="shared" si="306"/>
        <v>0</v>
      </c>
      <c r="IP328" s="918">
        <f t="shared" si="306"/>
        <v>0</v>
      </c>
      <c r="IQ328" s="918">
        <f t="shared" si="306"/>
        <v>0</v>
      </c>
      <c r="IR328" s="918">
        <f t="shared" si="306"/>
        <v>0</v>
      </c>
      <c r="IS328" s="918">
        <f t="shared" si="306"/>
        <v>0</v>
      </c>
      <c r="IT328" s="918">
        <f t="shared" si="306"/>
        <v>0</v>
      </c>
      <c r="IU328" s="918">
        <f t="shared" si="306"/>
        <v>0</v>
      </c>
      <c r="IV328" s="918">
        <f t="shared" si="306"/>
        <v>0</v>
      </c>
      <c r="IW328" s="918">
        <f t="shared" si="306"/>
        <v>0</v>
      </c>
      <c r="IX328" s="918">
        <f t="shared" si="306"/>
        <v>0</v>
      </c>
      <c r="IY328" s="918">
        <f t="shared" si="306"/>
        <v>0</v>
      </c>
      <c r="IZ328" s="918">
        <f t="shared" si="306"/>
        <v>0</v>
      </c>
      <c r="JA328" s="918">
        <f t="shared" si="306"/>
        <v>0</v>
      </c>
      <c r="JB328" s="918">
        <f t="shared" si="306"/>
        <v>0</v>
      </c>
      <c r="JC328" s="918">
        <f t="shared" si="306"/>
        <v>0</v>
      </c>
      <c r="JD328" s="918">
        <f t="shared" si="306"/>
        <v>0</v>
      </c>
      <c r="JE328" s="918">
        <f t="shared" si="306"/>
        <v>0</v>
      </c>
      <c r="JF328" s="918">
        <f t="shared" si="306"/>
        <v>0</v>
      </c>
      <c r="JG328" s="918">
        <f t="shared" si="306"/>
        <v>0</v>
      </c>
      <c r="JH328" s="918">
        <f t="shared" si="307"/>
        <v>0</v>
      </c>
      <c r="JI328" s="918">
        <f t="shared" si="307"/>
        <v>0</v>
      </c>
      <c r="JJ328" s="918">
        <f t="shared" si="307"/>
        <v>0</v>
      </c>
      <c r="JK328" s="918">
        <f t="shared" si="307"/>
        <v>0</v>
      </c>
      <c r="JL328" s="918">
        <f t="shared" si="307"/>
        <v>0</v>
      </c>
      <c r="JM328" s="918">
        <f t="shared" si="307"/>
        <v>0</v>
      </c>
      <c r="JN328" s="918">
        <f t="shared" si="307"/>
        <v>0</v>
      </c>
      <c r="JO328" s="918">
        <f t="shared" si="307"/>
        <v>0</v>
      </c>
      <c r="JP328" s="918">
        <f t="shared" si="307"/>
        <v>0</v>
      </c>
      <c r="JQ328" s="918">
        <f t="shared" si="307"/>
        <v>0</v>
      </c>
      <c r="JR328" s="918">
        <f t="shared" si="307"/>
        <v>0</v>
      </c>
      <c r="JS328" s="918">
        <f t="shared" si="307"/>
        <v>0</v>
      </c>
      <c r="JT328" s="918">
        <f t="shared" si="307"/>
        <v>0</v>
      </c>
      <c r="JU328" s="918">
        <f t="shared" si="307"/>
        <v>0</v>
      </c>
      <c r="JV328" s="918">
        <f t="shared" si="307"/>
        <v>0</v>
      </c>
      <c r="JW328" s="918">
        <f t="shared" si="307"/>
        <v>0</v>
      </c>
      <c r="JX328" s="918">
        <f t="shared" si="307"/>
        <v>0</v>
      </c>
      <c r="JY328" s="918">
        <f t="shared" si="307"/>
        <v>0</v>
      </c>
      <c r="JZ328" s="918">
        <f t="shared" si="307"/>
        <v>0</v>
      </c>
      <c r="KA328" s="918">
        <f t="shared" si="307"/>
        <v>0</v>
      </c>
      <c r="KB328" s="918">
        <f t="shared" si="307"/>
        <v>0</v>
      </c>
      <c r="KC328" s="918">
        <f t="shared" si="307"/>
        <v>0</v>
      </c>
      <c r="KD328" s="918">
        <f t="shared" si="307"/>
        <v>0</v>
      </c>
      <c r="KE328" s="918">
        <f t="shared" si="307"/>
        <v>0</v>
      </c>
      <c r="KF328" s="918">
        <f t="shared" si="307"/>
        <v>0</v>
      </c>
      <c r="KG328" s="918">
        <f t="shared" si="307"/>
        <v>0</v>
      </c>
      <c r="KH328" s="918">
        <f t="shared" si="307"/>
        <v>0</v>
      </c>
      <c r="KI328" s="918">
        <f t="shared" si="307"/>
        <v>0</v>
      </c>
      <c r="KJ328" s="918">
        <f t="shared" si="307"/>
        <v>0</v>
      </c>
      <c r="KK328" s="918">
        <f t="shared" si="307"/>
        <v>0</v>
      </c>
      <c r="KL328" s="918">
        <f t="shared" si="307"/>
        <v>0</v>
      </c>
      <c r="KM328" s="918">
        <f t="shared" si="307"/>
        <v>0</v>
      </c>
      <c r="KN328" s="918">
        <f t="shared" si="307"/>
        <v>0</v>
      </c>
      <c r="KO328" s="918">
        <f t="shared" si="307"/>
        <v>0</v>
      </c>
      <c r="KP328" s="918">
        <f t="shared" si="307"/>
        <v>0</v>
      </c>
      <c r="KQ328" s="918">
        <f t="shared" si="307"/>
        <v>0</v>
      </c>
      <c r="KR328" s="918">
        <f t="shared" si="307"/>
        <v>0</v>
      </c>
      <c r="KS328" s="918">
        <f t="shared" si="307"/>
        <v>0</v>
      </c>
      <c r="KT328" s="918">
        <f t="shared" si="307"/>
        <v>0</v>
      </c>
      <c r="KU328" s="918">
        <f t="shared" si="307"/>
        <v>0</v>
      </c>
      <c r="KV328" s="918">
        <f t="shared" si="307"/>
        <v>0</v>
      </c>
      <c r="KW328" s="918">
        <f t="shared" si="307"/>
        <v>0</v>
      </c>
      <c r="KX328" s="918">
        <f t="shared" si="307"/>
        <v>0</v>
      </c>
      <c r="KY328" s="918">
        <f t="shared" si="307"/>
        <v>0</v>
      </c>
      <c r="KZ328" s="918">
        <f t="shared" si="307"/>
        <v>0</v>
      </c>
      <c r="LA328" s="918">
        <f t="shared" si="307"/>
        <v>0</v>
      </c>
      <c r="LB328" s="918">
        <f t="shared" si="307"/>
        <v>0</v>
      </c>
      <c r="LC328" s="918">
        <f t="shared" si="307"/>
        <v>0</v>
      </c>
      <c r="LD328" s="918">
        <f t="shared" si="307"/>
        <v>0</v>
      </c>
      <c r="LE328" s="918">
        <f t="shared" si="307"/>
        <v>0</v>
      </c>
      <c r="LF328" s="918">
        <f t="shared" si="307"/>
        <v>0</v>
      </c>
      <c r="LG328" s="918">
        <f t="shared" si="307"/>
        <v>0</v>
      </c>
      <c r="LH328" s="918">
        <f t="shared" si="307"/>
        <v>0</v>
      </c>
      <c r="LI328" s="918">
        <f t="shared" si="307"/>
        <v>0</v>
      </c>
      <c r="LJ328" s="918">
        <f t="shared" si="307"/>
        <v>0</v>
      </c>
      <c r="LK328" s="918">
        <f t="shared" si="307"/>
        <v>0</v>
      </c>
      <c r="LL328" s="918">
        <f t="shared" si="307"/>
        <v>0</v>
      </c>
      <c r="LM328" s="918">
        <f t="shared" si="307"/>
        <v>0</v>
      </c>
      <c r="LN328" s="918">
        <f t="shared" si="307"/>
        <v>0</v>
      </c>
      <c r="LO328" s="918">
        <f t="shared" si="307"/>
        <v>0</v>
      </c>
      <c r="LP328" s="918">
        <f t="shared" si="307"/>
        <v>0</v>
      </c>
      <c r="LQ328" s="918">
        <f t="shared" si="307"/>
        <v>0</v>
      </c>
      <c r="LR328" s="918">
        <f t="shared" si="307"/>
        <v>0</v>
      </c>
      <c r="LS328" s="918">
        <f t="shared" si="307"/>
        <v>0</v>
      </c>
      <c r="LT328" s="918">
        <f t="shared" si="308"/>
        <v>0</v>
      </c>
      <c r="LU328" s="918">
        <f t="shared" si="308"/>
        <v>0</v>
      </c>
      <c r="LV328" s="918">
        <f t="shared" si="308"/>
        <v>0</v>
      </c>
      <c r="LW328" s="918">
        <f t="shared" si="308"/>
        <v>0</v>
      </c>
      <c r="LX328" s="918">
        <f t="shared" si="308"/>
        <v>0</v>
      </c>
      <c r="LY328" s="918">
        <f t="shared" si="308"/>
        <v>0</v>
      </c>
      <c r="LZ328" s="918">
        <f t="shared" si="308"/>
        <v>0</v>
      </c>
      <c r="MA328" s="918">
        <f t="shared" si="308"/>
        <v>0</v>
      </c>
      <c r="MB328" s="918">
        <f t="shared" si="308"/>
        <v>0</v>
      </c>
      <c r="MC328" s="918">
        <f t="shared" si="308"/>
        <v>0</v>
      </c>
      <c r="MD328" s="918">
        <f t="shared" si="308"/>
        <v>0</v>
      </c>
      <c r="ME328" s="918">
        <f t="shared" si="308"/>
        <v>0</v>
      </c>
      <c r="MF328" s="918">
        <f t="shared" si="308"/>
        <v>0</v>
      </c>
      <c r="MG328" s="918">
        <f t="shared" si="308"/>
        <v>0</v>
      </c>
      <c r="MH328" s="918">
        <f t="shared" si="308"/>
        <v>0</v>
      </c>
      <c r="MI328" s="918">
        <f t="shared" si="308"/>
        <v>0</v>
      </c>
      <c r="MJ328" s="918">
        <f t="shared" si="308"/>
        <v>0</v>
      </c>
      <c r="MK328" s="918">
        <f t="shared" si="308"/>
        <v>0</v>
      </c>
      <c r="ML328" s="918">
        <f t="shared" si="308"/>
        <v>0</v>
      </c>
      <c r="MM328" s="918">
        <f t="shared" si="308"/>
        <v>0</v>
      </c>
      <c r="MN328" s="918">
        <f t="shared" si="308"/>
        <v>0</v>
      </c>
      <c r="MO328" s="918">
        <f t="shared" si="308"/>
        <v>0</v>
      </c>
      <c r="MP328" s="918">
        <f t="shared" si="308"/>
        <v>0</v>
      </c>
      <c r="MQ328" s="918">
        <f t="shared" si="308"/>
        <v>0</v>
      </c>
      <c r="MR328" s="918">
        <f t="shared" si="308"/>
        <v>0</v>
      </c>
      <c r="MS328" s="918">
        <f t="shared" si="308"/>
        <v>0</v>
      </c>
      <c r="MT328" s="918">
        <f t="shared" si="308"/>
        <v>0</v>
      </c>
      <c r="MU328" s="918">
        <f t="shared" si="308"/>
        <v>0</v>
      </c>
      <c r="MV328" s="918">
        <f t="shared" si="308"/>
        <v>0</v>
      </c>
      <c r="MW328" s="918">
        <f t="shared" si="308"/>
        <v>0</v>
      </c>
      <c r="MX328" s="918">
        <f t="shared" si="308"/>
        <v>0</v>
      </c>
      <c r="MY328" s="918">
        <f t="shared" si="308"/>
        <v>0</v>
      </c>
      <c r="MZ328" s="918">
        <f t="shared" si="308"/>
        <v>0</v>
      </c>
      <c r="NA328" s="918">
        <f t="shared" si="308"/>
        <v>0</v>
      </c>
      <c r="NB328" s="918">
        <f t="shared" si="308"/>
        <v>0</v>
      </c>
      <c r="NC328" s="918">
        <f t="shared" si="308"/>
        <v>0</v>
      </c>
      <c r="ND328" s="918">
        <f t="shared" si="308"/>
        <v>0</v>
      </c>
      <c r="NE328" s="918">
        <f t="shared" si="308"/>
        <v>0</v>
      </c>
      <c r="NF328" s="918">
        <f t="shared" si="308"/>
        <v>0</v>
      </c>
      <c r="NG328" s="918">
        <f t="shared" si="308"/>
        <v>0</v>
      </c>
      <c r="NH328" s="918">
        <f t="shared" si="308"/>
        <v>0</v>
      </c>
      <c r="NI328" s="918">
        <f t="shared" si="308"/>
        <v>0</v>
      </c>
      <c r="NJ328" s="918">
        <f t="shared" si="308"/>
        <v>0</v>
      </c>
      <c r="NK328" s="918">
        <f t="shared" si="308"/>
        <v>0</v>
      </c>
      <c r="NL328" s="918">
        <f t="shared" si="308"/>
        <v>0</v>
      </c>
      <c r="NM328" s="918">
        <f t="shared" si="308"/>
        <v>0</v>
      </c>
      <c r="NN328" s="918">
        <f t="shared" si="308"/>
        <v>0</v>
      </c>
      <c r="NO328" s="918">
        <f t="shared" si="308"/>
        <v>0</v>
      </c>
      <c r="NP328" s="918">
        <f t="shared" si="308"/>
        <v>0</v>
      </c>
      <c r="NQ328" s="918">
        <f t="shared" si="308"/>
        <v>0</v>
      </c>
      <c r="NR328" s="918">
        <f t="shared" si="308"/>
        <v>0</v>
      </c>
      <c r="NS328" s="918">
        <f t="shared" si="308"/>
        <v>0</v>
      </c>
      <c r="NT328" s="918">
        <f t="shared" si="308"/>
        <v>0</v>
      </c>
      <c r="NU328" s="918">
        <f t="shared" si="308"/>
        <v>0</v>
      </c>
      <c r="NV328" s="918">
        <f t="shared" si="308"/>
        <v>0</v>
      </c>
      <c r="NW328" s="918">
        <f t="shared" si="308"/>
        <v>0</v>
      </c>
      <c r="NX328" s="918">
        <f t="shared" si="308"/>
        <v>0</v>
      </c>
      <c r="NY328" s="918">
        <f t="shared" si="308"/>
        <v>0</v>
      </c>
      <c r="NZ328" s="918">
        <f t="shared" si="308"/>
        <v>0</v>
      </c>
      <c r="OA328" s="918">
        <f t="shared" si="308"/>
        <v>0</v>
      </c>
      <c r="OB328" s="918">
        <f t="shared" si="308"/>
        <v>0</v>
      </c>
      <c r="OC328" s="918">
        <f t="shared" si="308"/>
        <v>0</v>
      </c>
      <c r="OD328" s="918">
        <f t="shared" si="308"/>
        <v>0</v>
      </c>
      <c r="OE328" s="918">
        <f t="shared" si="308"/>
        <v>0</v>
      </c>
      <c r="OF328" s="918">
        <f t="shared" si="309"/>
        <v>0</v>
      </c>
      <c r="OG328" s="918">
        <f t="shared" si="309"/>
        <v>0</v>
      </c>
      <c r="OH328" s="918">
        <f t="shared" si="309"/>
        <v>0</v>
      </c>
      <c r="OI328" s="918">
        <f t="shared" si="309"/>
        <v>0</v>
      </c>
      <c r="OJ328" s="918">
        <f t="shared" si="309"/>
        <v>0</v>
      </c>
      <c r="OK328" s="918">
        <f t="shared" si="309"/>
        <v>0</v>
      </c>
      <c r="OL328" s="918">
        <f t="shared" si="309"/>
        <v>0</v>
      </c>
      <c r="OM328" s="918">
        <f t="shared" si="309"/>
        <v>0</v>
      </c>
      <c r="ON328" s="918">
        <f t="shared" si="309"/>
        <v>0</v>
      </c>
      <c r="OO328" s="918">
        <f t="shared" si="309"/>
        <v>0</v>
      </c>
      <c r="OP328" s="918">
        <f t="shared" si="309"/>
        <v>0</v>
      </c>
      <c r="OQ328" s="918">
        <f t="shared" si="309"/>
        <v>0</v>
      </c>
      <c r="OR328" s="918">
        <f t="shared" si="309"/>
        <v>0</v>
      </c>
      <c r="OS328" s="918">
        <f t="shared" si="309"/>
        <v>0</v>
      </c>
      <c r="OT328" s="918">
        <f t="shared" si="309"/>
        <v>0</v>
      </c>
      <c r="OU328" s="918">
        <f t="shared" si="309"/>
        <v>0</v>
      </c>
      <c r="OV328" s="918">
        <f t="shared" si="309"/>
        <v>0</v>
      </c>
      <c r="OW328" s="918">
        <f t="shared" si="309"/>
        <v>0</v>
      </c>
      <c r="OX328" s="918">
        <f t="shared" si="309"/>
        <v>0</v>
      </c>
      <c r="OY328" s="918">
        <f t="shared" si="309"/>
        <v>0</v>
      </c>
      <c r="OZ328" s="918">
        <f t="shared" si="309"/>
        <v>0</v>
      </c>
      <c r="PA328" s="918">
        <f t="shared" si="309"/>
        <v>0</v>
      </c>
      <c r="PB328" s="918">
        <f t="shared" si="309"/>
        <v>0</v>
      </c>
      <c r="PC328" s="918">
        <f t="shared" si="309"/>
        <v>0</v>
      </c>
      <c r="PD328" s="918">
        <f t="shared" si="309"/>
        <v>0</v>
      </c>
      <c r="PE328" s="918">
        <f t="shared" si="309"/>
        <v>0</v>
      </c>
      <c r="PF328" s="918">
        <f t="shared" si="309"/>
        <v>0</v>
      </c>
      <c r="PG328" s="918">
        <f t="shared" si="309"/>
        <v>0</v>
      </c>
      <c r="PH328" s="918">
        <f t="shared" si="309"/>
        <v>0</v>
      </c>
      <c r="PI328" s="918">
        <f t="shared" si="309"/>
        <v>0</v>
      </c>
      <c r="PJ328" s="918">
        <f t="shared" si="309"/>
        <v>0</v>
      </c>
      <c r="PK328" s="918">
        <f t="shared" si="309"/>
        <v>0</v>
      </c>
      <c r="PL328" s="918">
        <f t="shared" si="309"/>
        <v>0</v>
      </c>
      <c r="PM328" s="918">
        <f t="shared" si="309"/>
        <v>0</v>
      </c>
      <c r="PN328" s="918">
        <f t="shared" si="309"/>
        <v>0</v>
      </c>
      <c r="PO328" s="918">
        <f t="shared" si="309"/>
        <v>0</v>
      </c>
      <c r="PP328" s="918">
        <f t="shared" si="309"/>
        <v>0</v>
      </c>
      <c r="PQ328" s="918">
        <f t="shared" si="309"/>
        <v>0</v>
      </c>
      <c r="PR328" s="918">
        <f t="shared" si="309"/>
        <v>0</v>
      </c>
      <c r="PS328" s="918">
        <f t="shared" si="309"/>
        <v>0</v>
      </c>
      <c r="PT328" s="918">
        <f t="shared" si="309"/>
        <v>0</v>
      </c>
      <c r="PU328" s="918">
        <f t="shared" si="309"/>
        <v>0</v>
      </c>
      <c r="PV328" s="918">
        <f t="shared" si="309"/>
        <v>0</v>
      </c>
      <c r="PW328" s="918">
        <f t="shared" si="309"/>
        <v>0</v>
      </c>
      <c r="PX328" s="918">
        <f t="shared" si="309"/>
        <v>0</v>
      </c>
      <c r="PY328" s="918">
        <f t="shared" si="309"/>
        <v>0</v>
      </c>
      <c r="PZ328" s="918">
        <f t="shared" si="309"/>
        <v>0</v>
      </c>
      <c r="QA328" s="918">
        <f t="shared" si="309"/>
        <v>0</v>
      </c>
      <c r="QB328" s="918">
        <f t="shared" si="309"/>
        <v>0</v>
      </c>
      <c r="QC328" s="918">
        <f t="shared" si="309"/>
        <v>0</v>
      </c>
      <c r="QD328" s="918">
        <f t="shared" si="309"/>
        <v>0</v>
      </c>
      <c r="QE328" s="918">
        <f t="shared" si="309"/>
        <v>0</v>
      </c>
      <c r="QF328" s="918">
        <f t="shared" si="309"/>
        <v>0</v>
      </c>
      <c r="QG328" s="918">
        <f t="shared" si="309"/>
        <v>0</v>
      </c>
      <c r="QH328" s="918">
        <f t="shared" si="309"/>
        <v>0</v>
      </c>
      <c r="QI328" s="918">
        <f t="shared" si="309"/>
        <v>0</v>
      </c>
      <c r="QJ328" s="918">
        <f t="shared" si="309"/>
        <v>0</v>
      </c>
      <c r="QK328" s="918">
        <f t="shared" si="309"/>
        <v>0</v>
      </c>
      <c r="QL328" s="918">
        <f t="shared" si="309"/>
        <v>0</v>
      </c>
      <c r="QM328" s="918">
        <f t="shared" si="309"/>
        <v>0</v>
      </c>
      <c r="QN328" s="918">
        <f t="shared" si="309"/>
        <v>0</v>
      </c>
      <c r="QO328" s="918">
        <f t="shared" si="309"/>
        <v>0</v>
      </c>
      <c r="QP328" s="918">
        <f t="shared" si="309"/>
        <v>0</v>
      </c>
      <c r="QQ328" s="918">
        <f t="shared" si="309"/>
        <v>0</v>
      </c>
      <c r="QR328" s="918">
        <f t="shared" si="310"/>
        <v>0</v>
      </c>
      <c r="QS328" s="918">
        <f t="shared" si="310"/>
        <v>0</v>
      </c>
      <c r="QT328" s="918">
        <f t="shared" si="310"/>
        <v>0</v>
      </c>
      <c r="QU328" s="918">
        <f t="shared" si="310"/>
        <v>0</v>
      </c>
      <c r="QV328" s="918">
        <f t="shared" si="310"/>
        <v>0</v>
      </c>
      <c r="QW328" s="918">
        <f t="shared" si="310"/>
        <v>0</v>
      </c>
      <c r="QX328" s="918">
        <f t="shared" si="310"/>
        <v>0</v>
      </c>
      <c r="QY328" s="918">
        <f t="shared" si="310"/>
        <v>0</v>
      </c>
      <c r="QZ328" s="918">
        <f t="shared" si="310"/>
        <v>0</v>
      </c>
      <c r="RA328" s="918">
        <f t="shared" si="310"/>
        <v>0</v>
      </c>
      <c r="RB328" s="918">
        <f t="shared" si="310"/>
        <v>0</v>
      </c>
      <c r="RC328" s="918">
        <f t="shared" si="310"/>
        <v>0</v>
      </c>
      <c r="RD328" s="918">
        <f t="shared" si="310"/>
        <v>0</v>
      </c>
      <c r="RE328" s="918">
        <f t="shared" si="310"/>
        <v>0</v>
      </c>
      <c r="RF328" s="918">
        <f t="shared" si="310"/>
        <v>0</v>
      </c>
      <c r="RG328" s="918">
        <f t="shared" si="310"/>
        <v>0</v>
      </c>
      <c r="RH328" s="918">
        <f t="shared" si="310"/>
        <v>0</v>
      </c>
      <c r="RI328" s="918">
        <f t="shared" si="310"/>
        <v>0</v>
      </c>
      <c r="RJ328" s="918">
        <f t="shared" si="310"/>
        <v>0</v>
      </c>
      <c r="RK328" s="918">
        <f t="shared" si="310"/>
        <v>0</v>
      </c>
      <c r="RL328" s="918">
        <f t="shared" si="310"/>
        <v>0</v>
      </c>
      <c r="RM328" s="918">
        <f t="shared" si="310"/>
        <v>0</v>
      </c>
      <c r="RN328" s="918">
        <f t="shared" si="310"/>
        <v>0</v>
      </c>
      <c r="RO328" s="918">
        <f t="shared" si="310"/>
        <v>0</v>
      </c>
      <c r="RP328" s="918">
        <f t="shared" si="310"/>
        <v>0</v>
      </c>
      <c r="RQ328" s="918">
        <f t="shared" si="310"/>
        <v>0</v>
      </c>
      <c r="RR328" s="918">
        <f t="shared" si="310"/>
        <v>0</v>
      </c>
      <c r="RS328" s="918">
        <f t="shared" si="310"/>
        <v>0</v>
      </c>
      <c r="RT328" s="918">
        <f t="shared" si="310"/>
        <v>0</v>
      </c>
      <c r="RU328" s="918">
        <f t="shared" si="310"/>
        <v>0</v>
      </c>
      <c r="RV328" s="918">
        <f t="shared" si="310"/>
        <v>0</v>
      </c>
      <c r="RW328" s="918">
        <f t="shared" si="310"/>
        <v>0</v>
      </c>
      <c r="RX328" s="918">
        <f t="shared" si="310"/>
        <v>0</v>
      </c>
      <c r="RY328" s="918">
        <f t="shared" si="310"/>
        <v>0</v>
      </c>
      <c r="RZ328" s="918">
        <f t="shared" si="310"/>
        <v>0</v>
      </c>
      <c r="SA328" s="918">
        <f t="shared" si="310"/>
        <v>0</v>
      </c>
      <c r="SB328" s="918">
        <f t="shared" si="310"/>
        <v>0</v>
      </c>
      <c r="SC328" s="918">
        <f t="shared" si="310"/>
        <v>0</v>
      </c>
      <c r="SD328" s="918">
        <f t="shared" si="310"/>
        <v>0</v>
      </c>
      <c r="SE328" s="918">
        <f t="shared" si="310"/>
        <v>0</v>
      </c>
      <c r="SF328" s="918">
        <f t="shared" si="310"/>
        <v>0</v>
      </c>
      <c r="SG328" s="918">
        <f t="shared" si="310"/>
        <v>0</v>
      </c>
      <c r="SH328" s="918">
        <f t="shared" si="310"/>
        <v>0</v>
      </c>
      <c r="SI328" s="918">
        <f t="shared" si="310"/>
        <v>0</v>
      </c>
      <c r="SJ328" s="272">
        <f t="shared" si="279"/>
        <v>0</v>
      </c>
      <c r="SK328" s="259"/>
      <c r="SL328" s="247"/>
      <c r="SM328" s="247"/>
      <c r="SN328" s="247"/>
    </row>
    <row r="329" spans="1:508" outlineLevel="3" x14ac:dyDescent="0.35">
      <c r="A329" s="247"/>
      <c r="B329" s="256"/>
      <c r="C329" s="445">
        <f>INT($C$40)+3</f>
        <v>4</v>
      </c>
      <c r="D329" s="272"/>
      <c r="E329" s="323">
        <f t="shared" si="269"/>
        <v>177</v>
      </c>
      <c r="F329" s="329"/>
      <c r="G329" s="272"/>
      <c r="H329" s="567"/>
      <c r="I329" s="582" t="s">
        <v>902</v>
      </c>
      <c r="J329" s="568"/>
      <c r="K329" s="918">
        <f t="shared" si="311"/>
        <v>0</v>
      </c>
      <c r="L329" s="918">
        <f t="shared" si="311"/>
        <v>0</v>
      </c>
      <c r="M329" s="918">
        <f t="shared" si="311"/>
        <v>0</v>
      </c>
      <c r="N329" s="918">
        <f t="shared" si="311"/>
        <v>0</v>
      </c>
      <c r="O329" s="918">
        <f t="shared" si="311"/>
        <v>0</v>
      </c>
      <c r="P329" s="918">
        <f t="shared" si="311"/>
        <v>0</v>
      </c>
      <c r="Q329" s="918">
        <f t="shared" si="311"/>
        <v>0</v>
      </c>
      <c r="R329" s="918">
        <f t="shared" si="311"/>
        <v>0</v>
      </c>
      <c r="S329" s="918">
        <f t="shared" si="311"/>
        <v>0</v>
      </c>
      <c r="T329" s="918">
        <f t="shared" si="311"/>
        <v>0</v>
      </c>
      <c r="U329" s="918">
        <f t="shared" si="311"/>
        <v>0</v>
      </c>
      <c r="V329" s="918">
        <f t="shared" si="311"/>
        <v>0</v>
      </c>
      <c r="W329" s="918">
        <f t="shared" si="311"/>
        <v>0</v>
      </c>
      <c r="X329" s="918">
        <f t="shared" si="311"/>
        <v>0</v>
      </c>
      <c r="Y329" s="918">
        <f t="shared" si="311"/>
        <v>0</v>
      </c>
      <c r="Z329" s="918">
        <f t="shared" si="311"/>
        <v>0</v>
      </c>
      <c r="AA329" s="918">
        <f t="shared" si="303"/>
        <v>0</v>
      </c>
      <c r="AB329" s="918">
        <f t="shared" si="303"/>
        <v>0</v>
      </c>
      <c r="AC329" s="918">
        <f t="shared" si="303"/>
        <v>0</v>
      </c>
      <c r="AD329" s="918">
        <f t="shared" si="303"/>
        <v>0</v>
      </c>
      <c r="AE329" s="918">
        <f t="shared" si="303"/>
        <v>0</v>
      </c>
      <c r="AF329" s="918">
        <f t="shared" si="303"/>
        <v>0</v>
      </c>
      <c r="AG329" s="918">
        <f t="shared" si="303"/>
        <v>0</v>
      </c>
      <c r="AH329" s="918">
        <f t="shared" si="303"/>
        <v>0</v>
      </c>
      <c r="AI329" s="918">
        <f t="shared" si="303"/>
        <v>0</v>
      </c>
      <c r="AJ329" s="918">
        <f t="shared" si="303"/>
        <v>0</v>
      </c>
      <c r="AK329" s="918">
        <f t="shared" si="303"/>
        <v>0</v>
      </c>
      <c r="AL329" s="918">
        <f t="shared" si="303"/>
        <v>0</v>
      </c>
      <c r="AM329" s="918">
        <f t="shared" si="303"/>
        <v>0</v>
      </c>
      <c r="AN329" s="918">
        <f t="shared" si="303"/>
        <v>0</v>
      </c>
      <c r="AO329" s="918">
        <f t="shared" si="303"/>
        <v>0</v>
      </c>
      <c r="AP329" s="918">
        <f t="shared" si="303"/>
        <v>0</v>
      </c>
      <c r="AQ329" s="918">
        <f t="shared" si="303"/>
        <v>0</v>
      </c>
      <c r="AR329" s="918">
        <f t="shared" si="303"/>
        <v>0</v>
      </c>
      <c r="AS329" s="918">
        <f t="shared" si="303"/>
        <v>0</v>
      </c>
      <c r="AT329" s="918">
        <f t="shared" si="303"/>
        <v>0</v>
      </c>
      <c r="AU329" s="918">
        <f t="shared" si="303"/>
        <v>0</v>
      </c>
      <c r="AV329" s="918">
        <f t="shared" si="303"/>
        <v>0</v>
      </c>
      <c r="AW329" s="918">
        <f t="shared" si="303"/>
        <v>0</v>
      </c>
      <c r="AX329" s="918">
        <f t="shared" si="303"/>
        <v>0</v>
      </c>
      <c r="AY329" s="918">
        <f t="shared" si="303"/>
        <v>0</v>
      </c>
      <c r="AZ329" s="918">
        <f t="shared" si="303"/>
        <v>0</v>
      </c>
      <c r="BA329" s="918">
        <f t="shared" si="303"/>
        <v>0</v>
      </c>
      <c r="BB329" s="918">
        <f t="shared" si="303"/>
        <v>0</v>
      </c>
      <c r="BC329" s="918">
        <f t="shared" si="303"/>
        <v>0</v>
      </c>
      <c r="BD329" s="918">
        <f t="shared" si="303"/>
        <v>0</v>
      </c>
      <c r="BE329" s="918">
        <f t="shared" si="303"/>
        <v>0</v>
      </c>
      <c r="BF329" s="918">
        <f t="shared" si="303"/>
        <v>0</v>
      </c>
      <c r="BG329" s="918">
        <f t="shared" si="303"/>
        <v>0</v>
      </c>
      <c r="BH329" s="918">
        <f t="shared" si="303"/>
        <v>0</v>
      </c>
      <c r="BI329" s="918">
        <f t="shared" si="303"/>
        <v>0</v>
      </c>
      <c r="BJ329" s="918">
        <f t="shared" si="303"/>
        <v>0</v>
      </c>
      <c r="BK329" s="918">
        <f t="shared" si="303"/>
        <v>0</v>
      </c>
      <c r="BL329" s="918">
        <f t="shared" si="303"/>
        <v>0</v>
      </c>
      <c r="BM329" s="918">
        <f t="shared" si="303"/>
        <v>0</v>
      </c>
      <c r="BN329" s="918">
        <f t="shared" si="303"/>
        <v>0</v>
      </c>
      <c r="BO329" s="918">
        <f t="shared" si="303"/>
        <v>0</v>
      </c>
      <c r="BP329" s="918">
        <f t="shared" si="303"/>
        <v>0</v>
      </c>
      <c r="BQ329" s="918">
        <f t="shared" si="303"/>
        <v>0</v>
      </c>
      <c r="BR329" s="918">
        <f t="shared" si="303"/>
        <v>0</v>
      </c>
      <c r="BS329" s="918">
        <f t="shared" si="303"/>
        <v>0</v>
      </c>
      <c r="BT329" s="918">
        <f t="shared" si="303"/>
        <v>0</v>
      </c>
      <c r="BU329" s="918">
        <f t="shared" si="303"/>
        <v>0</v>
      </c>
      <c r="BV329" s="918">
        <f t="shared" si="303"/>
        <v>0</v>
      </c>
      <c r="BW329" s="918">
        <f t="shared" si="303"/>
        <v>0</v>
      </c>
      <c r="BX329" s="918">
        <f t="shared" si="304"/>
        <v>0</v>
      </c>
      <c r="BY329" s="918">
        <f t="shared" si="304"/>
        <v>0</v>
      </c>
      <c r="BZ329" s="918">
        <f t="shared" si="304"/>
        <v>0</v>
      </c>
      <c r="CA329" s="918">
        <f t="shared" si="304"/>
        <v>0</v>
      </c>
      <c r="CB329" s="918">
        <f t="shared" si="304"/>
        <v>0</v>
      </c>
      <c r="CC329" s="918">
        <f t="shared" si="304"/>
        <v>0</v>
      </c>
      <c r="CD329" s="918">
        <f t="shared" si="304"/>
        <v>0</v>
      </c>
      <c r="CE329" s="918">
        <f t="shared" si="304"/>
        <v>0</v>
      </c>
      <c r="CF329" s="918">
        <f t="shared" si="304"/>
        <v>0</v>
      </c>
      <c r="CG329" s="918">
        <f t="shared" si="304"/>
        <v>0</v>
      </c>
      <c r="CH329" s="918">
        <f t="shared" si="304"/>
        <v>0</v>
      </c>
      <c r="CI329" s="918">
        <f t="shared" si="304"/>
        <v>0</v>
      </c>
      <c r="CJ329" s="918">
        <f t="shared" si="304"/>
        <v>0</v>
      </c>
      <c r="CK329" s="918">
        <f t="shared" si="304"/>
        <v>0</v>
      </c>
      <c r="CL329" s="918">
        <f t="shared" si="304"/>
        <v>0</v>
      </c>
      <c r="CM329" s="918">
        <f t="shared" si="304"/>
        <v>0</v>
      </c>
      <c r="CN329" s="918">
        <f t="shared" si="304"/>
        <v>0</v>
      </c>
      <c r="CO329" s="918">
        <f t="shared" si="304"/>
        <v>0</v>
      </c>
      <c r="CP329" s="918">
        <f t="shared" si="304"/>
        <v>0</v>
      </c>
      <c r="CQ329" s="918">
        <f t="shared" si="304"/>
        <v>0</v>
      </c>
      <c r="CR329" s="918">
        <f t="shared" si="304"/>
        <v>0</v>
      </c>
      <c r="CS329" s="918">
        <f t="shared" si="304"/>
        <v>0</v>
      </c>
      <c r="CT329" s="918">
        <f t="shared" si="304"/>
        <v>0</v>
      </c>
      <c r="CU329" s="918">
        <f t="shared" si="304"/>
        <v>0</v>
      </c>
      <c r="CV329" s="918">
        <f t="shared" si="304"/>
        <v>0</v>
      </c>
      <c r="CW329" s="918">
        <f t="shared" si="304"/>
        <v>0</v>
      </c>
      <c r="CX329" s="918">
        <f t="shared" si="304"/>
        <v>0</v>
      </c>
      <c r="CY329" s="918">
        <f t="shared" si="304"/>
        <v>0</v>
      </c>
      <c r="CZ329" s="918">
        <f t="shared" si="304"/>
        <v>0</v>
      </c>
      <c r="DA329" s="918">
        <f t="shared" si="304"/>
        <v>0</v>
      </c>
      <c r="DB329" s="918">
        <f t="shared" si="304"/>
        <v>0</v>
      </c>
      <c r="DC329" s="918">
        <f t="shared" si="304"/>
        <v>0</v>
      </c>
      <c r="DD329" s="918">
        <f t="shared" si="304"/>
        <v>0</v>
      </c>
      <c r="DE329" s="918">
        <f t="shared" si="304"/>
        <v>0</v>
      </c>
      <c r="DF329" s="918">
        <f t="shared" si="304"/>
        <v>0</v>
      </c>
      <c r="DG329" s="918">
        <f t="shared" si="304"/>
        <v>0</v>
      </c>
      <c r="DH329" s="918">
        <f t="shared" si="304"/>
        <v>0</v>
      </c>
      <c r="DI329" s="918">
        <f t="shared" si="304"/>
        <v>0</v>
      </c>
      <c r="DJ329" s="918">
        <f t="shared" si="304"/>
        <v>0</v>
      </c>
      <c r="DK329" s="918">
        <f t="shared" si="304"/>
        <v>0</v>
      </c>
      <c r="DL329" s="918">
        <f t="shared" si="304"/>
        <v>0</v>
      </c>
      <c r="DM329" s="918">
        <f t="shared" si="304"/>
        <v>0</v>
      </c>
      <c r="DN329" s="918">
        <f t="shared" si="304"/>
        <v>0</v>
      </c>
      <c r="DO329" s="918">
        <f t="shared" si="304"/>
        <v>0</v>
      </c>
      <c r="DP329" s="918">
        <f t="shared" si="304"/>
        <v>0</v>
      </c>
      <c r="DQ329" s="918">
        <f t="shared" si="304"/>
        <v>0</v>
      </c>
      <c r="DR329" s="918">
        <f t="shared" si="304"/>
        <v>0</v>
      </c>
      <c r="DS329" s="918">
        <f t="shared" si="304"/>
        <v>0</v>
      </c>
      <c r="DT329" s="918">
        <f t="shared" si="304"/>
        <v>0</v>
      </c>
      <c r="DU329" s="918">
        <f t="shared" si="304"/>
        <v>0</v>
      </c>
      <c r="DV329" s="918">
        <f t="shared" si="304"/>
        <v>0</v>
      </c>
      <c r="DW329" s="918">
        <f t="shared" si="304"/>
        <v>0</v>
      </c>
      <c r="DX329" s="918">
        <f t="shared" si="304"/>
        <v>0</v>
      </c>
      <c r="DY329" s="918">
        <f t="shared" si="304"/>
        <v>0</v>
      </c>
      <c r="DZ329" s="918">
        <f t="shared" si="304"/>
        <v>0</v>
      </c>
      <c r="EA329" s="918">
        <f t="shared" si="304"/>
        <v>0</v>
      </c>
      <c r="EB329" s="918">
        <f t="shared" si="304"/>
        <v>0</v>
      </c>
      <c r="EC329" s="918">
        <f t="shared" si="304"/>
        <v>0</v>
      </c>
      <c r="ED329" s="918">
        <f t="shared" si="304"/>
        <v>0</v>
      </c>
      <c r="EE329" s="918">
        <f t="shared" si="304"/>
        <v>0</v>
      </c>
      <c r="EF329" s="918">
        <f t="shared" si="304"/>
        <v>0</v>
      </c>
      <c r="EG329" s="918">
        <f t="shared" si="304"/>
        <v>0</v>
      </c>
      <c r="EH329" s="918">
        <f t="shared" si="304"/>
        <v>0</v>
      </c>
      <c r="EI329" s="918">
        <f t="shared" si="304"/>
        <v>0</v>
      </c>
      <c r="EJ329" s="918">
        <f t="shared" si="305"/>
        <v>0</v>
      </c>
      <c r="EK329" s="918">
        <f t="shared" si="305"/>
        <v>0</v>
      </c>
      <c r="EL329" s="918">
        <f t="shared" si="305"/>
        <v>0</v>
      </c>
      <c r="EM329" s="918">
        <f t="shared" si="305"/>
        <v>0</v>
      </c>
      <c r="EN329" s="918">
        <f t="shared" si="305"/>
        <v>0</v>
      </c>
      <c r="EO329" s="918">
        <f t="shared" si="305"/>
        <v>0</v>
      </c>
      <c r="EP329" s="918">
        <f t="shared" si="305"/>
        <v>0</v>
      </c>
      <c r="EQ329" s="918">
        <f t="shared" si="305"/>
        <v>0</v>
      </c>
      <c r="ER329" s="918">
        <f t="shared" si="305"/>
        <v>0</v>
      </c>
      <c r="ES329" s="918">
        <f t="shared" si="305"/>
        <v>0</v>
      </c>
      <c r="ET329" s="918">
        <f t="shared" si="305"/>
        <v>0</v>
      </c>
      <c r="EU329" s="918">
        <f t="shared" si="305"/>
        <v>0</v>
      </c>
      <c r="EV329" s="918">
        <f t="shared" si="305"/>
        <v>0</v>
      </c>
      <c r="EW329" s="918">
        <f t="shared" si="305"/>
        <v>0</v>
      </c>
      <c r="EX329" s="918">
        <f t="shared" si="305"/>
        <v>0</v>
      </c>
      <c r="EY329" s="918">
        <f t="shared" si="305"/>
        <v>0</v>
      </c>
      <c r="EZ329" s="918">
        <f t="shared" si="305"/>
        <v>0</v>
      </c>
      <c r="FA329" s="918">
        <f t="shared" si="305"/>
        <v>0</v>
      </c>
      <c r="FB329" s="918">
        <f t="shared" si="305"/>
        <v>0</v>
      </c>
      <c r="FC329" s="918">
        <f t="shared" si="305"/>
        <v>0</v>
      </c>
      <c r="FD329" s="918">
        <f t="shared" si="305"/>
        <v>0</v>
      </c>
      <c r="FE329" s="918">
        <f t="shared" si="305"/>
        <v>0</v>
      </c>
      <c r="FF329" s="918">
        <f t="shared" si="305"/>
        <v>0</v>
      </c>
      <c r="FG329" s="918">
        <f t="shared" si="305"/>
        <v>0</v>
      </c>
      <c r="FH329" s="918">
        <f t="shared" si="305"/>
        <v>0</v>
      </c>
      <c r="FI329" s="918">
        <f t="shared" si="305"/>
        <v>0</v>
      </c>
      <c r="FJ329" s="918">
        <f t="shared" si="305"/>
        <v>0</v>
      </c>
      <c r="FK329" s="918">
        <f t="shared" si="305"/>
        <v>0</v>
      </c>
      <c r="FL329" s="918">
        <f t="shared" si="305"/>
        <v>0</v>
      </c>
      <c r="FM329" s="918">
        <f t="shared" si="305"/>
        <v>0</v>
      </c>
      <c r="FN329" s="918">
        <f t="shared" si="305"/>
        <v>0</v>
      </c>
      <c r="FO329" s="918">
        <f t="shared" si="305"/>
        <v>0</v>
      </c>
      <c r="FP329" s="918">
        <f t="shared" si="305"/>
        <v>0</v>
      </c>
      <c r="FQ329" s="918">
        <f t="shared" si="305"/>
        <v>0</v>
      </c>
      <c r="FR329" s="918">
        <f t="shared" si="305"/>
        <v>0</v>
      </c>
      <c r="FS329" s="918">
        <f t="shared" si="305"/>
        <v>0</v>
      </c>
      <c r="FT329" s="918">
        <f t="shared" si="305"/>
        <v>0</v>
      </c>
      <c r="FU329" s="918">
        <f t="shared" si="305"/>
        <v>0</v>
      </c>
      <c r="FV329" s="918">
        <f t="shared" si="305"/>
        <v>0</v>
      </c>
      <c r="FW329" s="918">
        <f t="shared" si="305"/>
        <v>0</v>
      </c>
      <c r="FX329" s="918">
        <f t="shared" si="305"/>
        <v>0</v>
      </c>
      <c r="FY329" s="918">
        <f t="shared" si="305"/>
        <v>0</v>
      </c>
      <c r="FZ329" s="918">
        <f t="shared" si="305"/>
        <v>0</v>
      </c>
      <c r="GA329" s="918">
        <f t="shared" si="305"/>
        <v>0</v>
      </c>
      <c r="GB329" s="918">
        <f t="shared" si="305"/>
        <v>0</v>
      </c>
      <c r="GC329" s="918">
        <f t="shared" si="305"/>
        <v>0</v>
      </c>
      <c r="GD329" s="918">
        <f t="shared" si="305"/>
        <v>0</v>
      </c>
      <c r="GE329" s="918">
        <f t="shared" si="305"/>
        <v>0</v>
      </c>
      <c r="GF329" s="918">
        <f t="shared" si="305"/>
        <v>0</v>
      </c>
      <c r="GG329" s="918">
        <f t="shared" si="305"/>
        <v>0</v>
      </c>
      <c r="GH329" s="918">
        <f t="shared" si="305"/>
        <v>0</v>
      </c>
      <c r="GI329" s="918">
        <f t="shared" si="305"/>
        <v>0</v>
      </c>
      <c r="GJ329" s="918">
        <f t="shared" si="305"/>
        <v>0</v>
      </c>
      <c r="GK329" s="918">
        <f t="shared" si="305"/>
        <v>0</v>
      </c>
      <c r="GL329" s="918">
        <f t="shared" si="305"/>
        <v>0</v>
      </c>
      <c r="GM329" s="918">
        <f t="shared" si="305"/>
        <v>0</v>
      </c>
      <c r="GN329" s="918">
        <f t="shared" si="305"/>
        <v>0</v>
      </c>
      <c r="GO329" s="918">
        <f t="shared" si="305"/>
        <v>0</v>
      </c>
      <c r="GP329" s="918">
        <f t="shared" si="305"/>
        <v>0</v>
      </c>
      <c r="GQ329" s="918">
        <f t="shared" si="305"/>
        <v>0</v>
      </c>
      <c r="GR329" s="918">
        <f t="shared" si="305"/>
        <v>0</v>
      </c>
      <c r="GS329" s="918">
        <f t="shared" si="305"/>
        <v>0</v>
      </c>
      <c r="GT329" s="918">
        <f t="shared" si="305"/>
        <v>0</v>
      </c>
      <c r="GU329" s="918">
        <f t="shared" si="305"/>
        <v>0</v>
      </c>
      <c r="GV329" s="918">
        <f t="shared" si="306"/>
        <v>0</v>
      </c>
      <c r="GW329" s="918">
        <f t="shared" si="306"/>
        <v>0</v>
      </c>
      <c r="GX329" s="918">
        <f t="shared" si="306"/>
        <v>0</v>
      </c>
      <c r="GY329" s="918">
        <f t="shared" si="306"/>
        <v>0</v>
      </c>
      <c r="GZ329" s="918">
        <f t="shared" si="306"/>
        <v>0</v>
      </c>
      <c r="HA329" s="918">
        <f t="shared" si="306"/>
        <v>0</v>
      </c>
      <c r="HB329" s="918">
        <f t="shared" si="306"/>
        <v>0</v>
      </c>
      <c r="HC329" s="918">
        <f t="shared" si="306"/>
        <v>0</v>
      </c>
      <c r="HD329" s="918">
        <f t="shared" si="306"/>
        <v>0</v>
      </c>
      <c r="HE329" s="918">
        <f t="shared" si="306"/>
        <v>0</v>
      </c>
      <c r="HF329" s="918">
        <f t="shared" si="306"/>
        <v>0</v>
      </c>
      <c r="HG329" s="918">
        <f t="shared" si="306"/>
        <v>0</v>
      </c>
      <c r="HH329" s="918">
        <f t="shared" si="306"/>
        <v>0</v>
      </c>
      <c r="HI329" s="918">
        <f t="shared" si="306"/>
        <v>0</v>
      </c>
      <c r="HJ329" s="918">
        <f t="shared" si="306"/>
        <v>0</v>
      </c>
      <c r="HK329" s="918">
        <f t="shared" si="306"/>
        <v>0</v>
      </c>
      <c r="HL329" s="918">
        <f t="shared" si="306"/>
        <v>0</v>
      </c>
      <c r="HM329" s="918">
        <f t="shared" si="306"/>
        <v>0</v>
      </c>
      <c r="HN329" s="918">
        <f t="shared" si="306"/>
        <v>0</v>
      </c>
      <c r="HO329" s="918">
        <f t="shared" si="306"/>
        <v>0</v>
      </c>
      <c r="HP329" s="918">
        <f t="shared" si="306"/>
        <v>0</v>
      </c>
      <c r="HQ329" s="918">
        <f t="shared" si="306"/>
        <v>0</v>
      </c>
      <c r="HR329" s="918">
        <f t="shared" si="306"/>
        <v>0</v>
      </c>
      <c r="HS329" s="918">
        <f t="shared" si="306"/>
        <v>0</v>
      </c>
      <c r="HT329" s="918">
        <f t="shared" si="306"/>
        <v>0</v>
      </c>
      <c r="HU329" s="918">
        <f t="shared" si="306"/>
        <v>0</v>
      </c>
      <c r="HV329" s="918">
        <f t="shared" si="306"/>
        <v>0</v>
      </c>
      <c r="HW329" s="918">
        <f t="shared" si="306"/>
        <v>0</v>
      </c>
      <c r="HX329" s="918">
        <f t="shared" si="306"/>
        <v>0</v>
      </c>
      <c r="HY329" s="918">
        <f t="shared" si="306"/>
        <v>0</v>
      </c>
      <c r="HZ329" s="918">
        <f t="shared" si="306"/>
        <v>0</v>
      </c>
      <c r="IA329" s="918">
        <f t="shared" si="306"/>
        <v>0</v>
      </c>
      <c r="IB329" s="918">
        <f t="shared" si="306"/>
        <v>0</v>
      </c>
      <c r="IC329" s="918">
        <f t="shared" si="306"/>
        <v>0</v>
      </c>
      <c r="ID329" s="918">
        <f t="shared" si="306"/>
        <v>0</v>
      </c>
      <c r="IE329" s="918">
        <f t="shared" si="306"/>
        <v>0</v>
      </c>
      <c r="IF329" s="918">
        <f t="shared" si="306"/>
        <v>0</v>
      </c>
      <c r="IG329" s="918">
        <f t="shared" si="306"/>
        <v>0</v>
      </c>
      <c r="IH329" s="918">
        <f t="shared" si="306"/>
        <v>0</v>
      </c>
      <c r="II329" s="918">
        <f t="shared" si="306"/>
        <v>0</v>
      </c>
      <c r="IJ329" s="918">
        <f t="shared" si="306"/>
        <v>0</v>
      </c>
      <c r="IK329" s="918">
        <f t="shared" si="306"/>
        <v>0</v>
      </c>
      <c r="IL329" s="918">
        <f t="shared" si="306"/>
        <v>0</v>
      </c>
      <c r="IM329" s="918">
        <f t="shared" si="306"/>
        <v>0</v>
      </c>
      <c r="IN329" s="918">
        <f t="shared" si="306"/>
        <v>0</v>
      </c>
      <c r="IO329" s="918">
        <f t="shared" si="306"/>
        <v>0</v>
      </c>
      <c r="IP329" s="918">
        <f t="shared" si="306"/>
        <v>0</v>
      </c>
      <c r="IQ329" s="918">
        <f t="shared" si="306"/>
        <v>0</v>
      </c>
      <c r="IR329" s="918">
        <f t="shared" si="306"/>
        <v>0</v>
      </c>
      <c r="IS329" s="918">
        <f t="shared" si="306"/>
        <v>0</v>
      </c>
      <c r="IT329" s="918">
        <f t="shared" si="306"/>
        <v>0</v>
      </c>
      <c r="IU329" s="918">
        <f t="shared" si="306"/>
        <v>0</v>
      </c>
      <c r="IV329" s="918">
        <f t="shared" si="306"/>
        <v>0</v>
      </c>
      <c r="IW329" s="918">
        <f t="shared" si="306"/>
        <v>0</v>
      </c>
      <c r="IX329" s="918">
        <f t="shared" si="306"/>
        <v>0</v>
      </c>
      <c r="IY329" s="918">
        <f t="shared" si="306"/>
        <v>0</v>
      </c>
      <c r="IZ329" s="918">
        <f t="shared" si="306"/>
        <v>0</v>
      </c>
      <c r="JA329" s="918">
        <f t="shared" si="306"/>
        <v>0</v>
      </c>
      <c r="JB329" s="918">
        <f t="shared" si="306"/>
        <v>0</v>
      </c>
      <c r="JC329" s="918">
        <f t="shared" si="306"/>
        <v>0</v>
      </c>
      <c r="JD329" s="918">
        <f t="shared" si="306"/>
        <v>0</v>
      </c>
      <c r="JE329" s="918">
        <f t="shared" si="306"/>
        <v>0</v>
      </c>
      <c r="JF329" s="918">
        <f t="shared" si="306"/>
        <v>0</v>
      </c>
      <c r="JG329" s="918">
        <f t="shared" si="306"/>
        <v>0</v>
      </c>
      <c r="JH329" s="918">
        <f t="shared" si="307"/>
        <v>0</v>
      </c>
      <c r="JI329" s="918">
        <f t="shared" si="307"/>
        <v>0</v>
      </c>
      <c r="JJ329" s="918">
        <f t="shared" si="307"/>
        <v>0</v>
      </c>
      <c r="JK329" s="918">
        <f t="shared" si="307"/>
        <v>0</v>
      </c>
      <c r="JL329" s="918">
        <f t="shared" si="307"/>
        <v>0</v>
      </c>
      <c r="JM329" s="918">
        <f t="shared" si="307"/>
        <v>0</v>
      </c>
      <c r="JN329" s="918">
        <f t="shared" si="307"/>
        <v>0</v>
      </c>
      <c r="JO329" s="918">
        <f t="shared" si="307"/>
        <v>0</v>
      </c>
      <c r="JP329" s="918">
        <f t="shared" si="307"/>
        <v>0</v>
      </c>
      <c r="JQ329" s="918">
        <f t="shared" si="307"/>
        <v>0</v>
      </c>
      <c r="JR329" s="918">
        <f t="shared" si="307"/>
        <v>0</v>
      </c>
      <c r="JS329" s="918">
        <f t="shared" si="307"/>
        <v>0</v>
      </c>
      <c r="JT329" s="918">
        <f t="shared" si="307"/>
        <v>0</v>
      </c>
      <c r="JU329" s="918">
        <f t="shared" si="307"/>
        <v>0</v>
      </c>
      <c r="JV329" s="918">
        <f t="shared" si="307"/>
        <v>0</v>
      </c>
      <c r="JW329" s="918">
        <f t="shared" si="307"/>
        <v>0</v>
      </c>
      <c r="JX329" s="918">
        <f t="shared" si="307"/>
        <v>0</v>
      </c>
      <c r="JY329" s="918">
        <f t="shared" si="307"/>
        <v>0</v>
      </c>
      <c r="JZ329" s="918">
        <f t="shared" si="307"/>
        <v>0</v>
      </c>
      <c r="KA329" s="918">
        <f t="shared" si="307"/>
        <v>0</v>
      </c>
      <c r="KB329" s="918">
        <f t="shared" si="307"/>
        <v>0</v>
      </c>
      <c r="KC329" s="918">
        <f t="shared" si="307"/>
        <v>0</v>
      </c>
      <c r="KD329" s="918">
        <f t="shared" si="307"/>
        <v>0</v>
      </c>
      <c r="KE329" s="918">
        <f t="shared" si="307"/>
        <v>0</v>
      </c>
      <c r="KF329" s="918">
        <f t="shared" si="307"/>
        <v>0</v>
      </c>
      <c r="KG329" s="918">
        <f t="shared" si="307"/>
        <v>0</v>
      </c>
      <c r="KH329" s="918">
        <f t="shared" si="307"/>
        <v>0</v>
      </c>
      <c r="KI329" s="918">
        <f t="shared" si="307"/>
        <v>0</v>
      </c>
      <c r="KJ329" s="918">
        <f t="shared" si="307"/>
        <v>0</v>
      </c>
      <c r="KK329" s="918">
        <f t="shared" si="307"/>
        <v>0</v>
      </c>
      <c r="KL329" s="918">
        <f t="shared" si="307"/>
        <v>0</v>
      </c>
      <c r="KM329" s="918">
        <f t="shared" si="307"/>
        <v>0</v>
      </c>
      <c r="KN329" s="918">
        <f t="shared" si="307"/>
        <v>0</v>
      </c>
      <c r="KO329" s="918">
        <f t="shared" si="307"/>
        <v>0</v>
      </c>
      <c r="KP329" s="918">
        <f t="shared" si="307"/>
        <v>0</v>
      </c>
      <c r="KQ329" s="918">
        <f t="shared" si="307"/>
        <v>0</v>
      </c>
      <c r="KR329" s="918">
        <f t="shared" si="307"/>
        <v>0</v>
      </c>
      <c r="KS329" s="918">
        <f t="shared" si="307"/>
        <v>0</v>
      </c>
      <c r="KT329" s="918">
        <f t="shared" si="307"/>
        <v>0</v>
      </c>
      <c r="KU329" s="918">
        <f t="shared" si="307"/>
        <v>0</v>
      </c>
      <c r="KV329" s="918">
        <f t="shared" si="307"/>
        <v>0</v>
      </c>
      <c r="KW329" s="918">
        <f t="shared" si="307"/>
        <v>0</v>
      </c>
      <c r="KX329" s="918">
        <f t="shared" si="307"/>
        <v>0</v>
      </c>
      <c r="KY329" s="918">
        <f t="shared" si="307"/>
        <v>0</v>
      </c>
      <c r="KZ329" s="918">
        <f t="shared" si="307"/>
        <v>0</v>
      </c>
      <c r="LA329" s="918">
        <f t="shared" si="307"/>
        <v>0</v>
      </c>
      <c r="LB329" s="918">
        <f t="shared" si="307"/>
        <v>0</v>
      </c>
      <c r="LC329" s="918">
        <f t="shared" si="307"/>
        <v>0</v>
      </c>
      <c r="LD329" s="918">
        <f t="shared" si="307"/>
        <v>0</v>
      </c>
      <c r="LE329" s="918">
        <f t="shared" si="307"/>
        <v>0</v>
      </c>
      <c r="LF329" s="918">
        <f t="shared" si="307"/>
        <v>0</v>
      </c>
      <c r="LG329" s="918">
        <f t="shared" si="307"/>
        <v>0</v>
      </c>
      <c r="LH329" s="918">
        <f t="shared" si="307"/>
        <v>0</v>
      </c>
      <c r="LI329" s="918">
        <f t="shared" si="307"/>
        <v>0</v>
      </c>
      <c r="LJ329" s="918">
        <f t="shared" si="307"/>
        <v>0</v>
      </c>
      <c r="LK329" s="918">
        <f t="shared" si="307"/>
        <v>0</v>
      </c>
      <c r="LL329" s="918">
        <f t="shared" si="307"/>
        <v>0</v>
      </c>
      <c r="LM329" s="918">
        <f t="shared" si="307"/>
        <v>0</v>
      </c>
      <c r="LN329" s="918">
        <f t="shared" si="307"/>
        <v>0</v>
      </c>
      <c r="LO329" s="918">
        <f t="shared" si="307"/>
        <v>0</v>
      </c>
      <c r="LP329" s="918">
        <f t="shared" si="307"/>
        <v>0</v>
      </c>
      <c r="LQ329" s="918">
        <f t="shared" si="307"/>
        <v>0</v>
      </c>
      <c r="LR329" s="918">
        <f t="shared" si="307"/>
        <v>0</v>
      </c>
      <c r="LS329" s="918">
        <f t="shared" si="307"/>
        <v>0</v>
      </c>
      <c r="LT329" s="918">
        <f t="shared" si="308"/>
        <v>0</v>
      </c>
      <c r="LU329" s="918">
        <f t="shared" si="308"/>
        <v>0</v>
      </c>
      <c r="LV329" s="918">
        <f t="shared" si="308"/>
        <v>0</v>
      </c>
      <c r="LW329" s="918">
        <f t="shared" si="308"/>
        <v>0</v>
      </c>
      <c r="LX329" s="918">
        <f t="shared" si="308"/>
        <v>0</v>
      </c>
      <c r="LY329" s="918">
        <f t="shared" si="308"/>
        <v>0</v>
      </c>
      <c r="LZ329" s="918">
        <f t="shared" si="308"/>
        <v>0</v>
      </c>
      <c r="MA329" s="918">
        <f t="shared" si="308"/>
        <v>0</v>
      </c>
      <c r="MB329" s="918">
        <f t="shared" si="308"/>
        <v>0</v>
      </c>
      <c r="MC329" s="918">
        <f t="shared" si="308"/>
        <v>0</v>
      </c>
      <c r="MD329" s="918">
        <f t="shared" si="308"/>
        <v>0</v>
      </c>
      <c r="ME329" s="918">
        <f t="shared" si="308"/>
        <v>0</v>
      </c>
      <c r="MF329" s="918">
        <f t="shared" si="308"/>
        <v>0</v>
      </c>
      <c r="MG329" s="918">
        <f t="shared" si="308"/>
        <v>0</v>
      </c>
      <c r="MH329" s="918">
        <f t="shared" si="308"/>
        <v>0</v>
      </c>
      <c r="MI329" s="918">
        <f t="shared" si="308"/>
        <v>0</v>
      </c>
      <c r="MJ329" s="918">
        <f t="shared" si="308"/>
        <v>0</v>
      </c>
      <c r="MK329" s="918">
        <f t="shared" si="308"/>
        <v>0</v>
      </c>
      <c r="ML329" s="918">
        <f t="shared" si="308"/>
        <v>0</v>
      </c>
      <c r="MM329" s="918">
        <f t="shared" si="308"/>
        <v>0</v>
      </c>
      <c r="MN329" s="918">
        <f t="shared" si="308"/>
        <v>0</v>
      </c>
      <c r="MO329" s="918">
        <f t="shared" si="308"/>
        <v>0</v>
      </c>
      <c r="MP329" s="918">
        <f t="shared" si="308"/>
        <v>0</v>
      </c>
      <c r="MQ329" s="918">
        <f t="shared" si="308"/>
        <v>0</v>
      </c>
      <c r="MR329" s="918">
        <f t="shared" si="308"/>
        <v>0</v>
      </c>
      <c r="MS329" s="918">
        <f t="shared" si="308"/>
        <v>0</v>
      </c>
      <c r="MT329" s="918">
        <f t="shared" si="308"/>
        <v>0</v>
      </c>
      <c r="MU329" s="918">
        <f t="shared" si="308"/>
        <v>0</v>
      </c>
      <c r="MV329" s="918">
        <f t="shared" si="308"/>
        <v>0</v>
      </c>
      <c r="MW329" s="918">
        <f t="shared" si="308"/>
        <v>0</v>
      </c>
      <c r="MX329" s="918">
        <f t="shared" si="308"/>
        <v>0</v>
      </c>
      <c r="MY329" s="918">
        <f t="shared" si="308"/>
        <v>0</v>
      </c>
      <c r="MZ329" s="918">
        <f t="shared" si="308"/>
        <v>0</v>
      </c>
      <c r="NA329" s="918">
        <f t="shared" si="308"/>
        <v>0</v>
      </c>
      <c r="NB329" s="918">
        <f t="shared" si="308"/>
        <v>0</v>
      </c>
      <c r="NC329" s="918">
        <f t="shared" si="308"/>
        <v>0</v>
      </c>
      <c r="ND329" s="918">
        <f t="shared" si="308"/>
        <v>0</v>
      </c>
      <c r="NE329" s="918">
        <f t="shared" si="308"/>
        <v>0</v>
      </c>
      <c r="NF329" s="918">
        <f t="shared" si="308"/>
        <v>0</v>
      </c>
      <c r="NG329" s="918">
        <f t="shared" si="308"/>
        <v>0</v>
      </c>
      <c r="NH329" s="918">
        <f t="shared" si="308"/>
        <v>0</v>
      </c>
      <c r="NI329" s="918">
        <f t="shared" si="308"/>
        <v>0</v>
      </c>
      <c r="NJ329" s="918">
        <f t="shared" si="308"/>
        <v>0</v>
      </c>
      <c r="NK329" s="918">
        <f t="shared" si="308"/>
        <v>0</v>
      </c>
      <c r="NL329" s="918">
        <f t="shared" si="308"/>
        <v>0</v>
      </c>
      <c r="NM329" s="918">
        <f t="shared" si="308"/>
        <v>0</v>
      </c>
      <c r="NN329" s="918">
        <f t="shared" si="308"/>
        <v>0</v>
      </c>
      <c r="NO329" s="918">
        <f t="shared" si="308"/>
        <v>0</v>
      </c>
      <c r="NP329" s="918">
        <f t="shared" si="308"/>
        <v>0</v>
      </c>
      <c r="NQ329" s="918">
        <f t="shared" si="308"/>
        <v>0</v>
      </c>
      <c r="NR329" s="918">
        <f t="shared" si="308"/>
        <v>0</v>
      </c>
      <c r="NS329" s="918">
        <f t="shared" si="308"/>
        <v>0</v>
      </c>
      <c r="NT329" s="918">
        <f t="shared" si="308"/>
        <v>0</v>
      </c>
      <c r="NU329" s="918">
        <f t="shared" si="308"/>
        <v>0</v>
      </c>
      <c r="NV329" s="918">
        <f t="shared" si="308"/>
        <v>0</v>
      </c>
      <c r="NW329" s="918">
        <f t="shared" si="308"/>
        <v>0</v>
      </c>
      <c r="NX329" s="918">
        <f t="shared" si="308"/>
        <v>0</v>
      </c>
      <c r="NY329" s="918">
        <f t="shared" si="308"/>
        <v>0</v>
      </c>
      <c r="NZ329" s="918">
        <f t="shared" si="308"/>
        <v>0</v>
      </c>
      <c r="OA329" s="918">
        <f t="shared" si="308"/>
        <v>0</v>
      </c>
      <c r="OB329" s="918">
        <f t="shared" si="308"/>
        <v>0</v>
      </c>
      <c r="OC329" s="918">
        <f t="shared" si="308"/>
        <v>0</v>
      </c>
      <c r="OD329" s="918">
        <f t="shared" si="308"/>
        <v>0</v>
      </c>
      <c r="OE329" s="918">
        <f t="shared" si="308"/>
        <v>0</v>
      </c>
      <c r="OF329" s="918">
        <f t="shared" si="309"/>
        <v>0</v>
      </c>
      <c r="OG329" s="918">
        <f t="shared" si="309"/>
        <v>0</v>
      </c>
      <c r="OH329" s="918">
        <f t="shared" si="309"/>
        <v>0</v>
      </c>
      <c r="OI329" s="918">
        <f t="shared" si="309"/>
        <v>0</v>
      </c>
      <c r="OJ329" s="918">
        <f t="shared" si="309"/>
        <v>0</v>
      </c>
      <c r="OK329" s="918">
        <f t="shared" si="309"/>
        <v>0</v>
      </c>
      <c r="OL329" s="918">
        <f t="shared" si="309"/>
        <v>0</v>
      </c>
      <c r="OM329" s="918">
        <f t="shared" si="309"/>
        <v>0</v>
      </c>
      <c r="ON329" s="918">
        <f t="shared" si="309"/>
        <v>0</v>
      </c>
      <c r="OO329" s="918">
        <f t="shared" si="309"/>
        <v>0</v>
      </c>
      <c r="OP329" s="918">
        <f t="shared" si="309"/>
        <v>0</v>
      </c>
      <c r="OQ329" s="918">
        <f t="shared" si="309"/>
        <v>0</v>
      </c>
      <c r="OR329" s="918">
        <f t="shared" si="309"/>
        <v>0</v>
      </c>
      <c r="OS329" s="918">
        <f t="shared" si="309"/>
        <v>0</v>
      </c>
      <c r="OT329" s="918">
        <f t="shared" si="309"/>
        <v>0</v>
      </c>
      <c r="OU329" s="918">
        <f t="shared" si="309"/>
        <v>0</v>
      </c>
      <c r="OV329" s="918">
        <f t="shared" si="309"/>
        <v>0</v>
      </c>
      <c r="OW329" s="918">
        <f t="shared" si="309"/>
        <v>0</v>
      </c>
      <c r="OX329" s="918">
        <f t="shared" si="309"/>
        <v>0</v>
      </c>
      <c r="OY329" s="918">
        <f t="shared" si="309"/>
        <v>0</v>
      </c>
      <c r="OZ329" s="918">
        <f t="shared" si="309"/>
        <v>0</v>
      </c>
      <c r="PA329" s="918">
        <f t="shared" si="309"/>
        <v>0</v>
      </c>
      <c r="PB329" s="918">
        <f t="shared" si="309"/>
        <v>0</v>
      </c>
      <c r="PC329" s="918">
        <f t="shared" si="309"/>
        <v>0</v>
      </c>
      <c r="PD329" s="918">
        <f t="shared" si="309"/>
        <v>0</v>
      </c>
      <c r="PE329" s="918">
        <f t="shared" si="309"/>
        <v>0</v>
      </c>
      <c r="PF329" s="918">
        <f t="shared" si="309"/>
        <v>0</v>
      </c>
      <c r="PG329" s="918">
        <f t="shared" si="309"/>
        <v>0</v>
      </c>
      <c r="PH329" s="918">
        <f t="shared" si="309"/>
        <v>0</v>
      </c>
      <c r="PI329" s="918">
        <f t="shared" si="309"/>
        <v>0</v>
      </c>
      <c r="PJ329" s="918">
        <f t="shared" si="309"/>
        <v>0</v>
      </c>
      <c r="PK329" s="918">
        <f t="shared" si="309"/>
        <v>0</v>
      </c>
      <c r="PL329" s="918">
        <f t="shared" si="309"/>
        <v>0</v>
      </c>
      <c r="PM329" s="918">
        <f t="shared" si="309"/>
        <v>0</v>
      </c>
      <c r="PN329" s="918">
        <f t="shared" si="309"/>
        <v>0</v>
      </c>
      <c r="PO329" s="918">
        <f t="shared" si="309"/>
        <v>0</v>
      </c>
      <c r="PP329" s="918">
        <f t="shared" si="309"/>
        <v>0</v>
      </c>
      <c r="PQ329" s="918">
        <f t="shared" si="309"/>
        <v>0</v>
      </c>
      <c r="PR329" s="918">
        <f t="shared" si="309"/>
        <v>0</v>
      </c>
      <c r="PS329" s="918">
        <f t="shared" si="309"/>
        <v>0</v>
      </c>
      <c r="PT329" s="918">
        <f t="shared" si="309"/>
        <v>0</v>
      </c>
      <c r="PU329" s="918">
        <f t="shared" si="309"/>
        <v>0</v>
      </c>
      <c r="PV329" s="918">
        <f t="shared" si="309"/>
        <v>0</v>
      </c>
      <c r="PW329" s="918">
        <f t="shared" si="309"/>
        <v>0</v>
      </c>
      <c r="PX329" s="918">
        <f t="shared" si="309"/>
        <v>0</v>
      </c>
      <c r="PY329" s="918">
        <f t="shared" si="309"/>
        <v>0</v>
      </c>
      <c r="PZ329" s="918">
        <f t="shared" si="309"/>
        <v>0</v>
      </c>
      <c r="QA329" s="918">
        <f t="shared" si="309"/>
        <v>0</v>
      </c>
      <c r="QB329" s="918">
        <f t="shared" si="309"/>
        <v>0</v>
      </c>
      <c r="QC329" s="918">
        <f t="shared" si="309"/>
        <v>0</v>
      </c>
      <c r="QD329" s="918">
        <f t="shared" si="309"/>
        <v>0</v>
      </c>
      <c r="QE329" s="918">
        <f t="shared" si="309"/>
        <v>0</v>
      </c>
      <c r="QF329" s="918">
        <f t="shared" si="309"/>
        <v>0</v>
      </c>
      <c r="QG329" s="918">
        <f t="shared" si="309"/>
        <v>0</v>
      </c>
      <c r="QH329" s="918">
        <f t="shared" si="309"/>
        <v>0</v>
      </c>
      <c r="QI329" s="918">
        <f t="shared" si="309"/>
        <v>0</v>
      </c>
      <c r="QJ329" s="918">
        <f t="shared" si="309"/>
        <v>0</v>
      </c>
      <c r="QK329" s="918">
        <f t="shared" si="309"/>
        <v>0</v>
      </c>
      <c r="QL329" s="918">
        <f t="shared" si="309"/>
        <v>0</v>
      </c>
      <c r="QM329" s="918">
        <f t="shared" si="309"/>
        <v>0</v>
      </c>
      <c r="QN329" s="918">
        <f t="shared" si="309"/>
        <v>0</v>
      </c>
      <c r="QO329" s="918">
        <f t="shared" si="309"/>
        <v>0</v>
      </c>
      <c r="QP329" s="918">
        <f t="shared" si="309"/>
        <v>0</v>
      </c>
      <c r="QQ329" s="918">
        <f t="shared" si="309"/>
        <v>0</v>
      </c>
      <c r="QR329" s="918">
        <f t="shared" si="310"/>
        <v>0</v>
      </c>
      <c r="QS329" s="918">
        <f t="shared" si="310"/>
        <v>0</v>
      </c>
      <c r="QT329" s="918">
        <f t="shared" si="310"/>
        <v>0</v>
      </c>
      <c r="QU329" s="918">
        <f t="shared" si="310"/>
        <v>0</v>
      </c>
      <c r="QV329" s="918">
        <f t="shared" si="310"/>
        <v>0</v>
      </c>
      <c r="QW329" s="918">
        <f t="shared" si="310"/>
        <v>0</v>
      </c>
      <c r="QX329" s="918">
        <f t="shared" si="310"/>
        <v>0</v>
      </c>
      <c r="QY329" s="918">
        <f t="shared" si="310"/>
        <v>0</v>
      </c>
      <c r="QZ329" s="918">
        <f t="shared" si="310"/>
        <v>0</v>
      </c>
      <c r="RA329" s="918">
        <f t="shared" si="310"/>
        <v>0</v>
      </c>
      <c r="RB329" s="918">
        <f t="shared" si="310"/>
        <v>0</v>
      </c>
      <c r="RC329" s="918">
        <f t="shared" si="310"/>
        <v>0</v>
      </c>
      <c r="RD329" s="918">
        <f t="shared" si="310"/>
        <v>0</v>
      </c>
      <c r="RE329" s="918">
        <f t="shared" si="310"/>
        <v>0</v>
      </c>
      <c r="RF329" s="918">
        <f t="shared" si="310"/>
        <v>0</v>
      </c>
      <c r="RG329" s="918">
        <f t="shared" si="310"/>
        <v>0</v>
      </c>
      <c r="RH329" s="918">
        <f t="shared" si="310"/>
        <v>0</v>
      </c>
      <c r="RI329" s="918">
        <f t="shared" si="310"/>
        <v>0</v>
      </c>
      <c r="RJ329" s="918">
        <f t="shared" si="310"/>
        <v>0</v>
      </c>
      <c r="RK329" s="918">
        <f t="shared" si="310"/>
        <v>0</v>
      </c>
      <c r="RL329" s="918">
        <f t="shared" si="310"/>
        <v>0</v>
      </c>
      <c r="RM329" s="918">
        <f t="shared" si="310"/>
        <v>0</v>
      </c>
      <c r="RN329" s="918">
        <f t="shared" si="310"/>
        <v>0</v>
      </c>
      <c r="RO329" s="918">
        <f t="shared" si="310"/>
        <v>0</v>
      </c>
      <c r="RP329" s="918">
        <f t="shared" si="310"/>
        <v>0</v>
      </c>
      <c r="RQ329" s="918">
        <f t="shared" si="310"/>
        <v>0</v>
      </c>
      <c r="RR329" s="918">
        <f t="shared" si="310"/>
        <v>0</v>
      </c>
      <c r="RS329" s="918">
        <f t="shared" si="310"/>
        <v>0</v>
      </c>
      <c r="RT329" s="918">
        <f t="shared" si="310"/>
        <v>0</v>
      </c>
      <c r="RU329" s="918">
        <f t="shared" si="310"/>
        <v>0</v>
      </c>
      <c r="RV329" s="918">
        <f t="shared" si="310"/>
        <v>0</v>
      </c>
      <c r="RW329" s="918">
        <f t="shared" si="310"/>
        <v>0</v>
      </c>
      <c r="RX329" s="918">
        <f t="shared" si="310"/>
        <v>0</v>
      </c>
      <c r="RY329" s="918">
        <f t="shared" si="310"/>
        <v>0</v>
      </c>
      <c r="RZ329" s="918">
        <f t="shared" si="310"/>
        <v>0</v>
      </c>
      <c r="SA329" s="918">
        <f t="shared" si="310"/>
        <v>0</v>
      </c>
      <c r="SB329" s="918">
        <f t="shared" si="310"/>
        <v>0</v>
      </c>
      <c r="SC329" s="918">
        <f t="shared" si="310"/>
        <v>0</v>
      </c>
      <c r="SD329" s="918">
        <f t="shared" si="310"/>
        <v>0</v>
      </c>
      <c r="SE329" s="918">
        <f t="shared" si="310"/>
        <v>0</v>
      </c>
      <c r="SF329" s="918">
        <f t="shared" si="310"/>
        <v>0</v>
      </c>
      <c r="SG329" s="918">
        <f t="shared" si="310"/>
        <v>0</v>
      </c>
      <c r="SH329" s="918">
        <f t="shared" si="310"/>
        <v>0</v>
      </c>
      <c r="SI329" s="918">
        <f t="shared" si="310"/>
        <v>0</v>
      </c>
      <c r="SJ329" s="272">
        <f t="shared" si="279"/>
        <v>0</v>
      </c>
      <c r="SK329" s="259"/>
      <c r="SL329" s="247"/>
      <c r="SM329" s="247"/>
      <c r="SN329" s="247"/>
    </row>
    <row r="330" spans="1:508" outlineLevel="3" x14ac:dyDescent="0.35">
      <c r="A330" s="247"/>
      <c r="B330" s="256"/>
      <c r="C330" s="445">
        <f>INT($C$40)+3</f>
        <v>4</v>
      </c>
      <c r="D330" s="272"/>
      <c r="E330" s="323">
        <f t="shared" si="269"/>
        <v>178</v>
      </c>
      <c r="F330" s="329"/>
      <c r="G330" s="272"/>
      <c r="H330" s="567"/>
      <c r="I330" s="582" t="s">
        <v>903</v>
      </c>
      <c r="J330" s="568"/>
      <c r="K330" s="919">
        <f>K329</f>
        <v>0</v>
      </c>
      <c r="L330" s="919">
        <f t="shared" ref="L330:BW330" si="312">L329</f>
        <v>0</v>
      </c>
      <c r="M330" s="919">
        <f t="shared" si="312"/>
        <v>0</v>
      </c>
      <c r="N330" s="919">
        <f t="shared" si="312"/>
        <v>0</v>
      </c>
      <c r="O330" s="919">
        <f t="shared" si="312"/>
        <v>0</v>
      </c>
      <c r="P330" s="919">
        <f t="shared" si="312"/>
        <v>0</v>
      </c>
      <c r="Q330" s="919">
        <f t="shared" si="312"/>
        <v>0</v>
      </c>
      <c r="R330" s="919">
        <f t="shared" si="312"/>
        <v>0</v>
      </c>
      <c r="S330" s="919">
        <f t="shared" si="312"/>
        <v>0</v>
      </c>
      <c r="T330" s="919">
        <f t="shared" si="312"/>
        <v>0</v>
      </c>
      <c r="U330" s="919">
        <f t="shared" si="312"/>
        <v>0</v>
      </c>
      <c r="V330" s="919">
        <f t="shared" si="312"/>
        <v>0</v>
      </c>
      <c r="W330" s="919">
        <f t="shared" si="312"/>
        <v>0</v>
      </c>
      <c r="X330" s="919">
        <f t="shared" si="312"/>
        <v>0</v>
      </c>
      <c r="Y330" s="919">
        <f t="shared" si="312"/>
        <v>0</v>
      </c>
      <c r="Z330" s="919">
        <f t="shared" si="312"/>
        <v>0</v>
      </c>
      <c r="AA330" s="919">
        <f t="shared" si="312"/>
        <v>0</v>
      </c>
      <c r="AB330" s="919">
        <f t="shared" si="312"/>
        <v>0</v>
      </c>
      <c r="AC330" s="919">
        <f t="shared" si="312"/>
        <v>0</v>
      </c>
      <c r="AD330" s="919">
        <f t="shared" si="312"/>
        <v>0</v>
      </c>
      <c r="AE330" s="919">
        <f t="shared" si="312"/>
        <v>0</v>
      </c>
      <c r="AF330" s="919">
        <f t="shared" si="312"/>
        <v>0</v>
      </c>
      <c r="AG330" s="919">
        <f t="shared" si="312"/>
        <v>0</v>
      </c>
      <c r="AH330" s="919">
        <f t="shared" si="312"/>
        <v>0</v>
      </c>
      <c r="AI330" s="919">
        <f t="shared" si="312"/>
        <v>0</v>
      </c>
      <c r="AJ330" s="919">
        <f t="shared" si="312"/>
        <v>0</v>
      </c>
      <c r="AK330" s="919">
        <f t="shared" si="312"/>
        <v>0</v>
      </c>
      <c r="AL330" s="919">
        <f t="shared" si="312"/>
        <v>0</v>
      </c>
      <c r="AM330" s="919">
        <f t="shared" si="312"/>
        <v>0</v>
      </c>
      <c r="AN330" s="919">
        <f t="shared" si="312"/>
        <v>0</v>
      </c>
      <c r="AO330" s="919">
        <f t="shared" si="312"/>
        <v>0</v>
      </c>
      <c r="AP330" s="919">
        <f t="shared" si="312"/>
        <v>0</v>
      </c>
      <c r="AQ330" s="919">
        <f t="shared" si="312"/>
        <v>0</v>
      </c>
      <c r="AR330" s="919">
        <f t="shared" si="312"/>
        <v>0</v>
      </c>
      <c r="AS330" s="919">
        <f t="shared" si="312"/>
        <v>0</v>
      </c>
      <c r="AT330" s="919">
        <f t="shared" si="312"/>
        <v>0</v>
      </c>
      <c r="AU330" s="919">
        <f t="shared" si="312"/>
        <v>0</v>
      </c>
      <c r="AV330" s="919">
        <f t="shared" si="312"/>
        <v>0</v>
      </c>
      <c r="AW330" s="919">
        <f t="shared" si="312"/>
        <v>0</v>
      </c>
      <c r="AX330" s="919">
        <f t="shared" si="312"/>
        <v>0</v>
      </c>
      <c r="AY330" s="919">
        <f t="shared" si="312"/>
        <v>0</v>
      </c>
      <c r="AZ330" s="919">
        <f t="shared" si="312"/>
        <v>0</v>
      </c>
      <c r="BA330" s="919">
        <f t="shared" si="312"/>
        <v>0</v>
      </c>
      <c r="BB330" s="919">
        <f t="shared" si="312"/>
        <v>0</v>
      </c>
      <c r="BC330" s="919">
        <f t="shared" si="312"/>
        <v>0</v>
      </c>
      <c r="BD330" s="919">
        <f t="shared" si="312"/>
        <v>0</v>
      </c>
      <c r="BE330" s="919">
        <f t="shared" si="312"/>
        <v>0</v>
      </c>
      <c r="BF330" s="919">
        <f t="shared" si="312"/>
        <v>0</v>
      </c>
      <c r="BG330" s="919">
        <f t="shared" si="312"/>
        <v>0</v>
      </c>
      <c r="BH330" s="919">
        <f t="shared" si="312"/>
        <v>0</v>
      </c>
      <c r="BI330" s="919">
        <f t="shared" si="312"/>
        <v>0</v>
      </c>
      <c r="BJ330" s="919">
        <f t="shared" si="312"/>
        <v>0</v>
      </c>
      <c r="BK330" s="919">
        <f t="shared" si="312"/>
        <v>0</v>
      </c>
      <c r="BL330" s="919">
        <f t="shared" si="312"/>
        <v>0</v>
      </c>
      <c r="BM330" s="919">
        <f t="shared" si="312"/>
        <v>0</v>
      </c>
      <c r="BN330" s="919">
        <f t="shared" si="312"/>
        <v>0</v>
      </c>
      <c r="BO330" s="919">
        <f t="shared" si="312"/>
        <v>0</v>
      </c>
      <c r="BP330" s="919">
        <f t="shared" si="312"/>
        <v>0</v>
      </c>
      <c r="BQ330" s="919">
        <f t="shared" si="312"/>
        <v>0</v>
      </c>
      <c r="BR330" s="919">
        <f t="shared" si="312"/>
        <v>0</v>
      </c>
      <c r="BS330" s="919">
        <f t="shared" si="312"/>
        <v>0</v>
      </c>
      <c r="BT330" s="919">
        <f t="shared" si="312"/>
        <v>0</v>
      </c>
      <c r="BU330" s="919">
        <f t="shared" si="312"/>
        <v>0</v>
      </c>
      <c r="BV330" s="919">
        <f t="shared" si="312"/>
        <v>0</v>
      </c>
      <c r="BW330" s="919">
        <f t="shared" si="312"/>
        <v>0</v>
      </c>
      <c r="BX330" s="919">
        <f t="shared" ref="BX330:EI330" si="313">BX329</f>
        <v>0</v>
      </c>
      <c r="BY330" s="919">
        <f t="shared" si="313"/>
        <v>0</v>
      </c>
      <c r="BZ330" s="919">
        <f t="shared" si="313"/>
        <v>0</v>
      </c>
      <c r="CA330" s="919">
        <f t="shared" si="313"/>
        <v>0</v>
      </c>
      <c r="CB330" s="919">
        <f t="shared" si="313"/>
        <v>0</v>
      </c>
      <c r="CC330" s="919">
        <f t="shared" si="313"/>
        <v>0</v>
      </c>
      <c r="CD330" s="919">
        <f t="shared" si="313"/>
        <v>0</v>
      </c>
      <c r="CE330" s="919">
        <f t="shared" si="313"/>
        <v>0</v>
      </c>
      <c r="CF330" s="919">
        <f t="shared" si="313"/>
        <v>0</v>
      </c>
      <c r="CG330" s="919">
        <f t="shared" si="313"/>
        <v>0</v>
      </c>
      <c r="CH330" s="919">
        <f t="shared" si="313"/>
        <v>0</v>
      </c>
      <c r="CI330" s="919">
        <f t="shared" si="313"/>
        <v>0</v>
      </c>
      <c r="CJ330" s="919">
        <f t="shared" si="313"/>
        <v>0</v>
      </c>
      <c r="CK330" s="919">
        <f t="shared" si="313"/>
        <v>0</v>
      </c>
      <c r="CL330" s="919">
        <f t="shared" si="313"/>
        <v>0</v>
      </c>
      <c r="CM330" s="919">
        <f t="shared" si="313"/>
        <v>0</v>
      </c>
      <c r="CN330" s="919">
        <f t="shared" si="313"/>
        <v>0</v>
      </c>
      <c r="CO330" s="919">
        <f t="shared" si="313"/>
        <v>0</v>
      </c>
      <c r="CP330" s="919">
        <f t="shared" si="313"/>
        <v>0</v>
      </c>
      <c r="CQ330" s="919">
        <f t="shared" si="313"/>
        <v>0</v>
      </c>
      <c r="CR330" s="919">
        <f t="shared" si="313"/>
        <v>0</v>
      </c>
      <c r="CS330" s="919">
        <f t="shared" si="313"/>
        <v>0</v>
      </c>
      <c r="CT330" s="919">
        <f t="shared" si="313"/>
        <v>0</v>
      </c>
      <c r="CU330" s="919">
        <f t="shared" si="313"/>
        <v>0</v>
      </c>
      <c r="CV330" s="919">
        <f t="shared" si="313"/>
        <v>0</v>
      </c>
      <c r="CW330" s="919">
        <f t="shared" si="313"/>
        <v>0</v>
      </c>
      <c r="CX330" s="919">
        <f t="shared" si="313"/>
        <v>0</v>
      </c>
      <c r="CY330" s="919">
        <f t="shared" si="313"/>
        <v>0</v>
      </c>
      <c r="CZ330" s="919">
        <f t="shared" si="313"/>
        <v>0</v>
      </c>
      <c r="DA330" s="919">
        <f t="shared" si="313"/>
        <v>0</v>
      </c>
      <c r="DB330" s="919">
        <f t="shared" si="313"/>
        <v>0</v>
      </c>
      <c r="DC330" s="919">
        <f t="shared" si="313"/>
        <v>0</v>
      </c>
      <c r="DD330" s="919">
        <f t="shared" si="313"/>
        <v>0</v>
      </c>
      <c r="DE330" s="919">
        <f t="shared" si="313"/>
        <v>0</v>
      </c>
      <c r="DF330" s="919">
        <f t="shared" si="313"/>
        <v>0</v>
      </c>
      <c r="DG330" s="919">
        <f t="shared" si="313"/>
        <v>0</v>
      </c>
      <c r="DH330" s="919">
        <f t="shared" si="313"/>
        <v>0</v>
      </c>
      <c r="DI330" s="919">
        <f t="shared" si="313"/>
        <v>0</v>
      </c>
      <c r="DJ330" s="919">
        <f t="shared" si="313"/>
        <v>0</v>
      </c>
      <c r="DK330" s="919">
        <f t="shared" si="313"/>
        <v>0</v>
      </c>
      <c r="DL330" s="919">
        <f t="shared" si="313"/>
        <v>0</v>
      </c>
      <c r="DM330" s="919">
        <f t="shared" si="313"/>
        <v>0</v>
      </c>
      <c r="DN330" s="919">
        <f t="shared" si="313"/>
        <v>0</v>
      </c>
      <c r="DO330" s="919">
        <f t="shared" si="313"/>
        <v>0</v>
      </c>
      <c r="DP330" s="919">
        <f t="shared" si="313"/>
        <v>0</v>
      </c>
      <c r="DQ330" s="919">
        <f t="shared" si="313"/>
        <v>0</v>
      </c>
      <c r="DR330" s="919">
        <f t="shared" si="313"/>
        <v>0</v>
      </c>
      <c r="DS330" s="919">
        <f t="shared" si="313"/>
        <v>0</v>
      </c>
      <c r="DT330" s="919">
        <f t="shared" si="313"/>
        <v>0</v>
      </c>
      <c r="DU330" s="919">
        <f t="shared" si="313"/>
        <v>0</v>
      </c>
      <c r="DV330" s="919">
        <f t="shared" si="313"/>
        <v>0</v>
      </c>
      <c r="DW330" s="919">
        <f t="shared" si="313"/>
        <v>0</v>
      </c>
      <c r="DX330" s="919">
        <f t="shared" si="313"/>
        <v>0</v>
      </c>
      <c r="DY330" s="919">
        <f t="shared" si="313"/>
        <v>0</v>
      </c>
      <c r="DZ330" s="919">
        <f t="shared" si="313"/>
        <v>0</v>
      </c>
      <c r="EA330" s="919">
        <f t="shared" si="313"/>
        <v>0</v>
      </c>
      <c r="EB330" s="919">
        <f t="shared" si="313"/>
        <v>0</v>
      </c>
      <c r="EC330" s="919">
        <f t="shared" si="313"/>
        <v>0</v>
      </c>
      <c r="ED330" s="919">
        <f t="shared" si="313"/>
        <v>0</v>
      </c>
      <c r="EE330" s="919">
        <f t="shared" si="313"/>
        <v>0</v>
      </c>
      <c r="EF330" s="919">
        <f t="shared" si="313"/>
        <v>0</v>
      </c>
      <c r="EG330" s="919">
        <f t="shared" si="313"/>
        <v>0</v>
      </c>
      <c r="EH330" s="919">
        <f t="shared" si="313"/>
        <v>0</v>
      </c>
      <c r="EI330" s="919">
        <f t="shared" si="313"/>
        <v>0</v>
      </c>
      <c r="EJ330" s="919">
        <f t="shared" ref="EJ330:GU330" si="314">EJ329</f>
        <v>0</v>
      </c>
      <c r="EK330" s="919">
        <f t="shared" si="314"/>
        <v>0</v>
      </c>
      <c r="EL330" s="919">
        <f t="shared" si="314"/>
        <v>0</v>
      </c>
      <c r="EM330" s="919">
        <f t="shared" si="314"/>
        <v>0</v>
      </c>
      <c r="EN330" s="919">
        <f t="shared" si="314"/>
        <v>0</v>
      </c>
      <c r="EO330" s="919">
        <f t="shared" si="314"/>
        <v>0</v>
      </c>
      <c r="EP330" s="919">
        <f t="shared" si="314"/>
        <v>0</v>
      </c>
      <c r="EQ330" s="919">
        <f t="shared" si="314"/>
        <v>0</v>
      </c>
      <c r="ER330" s="919">
        <f t="shared" si="314"/>
        <v>0</v>
      </c>
      <c r="ES330" s="919">
        <f t="shared" si="314"/>
        <v>0</v>
      </c>
      <c r="ET330" s="919">
        <f t="shared" si="314"/>
        <v>0</v>
      </c>
      <c r="EU330" s="919">
        <f t="shared" si="314"/>
        <v>0</v>
      </c>
      <c r="EV330" s="919">
        <f t="shared" si="314"/>
        <v>0</v>
      </c>
      <c r="EW330" s="919">
        <f t="shared" si="314"/>
        <v>0</v>
      </c>
      <c r="EX330" s="919">
        <f t="shared" si="314"/>
        <v>0</v>
      </c>
      <c r="EY330" s="919">
        <f t="shared" si="314"/>
        <v>0</v>
      </c>
      <c r="EZ330" s="919">
        <f t="shared" si="314"/>
        <v>0</v>
      </c>
      <c r="FA330" s="919">
        <f t="shared" si="314"/>
        <v>0</v>
      </c>
      <c r="FB330" s="919">
        <f t="shared" si="314"/>
        <v>0</v>
      </c>
      <c r="FC330" s="919">
        <f t="shared" si="314"/>
        <v>0</v>
      </c>
      <c r="FD330" s="919">
        <f t="shared" si="314"/>
        <v>0</v>
      </c>
      <c r="FE330" s="919">
        <f t="shared" si="314"/>
        <v>0</v>
      </c>
      <c r="FF330" s="919">
        <f t="shared" si="314"/>
        <v>0</v>
      </c>
      <c r="FG330" s="919">
        <f t="shared" si="314"/>
        <v>0</v>
      </c>
      <c r="FH330" s="919">
        <f t="shared" si="314"/>
        <v>0</v>
      </c>
      <c r="FI330" s="919">
        <f t="shared" si="314"/>
        <v>0</v>
      </c>
      <c r="FJ330" s="919">
        <f t="shared" si="314"/>
        <v>0</v>
      </c>
      <c r="FK330" s="919">
        <f t="shared" si="314"/>
        <v>0</v>
      </c>
      <c r="FL330" s="919">
        <f t="shared" si="314"/>
        <v>0</v>
      </c>
      <c r="FM330" s="919">
        <f t="shared" si="314"/>
        <v>0</v>
      </c>
      <c r="FN330" s="919">
        <f t="shared" si="314"/>
        <v>0</v>
      </c>
      <c r="FO330" s="919">
        <f t="shared" si="314"/>
        <v>0</v>
      </c>
      <c r="FP330" s="919">
        <f t="shared" si="314"/>
        <v>0</v>
      </c>
      <c r="FQ330" s="919">
        <f t="shared" si="314"/>
        <v>0</v>
      </c>
      <c r="FR330" s="919">
        <f t="shared" si="314"/>
        <v>0</v>
      </c>
      <c r="FS330" s="919">
        <f t="shared" si="314"/>
        <v>0</v>
      </c>
      <c r="FT330" s="919">
        <f t="shared" si="314"/>
        <v>0</v>
      </c>
      <c r="FU330" s="919">
        <f t="shared" si="314"/>
        <v>0</v>
      </c>
      <c r="FV330" s="919">
        <f t="shared" si="314"/>
        <v>0</v>
      </c>
      <c r="FW330" s="919">
        <f t="shared" si="314"/>
        <v>0</v>
      </c>
      <c r="FX330" s="919">
        <f t="shared" si="314"/>
        <v>0</v>
      </c>
      <c r="FY330" s="919">
        <f t="shared" si="314"/>
        <v>0</v>
      </c>
      <c r="FZ330" s="919">
        <f t="shared" si="314"/>
        <v>0</v>
      </c>
      <c r="GA330" s="919">
        <f t="shared" si="314"/>
        <v>0</v>
      </c>
      <c r="GB330" s="919">
        <f t="shared" si="314"/>
        <v>0</v>
      </c>
      <c r="GC330" s="919">
        <f t="shared" si="314"/>
        <v>0</v>
      </c>
      <c r="GD330" s="919">
        <f t="shared" si="314"/>
        <v>0</v>
      </c>
      <c r="GE330" s="919">
        <f t="shared" si="314"/>
        <v>0</v>
      </c>
      <c r="GF330" s="919">
        <f t="shared" si="314"/>
        <v>0</v>
      </c>
      <c r="GG330" s="919">
        <f t="shared" si="314"/>
        <v>0</v>
      </c>
      <c r="GH330" s="919">
        <f t="shared" si="314"/>
        <v>0</v>
      </c>
      <c r="GI330" s="919">
        <f t="shared" si="314"/>
        <v>0</v>
      </c>
      <c r="GJ330" s="919">
        <f t="shared" si="314"/>
        <v>0</v>
      </c>
      <c r="GK330" s="919">
        <f t="shared" si="314"/>
        <v>0</v>
      </c>
      <c r="GL330" s="919">
        <f t="shared" si="314"/>
        <v>0</v>
      </c>
      <c r="GM330" s="919">
        <f t="shared" si="314"/>
        <v>0</v>
      </c>
      <c r="GN330" s="919">
        <f t="shared" si="314"/>
        <v>0</v>
      </c>
      <c r="GO330" s="919">
        <f t="shared" si="314"/>
        <v>0</v>
      </c>
      <c r="GP330" s="919">
        <f t="shared" si="314"/>
        <v>0</v>
      </c>
      <c r="GQ330" s="919">
        <f t="shared" si="314"/>
        <v>0</v>
      </c>
      <c r="GR330" s="919">
        <f t="shared" si="314"/>
        <v>0</v>
      </c>
      <c r="GS330" s="919">
        <f t="shared" si="314"/>
        <v>0</v>
      </c>
      <c r="GT330" s="919">
        <f t="shared" si="314"/>
        <v>0</v>
      </c>
      <c r="GU330" s="919">
        <f t="shared" si="314"/>
        <v>0</v>
      </c>
      <c r="GV330" s="919">
        <f t="shared" ref="GV330:JG330" si="315">GV329</f>
        <v>0</v>
      </c>
      <c r="GW330" s="919">
        <f t="shared" si="315"/>
        <v>0</v>
      </c>
      <c r="GX330" s="919">
        <f t="shared" si="315"/>
        <v>0</v>
      </c>
      <c r="GY330" s="919">
        <f t="shared" si="315"/>
        <v>0</v>
      </c>
      <c r="GZ330" s="919">
        <f t="shared" si="315"/>
        <v>0</v>
      </c>
      <c r="HA330" s="919">
        <f t="shared" si="315"/>
        <v>0</v>
      </c>
      <c r="HB330" s="919">
        <f t="shared" si="315"/>
        <v>0</v>
      </c>
      <c r="HC330" s="919">
        <f t="shared" si="315"/>
        <v>0</v>
      </c>
      <c r="HD330" s="919">
        <f t="shared" si="315"/>
        <v>0</v>
      </c>
      <c r="HE330" s="919">
        <f t="shared" si="315"/>
        <v>0</v>
      </c>
      <c r="HF330" s="919">
        <f t="shared" si="315"/>
        <v>0</v>
      </c>
      <c r="HG330" s="919">
        <f t="shared" si="315"/>
        <v>0</v>
      </c>
      <c r="HH330" s="919">
        <f t="shared" si="315"/>
        <v>0</v>
      </c>
      <c r="HI330" s="919">
        <f t="shared" si="315"/>
        <v>0</v>
      </c>
      <c r="HJ330" s="919">
        <f t="shared" si="315"/>
        <v>0</v>
      </c>
      <c r="HK330" s="919">
        <f t="shared" si="315"/>
        <v>0</v>
      </c>
      <c r="HL330" s="919">
        <f t="shared" si="315"/>
        <v>0</v>
      </c>
      <c r="HM330" s="919">
        <f t="shared" si="315"/>
        <v>0</v>
      </c>
      <c r="HN330" s="919">
        <f t="shared" si="315"/>
        <v>0</v>
      </c>
      <c r="HO330" s="919">
        <f t="shared" si="315"/>
        <v>0</v>
      </c>
      <c r="HP330" s="919">
        <f t="shared" si="315"/>
        <v>0</v>
      </c>
      <c r="HQ330" s="919">
        <f t="shared" si="315"/>
        <v>0</v>
      </c>
      <c r="HR330" s="919">
        <f t="shared" si="315"/>
        <v>0</v>
      </c>
      <c r="HS330" s="919">
        <f t="shared" si="315"/>
        <v>0</v>
      </c>
      <c r="HT330" s="919">
        <f t="shared" si="315"/>
        <v>0</v>
      </c>
      <c r="HU330" s="919">
        <f t="shared" si="315"/>
        <v>0</v>
      </c>
      <c r="HV330" s="919">
        <f t="shared" si="315"/>
        <v>0</v>
      </c>
      <c r="HW330" s="919">
        <f t="shared" si="315"/>
        <v>0</v>
      </c>
      <c r="HX330" s="919">
        <f t="shared" si="315"/>
        <v>0</v>
      </c>
      <c r="HY330" s="919">
        <f t="shared" si="315"/>
        <v>0</v>
      </c>
      <c r="HZ330" s="919">
        <f t="shared" si="315"/>
        <v>0</v>
      </c>
      <c r="IA330" s="919">
        <f t="shared" si="315"/>
        <v>0</v>
      </c>
      <c r="IB330" s="919">
        <f t="shared" si="315"/>
        <v>0</v>
      </c>
      <c r="IC330" s="919">
        <f t="shared" si="315"/>
        <v>0</v>
      </c>
      <c r="ID330" s="919">
        <f t="shared" si="315"/>
        <v>0</v>
      </c>
      <c r="IE330" s="919">
        <f t="shared" si="315"/>
        <v>0</v>
      </c>
      <c r="IF330" s="919">
        <f t="shared" si="315"/>
        <v>0</v>
      </c>
      <c r="IG330" s="919">
        <f t="shared" si="315"/>
        <v>0</v>
      </c>
      <c r="IH330" s="919">
        <f t="shared" si="315"/>
        <v>0</v>
      </c>
      <c r="II330" s="919">
        <f t="shared" si="315"/>
        <v>0</v>
      </c>
      <c r="IJ330" s="919">
        <f t="shared" si="315"/>
        <v>0</v>
      </c>
      <c r="IK330" s="919">
        <f t="shared" si="315"/>
        <v>0</v>
      </c>
      <c r="IL330" s="919">
        <f t="shared" si="315"/>
        <v>0</v>
      </c>
      <c r="IM330" s="919">
        <f t="shared" si="315"/>
        <v>0</v>
      </c>
      <c r="IN330" s="919">
        <f t="shared" si="315"/>
        <v>0</v>
      </c>
      <c r="IO330" s="919">
        <f t="shared" si="315"/>
        <v>0</v>
      </c>
      <c r="IP330" s="919">
        <f t="shared" si="315"/>
        <v>0</v>
      </c>
      <c r="IQ330" s="919">
        <f t="shared" si="315"/>
        <v>0</v>
      </c>
      <c r="IR330" s="919">
        <f t="shared" si="315"/>
        <v>0</v>
      </c>
      <c r="IS330" s="919">
        <f t="shared" si="315"/>
        <v>0</v>
      </c>
      <c r="IT330" s="919">
        <f t="shared" si="315"/>
        <v>0</v>
      </c>
      <c r="IU330" s="919">
        <f t="shared" si="315"/>
        <v>0</v>
      </c>
      <c r="IV330" s="919">
        <f t="shared" si="315"/>
        <v>0</v>
      </c>
      <c r="IW330" s="919">
        <f t="shared" si="315"/>
        <v>0</v>
      </c>
      <c r="IX330" s="919">
        <f t="shared" si="315"/>
        <v>0</v>
      </c>
      <c r="IY330" s="919">
        <f t="shared" si="315"/>
        <v>0</v>
      </c>
      <c r="IZ330" s="919">
        <f t="shared" si="315"/>
        <v>0</v>
      </c>
      <c r="JA330" s="919">
        <f t="shared" si="315"/>
        <v>0</v>
      </c>
      <c r="JB330" s="919">
        <f t="shared" si="315"/>
        <v>0</v>
      </c>
      <c r="JC330" s="919">
        <f t="shared" si="315"/>
        <v>0</v>
      </c>
      <c r="JD330" s="919">
        <f t="shared" si="315"/>
        <v>0</v>
      </c>
      <c r="JE330" s="919">
        <f t="shared" si="315"/>
        <v>0</v>
      </c>
      <c r="JF330" s="919">
        <f t="shared" si="315"/>
        <v>0</v>
      </c>
      <c r="JG330" s="919">
        <f t="shared" si="315"/>
        <v>0</v>
      </c>
      <c r="JH330" s="919">
        <f t="shared" ref="JH330:LS330" si="316">JH329</f>
        <v>0</v>
      </c>
      <c r="JI330" s="919">
        <f t="shared" si="316"/>
        <v>0</v>
      </c>
      <c r="JJ330" s="919">
        <f t="shared" si="316"/>
        <v>0</v>
      </c>
      <c r="JK330" s="919">
        <f t="shared" si="316"/>
        <v>0</v>
      </c>
      <c r="JL330" s="919">
        <f t="shared" si="316"/>
        <v>0</v>
      </c>
      <c r="JM330" s="919">
        <f t="shared" si="316"/>
        <v>0</v>
      </c>
      <c r="JN330" s="919">
        <f t="shared" si="316"/>
        <v>0</v>
      </c>
      <c r="JO330" s="919">
        <f t="shared" si="316"/>
        <v>0</v>
      </c>
      <c r="JP330" s="919">
        <f t="shared" si="316"/>
        <v>0</v>
      </c>
      <c r="JQ330" s="919">
        <f t="shared" si="316"/>
        <v>0</v>
      </c>
      <c r="JR330" s="919">
        <f t="shared" si="316"/>
        <v>0</v>
      </c>
      <c r="JS330" s="919">
        <f t="shared" si="316"/>
        <v>0</v>
      </c>
      <c r="JT330" s="919">
        <f t="shared" si="316"/>
        <v>0</v>
      </c>
      <c r="JU330" s="919">
        <f t="shared" si="316"/>
        <v>0</v>
      </c>
      <c r="JV330" s="919">
        <f t="shared" si="316"/>
        <v>0</v>
      </c>
      <c r="JW330" s="919">
        <f t="shared" si="316"/>
        <v>0</v>
      </c>
      <c r="JX330" s="919">
        <f t="shared" si="316"/>
        <v>0</v>
      </c>
      <c r="JY330" s="919">
        <f t="shared" si="316"/>
        <v>0</v>
      </c>
      <c r="JZ330" s="919">
        <f t="shared" si="316"/>
        <v>0</v>
      </c>
      <c r="KA330" s="919">
        <f t="shared" si="316"/>
        <v>0</v>
      </c>
      <c r="KB330" s="919">
        <f t="shared" si="316"/>
        <v>0</v>
      </c>
      <c r="KC330" s="919">
        <f t="shared" si="316"/>
        <v>0</v>
      </c>
      <c r="KD330" s="919">
        <f t="shared" si="316"/>
        <v>0</v>
      </c>
      <c r="KE330" s="919">
        <f t="shared" si="316"/>
        <v>0</v>
      </c>
      <c r="KF330" s="919">
        <f t="shared" si="316"/>
        <v>0</v>
      </c>
      <c r="KG330" s="919">
        <f t="shared" si="316"/>
        <v>0</v>
      </c>
      <c r="KH330" s="919">
        <f t="shared" si="316"/>
        <v>0</v>
      </c>
      <c r="KI330" s="919">
        <f t="shared" si="316"/>
        <v>0</v>
      </c>
      <c r="KJ330" s="919">
        <f t="shared" si="316"/>
        <v>0</v>
      </c>
      <c r="KK330" s="919">
        <f t="shared" si="316"/>
        <v>0</v>
      </c>
      <c r="KL330" s="919">
        <f t="shared" si="316"/>
        <v>0</v>
      </c>
      <c r="KM330" s="919">
        <f t="shared" si="316"/>
        <v>0</v>
      </c>
      <c r="KN330" s="919">
        <f t="shared" si="316"/>
        <v>0</v>
      </c>
      <c r="KO330" s="919">
        <f t="shared" si="316"/>
        <v>0</v>
      </c>
      <c r="KP330" s="919">
        <f t="shared" si="316"/>
        <v>0</v>
      </c>
      <c r="KQ330" s="919">
        <f t="shared" si="316"/>
        <v>0</v>
      </c>
      <c r="KR330" s="919">
        <f t="shared" si="316"/>
        <v>0</v>
      </c>
      <c r="KS330" s="919">
        <f t="shared" si="316"/>
        <v>0</v>
      </c>
      <c r="KT330" s="919">
        <f t="shared" si="316"/>
        <v>0</v>
      </c>
      <c r="KU330" s="919">
        <f t="shared" si="316"/>
        <v>0</v>
      </c>
      <c r="KV330" s="919">
        <f t="shared" si="316"/>
        <v>0</v>
      </c>
      <c r="KW330" s="919">
        <f t="shared" si="316"/>
        <v>0</v>
      </c>
      <c r="KX330" s="919">
        <f t="shared" si="316"/>
        <v>0</v>
      </c>
      <c r="KY330" s="919">
        <f t="shared" si="316"/>
        <v>0</v>
      </c>
      <c r="KZ330" s="919">
        <f t="shared" si="316"/>
        <v>0</v>
      </c>
      <c r="LA330" s="919">
        <f t="shared" si="316"/>
        <v>0</v>
      </c>
      <c r="LB330" s="919">
        <f t="shared" si="316"/>
        <v>0</v>
      </c>
      <c r="LC330" s="919">
        <f t="shared" si="316"/>
        <v>0</v>
      </c>
      <c r="LD330" s="919">
        <f t="shared" si="316"/>
        <v>0</v>
      </c>
      <c r="LE330" s="919">
        <f t="shared" si="316"/>
        <v>0</v>
      </c>
      <c r="LF330" s="919">
        <f t="shared" si="316"/>
        <v>0</v>
      </c>
      <c r="LG330" s="919">
        <f t="shared" si="316"/>
        <v>0</v>
      </c>
      <c r="LH330" s="919">
        <f t="shared" si="316"/>
        <v>0</v>
      </c>
      <c r="LI330" s="919">
        <f t="shared" si="316"/>
        <v>0</v>
      </c>
      <c r="LJ330" s="919">
        <f t="shared" si="316"/>
        <v>0</v>
      </c>
      <c r="LK330" s="919">
        <f t="shared" si="316"/>
        <v>0</v>
      </c>
      <c r="LL330" s="919">
        <f t="shared" si="316"/>
        <v>0</v>
      </c>
      <c r="LM330" s="919">
        <f t="shared" si="316"/>
        <v>0</v>
      </c>
      <c r="LN330" s="919">
        <f t="shared" si="316"/>
        <v>0</v>
      </c>
      <c r="LO330" s="919">
        <f t="shared" si="316"/>
        <v>0</v>
      </c>
      <c r="LP330" s="919">
        <f t="shared" si="316"/>
        <v>0</v>
      </c>
      <c r="LQ330" s="919">
        <f t="shared" si="316"/>
        <v>0</v>
      </c>
      <c r="LR330" s="919">
        <f t="shared" si="316"/>
        <v>0</v>
      </c>
      <c r="LS330" s="919">
        <f t="shared" si="316"/>
        <v>0</v>
      </c>
      <c r="LT330" s="919">
        <f t="shared" ref="LT330:OE330" si="317">LT329</f>
        <v>0</v>
      </c>
      <c r="LU330" s="919">
        <f t="shared" si="317"/>
        <v>0</v>
      </c>
      <c r="LV330" s="919">
        <f t="shared" si="317"/>
        <v>0</v>
      </c>
      <c r="LW330" s="919">
        <f t="shared" si="317"/>
        <v>0</v>
      </c>
      <c r="LX330" s="919">
        <f t="shared" si="317"/>
        <v>0</v>
      </c>
      <c r="LY330" s="919">
        <f t="shared" si="317"/>
        <v>0</v>
      </c>
      <c r="LZ330" s="919">
        <f t="shared" si="317"/>
        <v>0</v>
      </c>
      <c r="MA330" s="919">
        <f t="shared" si="317"/>
        <v>0</v>
      </c>
      <c r="MB330" s="919">
        <f t="shared" si="317"/>
        <v>0</v>
      </c>
      <c r="MC330" s="919">
        <f t="shared" si="317"/>
        <v>0</v>
      </c>
      <c r="MD330" s="919">
        <f t="shared" si="317"/>
        <v>0</v>
      </c>
      <c r="ME330" s="919">
        <f t="shared" si="317"/>
        <v>0</v>
      </c>
      <c r="MF330" s="919">
        <f t="shared" si="317"/>
        <v>0</v>
      </c>
      <c r="MG330" s="919">
        <f t="shared" si="317"/>
        <v>0</v>
      </c>
      <c r="MH330" s="919">
        <f t="shared" si="317"/>
        <v>0</v>
      </c>
      <c r="MI330" s="919">
        <f t="shared" si="317"/>
        <v>0</v>
      </c>
      <c r="MJ330" s="919">
        <f t="shared" si="317"/>
        <v>0</v>
      </c>
      <c r="MK330" s="919">
        <f t="shared" si="317"/>
        <v>0</v>
      </c>
      <c r="ML330" s="919">
        <f t="shared" si="317"/>
        <v>0</v>
      </c>
      <c r="MM330" s="919">
        <f t="shared" si="317"/>
        <v>0</v>
      </c>
      <c r="MN330" s="919">
        <f t="shared" si="317"/>
        <v>0</v>
      </c>
      <c r="MO330" s="919">
        <f t="shared" si="317"/>
        <v>0</v>
      </c>
      <c r="MP330" s="919">
        <f t="shared" si="317"/>
        <v>0</v>
      </c>
      <c r="MQ330" s="919">
        <f t="shared" si="317"/>
        <v>0</v>
      </c>
      <c r="MR330" s="919">
        <f t="shared" si="317"/>
        <v>0</v>
      </c>
      <c r="MS330" s="919">
        <f t="shared" si="317"/>
        <v>0</v>
      </c>
      <c r="MT330" s="919">
        <f t="shared" si="317"/>
        <v>0</v>
      </c>
      <c r="MU330" s="919">
        <f t="shared" si="317"/>
        <v>0</v>
      </c>
      <c r="MV330" s="919">
        <f t="shared" si="317"/>
        <v>0</v>
      </c>
      <c r="MW330" s="919">
        <f t="shared" si="317"/>
        <v>0</v>
      </c>
      <c r="MX330" s="919">
        <f t="shared" si="317"/>
        <v>0</v>
      </c>
      <c r="MY330" s="919">
        <f t="shared" si="317"/>
        <v>0</v>
      </c>
      <c r="MZ330" s="919">
        <f t="shared" si="317"/>
        <v>0</v>
      </c>
      <c r="NA330" s="919">
        <f t="shared" si="317"/>
        <v>0</v>
      </c>
      <c r="NB330" s="919">
        <f t="shared" si="317"/>
        <v>0</v>
      </c>
      <c r="NC330" s="919">
        <f t="shared" si="317"/>
        <v>0</v>
      </c>
      <c r="ND330" s="919">
        <f t="shared" si="317"/>
        <v>0</v>
      </c>
      <c r="NE330" s="919">
        <f t="shared" si="317"/>
        <v>0</v>
      </c>
      <c r="NF330" s="919">
        <f t="shared" si="317"/>
        <v>0</v>
      </c>
      <c r="NG330" s="919">
        <f t="shared" si="317"/>
        <v>0</v>
      </c>
      <c r="NH330" s="919">
        <f t="shared" si="317"/>
        <v>0</v>
      </c>
      <c r="NI330" s="919">
        <f t="shared" si="317"/>
        <v>0</v>
      </c>
      <c r="NJ330" s="919">
        <f t="shared" si="317"/>
        <v>0</v>
      </c>
      <c r="NK330" s="919">
        <f t="shared" si="317"/>
        <v>0</v>
      </c>
      <c r="NL330" s="919">
        <f t="shared" si="317"/>
        <v>0</v>
      </c>
      <c r="NM330" s="919">
        <f t="shared" si="317"/>
        <v>0</v>
      </c>
      <c r="NN330" s="919">
        <f t="shared" si="317"/>
        <v>0</v>
      </c>
      <c r="NO330" s="919">
        <f t="shared" si="317"/>
        <v>0</v>
      </c>
      <c r="NP330" s="919">
        <f t="shared" si="317"/>
        <v>0</v>
      </c>
      <c r="NQ330" s="919">
        <f t="shared" si="317"/>
        <v>0</v>
      </c>
      <c r="NR330" s="919">
        <f t="shared" si="317"/>
        <v>0</v>
      </c>
      <c r="NS330" s="919">
        <f t="shared" si="317"/>
        <v>0</v>
      </c>
      <c r="NT330" s="919">
        <f t="shared" si="317"/>
        <v>0</v>
      </c>
      <c r="NU330" s="919">
        <f t="shared" si="317"/>
        <v>0</v>
      </c>
      <c r="NV330" s="919">
        <f t="shared" si="317"/>
        <v>0</v>
      </c>
      <c r="NW330" s="919">
        <f t="shared" si="317"/>
        <v>0</v>
      </c>
      <c r="NX330" s="919">
        <f t="shared" si="317"/>
        <v>0</v>
      </c>
      <c r="NY330" s="919">
        <f t="shared" si="317"/>
        <v>0</v>
      </c>
      <c r="NZ330" s="919">
        <f t="shared" si="317"/>
        <v>0</v>
      </c>
      <c r="OA330" s="919">
        <f t="shared" si="317"/>
        <v>0</v>
      </c>
      <c r="OB330" s="919">
        <f t="shared" si="317"/>
        <v>0</v>
      </c>
      <c r="OC330" s="919">
        <f t="shared" si="317"/>
        <v>0</v>
      </c>
      <c r="OD330" s="919">
        <f t="shared" si="317"/>
        <v>0</v>
      </c>
      <c r="OE330" s="919">
        <f t="shared" si="317"/>
        <v>0</v>
      </c>
      <c r="OF330" s="919">
        <f t="shared" ref="OF330:QQ330" si="318">OF329</f>
        <v>0</v>
      </c>
      <c r="OG330" s="919">
        <f t="shared" si="318"/>
        <v>0</v>
      </c>
      <c r="OH330" s="919">
        <f t="shared" si="318"/>
        <v>0</v>
      </c>
      <c r="OI330" s="919">
        <f t="shared" si="318"/>
        <v>0</v>
      </c>
      <c r="OJ330" s="919">
        <f t="shared" si="318"/>
        <v>0</v>
      </c>
      <c r="OK330" s="919">
        <f t="shared" si="318"/>
        <v>0</v>
      </c>
      <c r="OL330" s="919">
        <f t="shared" si="318"/>
        <v>0</v>
      </c>
      <c r="OM330" s="919">
        <f t="shared" si="318"/>
        <v>0</v>
      </c>
      <c r="ON330" s="919">
        <f t="shared" si="318"/>
        <v>0</v>
      </c>
      <c r="OO330" s="919">
        <f t="shared" si="318"/>
        <v>0</v>
      </c>
      <c r="OP330" s="919">
        <f t="shared" si="318"/>
        <v>0</v>
      </c>
      <c r="OQ330" s="919">
        <f t="shared" si="318"/>
        <v>0</v>
      </c>
      <c r="OR330" s="919">
        <f t="shared" si="318"/>
        <v>0</v>
      </c>
      <c r="OS330" s="919">
        <f t="shared" si="318"/>
        <v>0</v>
      </c>
      <c r="OT330" s="919">
        <f t="shared" si="318"/>
        <v>0</v>
      </c>
      <c r="OU330" s="919">
        <f t="shared" si="318"/>
        <v>0</v>
      </c>
      <c r="OV330" s="919">
        <f t="shared" si="318"/>
        <v>0</v>
      </c>
      <c r="OW330" s="919">
        <f t="shared" si="318"/>
        <v>0</v>
      </c>
      <c r="OX330" s="919">
        <f t="shared" si="318"/>
        <v>0</v>
      </c>
      <c r="OY330" s="919">
        <f t="shared" si="318"/>
        <v>0</v>
      </c>
      <c r="OZ330" s="919">
        <f t="shared" si="318"/>
        <v>0</v>
      </c>
      <c r="PA330" s="919">
        <f t="shared" si="318"/>
        <v>0</v>
      </c>
      <c r="PB330" s="919">
        <f t="shared" si="318"/>
        <v>0</v>
      </c>
      <c r="PC330" s="919">
        <f t="shared" si="318"/>
        <v>0</v>
      </c>
      <c r="PD330" s="919">
        <f t="shared" si="318"/>
        <v>0</v>
      </c>
      <c r="PE330" s="919">
        <f t="shared" si="318"/>
        <v>0</v>
      </c>
      <c r="PF330" s="919">
        <f t="shared" si="318"/>
        <v>0</v>
      </c>
      <c r="PG330" s="919">
        <f t="shared" si="318"/>
        <v>0</v>
      </c>
      <c r="PH330" s="919">
        <f t="shared" si="318"/>
        <v>0</v>
      </c>
      <c r="PI330" s="919">
        <f t="shared" si="318"/>
        <v>0</v>
      </c>
      <c r="PJ330" s="919">
        <f t="shared" si="318"/>
        <v>0</v>
      </c>
      <c r="PK330" s="919">
        <f t="shared" si="318"/>
        <v>0</v>
      </c>
      <c r="PL330" s="919">
        <f t="shared" si="318"/>
        <v>0</v>
      </c>
      <c r="PM330" s="919">
        <f t="shared" si="318"/>
        <v>0</v>
      </c>
      <c r="PN330" s="919">
        <f t="shared" si="318"/>
        <v>0</v>
      </c>
      <c r="PO330" s="919">
        <f t="shared" si="318"/>
        <v>0</v>
      </c>
      <c r="PP330" s="919">
        <f t="shared" si="318"/>
        <v>0</v>
      </c>
      <c r="PQ330" s="919">
        <f t="shared" si="318"/>
        <v>0</v>
      </c>
      <c r="PR330" s="919">
        <f t="shared" si="318"/>
        <v>0</v>
      </c>
      <c r="PS330" s="919">
        <f t="shared" si="318"/>
        <v>0</v>
      </c>
      <c r="PT330" s="919">
        <f t="shared" si="318"/>
        <v>0</v>
      </c>
      <c r="PU330" s="919">
        <f t="shared" si="318"/>
        <v>0</v>
      </c>
      <c r="PV330" s="919">
        <f t="shared" si="318"/>
        <v>0</v>
      </c>
      <c r="PW330" s="919">
        <f t="shared" si="318"/>
        <v>0</v>
      </c>
      <c r="PX330" s="919">
        <f t="shared" si="318"/>
        <v>0</v>
      </c>
      <c r="PY330" s="919">
        <f t="shared" si="318"/>
        <v>0</v>
      </c>
      <c r="PZ330" s="919">
        <f t="shared" si="318"/>
        <v>0</v>
      </c>
      <c r="QA330" s="919">
        <f t="shared" si="318"/>
        <v>0</v>
      </c>
      <c r="QB330" s="919">
        <f t="shared" si="318"/>
        <v>0</v>
      </c>
      <c r="QC330" s="919">
        <f t="shared" si="318"/>
        <v>0</v>
      </c>
      <c r="QD330" s="919">
        <f t="shared" si="318"/>
        <v>0</v>
      </c>
      <c r="QE330" s="919">
        <f t="shared" si="318"/>
        <v>0</v>
      </c>
      <c r="QF330" s="919">
        <f t="shared" si="318"/>
        <v>0</v>
      </c>
      <c r="QG330" s="919">
        <f t="shared" si="318"/>
        <v>0</v>
      </c>
      <c r="QH330" s="919">
        <f t="shared" si="318"/>
        <v>0</v>
      </c>
      <c r="QI330" s="919">
        <f t="shared" si="318"/>
        <v>0</v>
      </c>
      <c r="QJ330" s="919">
        <f t="shared" si="318"/>
        <v>0</v>
      </c>
      <c r="QK330" s="919">
        <f t="shared" si="318"/>
        <v>0</v>
      </c>
      <c r="QL330" s="919">
        <f t="shared" si="318"/>
        <v>0</v>
      </c>
      <c r="QM330" s="919">
        <f t="shared" si="318"/>
        <v>0</v>
      </c>
      <c r="QN330" s="919">
        <f t="shared" si="318"/>
        <v>0</v>
      </c>
      <c r="QO330" s="919">
        <f t="shared" si="318"/>
        <v>0</v>
      </c>
      <c r="QP330" s="919">
        <f t="shared" si="318"/>
        <v>0</v>
      </c>
      <c r="QQ330" s="919">
        <f t="shared" si="318"/>
        <v>0</v>
      </c>
      <c r="QR330" s="919">
        <f t="shared" ref="QR330:SI330" si="319">QR329</f>
        <v>0</v>
      </c>
      <c r="QS330" s="919">
        <f t="shared" si="319"/>
        <v>0</v>
      </c>
      <c r="QT330" s="919">
        <f t="shared" si="319"/>
        <v>0</v>
      </c>
      <c r="QU330" s="919">
        <f t="shared" si="319"/>
        <v>0</v>
      </c>
      <c r="QV330" s="919">
        <f t="shared" si="319"/>
        <v>0</v>
      </c>
      <c r="QW330" s="919">
        <f t="shared" si="319"/>
        <v>0</v>
      </c>
      <c r="QX330" s="919">
        <f t="shared" si="319"/>
        <v>0</v>
      </c>
      <c r="QY330" s="919">
        <f t="shared" si="319"/>
        <v>0</v>
      </c>
      <c r="QZ330" s="919">
        <f t="shared" si="319"/>
        <v>0</v>
      </c>
      <c r="RA330" s="919">
        <f t="shared" si="319"/>
        <v>0</v>
      </c>
      <c r="RB330" s="919">
        <f t="shared" si="319"/>
        <v>0</v>
      </c>
      <c r="RC330" s="919">
        <f t="shared" si="319"/>
        <v>0</v>
      </c>
      <c r="RD330" s="919">
        <f t="shared" si="319"/>
        <v>0</v>
      </c>
      <c r="RE330" s="919">
        <f t="shared" si="319"/>
        <v>0</v>
      </c>
      <c r="RF330" s="919">
        <f t="shared" si="319"/>
        <v>0</v>
      </c>
      <c r="RG330" s="919">
        <f t="shared" si="319"/>
        <v>0</v>
      </c>
      <c r="RH330" s="919">
        <f t="shared" si="319"/>
        <v>0</v>
      </c>
      <c r="RI330" s="919">
        <f t="shared" si="319"/>
        <v>0</v>
      </c>
      <c r="RJ330" s="919">
        <f t="shared" si="319"/>
        <v>0</v>
      </c>
      <c r="RK330" s="919">
        <f t="shared" si="319"/>
        <v>0</v>
      </c>
      <c r="RL330" s="919">
        <f t="shared" si="319"/>
        <v>0</v>
      </c>
      <c r="RM330" s="919">
        <f t="shared" si="319"/>
        <v>0</v>
      </c>
      <c r="RN330" s="919">
        <f t="shared" si="319"/>
        <v>0</v>
      </c>
      <c r="RO330" s="919">
        <f t="shared" si="319"/>
        <v>0</v>
      </c>
      <c r="RP330" s="919">
        <f t="shared" si="319"/>
        <v>0</v>
      </c>
      <c r="RQ330" s="919">
        <f t="shared" si="319"/>
        <v>0</v>
      </c>
      <c r="RR330" s="919">
        <f t="shared" si="319"/>
        <v>0</v>
      </c>
      <c r="RS330" s="919">
        <f t="shared" si="319"/>
        <v>0</v>
      </c>
      <c r="RT330" s="919">
        <f t="shared" si="319"/>
        <v>0</v>
      </c>
      <c r="RU330" s="919">
        <f t="shared" si="319"/>
        <v>0</v>
      </c>
      <c r="RV330" s="919">
        <f t="shared" si="319"/>
        <v>0</v>
      </c>
      <c r="RW330" s="919">
        <f t="shared" si="319"/>
        <v>0</v>
      </c>
      <c r="RX330" s="919">
        <f t="shared" si="319"/>
        <v>0</v>
      </c>
      <c r="RY330" s="919">
        <f t="shared" si="319"/>
        <v>0</v>
      </c>
      <c r="RZ330" s="919">
        <f t="shared" si="319"/>
        <v>0</v>
      </c>
      <c r="SA330" s="919">
        <f t="shared" si="319"/>
        <v>0</v>
      </c>
      <c r="SB330" s="919">
        <f t="shared" si="319"/>
        <v>0</v>
      </c>
      <c r="SC330" s="919">
        <f t="shared" si="319"/>
        <v>0</v>
      </c>
      <c r="SD330" s="919">
        <f t="shared" si="319"/>
        <v>0</v>
      </c>
      <c r="SE330" s="919">
        <f t="shared" si="319"/>
        <v>0</v>
      </c>
      <c r="SF330" s="919">
        <f t="shared" si="319"/>
        <v>0</v>
      </c>
      <c r="SG330" s="919">
        <f t="shared" si="319"/>
        <v>0</v>
      </c>
      <c r="SH330" s="919">
        <f t="shared" si="319"/>
        <v>0</v>
      </c>
      <c r="SI330" s="919">
        <f t="shared" si="319"/>
        <v>0</v>
      </c>
      <c r="SJ330" s="272">
        <f t="shared" si="279"/>
        <v>0</v>
      </c>
      <c r="SK330" s="259"/>
      <c r="SL330" s="247"/>
      <c r="SM330" s="247"/>
      <c r="SN330" s="247"/>
    </row>
    <row r="331" spans="1:508" outlineLevel="3" x14ac:dyDescent="0.35">
      <c r="A331" s="247"/>
      <c r="B331" s="256"/>
      <c r="C331" s="445">
        <f t="shared" ref="C331" si="320">INT($C$40)+3</f>
        <v>4</v>
      </c>
      <c r="D331" s="272"/>
      <c r="E331" s="323">
        <f t="shared" si="269"/>
        <v>179</v>
      </c>
      <c r="F331" s="329"/>
      <c r="G331" s="272"/>
      <c r="H331" s="567"/>
      <c r="I331" s="585" t="s">
        <v>909</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 t="shared" ref="SJ331:SJ333" si="321">SI331</f>
        <v>0</v>
      </c>
      <c r="SK331" s="259"/>
      <c r="SL331" s="247"/>
      <c r="SM331" s="247"/>
      <c r="SN331" s="247"/>
    </row>
    <row r="332" spans="1:508" outlineLevel="3" x14ac:dyDescent="0.35">
      <c r="A332" s="247"/>
      <c r="B332" s="256"/>
      <c r="C332" s="445">
        <f>INT($C$40)+3</f>
        <v>4</v>
      </c>
      <c r="D332" s="272"/>
      <c r="E332" s="323">
        <f t="shared" si="269"/>
        <v>180</v>
      </c>
      <c r="F332" s="329"/>
      <c r="G332" s="272"/>
      <c r="H332" s="567"/>
      <c r="I332" s="582" t="s">
        <v>901</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 t="shared" si="321"/>
        <v>0</v>
      </c>
      <c r="SK332" s="259"/>
      <c r="SL332" s="247"/>
      <c r="SM332" s="247"/>
      <c r="SN332" s="247"/>
    </row>
    <row r="333" spans="1:508" outlineLevel="3" x14ac:dyDescent="0.35">
      <c r="A333" s="247"/>
      <c r="B333" s="256"/>
      <c r="C333" s="445">
        <f>INT($C$40)+3</f>
        <v>4</v>
      </c>
      <c r="D333" s="272"/>
      <c r="E333" s="323">
        <f t="shared" si="269"/>
        <v>181</v>
      </c>
      <c r="F333" s="329"/>
      <c r="G333" s="272"/>
      <c r="H333" s="567"/>
      <c r="I333" s="582" t="s">
        <v>902</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 t="shared" si="321"/>
        <v>0</v>
      </c>
      <c r="SK333" s="259"/>
      <c r="SL333" s="247"/>
      <c r="SM333" s="247"/>
      <c r="SN333" s="247"/>
    </row>
    <row r="334" spans="1:508" outlineLevel="3" x14ac:dyDescent="0.35">
      <c r="A334" s="247"/>
      <c r="B334" s="256"/>
      <c r="C334" s="445">
        <f>INT($C$40)+3</f>
        <v>4</v>
      </c>
      <c r="D334" s="272"/>
      <c r="E334" s="323">
        <f t="shared" si="269"/>
        <v>182</v>
      </c>
      <c r="F334" s="329"/>
      <c r="G334" s="272"/>
      <c r="H334" s="569"/>
      <c r="I334" s="583" t="s">
        <v>903</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279"/>
        <v>0</v>
      </c>
      <c r="SK334" s="259"/>
      <c r="SL334" s="247"/>
      <c r="SM334" s="247"/>
      <c r="SN334" s="247"/>
    </row>
    <row r="335" spans="1:508" outlineLevel="2" x14ac:dyDescent="0.35">
      <c r="A335" s="247"/>
      <c r="B335" s="256"/>
      <c r="C335" s="445">
        <f>INT($C$40)+2</f>
        <v>3</v>
      </c>
      <c r="D335" s="272"/>
      <c r="E335" s="323">
        <f t="shared" si="269"/>
        <v>183</v>
      </c>
      <c r="F335" s="329"/>
      <c r="G335" s="272"/>
      <c r="H335" s="565"/>
      <c r="I335" s="565" t="s">
        <v>597</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279"/>
        <v>0</v>
      </c>
      <c r="SK335" s="259"/>
      <c r="SL335" s="247"/>
      <c r="SM335" s="247"/>
      <c r="SN335" s="247"/>
    </row>
    <row r="336" spans="1:508" outlineLevel="3" x14ac:dyDescent="0.35">
      <c r="A336" s="247"/>
      <c r="B336" s="256"/>
      <c r="C336" s="445">
        <f t="shared" si="300"/>
        <v>4</v>
      </c>
      <c r="D336" s="272"/>
      <c r="E336" s="323">
        <f t="shared" si="269"/>
        <v>184</v>
      </c>
      <c r="F336" s="329"/>
      <c r="G336" s="272"/>
      <c r="H336" s="567"/>
      <c r="I336" s="567" t="s">
        <v>598</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279"/>
        <v>0</v>
      </c>
      <c r="SK336" s="259"/>
      <c r="SL336" s="247"/>
      <c r="SM336" s="247"/>
      <c r="SN336" s="247"/>
    </row>
    <row r="337" spans="1:508" outlineLevel="3" x14ac:dyDescent="0.35">
      <c r="A337" s="247"/>
      <c r="B337" s="256"/>
      <c r="C337" s="445">
        <f t="shared" si="300"/>
        <v>4</v>
      </c>
      <c r="D337" s="272"/>
      <c r="E337" s="323">
        <f t="shared" si="269"/>
        <v>185</v>
      </c>
      <c r="F337" s="329"/>
      <c r="G337" s="272"/>
      <c r="H337" s="567"/>
      <c r="I337" s="567" t="s">
        <v>599</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279"/>
        <v>0</v>
      </c>
      <c r="SK337" s="259"/>
      <c r="SL337" s="247"/>
      <c r="SM337" s="247"/>
      <c r="SN337" s="247"/>
    </row>
    <row r="338" spans="1:508" outlineLevel="3" x14ac:dyDescent="0.35">
      <c r="A338" s="247"/>
      <c r="B338" s="256"/>
      <c r="C338" s="445">
        <f t="shared" si="300"/>
        <v>4</v>
      </c>
      <c r="D338" s="272"/>
      <c r="E338" s="323">
        <f t="shared" si="269"/>
        <v>186</v>
      </c>
      <c r="F338" s="329"/>
      <c r="G338" s="272"/>
      <c r="H338" s="571"/>
      <c r="I338" s="571" t="s">
        <v>730</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279"/>
        <v>0</v>
      </c>
      <c r="SK338" s="259"/>
      <c r="SL338" s="247"/>
      <c r="SM338" s="247"/>
      <c r="SN338" s="247"/>
    </row>
    <row r="339" spans="1:508" outlineLevel="2" x14ac:dyDescent="0.35">
      <c r="A339" s="247"/>
      <c r="B339" s="256"/>
      <c r="C339" s="445">
        <f>INT($C$40)+3</f>
        <v>4</v>
      </c>
      <c r="D339" s="272"/>
      <c r="E339" s="323">
        <f t="shared" si="269"/>
        <v>187</v>
      </c>
      <c r="F339" s="329"/>
      <c r="G339" s="272"/>
      <c r="H339" s="573"/>
      <c r="I339" s="573" t="s">
        <v>731</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279"/>
        <v>0</v>
      </c>
      <c r="SK339" s="259"/>
      <c r="SL339" s="247"/>
      <c r="SM339" s="247"/>
      <c r="SN339" s="247"/>
    </row>
    <row r="340" spans="1:508" outlineLevel="2" x14ac:dyDescent="0.35">
      <c r="A340" s="247"/>
      <c r="B340" s="256"/>
      <c r="C340" s="445">
        <f>INT($C$40)+2</f>
        <v>3</v>
      </c>
      <c r="D340" s="272"/>
      <c r="E340" s="323">
        <f t="shared" si="269"/>
        <v>188</v>
      </c>
      <c r="F340" s="329"/>
      <c r="G340" s="272"/>
      <c r="H340" s="463"/>
      <c r="I340" s="463" t="s">
        <v>732</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279"/>
        <v>0</v>
      </c>
      <c r="SK340" s="259"/>
      <c r="SL340" s="247"/>
      <c r="SM340" s="247"/>
      <c r="SN340" s="247"/>
    </row>
    <row r="341" spans="1:508" outlineLevel="3" x14ac:dyDescent="0.35">
      <c r="A341" s="247"/>
      <c r="B341" s="256"/>
      <c r="C341" s="445">
        <f t="shared" si="300"/>
        <v>4</v>
      </c>
      <c r="D341" s="272"/>
      <c r="E341" s="323">
        <f t="shared" si="269"/>
        <v>189</v>
      </c>
      <c r="F341" s="329"/>
      <c r="G341" s="272"/>
      <c r="H341" s="512"/>
      <c r="I341" s="512" t="s">
        <v>733</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279"/>
        <v>0</v>
      </c>
      <c r="SK341" s="259"/>
      <c r="SL341" s="247"/>
      <c r="SM341" s="247"/>
      <c r="SN341" s="247"/>
    </row>
    <row r="342" spans="1:508" outlineLevel="2" x14ac:dyDescent="0.35">
      <c r="A342" s="247"/>
      <c r="B342" s="256"/>
      <c r="C342" s="445">
        <f>INT($C$40)+2</f>
        <v>3</v>
      </c>
      <c r="D342" s="272"/>
      <c r="E342" s="323">
        <f t="shared" si="269"/>
        <v>190</v>
      </c>
      <c r="F342" s="329"/>
      <c r="G342" s="272"/>
      <c r="H342" s="513"/>
      <c r="I342" s="513" t="s">
        <v>734</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279"/>
        <v>0</v>
      </c>
      <c r="SK342" s="259"/>
      <c r="SL342" s="247"/>
      <c r="SM342" s="247"/>
      <c r="SN342" s="247"/>
    </row>
    <row r="343" spans="1:508" outlineLevel="3" x14ac:dyDescent="0.35">
      <c r="A343" s="247"/>
      <c r="B343" s="256"/>
      <c r="C343" s="445">
        <f>INT($C$40)+3</f>
        <v>4</v>
      </c>
      <c r="D343" s="272"/>
      <c r="E343" s="323">
        <f t="shared" si="269"/>
        <v>191</v>
      </c>
      <c r="F343" s="329"/>
      <c r="G343" s="272"/>
      <c r="H343" s="345"/>
      <c r="I343" s="345" t="s">
        <v>735</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279"/>
        <v>0</v>
      </c>
      <c r="SK343" s="259"/>
      <c r="SL343" s="247"/>
      <c r="SM343" s="247"/>
      <c r="SN343" s="247"/>
    </row>
    <row r="344" spans="1:508" outlineLevel="2" x14ac:dyDescent="0.35">
      <c r="A344" s="247"/>
      <c r="B344" s="256"/>
      <c r="C344" s="445">
        <f>INT($C$40)+3</f>
        <v>4</v>
      </c>
      <c r="D344" s="272"/>
      <c r="E344" s="323">
        <f t="shared" si="269"/>
        <v>192</v>
      </c>
      <c r="F344" s="329"/>
      <c r="G344" s="272"/>
      <c r="H344" s="573"/>
      <c r="I344" s="573" t="s">
        <v>736</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279"/>
        <v>0</v>
      </c>
      <c r="SK344" s="259"/>
      <c r="SL344" s="247"/>
      <c r="SM344" s="247"/>
      <c r="SN344" s="247"/>
    </row>
    <row r="345" spans="1:508" outlineLevel="2" x14ac:dyDescent="0.35">
      <c r="A345" s="247"/>
      <c r="B345" s="256"/>
      <c r="C345" s="445">
        <f>INT($C$40)+2</f>
        <v>3</v>
      </c>
      <c r="D345" s="272"/>
      <c r="E345" s="323">
        <f t="shared" si="269"/>
        <v>193</v>
      </c>
      <c r="F345" s="329"/>
      <c r="G345" s="272"/>
      <c r="H345" s="565" t="str">
        <f>Sheep!$H$253&amp;" Maternal"</f>
        <v>Spr Maternal</v>
      </c>
      <c r="I345" s="565" t="s">
        <v>897</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279"/>
        <v>0</v>
      </c>
      <c r="SK345" s="259"/>
      <c r="SL345" s="247"/>
      <c r="SM345" s="247"/>
      <c r="SN345" s="247"/>
    </row>
    <row r="346" spans="1:508" outlineLevel="3" x14ac:dyDescent="0.35">
      <c r="A346" s="247"/>
      <c r="B346" s="256"/>
      <c r="C346" s="445">
        <f>INT($C$40)+3</f>
        <v>4</v>
      </c>
      <c r="D346" s="272"/>
      <c r="E346" s="323">
        <f t="shared" ref="E346:E368" si="322">E345+1</f>
        <v>194</v>
      </c>
      <c r="F346" s="329"/>
      <c r="G346" s="272"/>
      <c r="H346" s="567"/>
      <c r="I346" s="585" t="s">
        <v>898</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279"/>
        <v>0</v>
      </c>
      <c r="SK346" s="259"/>
      <c r="SL346" s="247"/>
      <c r="SM346" s="247"/>
      <c r="SN346" s="247"/>
    </row>
    <row r="347" spans="1:508" outlineLevel="3" x14ac:dyDescent="0.35">
      <c r="A347" s="247"/>
      <c r="B347" s="256"/>
      <c r="C347" s="445">
        <f>INT($C$40)+3</f>
        <v>4</v>
      </c>
      <c r="D347" s="272"/>
      <c r="E347" s="323">
        <f t="shared" si="322"/>
        <v>195</v>
      </c>
      <c r="F347" s="329"/>
      <c r="G347" s="272"/>
      <c r="H347" s="567"/>
      <c r="I347" s="582" t="s">
        <v>900</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279"/>
        <v>0</v>
      </c>
      <c r="SK347" s="259"/>
      <c r="SL347" s="247"/>
      <c r="SM347" s="247"/>
      <c r="SN347" s="247"/>
    </row>
    <row r="348" spans="1:508" outlineLevel="3" x14ac:dyDescent="0.35">
      <c r="A348" s="247"/>
      <c r="B348" s="256"/>
      <c r="C348" s="445">
        <f t="shared" ref="C348:C355" si="323">INT($C$40)+3</f>
        <v>4</v>
      </c>
      <c r="D348" s="272"/>
      <c r="E348" s="323">
        <f t="shared" si="322"/>
        <v>196</v>
      </c>
      <c r="F348" s="329"/>
      <c r="G348" s="272"/>
      <c r="H348" s="567"/>
      <c r="I348" s="585" t="s">
        <v>899</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279"/>
        <v>0</v>
      </c>
      <c r="SK348" s="259"/>
      <c r="SL348" s="247"/>
      <c r="SM348" s="247"/>
      <c r="SN348" s="247"/>
    </row>
    <row r="349" spans="1:508" outlineLevel="3" x14ac:dyDescent="0.35">
      <c r="A349" s="247"/>
      <c r="B349" s="256"/>
      <c r="C349" s="445">
        <f t="shared" si="323"/>
        <v>4</v>
      </c>
      <c r="D349" s="272"/>
      <c r="E349" s="323">
        <f t="shared" si="322"/>
        <v>197</v>
      </c>
      <c r="F349" s="329"/>
      <c r="G349" s="272"/>
      <c r="H349" s="567"/>
      <c r="I349" s="582" t="s">
        <v>901</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279"/>
        <v>0</v>
      </c>
      <c r="SK349" s="259"/>
      <c r="SL349" s="247"/>
      <c r="SM349" s="247"/>
      <c r="SN349" s="247"/>
    </row>
    <row r="350" spans="1:508" outlineLevel="3" x14ac:dyDescent="0.35">
      <c r="A350" s="247"/>
      <c r="B350" s="256"/>
      <c r="C350" s="445">
        <f t="shared" si="323"/>
        <v>4</v>
      </c>
      <c r="D350" s="272"/>
      <c r="E350" s="323">
        <f t="shared" si="322"/>
        <v>198</v>
      </c>
      <c r="F350" s="329"/>
      <c r="G350" s="272"/>
      <c r="H350" s="567"/>
      <c r="I350" s="582" t="s">
        <v>904</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279"/>
        <v>0</v>
      </c>
      <c r="SK350" s="259"/>
      <c r="SL350" s="247"/>
      <c r="SM350" s="247"/>
      <c r="SN350" s="247"/>
    </row>
    <row r="351" spans="1:508" outlineLevel="3" x14ac:dyDescent="0.35">
      <c r="A351" s="247"/>
      <c r="B351" s="256"/>
      <c r="C351" s="445">
        <f t="shared" si="323"/>
        <v>4</v>
      </c>
      <c r="D351" s="272"/>
      <c r="E351" s="323">
        <f t="shared" si="322"/>
        <v>199</v>
      </c>
      <c r="F351" s="329"/>
      <c r="G351" s="272"/>
      <c r="H351" s="567"/>
      <c r="I351" s="585" t="s">
        <v>905</v>
      </c>
      <c r="J351" s="568"/>
      <c r="K351" s="918">
        <f>K348</f>
        <v>0</v>
      </c>
      <c r="L351" s="918">
        <f t="shared" ref="L351:BW353" si="324">L348</f>
        <v>0</v>
      </c>
      <c r="M351" s="918">
        <f t="shared" si="324"/>
        <v>0</v>
      </c>
      <c r="N351" s="918">
        <f t="shared" si="324"/>
        <v>0</v>
      </c>
      <c r="O351" s="918">
        <f t="shared" si="324"/>
        <v>0</v>
      </c>
      <c r="P351" s="918">
        <f t="shared" si="324"/>
        <v>0</v>
      </c>
      <c r="Q351" s="918">
        <f t="shared" si="324"/>
        <v>0</v>
      </c>
      <c r="R351" s="918">
        <f t="shared" si="324"/>
        <v>0</v>
      </c>
      <c r="S351" s="918">
        <f t="shared" si="324"/>
        <v>0</v>
      </c>
      <c r="T351" s="918">
        <f t="shared" si="324"/>
        <v>0</v>
      </c>
      <c r="U351" s="918">
        <f t="shared" si="324"/>
        <v>0</v>
      </c>
      <c r="V351" s="918">
        <f t="shared" si="324"/>
        <v>0</v>
      </c>
      <c r="W351" s="918">
        <f t="shared" si="324"/>
        <v>0</v>
      </c>
      <c r="X351" s="918">
        <f t="shared" si="324"/>
        <v>0</v>
      </c>
      <c r="Y351" s="918">
        <f t="shared" si="324"/>
        <v>0</v>
      </c>
      <c r="Z351" s="918">
        <f t="shared" si="324"/>
        <v>0</v>
      </c>
      <c r="AA351" s="918">
        <f t="shared" si="324"/>
        <v>0</v>
      </c>
      <c r="AB351" s="918">
        <f t="shared" si="324"/>
        <v>0</v>
      </c>
      <c r="AC351" s="918">
        <f t="shared" si="324"/>
        <v>0</v>
      </c>
      <c r="AD351" s="918">
        <f t="shared" si="324"/>
        <v>0</v>
      </c>
      <c r="AE351" s="918">
        <f t="shared" si="324"/>
        <v>0</v>
      </c>
      <c r="AF351" s="918">
        <f t="shared" si="324"/>
        <v>0</v>
      </c>
      <c r="AG351" s="918">
        <f t="shared" si="324"/>
        <v>0</v>
      </c>
      <c r="AH351" s="918">
        <f t="shared" si="324"/>
        <v>0</v>
      </c>
      <c r="AI351" s="918">
        <f t="shared" si="324"/>
        <v>0</v>
      </c>
      <c r="AJ351" s="918">
        <f t="shared" si="324"/>
        <v>0</v>
      </c>
      <c r="AK351" s="918">
        <f t="shared" si="324"/>
        <v>0</v>
      </c>
      <c r="AL351" s="918">
        <f t="shared" si="324"/>
        <v>0</v>
      </c>
      <c r="AM351" s="918">
        <f t="shared" si="324"/>
        <v>0</v>
      </c>
      <c r="AN351" s="918">
        <f t="shared" si="324"/>
        <v>0</v>
      </c>
      <c r="AO351" s="918">
        <f t="shared" si="324"/>
        <v>0</v>
      </c>
      <c r="AP351" s="918">
        <f t="shared" si="324"/>
        <v>0</v>
      </c>
      <c r="AQ351" s="918">
        <f t="shared" si="324"/>
        <v>0</v>
      </c>
      <c r="AR351" s="918">
        <f t="shared" si="324"/>
        <v>0</v>
      </c>
      <c r="AS351" s="918">
        <f t="shared" si="324"/>
        <v>0</v>
      </c>
      <c r="AT351" s="918">
        <f t="shared" si="324"/>
        <v>0</v>
      </c>
      <c r="AU351" s="918">
        <f t="shared" si="324"/>
        <v>0</v>
      </c>
      <c r="AV351" s="918">
        <f t="shared" si="324"/>
        <v>0</v>
      </c>
      <c r="AW351" s="918">
        <f t="shared" si="324"/>
        <v>0</v>
      </c>
      <c r="AX351" s="918">
        <f t="shared" si="324"/>
        <v>0</v>
      </c>
      <c r="AY351" s="918">
        <f t="shared" si="324"/>
        <v>0</v>
      </c>
      <c r="AZ351" s="918">
        <f t="shared" si="324"/>
        <v>0</v>
      </c>
      <c r="BA351" s="918">
        <f t="shared" si="324"/>
        <v>0</v>
      </c>
      <c r="BB351" s="918">
        <f t="shared" si="324"/>
        <v>0</v>
      </c>
      <c r="BC351" s="918">
        <f t="shared" si="324"/>
        <v>0</v>
      </c>
      <c r="BD351" s="918">
        <f t="shared" si="324"/>
        <v>0</v>
      </c>
      <c r="BE351" s="918">
        <f t="shared" si="324"/>
        <v>0</v>
      </c>
      <c r="BF351" s="918">
        <f t="shared" si="324"/>
        <v>0</v>
      </c>
      <c r="BG351" s="918">
        <f t="shared" si="324"/>
        <v>0</v>
      </c>
      <c r="BH351" s="918">
        <f t="shared" si="324"/>
        <v>0</v>
      </c>
      <c r="BI351" s="918">
        <f t="shared" si="324"/>
        <v>0</v>
      </c>
      <c r="BJ351" s="918">
        <f t="shared" si="324"/>
        <v>0</v>
      </c>
      <c r="BK351" s="918">
        <f t="shared" si="324"/>
        <v>0</v>
      </c>
      <c r="BL351" s="918">
        <f t="shared" si="324"/>
        <v>0</v>
      </c>
      <c r="BM351" s="918">
        <f t="shared" si="324"/>
        <v>0</v>
      </c>
      <c r="BN351" s="918">
        <f t="shared" si="324"/>
        <v>0</v>
      </c>
      <c r="BO351" s="918">
        <f t="shared" si="324"/>
        <v>0</v>
      </c>
      <c r="BP351" s="918">
        <f t="shared" si="324"/>
        <v>0</v>
      </c>
      <c r="BQ351" s="918">
        <f t="shared" si="324"/>
        <v>0</v>
      </c>
      <c r="BR351" s="918">
        <f t="shared" si="324"/>
        <v>0</v>
      </c>
      <c r="BS351" s="918">
        <f t="shared" si="324"/>
        <v>0</v>
      </c>
      <c r="BT351" s="918">
        <f t="shared" si="324"/>
        <v>0</v>
      </c>
      <c r="BU351" s="918">
        <f t="shared" si="324"/>
        <v>0</v>
      </c>
      <c r="BV351" s="918">
        <f t="shared" si="324"/>
        <v>0</v>
      </c>
      <c r="BW351" s="918">
        <f t="shared" si="324"/>
        <v>0</v>
      </c>
      <c r="BX351" s="918">
        <f t="shared" ref="BX351:EI353" si="325">BX348</f>
        <v>0</v>
      </c>
      <c r="BY351" s="918">
        <f t="shared" si="325"/>
        <v>0</v>
      </c>
      <c r="BZ351" s="918">
        <f t="shared" si="325"/>
        <v>0</v>
      </c>
      <c r="CA351" s="918">
        <f t="shared" si="325"/>
        <v>0</v>
      </c>
      <c r="CB351" s="918">
        <f t="shared" si="325"/>
        <v>0</v>
      </c>
      <c r="CC351" s="918">
        <f t="shared" si="325"/>
        <v>0</v>
      </c>
      <c r="CD351" s="918">
        <f t="shared" si="325"/>
        <v>0</v>
      </c>
      <c r="CE351" s="918">
        <f t="shared" si="325"/>
        <v>0</v>
      </c>
      <c r="CF351" s="918">
        <f t="shared" si="325"/>
        <v>0</v>
      </c>
      <c r="CG351" s="918">
        <f t="shared" si="325"/>
        <v>0</v>
      </c>
      <c r="CH351" s="918">
        <f t="shared" si="325"/>
        <v>0</v>
      </c>
      <c r="CI351" s="918">
        <f t="shared" si="325"/>
        <v>0</v>
      </c>
      <c r="CJ351" s="918">
        <f t="shared" si="325"/>
        <v>0</v>
      </c>
      <c r="CK351" s="918">
        <f t="shared" si="325"/>
        <v>0</v>
      </c>
      <c r="CL351" s="918">
        <f t="shared" si="325"/>
        <v>0</v>
      </c>
      <c r="CM351" s="918">
        <f t="shared" si="325"/>
        <v>0</v>
      </c>
      <c r="CN351" s="918">
        <f t="shared" si="325"/>
        <v>0</v>
      </c>
      <c r="CO351" s="918">
        <f t="shared" si="325"/>
        <v>0</v>
      </c>
      <c r="CP351" s="918">
        <f t="shared" si="325"/>
        <v>0</v>
      </c>
      <c r="CQ351" s="918">
        <f t="shared" si="325"/>
        <v>0</v>
      </c>
      <c r="CR351" s="918">
        <f t="shared" si="325"/>
        <v>0</v>
      </c>
      <c r="CS351" s="918">
        <f t="shared" si="325"/>
        <v>0</v>
      </c>
      <c r="CT351" s="918">
        <f t="shared" si="325"/>
        <v>0</v>
      </c>
      <c r="CU351" s="918">
        <f t="shared" si="325"/>
        <v>0</v>
      </c>
      <c r="CV351" s="918">
        <f t="shared" si="325"/>
        <v>0</v>
      </c>
      <c r="CW351" s="918">
        <f t="shared" si="325"/>
        <v>0</v>
      </c>
      <c r="CX351" s="918">
        <f t="shared" si="325"/>
        <v>0</v>
      </c>
      <c r="CY351" s="918">
        <f t="shared" si="325"/>
        <v>0</v>
      </c>
      <c r="CZ351" s="918">
        <f t="shared" si="325"/>
        <v>0</v>
      </c>
      <c r="DA351" s="918">
        <f t="shared" si="325"/>
        <v>0</v>
      </c>
      <c r="DB351" s="918">
        <f t="shared" si="325"/>
        <v>0</v>
      </c>
      <c r="DC351" s="918">
        <f t="shared" si="325"/>
        <v>0</v>
      </c>
      <c r="DD351" s="918">
        <f t="shared" si="325"/>
        <v>0</v>
      </c>
      <c r="DE351" s="918">
        <f t="shared" si="325"/>
        <v>0</v>
      </c>
      <c r="DF351" s="918">
        <f t="shared" si="325"/>
        <v>0</v>
      </c>
      <c r="DG351" s="918">
        <f t="shared" si="325"/>
        <v>0</v>
      </c>
      <c r="DH351" s="918">
        <f t="shared" si="325"/>
        <v>0</v>
      </c>
      <c r="DI351" s="918">
        <f t="shared" si="325"/>
        <v>0</v>
      </c>
      <c r="DJ351" s="918">
        <f t="shared" si="325"/>
        <v>0</v>
      </c>
      <c r="DK351" s="918">
        <f t="shared" si="325"/>
        <v>0</v>
      </c>
      <c r="DL351" s="918">
        <f t="shared" si="325"/>
        <v>0</v>
      </c>
      <c r="DM351" s="918">
        <f t="shared" si="325"/>
        <v>0</v>
      </c>
      <c r="DN351" s="918">
        <f t="shared" si="325"/>
        <v>0</v>
      </c>
      <c r="DO351" s="918">
        <f t="shared" si="325"/>
        <v>0</v>
      </c>
      <c r="DP351" s="918">
        <f t="shared" si="325"/>
        <v>0</v>
      </c>
      <c r="DQ351" s="918">
        <f t="shared" si="325"/>
        <v>0</v>
      </c>
      <c r="DR351" s="918">
        <f t="shared" si="325"/>
        <v>0</v>
      </c>
      <c r="DS351" s="918">
        <f t="shared" si="325"/>
        <v>0</v>
      </c>
      <c r="DT351" s="918">
        <f t="shared" si="325"/>
        <v>0</v>
      </c>
      <c r="DU351" s="918">
        <f t="shared" si="325"/>
        <v>0</v>
      </c>
      <c r="DV351" s="918">
        <f t="shared" si="325"/>
        <v>0</v>
      </c>
      <c r="DW351" s="918">
        <f t="shared" si="325"/>
        <v>0</v>
      </c>
      <c r="DX351" s="918">
        <f t="shared" si="325"/>
        <v>0</v>
      </c>
      <c r="DY351" s="918">
        <f t="shared" si="325"/>
        <v>0</v>
      </c>
      <c r="DZ351" s="918">
        <f t="shared" si="325"/>
        <v>0</v>
      </c>
      <c r="EA351" s="918">
        <f t="shared" si="325"/>
        <v>0</v>
      </c>
      <c r="EB351" s="918">
        <f t="shared" si="325"/>
        <v>0</v>
      </c>
      <c r="EC351" s="918">
        <f t="shared" si="325"/>
        <v>0</v>
      </c>
      <c r="ED351" s="918">
        <f t="shared" si="325"/>
        <v>0</v>
      </c>
      <c r="EE351" s="918">
        <f t="shared" si="325"/>
        <v>0</v>
      </c>
      <c r="EF351" s="918">
        <f t="shared" si="325"/>
        <v>0</v>
      </c>
      <c r="EG351" s="918">
        <f t="shared" si="325"/>
        <v>0</v>
      </c>
      <c r="EH351" s="918">
        <f t="shared" si="325"/>
        <v>0</v>
      </c>
      <c r="EI351" s="918">
        <f t="shared" si="325"/>
        <v>0</v>
      </c>
      <c r="EJ351" s="918">
        <f t="shared" ref="EJ351:GU353" si="326">EJ348</f>
        <v>0</v>
      </c>
      <c r="EK351" s="918">
        <f t="shared" si="326"/>
        <v>0</v>
      </c>
      <c r="EL351" s="918">
        <f t="shared" si="326"/>
        <v>0</v>
      </c>
      <c r="EM351" s="918">
        <f t="shared" si="326"/>
        <v>0</v>
      </c>
      <c r="EN351" s="918">
        <f t="shared" si="326"/>
        <v>0</v>
      </c>
      <c r="EO351" s="918">
        <f t="shared" si="326"/>
        <v>0</v>
      </c>
      <c r="EP351" s="918">
        <f t="shared" si="326"/>
        <v>0</v>
      </c>
      <c r="EQ351" s="918">
        <f t="shared" si="326"/>
        <v>0</v>
      </c>
      <c r="ER351" s="918">
        <f t="shared" si="326"/>
        <v>0</v>
      </c>
      <c r="ES351" s="918">
        <f t="shared" si="326"/>
        <v>0</v>
      </c>
      <c r="ET351" s="918">
        <f t="shared" si="326"/>
        <v>0</v>
      </c>
      <c r="EU351" s="918">
        <f t="shared" si="326"/>
        <v>0</v>
      </c>
      <c r="EV351" s="918">
        <f t="shared" si="326"/>
        <v>0</v>
      </c>
      <c r="EW351" s="918">
        <f t="shared" si="326"/>
        <v>0</v>
      </c>
      <c r="EX351" s="918">
        <f t="shared" si="326"/>
        <v>0</v>
      </c>
      <c r="EY351" s="918">
        <f t="shared" si="326"/>
        <v>0</v>
      </c>
      <c r="EZ351" s="918">
        <f t="shared" si="326"/>
        <v>0</v>
      </c>
      <c r="FA351" s="918">
        <f t="shared" si="326"/>
        <v>0</v>
      </c>
      <c r="FB351" s="918">
        <f t="shared" si="326"/>
        <v>0</v>
      </c>
      <c r="FC351" s="918">
        <f t="shared" si="326"/>
        <v>0</v>
      </c>
      <c r="FD351" s="918">
        <f t="shared" si="326"/>
        <v>0</v>
      </c>
      <c r="FE351" s="918">
        <f t="shared" si="326"/>
        <v>0</v>
      </c>
      <c r="FF351" s="918">
        <f t="shared" si="326"/>
        <v>0</v>
      </c>
      <c r="FG351" s="918">
        <f t="shared" si="326"/>
        <v>0</v>
      </c>
      <c r="FH351" s="918">
        <f t="shared" si="326"/>
        <v>0</v>
      </c>
      <c r="FI351" s="918">
        <f t="shared" si="326"/>
        <v>0</v>
      </c>
      <c r="FJ351" s="918">
        <f t="shared" si="326"/>
        <v>0</v>
      </c>
      <c r="FK351" s="918">
        <f t="shared" si="326"/>
        <v>0</v>
      </c>
      <c r="FL351" s="918">
        <f t="shared" si="326"/>
        <v>0</v>
      </c>
      <c r="FM351" s="918">
        <f t="shared" si="326"/>
        <v>0</v>
      </c>
      <c r="FN351" s="918">
        <f t="shared" si="326"/>
        <v>0</v>
      </c>
      <c r="FO351" s="918">
        <f t="shared" si="326"/>
        <v>0</v>
      </c>
      <c r="FP351" s="918">
        <f t="shared" si="326"/>
        <v>0</v>
      </c>
      <c r="FQ351" s="918">
        <f t="shared" si="326"/>
        <v>0</v>
      </c>
      <c r="FR351" s="918">
        <f t="shared" si="326"/>
        <v>0</v>
      </c>
      <c r="FS351" s="918">
        <f t="shared" si="326"/>
        <v>0</v>
      </c>
      <c r="FT351" s="918">
        <f t="shared" si="326"/>
        <v>0</v>
      </c>
      <c r="FU351" s="918">
        <f t="shared" si="326"/>
        <v>0</v>
      </c>
      <c r="FV351" s="918">
        <f t="shared" si="326"/>
        <v>0</v>
      </c>
      <c r="FW351" s="918">
        <f t="shared" si="326"/>
        <v>0</v>
      </c>
      <c r="FX351" s="918">
        <f t="shared" si="326"/>
        <v>0</v>
      </c>
      <c r="FY351" s="918">
        <f t="shared" si="326"/>
        <v>0</v>
      </c>
      <c r="FZ351" s="918">
        <f t="shared" si="326"/>
        <v>0</v>
      </c>
      <c r="GA351" s="918">
        <f t="shared" si="326"/>
        <v>0</v>
      </c>
      <c r="GB351" s="918">
        <f t="shared" si="326"/>
        <v>0</v>
      </c>
      <c r="GC351" s="918">
        <f t="shared" si="326"/>
        <v>0</v>
      </c>
      <c r="GD351" s="918">
        <f t="shared" si="326"/>
        <v>0</v>
      </c>
      <c r="GE351" s="918">
        <f t="shared" si="326"/>
        <v>0</v>
      </c>
      <c r="GF351" s="918">
        <f t="shared" si="326"/>
        <v>0</v>
      </c>
      <c r="GG351" s="918">
        <f t="shared" si="326"/>
        <v>0</v>
      </c>
      <c r="GH351" s="918">
        <f t="shared" si="326"/>
        <v>0</v>
      </c>
      <c r="GI351" s="918">
        <f t="shared" si="326"/>
        <v>0</v>
      </c>
      <c r="GJ351" s="918">
        <f t="shared" si="326"/>
        <v>0</v>
      </c>
      <c r="GK351" s="918">
        <f t="shared" si="326"/>
        <v>0</v>
      </c>
      <c r="GL351" s="918">
        <f t="shared" si="326"/>
        <v>0</v>
      </c>
      <c r="GM351" s="918">
        <f t="shared" si="326"/>
        <v>0</v>
      </c>
      <c r="GN351" s="918">
        <f t="shared" si="326"/>
        <v>0</v>
      </c>
      <c r="GO351" s="918">
        <f t="shared" si="326"/>
        <v>0</v>
      </c>
      <c r="GP351" s="918">
        <f t="shared" si="326"/>
        <v>0</v>
      </c>
      <c r="GQ351" s="918">
        <f t="shared" si="326"/>
        <v>0</v>
      </c>
      <c r="GR351" s="918">
        <f t="shared" si="326"/>
        <v>0</v>
      </c>
      <c r="GS351" s="918">
        <f t="shared" si="326"/>
        <v>0</v>
      </c>
      <c r="GT351" s="918">
        <f t="shared" si="326"/>
        <v>0</v>
      </c>
      <c r="GU351" s="918">
        <f t="shared" si="326"/>
        <v>0</v>
      </c>
      <c r="GV351" s="918">
        <f t="shared" ref="GV351:JG353" si="327">GV348</f>
        <v>0</v>
      </c>
      <c r="GW351" s="918">
        <f t="shared" si="327"/>
        <v>0</v>
      </c>
      <c r="GX351" s="918">
        <f t="shared" si="327"/>
        <v>0</v>
      </c>
      <c r="GY351" s="918">
        <f t="shared" si="327"/>
        <v>0</v>
      </c>
      <c r="GZ351" s="918">
        <f t="shared" si="327"/>
        <v>0</v>
      </c>
      <c r="HA351" s="918">
        <f t="shared" si="327"/>
        <v>0</v>
      </c>
      <c r="HB351" s="918">
        <f t="shared" si="327"/>
        <v>0</v>
      </c>
      <c r="HC351" s="918">
        <f t="shared" si="327"/>
        <v>0</v>
      </c>
      <c r="HD351" s="918">
        <f t="shared" si="327"/>
        <v>0</v>
      </c>
      <c r="HE351" s="918">
        <f t="shared" si="327"/>
        <v>0</v>
      </c>
      <c r="HF351" s="918">
        <f t="shared" si="327"/>
        <v>0</v>
      </c>
      <c r="HG351" s="918">
        <f t="shared" si="327"/>
        <v>0</v>
      </c>
      <c r="HH351" s="918">
        <f t="shared" si="327"/>
        <v>0</v>
      </c>
      <c r="HI351" s="918">
        <f t="shared" si="327"/>
        <v>0</v>
      </c>
      <c r="HJ351" s="918">
        <f t="shared" si="327"/>
        <v>0</v>
      </c>
      <c r="HK351" s="918">
        <f t="shared" si="327"/>
        <v>0</v>
      </c>
      <c r="HL351" s="918">
        <f t="shared" si="327"/>
        <v>0</v>
      </c>
      <c r="HM351" s="918">
        <f t="shared" si="327"/>
        <v>0</v>
      </c>
      <c r="HN351" s="918">
        <f t="shared" si="327"/>
        <v>0</v>
      </c>
      <c r="HO351" s="918">
        <f t="shared" si="327"/>
        <v>0</v>
      </c>
      <c r="HP351" s="918">
        <f t="shared" si="327"/>
        <v>0</v>
      </c>
      <c r="HQ351" s="918">
        <f t="shared" si="327"/>
        <v>0</v>
      </c>
      <c r="HR351" s="918">
        <f t="shared" si="327"/>
        <v>0</v>
      </c>
      <c r="HS351" s="918">
        <f t="shared" si="327"/>
        <v>0</v>
      </c>
      <c r="HT351" s="918">
        <f t="shared" si="327"/>
        <v>0</v>
      </c>
      <c r="HU351" s="918">
        <f t="shared" si="327"/>
        <v>0</v>
      </c>
      <c r="HV351" s="918">
        <f t="shared" si="327"/>
        <v>0</v>
      </c>
      <c r="HW351" s="918">
        <f t="shared" si="327"/>
        <v>0</v>
      </c>
      <c r="HX351" s="918">
        <f t="shared" si="327"/>
        <v>0</v>
      </c>
      <c r="HY351" s="918">
        <f t="shared" si="327"/>
        <v>0</v>
      </c>
      <c r="HZ351" s="918">
        <f t="shared" si="327"/>
        <v>0</v>
      </c>
      <c r="IA351" s="918">
        <f t="shared" si="327"/>
        <v>0</v>
      </c>
      <c r="IB351" s="918">
        <f t="shared" si="327"/>
        <v>0</v>
      </c>
      <c r="IC351" s="918">
        <f t="shared" si="327"/>
        <v>0</v>
      </c>
      <c r="ID351" s="918">
        <f t="shared" si="327"/>
        <v>0</v>
      </c>
      <c r="IE351" s="918">
        <f t="shared" si="327"/>
        <v>0</v>
      </c>
      <c r="IF351" s="918">
        <f t="shared" si="327"/>
        <v>0</v>
      </c>
      <c r="IG351" s="918">
        <f t="shared" si="327"/>
        <v>0</v>
      </c>
      <c r="IH351" s="918">
        <f t="shared" si="327"/>
        <v>0</v>
      </c>
      <c r="II351" s="918">
        <f t="shared" si="327"/>
        <v>0</v>
      </c>
      <c r="IJ351" s="918">
        <f t="shared" si="327"/>
        <v>0</v>
      </c>
      <c r="IK351" s="918">
        <f t="shared" si="327"/>
        <v>0</v>
      </c>
      <c r="IL351" s="918">
        <f t="shared" si="327"/>
        <v>0</v>
      </c>
      <c r="IM351" s="918">
        <f t="shared" si="327"/>
        <v>0</v>
      </c>
      <c r="IN351" s="918">
        <f t="shared" si="327"/>
        <v>0</v>
      </c>
      <c r="IO351" s="918">
        <f t="shared" si="327"/>
        <v>0</v>
      </c>
      <c r="IP351" s="918">
        <f t="shared" si="327"/>
        <v>0</v>
      </c>
      <c r="IQ351" s="918">
        <f t="shared" si="327"/>
        <v>0</v>
      </c>
      <c r="IR351" s="918">
        <f t="shared" si="327"/>
        <v>0</v>
      </c>
      <c r="IS351" s="918">
        <f t="shared" si="327"/>
        <v>0</v>
      </c>
      <c r="IT351" s="918">
        <f t="shared" si="327"/>
        <v>0</v>
      </c>
      <c r="IU351" s="918">
        <f t="shared" si="327"/>
        <v>0</v>
      </c>
      <c r="IV351" s="918">
        <f t="shared" si="327"/>
        <v>0</v>
      </c>
      <c r="IW351" s="918">
        <f t="shared" si="327"/>
        <v>0</v>
      </c>
      <c r="IX351" s="918">
        <f t="shared" si="327"/>
        <v>0</v>
      </c>
      <c r="IY351" s="918">
        <f t="shared" si="327"/>
        <v>0</v>
      </c>
      <c r="IZ351" s="918">
        <f t="shared" si="327"/>
        <v>0</v>
      </c>
      <c r="JA351" s="918">
        <f t="shared" si="327"/>
        <v>0</v>
      </c>
      <c r="JB351" s="918">
        <f t="shared" si="327"/>
        <v>0</v>
      </c>
      <c r="JC351" s="918">
        <f t="shared" si="327"/>
        <v>0</v>
      </c>
      <c r="JD351" s="918">
        <f t="shared" si="327"/>
        <v>0</v>
      </c>
      <c r="JE351" s="918">
        <f t="shared" si="327"/>
        <v>0</v>
      </c>
      <c r="JF351" s="918">
        <f t="shared" si="327"/>
        <v>0</v>
      </c>
      <c r="JG351" s="918">
        <f t="shared" si="327"/>
        <v>0</v>
      </c>
      <c r="JH351" s="918">
        <f t="shared" ref="JH351:LS353" si="328">JH348</f>
        <v>0</v>
      </c>
      <c r="JI351" s="918">
        <f t="shared" si="328"/>
        <v>0</v>
      </c>
      <c r="JJ351" s="918">
        <f t="shared" si="328"/>
        <v>0</v>
      </c>
      <c r="JK351" s="918">
        <f t="shared" si="328"/>
        <v>0</v>
      </c>
      <c r="JL351" s="918">
        <f t="shared" si="328"/>
        <v>0</v>
      </c>
      <c r="JM351" s="918">
        <f t="shared" si="328"/>
        <v>0</v>
      </c>
      <c r="JN351" s="918">
        <f t="shared" si="328"/>
        <v>0</v>
      </c>
      <c r="JO351" s="918">
        <f t="shared" si="328"/>
        <v>0</v>
      </c>
      <c r="JP351" s="918">
        <f t="shared" si="328"/>
        <v>0</v>
      </c>
      <c r="JQ351" s="918">
        <f t="shared" si="328"/>
        <v>0</v>
      </c>
      <c r="JR351" s="918">
        <f t="shared" si="328"/>
        <v>0</v>
      </c>
      <c r="JS351" s="918">
        <f t="shared" si="328"/>
        <v>0</v>
      </c>
      <c r="JT351" s="918">
        <f t="shared" si="328"/>
        <v>0</v>
      </c>
      <c r="JU351" s="918">
        <f t="shared" si="328"/>
        <v>0</v>
      </c>
      <c r="JV351" s="918">
        <f t="shared" si="328"/>
        <v>0</v>
      </c>
      <c r="JW351" s="918">
        <f t="shared" si="328"/>
        <v>0</v>
      </c>
      <c r="JX351" s="918">
        <f t="shared" si="328"/>
        <v>0</v>
      </c>
      <c r="JY351" s="918">
        <f t="shared" si="328"/>
        <v>0</v>
      </c>
      <c r="JZ351" s="918">
        <f t="shared" si="328"/>
        <v>0</v>
      </c>
      <c r="KA351" s="918">
        <f t="shared" si="328"/>
        <v>0</v>
      </c>
      <c r="KB351" s="918">
        <f t="shared" si="328"/>
        <v>0</v>
      </c>
      <c r="KC351" s="918">
        <f t="shared" si="328"/>
        <v>0</v>
      </c>
      <c r="KD351" s="918">
        <f t="shared" si="328"/>
        <v>0</v>
      </c>
      <c r="KE351" s="918">
        <f t="shared" si="328"/>
        <v>0</v>
      </c>
      <c r="KF351" s="918">
        <f t="shared" si="328"/>
        <v>0</v>
      </c>
      <c r="KG351" s="918">
        <f t="shared" si="328"/>
        <v>0</v>
      </c>
      <c r="KH351" s="918">
        <f t="shared" si="328"/>
        <v>0</v>
      </c>
      <c r="KI351" s="918">
        <f t="shared" si="328"/>
        <v>0</v>
      </c>
      <c r="KJ351" s="918">
        <f t="shared" si="328"/>
        <v>0</v>
      </c>
      <c r="KK351" s="918">
        <f t="shared" si="328"/>
        <v>0</v>
      </c>
      <c r="KL351" s="918">
        <f t="shared" si="328"/>
        <v>0</v>
      </c>
      <c r="KM351" s="918">
        <f t="shared" si="328"/>
        <v>0</v>
      </c>
      <c r="KN351" s="918">
        <f t="shared" si="328"/>
        <v>0</v>
      </c>
      <c r="KO351" s="918">
        <f t="shared" si="328"/>
        <v>0</v>
      </c>
      <c r="KP351" s="918">
        <f t="shared" si="328"/>
        <v>0</v>
      </c>
      <c r="KQ351" s="918">
        <f t="shared" si="328"/>
        <v>0</v>
      </c>
      <c r="KR351" s="918">
        <f t="shared" si="328"/>
        <v>0</v>
      </c>
      <c r="KS351" s="918">
        <f t="shared" si="328"/>
        <v>0</v>
      </c>
      <c r="KT351" s="918">
        <f t="shared" si="328"/>
        <v>0</v>
      </c>
      <c r="KU351" s="918">
        <f t="shared" si="328"/>
        <v>0</v>
      </c>
      <c r="KV351" s="918">
        <f t="shared" si="328"/>
        <v>0</v>
      </c>
      <c r="KW351" s="918">
        <f t="shared" si="328"/>
        <v>0</v>
      </c>
      <c r="KX351" s="918">
        <f t="shared" si="328"/>
        <v>0</v>
      </c>
      <c r="KY351" s="918">
        <f t="shared" si="328"/>
        <v>0</v>
      </c>
      <c r="KZ351" s="918">
        <f t="shared" si="328"/>
        <v>0</v>
      </c>
      <c r="LA351" s="918">
        <f t="shared" si="328"/>
        <v>0</v>
      </c>
      <c r="LB351" s="918">
        <f t="shared" si="328"/>
        <v>0</v>
      </c>
      <c r="LC351" s="918">
        <f t="shared" si="328"/>
        <v>0</v>
      </c>
      <c r="LD351" s="918">
        <f t="shared" si="328"/>
        <v>0</v>
      </c>
      <c r="LE351" s="918">
        <f t="shared" si="328"/>
        <v>0</v>
      </c>
      <c r="LF351" s="918">
        <f t="shared" si="328"/>
        <v>0</v>
      </c>
      <c r="LG351" s="918">
        <f t="shared" si="328"/>
        <v>0</v>
      </c>
      <c r="LH351" s="918">
        <f t="shared" si="328"/>
        <v>0</v>
      </c>
      <c r="LI351" s="918">
        <f t="shared" si="328"/>
        <v>0</v>
      </c>
      <c r="LJ351" s="918">
        <f t="shared" si="328"/>
        <v>0</v>
      </c>
      <c r="LK351" s="918">
        <f t="shared" si="328"/>
        <v>0</v>
      </c>
      <c r="LL351" s="918">
        <f t="shared" si="328"/>
        <v>0</v>
      </c>
      <c r="LM351" s="918">
        <f t="shared" si="328"/>
        <v>0</v>
      </c>
      <c r="LN351" s="918">
        <f t="shared" si="328"/>
        <v>0</v>
      </c>
      <c r="LO351" s="918">
        <f t="shared" si="328"/>
        <v>0</v>
      </c>
      <c r="LP351" s="918">
        <f t="shared" si="328"/>
        <v>0</v>
      </c>
      <c r="LQ351" s="918">
        <f t="shared" si="328"/>
        <v>0</v>
      </c>
      <c r="LR351" s="918">
        <f t="shared" si="328"/>
        <v>0</v>
      </c>
      <c r="LS351" s="918">
        <f t="shared" si="328"/>
        <v>0</v>
      </c>
      <c r="LT351" s="918">
        <f t="shared" ref="LT351:OE353" si="329">LT348</f>
        <v>0</v>
      </c>
      <c r="LU351" s="918">
        <f t="shared" si="329"/>
        <v>0</v>
      </c>
      <c r="LV351" s="918">
        <f t="shared" si="329"/>
        <v>0</v>
      </c>
      <c r="LW351" s="918">
        <f t="shared" si="329"/>
        <v>0</v>
      </c>
      <c r="LX351" s="918">
        <f t="shared" si="329"/>
        <v>0</v>
      </c>
      <c r="LY351" s="918">
        <f t="shared" si="329"/>
        <v>0</v>
      </c>
      <c r="LZ351" s="918">
        <f t="shared" si="329"/>
        <v>0</v>
      </c>
      <c r="MA351" s="918">
        <f t="shared" si="329"/>
        <v>0</v>
      </c>
      <c r="MB351" s="918">
        <f t="shared" si="329"/>
        <v>0</v>
      </c>
      <c r="MC351" s="918">
        <f t="shared" si="329"/>
        <v>0</v>
      </c>
      <c r="MD351" s="918">
        <f t="shared" si="329"/>
        <v>0</v>
      </c>
      <c r="ME351" s="918">
        <f t="shared" si="329"/>
        <v>0</v>
      </c>
      <c r="MF351" s="918">
        <f t="shared" si="329"/>
        <v>0</v>
      </c>
      <c r="MG351" s="918">
        <f t="shared" si="329"/>
        <v>0</v>
      </c>
      <c r="MH351" s="918">
        <f t="shared" si="329"/>
        <v>0</v>
      </c>
      <c r="MI351" s="918">
        <f t="shared" si="329"/>
        <v>0</v>
      </c>
      <c r="MJ351" s="918">
        <f t="shared" si="329"/>
        <v>0</v>
      </c>
      <c r="MK351" s="918">
        <f t="shared" si="329"/>
        <v>0</v>
      </c>
      <c r="ML351" s="918">
        <f t="shared" si="329"/>
        <v>0</v>
      </c>
      <c r="MM351" s="918">
        <f t="shared" si="329"/>
        <v>0</v>
      </c>
      <c r="MN351" s="918">
        <f t="shared" si="329"/>
        <v>0</v>
      </c>
      <c r="MO351" s="918">
        <f t="shared" si="329"/>
        <v>0</v>
      </c>
      <c r="MP351" s="918">
        <f t="shared" si="329"/>
        <v>0</v>
      </c>
      <c r="MQ351" s="918">
        <f t="shared" si="329"/>
        <v>0</v>
      </c>
      <c r="MR351" s="918">
        <f t="shared" si="329"/>
        <v>0</v>
      </c>
      <c r="MS351" s="918">
        <f t="shared" si="329"/>
        <v>0</v>
      </c>
      <c r="MT351" s="918">
        <f t="shared" si="329"/>
        <v>0</v>
      </c>
      <c r="MU351" s="918">
        <f t="shared" si="329"/>
        <v>0</v>
      </c>
      <c r="MV351" s="918">
        <f t="shared" si="329"/>
        <v>0</v>
      </c>
      <c r="MW351" s="918">
        <f t="shared" si="329"/>
        <v>0</v>
      </c>
      <c r="MX351" s="918">
        <f t="shared" si="329"/>
        <v>0</v>
      </c>
      <c r="MY351" s="918">
        <f t="shared" si="329"/>
        <v>0</v>
      </c>
      <c r="MZ351" s="918">
        <f t="shared" si="329"/>
        <v>0</v>
      </c>
      <c r="NA351" s="918">
        <f t="shared" si="329"/>
        <v>0</v>
      </c>
      <c r="NB351" s="918">
        <f t="shared" si="329"/>
        <v>0</v>
      </c>
      <c r="NC351" s="918">
        <f t="shared" si="329"/>
        <v>0</v>
      </c>
      <c r="ND351" s="918">
        <f t="shared" si="329"/>
        <v>0</v>
      </c>
      <c r="NE351" s="918">
        <f t="shared" si="329"/>
        <v>0</v>
      </c>
      <c r="NF351" s="918">
        <f t="shared" si="329"/>
        <v>0</v>
      </c>
      <c r="NG351" s="918">
        <f t="shared" si="329"/>
        <v>0</v>
      </c>
      <c r="NH351" s="918">
        <f t="shared" si="329"/>
        <v>0</v>
      </c>
      <c r="NI351" s="918">
        <f t="shared" si="329"/>
        <v>0</v>
      </c>
      <c r="NJ351" s="918">
        <f t="shared" si="329"/>
        <v>0</v>
      </c>
      <c r="NK351" s="918">
        <f t="shared" si="329"/>
        <v>0</v>
      </c>
      <c r="NL351" s="918">
        <f t="shared" si="329"/>
        <v>0</v>
      </c>
      <c r="NM351" s="918">
        <f t="shared" si="329"/>
        <v>0</v>
      </c>
      <c r="NN351" s="918">
        <f t="shared" si="329"/>
        <v>0</v>
      </c>
      <c r="NO351" s="918">
        <f t="shared" si="329"/>
        <v>0</v>
      </c>
      <c r="NP351" s="918">
        <f t="shared" si="329"/>
        <v>0</v>
      </c>
      <c r="NQ351" s="918">
        <f t="shared" si="329"/>
        <v>0</v>
      </c>
      <c r="NR351" s="918">
        <f t="shared" si="329"/>
        <v>0</v>
      </c>
      <c r="NS351" s="918">
        <f t="shared" si="329"/>
        <v>0</v>
      </c>
      <c r="NT351" s="918">
        <f t="shared" si="329"/>
        <v>0</v>
      </c>
      <c r="NU351" s="918">
        <f t="shared" si="329"/>
        <v>0</v>
      </c>
      <c r="NV351" s="918">
        <f t="shared" si="329"/>
        <v>0</v>
      </c>
      <c r="NW351" s="918">
        <f t="shared" si="329"/>
        <v>0</v>
      </c>
      <c r="NX351" s="918">
        <f t="shared" si="329"/>
        <v>0</v>
      </c>
      <c r="NY351" s="918">
        <f t="shared" si="329"/>
        <v>0</v>
      </c>
      <c r="NZ351" s="918">
        <f t="shared" si="329"/>
        <v>0</v>
      </c>
      <c r="OA351" s="918">
        <f t="shared" si="329"/>
        <v>0</v>
      </c>
      <c r="OB351" s="918">
        <f t="shared" si="329"/>
        <v>0</v>
      </c>
      <c r="OC351" s="918">
        <f t="shared" si="329"/>
        <v>0</v>
      </c>
      <c r="OD351" s="918">
        <f t="shared" si="329"/>
        <v>0</v>
      </c>
      <c r="OE351" s="918">
        <f t="shared" si="329"/>
        <v>0</v>
      </c>
      <c r="OF351" s="918">
        <f t="shared" ref="OF351:QQ353" si="330">OF348</f>
        <v>0</v>
      </c>
      <c r="OG351" s="918">
        <f t="shared" si="330"/>
        <v>0</v>
      </c>
      <c r="OH351" s="918">
        <f t="shared" si="330"/>
        <v>0</v>
      </c>
      <c r="OI351" s="918">
        <f t="shared" si="330"/>
        <v>0</v>
      </c>
      <c r="OJ351" s="918">
        <f t="shared" si="330"/>
        <v>0</v>
      </c>
      <c r="OK351" s="918">
        <f t="shared" si="330"/>
        <v>0</v>
      </c>
      <c r="OL351" s="918">
        <f t="shared" si="330"/>
        <v>0</v>
      </c>
      <c r="OM351" s="918">
        <f t="shared" si="330"/>
        <v>0</v>
      </c>
      <c r="ON351" s="918">
        <f t="shared" si="330"/>
        <v>0</v>
      </c>
      <c r="OO351" s="918">
        <f t="shared" si="330"/>
        <v>0</v>
      </c>
      <c r="OP351" s="918">
        <f t="shared" si="330"/>
        <v>0</v>
      </c>
      <c r="OQ351" s="918">
        <f t="shared" si="330"/>
        <v>0</v>
      </c>
      <c r="OR351" s="918">
        <f t="shared" si="330"/>
        <v>0</v>
      </c>
      <c r="OS351" s="918">
        <f t="shared" si="330"/>
        <v>0</v>
      </c>
      <c r="OT351" s="918">
        <f t="shared" si="330"/>
        <v>0</v>
      </c>
      <c r="OU351" s="918">
        <f t="shared" si="330"/>
        <v>0</v>
      </c>
      <c r="OV351" s="918">
        <f t="shared" si="330"/>
        <v>0</v>
      </c>
      <c r="OW351" s="918">
        <f t="shared" si="330"/>
        <v>0</v>
      </c>
      <c r="OX351" s="918">
        <f t="shared" si="330"/>
        <v>0</v>
      </c>
      <c r="OY351" s="918">
        <f t="shared" si="330"/>
        <v>0</v>
      </c>
      <c r="OZ351" s="918">
        <f t="shared" si="330"/>
        <v>0</v>
      </c>
      <c r="PA351" s="918">
        <f t="shared" si="330"/>
        <v>0</v>
      </c>
      <c r="PB351" s="918">
        <f t="shared" si="330"/>
        <v>0</v>
      </c>
      <c r="PC351" s="918">
        <f t="shared" si="330"/>
        <v>0</v>
      </c>
      <c r="PD351" s="918">
        <f t="shared" si="330"/>
        <v>0</v>
      </c>
      <c r="PE351" s="918">
        <f t="shared" si="330"/>
        <v>0</v>
      </c>
      <c r="PF351" s="918">
        <f t="shared" si="330"/>
        <v>0</v>
      </c>
      <c r="PG351" s="918">
        <f t="shared" si="330"/>
        <v>0</v>
      </c>
      <c r="PH351" s="918">
        <f t="shared" si="330"/>
        <v>0</v>
      </c>
      <c r="PI351" s="918">
        <f t="shared" si="330"/>
        <v>0</v>
      </c>
      <c r="PJ351" s="918">
        <f t="shared" si="330"/>
        <v>0</v>
      </c>
      <c r="PK351" s="918">
        <f t="shared" si="330"/>
        <v>0</v>
      </c>
      <c r="PL351" s="918">
        <f t="shared" si="330"/>
        <v>0</v>
      </c>
      <c r="PM351" s="918">
        <f t="shared" si="330"/>
        <v>0</v>
      </c>
      <c r="PN351" s="918">
        <f t="shared" si="330"/>
        <v>0</v>
      </c>
      <c r="PO351" s="918">
        <f t="shared" si="330"/>
        <v>0</v>
      </c>
      <c r="PP351" s="918">
        <f t="shared" si="330"/>
        <v>0</v>
      </c>
      <c r="PQ351" s="918">
        <f t="shared" si="330"/>
        <v>0</v>
      </c>
      <c r="PR351" s="918">
        <f t="shared" si="330"/>
        <v>0</v>
      </c>
      <c r="PS351" s="918">
        <f t="shared" si="330"/>
        <v>0</v>
      </c>
      <c r="PT351" s="918">
        <f t="shared" si="330"/>
        <v>0</v>
      </c>
      <c r="PU351" s="918">
        <f t="shared" si="330"/>
        <v>0</v>
      </c>
      <c r="PV351" s="918">
        <f t="shared" si="330"/>
        <v>0</v>
      </c>
      <c r="PW351" s="918">
        <f t="shared" si="330"/>
        <v>0</v>
      </c>
      <c r="PX351" s="918">
        <f t="shared" si="330"/>
        <v>0</v>
      </c>
      <c r="PY351" s="918">
        <f t="shared" si="330"/>
        <v>0</v>
      </c>
      <c r="PZ351" s="918">
        <f t="shared" si="330"/>
        <v>0</v>
      </c>
      <c r="QA351" s="918">
        <f t="shared" si="330"/>
        <v>0</v>
      </c>
      <c r="QB351" s="918">
        <f t="shared" si="330"/>
        <v>0</v>
      </c>
      <c r="QC351" s="918">
        <f t="shared" si="330"/>
        <v>0</v>
      </c>
      <c r="QD351" s="918">
        <f t="shared" si="330"/>
        <v>0</v>
      </c>
      <c r="QE351" s="918">
        <f t="shared" si="330"/>
        <v>0</v>
      </c>
      <c r="QF351" s="918">
        <f t="shared" si="330"/>
        <v>0</v>
      </c>
      <c r="QG351" s="918">
        <f t="shared" si="330"/>
        <v>0</v>
      </c>
      <c r="QH351" s="918">
        <f t="shared" si="330"/>
        <v>0</v>
      </c>
      <c r="QI351" s="918">
        <f t="shared" si="330"/>
        <v>0</v>
      </c>
      <c r="QJ351" s="918">
        <f t="shared" si="330"/>
        <v>0</v>
      </c>
      <c r="QK351" s="918">
        <f t="shared" si="330"/>
        <v>0</v>
      </c>
      <c r="QL351" s="918">
        <f t="shared" si="330"/>
        <v>0</v>
      </c>
      <c r="QM351" s="918">
        <f t="shared" si="330"/>
        <v>0</v>
      </c>
      <c r="QN351" s="918">
        <f t="shared" si="330"/>
        <v>0</v>
      </c>
      <c r="QO351" s="918">
        <f t="shared" si="330"/>
        <v>0</v>
      </c>
      <c r="QP351" s="918">
        <f t="shared" si="330"/>
        <v>0</v>
      </c>
      <c r="QQ351" s="918">
        <f t="shared" si="330"/>
        <v>0</v>
      </c>
      <c r="QR351" s="918">
        <f t="shared" ref="QR351:SI353" si="331">QR348</f>
        <v>0</v>
      </c>
      <c r="QS351" s="918">
        <f t="shared" si="331"/>
        <v>0</v>
      </c>
      <c r="QT351" s="918">
        <f t="shared" si="331"/>
        <v>0</v>
      </c>
      <c r="QU351" s="918">
        <f t="shared" si="331"/>
        <v>0</v>
      </c>
      <c r="QV351" s="918">
        <f t="shared" si="331"/>
        <v>0</v>
      </c>
      <c r="QW351" s="918">
        <f t="shared" si="331"/>
        <v>0</v>
      </c>
      <c r="QX351" s="918">
        <f t="shared" si="331"/>
        <v>0</v>
      </c>
      <c r="QY351" s="918">
        <f t="shared" si="331"/>
        <v>0</v>
      </c>
      <c r="QZ351" s="918">
        <f t="shared" si="331"/>
        <v>0</v>
      </c>
      <c r="RA351" s="918">
        <f t="shared" si="331"/>
        <v>0</v>
      </c>
      <c r="RB351" s="918">
        <f t="shared" si="331"/>
        <v>0</v>
      </c>
      <c r="RC351" s="918">
        <f t="shared" si="331"/>
        <v>0</v>
      </c>
      <c r="RD351" s="918">
        <f t="shared" si="331"/>
        <v>0</v>
      </c>
      <c r="RE351" s="918">
        <f t="shared" si="331"/>
        <v>0</v>
      </c>
      <c r="RF351" s="918">
        <f t="shared" si="331"/>
        <v>0</v>
      </c>
      <c r="RG351" s="918">
        <f t="shared" si="331"/>
        <v>0</v>
      </c>
      <c r="RH351" s="918">
        <f t="shared" si="331"/>
        <v>0</v>
      </c>
      <c r="RI351" s="918">
        <f t="shared" si="331"/>
        <v>0</v>
      </c>
      <c r="RJ351" s="918">
        <f t="shared" si="331"/>
        <v>0</v>
      </c>
      <c r="RK351" s="918">
        <f t="shared" si="331"/>
        <v>0</v>
      </c>
      <c r="RL351" s="918">
        <f t="shared" si="331"/>
        <v>0</v>
      </c>
      <c r="RM351" s="918">
        <f t="shared" si="331"/>
        <v>0</v>
      </c>
      <c r="RN351" s="918">
        <f t="shared" si="331"/>
        <v>0</v>
      </c>
      <c r="RO351" s="918">
        <f t="shared" si="331"/>
        <v>0</v>
      </c>
      <c r="RP351" s="918">
        <f t="shared" si="331"/>
        <v>0</v>
      </c>
      <c r="RQ351" s="918">
        <f t="shared" si="331"/>
        <v>0</v>
      </c>
      <c r="RR351" s="918">
        <f t="shared" si="331"/>
        <v>0</v>
      </c>
      <c r="RS351" s="918">
        <f t="shared" si="331"/>
        <v>0</v>
      </c>
      <c r="RT351" s="918">
        <f t="shared" si="331"/>
        <v>0</v>
      </c>
      <c r="RU351" s="918">
        <f t="shared" si="331"/>
        <v>0</v>
      </c>
      <c r="RV351" s="918">
        <f t="shared" si="331"/>
        <v>0</v>
      </c>
      <c r="RW351" s="918">
        <f t="shared" si="331"/>
        <v>0</v>
      </c>
      <c r="RX351" s="918">
        <f t="shared" si="331"/>
        <v>0</v>
      </c>
      <c r="RY351" s="918">
        <f t="shared" si="331"/>
        <v>0</v>
      </c>
      <c r="RZ351" s="918">
        <f t="shared" si="331"/>
        <v>0</v>
      </c>
      <c r="SA351" s="918">
        <f t="shared" si="331"/>
        <v>0</v>
      </c>
      <c r="SB351" s="918">
        <f t="shared" si="331"/>
        <v>0</v>
      </c>
      <c r="SC351" s="918">
        <f t="shared" si="331"/>
        <v>0</v>
      </c>
      <c r="SD351" s="918">
        <f t="shared" si="331"/>
        <v>0</v>
      </c>
      <c r="SE351" s="918">
        <f t="shared" si="331"/>
        <v>0</v>
      </c>
      <c r="SF351" s="918">
        <f t="shared" si="331"/>
        <v>0</v>
      </c>
      <c r="SG351" s="918">
        <f t="shared" si="331"/>
        <v>0</v>
      </c>
      <c r="SH351" s="918">
        <f t="shared" si="331"/>
        <v>0</v>
      </c>
      <c r="SI351" s="918">
        <f t="shared" si="331"/>
        <v>0</v>
      </c>
      <c r="SJ351" s="272">
        <f t="shared" ref="SJ351:SJ353" si="332">SI351</f>
        <v>0</v>
      </c>
      <c r="SK351" s="259"/>
      <c r="SL351" s="247"/>
      <c r="SM351" s="247"/>
      <c r="SN351" s="247"/>
    </row>
    <row r="352" spans="1:508" outlineLevel="3" x14ac:dyDescent="0.35">
      <c r="A352" s="247"/>
      <c r="B352" s="256"/>
      <c r="C352" s="445">
        <f>INT($C$40)+3</f>
        <v>4</v>
      </c>
      <c r="D352" s="272"/>
      <c r="E352" s="323">
        <f t="shared" si="322"/>
        <v>200</v>
      </c>
      <c r="F352" s="329"/>
      <c r="G352" s="272"/>
      <c r="H352" s="567"/>
      <c r="I352" s="582" t="s">
        <v>901</v>
      </c>
      <c r="J352" s="568"/>
      <c r="K352" s="918">
        <f t="shared" ref="K352:Z353" si="333">K349</f>
        <v>0</v>
      </c>
      <c r="L352" s="918">
        <f t="shared" si="333"/>
        <v>0</v>
      </c>
      <c r="M352" s="918">
        <f t="shared" si="333"/>
        <v>0</v>
      </c>
      <c r="N352" s="918">
        <f t="shared" si="333"/>
        <v>0</v>
      </c>
      <c r="O352" s="918">
        <f t="shared" si="333"/>
        <v>0</v>
      </c>
      <c r="P352" s="918">
        <f t="shared" si="333"/>
        <v>0</v>
      </c>
      <c r="Q352" s="918">
        <f t="shared" si="333"/>
        <v>0</v>
      </c>
      <c r="R352" s="918">
        <f t="shared" si="333"/>
        <v>0</v>
      </c>
      <c r="S352" s="918">
        <f t="shared" si="333"/>
        <v>0</v>
      </c>
      <c r="T352" s="918">
        <f t="shared" si="333"/>
        <v>0</v>
      </c>
      <c r="U352" s="918">
        <f t="shared" si="333"/>
        <v>0</v>
      </c>
      <c r="V352" s="918">
        <f t="shared" si="333"/>
        <v>0</v>
      </c>
      <c r="W352" s="918">
        <f t="shared" si="333"/>
        <v>0</v>
      </c>
      <c r="X352" s="918">
        <f t="shared" si="333"/>
        <v>0</v>
      </c>
      <c r="Y352" s="918">
        <f t="shared" si="333"/>
        <v>0</v>
      </c>
      <c r="Z352" s="918">
        <f t="shared" si="333"/>
        <v>0</v>
      </c>
      <c r="AA352" s="918">
        <f t="shared" si="324"/>
        <v>0</v>
      </c>
      <c r="AB352" s="918">
        <f t="shared" si="324"/>
        <v>0</v>
      </c>
      <c r="AC352" s="918">
        <f t="shared" si="324"/>
        <v>0</v>
      </c>
      <c r="AD352" s="918">
        <f t="shared" si="324"/>
        <v>0</v>
      </c>
      <c r="AE352" s="918">
        <f t="shared" si="324"/>
        <v>0</v>
      </c>
      <c r="AF352" s="918">
        <f t="shared" si="324"/>
        <v>0</v>
      </c>
      <c r="AG352" s="918">
        <f t="shared" si="324"/>
        <v>0</v>
      </c>
      <c r="AH352" s="918">
        <f t="shared" si="324"/>
        <v>0</v>
      </c>
      <c r="AI352" s="918">
        <f t="shared" si="324"/>
        <v>0</v>
      </c>
      <c r="AJ352" s="918">
        <f t="shared" si="324"/>
        <v>0</v>
      </c>
      <c r="AK352" s="918">
        <f t="shared" si="324"/>
        <v>0</v>
      </c>
      <c r="AL352" s="918">
        <f t="shared" si="324"/>
        <v>0</v>
      </c>
      <c r="AM352" s="918">
        <f t="shared" si="324"/>
        <v>0</v>
      </c>
      <c r="AN352" s="918">
        <f t="shared" si="324"/>
        <v>0</v>
      </c>
      <c r="AO352" s="918">
        <f t="shared" si="324"/>
        <v>0</v>
      </c>
      <c r="AP352" s="918">
        <f t="shared" si="324"/>
        <v>0</v>
      </c>
      <c r="AQ352" s="918">
        <f t="shared" si="324"/>
        <v>0</v>
      </c>
      <c r="AR352" s="918">
        <f t="shared" si="324"/>
        <v>0</v>
      </c>
      <c r="AS352" s="918">
        <f t="shared" si="324"/>
        <v>0</v>
      </c>
      <c r="AT352" s="918">
        <f t="shared" si="324"/>
        <v>0</v>
      </c>
      <c r="AU352" s="918">
        <f t="shared" si="324"/>
        <v>0</v>
      </c>
      <c r="AV352" s="918">
        <f t="shared" si="324"/>
        <v>0</v>
      </c>
      <c r="AW352" s="918">
        <f t="shared" si="324"/>
        <v>0</v>
      </c>
      <c r="AX352" s="918">
        <f t="shared" si="324"/>
        <v>0</v>
      </c>
      <c r="AY352" s="918">
        <f t="shared" si="324"/>
        <v>0</v>
      </c>
      <c r="AZ352" s="918">
        <f t="shared" si="324"/>
        <v>0</v>
      </c>
      <c r="BA352" s="918">
        <f t="shared" si="324"/>
        <v>0</v>
      </c>
      <c r="BB352" s="918">
        <f t="shared" si="324"/>
        <v>0</v>
      </c>
      <c r="BC352" s="918">
        <f t="shared" si="324"/>
        <v>0</v>
      </c>
      <c r="BD352" s="918">
        <f t="shared" si="324"/>
        <v>0</v>
      </c>
      <c r="BE352" s="918">
        <f t="shared" si="324"/>
        <v>0</v>
      </c>
      <c r="BF352" s="918">
        <f t="shared" si="324"/>
        <v>0</v>
      </c>
      <c r="BG352" s="918">
        <f t="shared" si="324"/>
        <v>0</v>
      </c>
      <c r="BH352" s="918">
        <f t="shared" si="324"/>
        <v>0</v>
      </c>
      <c r="BI352" s="918">
        <f t="shared" si="324"/>
        <v>0</v>
      </c>
      <c r="BJ352" s="918">
        <f t="shared" si="324"/>
        <v>0</v>
      </c>
      <c r="BK352" s="918">
        <f t="shared" si="324"/>
        <v>0</v>
      </c>
      <c r="BL352" s="918">
        <f t="shared" si="324"/>
        <v>0</v>
      </c>
      <c r="BM352" s="918">
        <f t="shared" si="324"/>
        <v>0</v>
      </c>
      <c r="BN352" s="918">
        <f t="shared" si="324"/>
        <v>0</v>
      </c>
      <c r="BO352" s="918">
        <f t="shared" si="324"/>
        <v>0</v>
      </c>
      <c r="BP352" s="918">
        <f t="shared" si="324"/>
        <v>0</v>
      </c>
      <c r="BQ352" s="918">
        <f t="shared" si="324"/>
        <v>0</v>
      </c>
      <c r="BR352" s="918">
        <f t="shared" si="324"/>
        <v>0</v>
      </c>
      <c r="BS352" s="918">
        <f t="shared" si="324"/>
        <v>0</v>
      </c>
      <c r="BT352" s="918">
        <f t="shared" si="324"/>
        <v>0</v>
      </c>
      <c r="BU352" s="918">
        <f t="shared" si="324"/>
        <v>0</v>
      </c>
      <c r="BV352" s="918">
        <f t="shared" si="324"/>
        <v>0</v>
      </c>
      <c r="BW352" s="918">
        <f t="shared" si="324"/>
        <v>0</v>
      </c>
      <c r="BX352" s="918">
        <f t="shared" si="325"/>
        <v>0</v>
      </c>
      <c r="BY352" s="918">
        <f t="shared" si="325"/>
        <v>0</v>
      </c>
      <c r="BZ352" s="918">
        <f t="shared" si="325"/>
        <v>0</v>
      </c>
      <c r="CA352" s="918">
        <f t="shared" si="325"/>
        <v>0</v>
      </c>
      <c r="CB352" s="918">
        <f t="shared" si="325"/>
        <v>0</v>
      </c>
      <c r="CC352" s="918">
        <f t="shared" si="325"/>
        <v>0</v>
      </c>
      <c r="CD352" s="918">
        <f t="shared" si="325"/>
        <v>0</v>
      </c>
      <c r="CE352" s="918">
        <f t="shared" si="325"/>
        <v>0</v>
      </c>
      <c r="CF352" s="918">
        <f t="shared" si="325"/>
        <v>0</v>
      </c>
      <c r="CG352" s="918">
        <f t="shared" si="325"/>
        <v>0</v>
      </c>
      <c r="CH352" s="918">
        <f t="shared" si="325"/>
        <v>0</v>
      </c>
      <c r="CI352" s="918">
        <f t="shared" si="325"/>
        <v>0</v>
      </c>
      <c r="CJ352" s="918">
        <f t="shared" si="325"/>
        <v>0</v>
      </c>
      <c r="CK352" s="918">
        <f t="shared" si="325"/>
        <v>0</v>
      </c>
      <c r="CL352" s="918">
        <f t="shared" si="325"/>
        <v>0</v>
      </c>
      <c r="CM352" s="918">
        <f t="shared" si="325"/>
        <v>0</v>
      </c>
      <c r="CN352" s="918">
        <f t="shared" si="325"/>
        <v>0</v>
      </c>
      <c r="CO352" s="918">
        <f t="shared" si="325"/>
        <v>0</v>
      </c>
      <c r="CP352" s="918">
        <f t="shared" si="325"/>
        <v>0</v>
      </c>
      <c r="CQ352" s="918">
        <f t="shared" si="325"/>
        <v>0</v>
      </c>
      <c r="CR352" s="918">
        <f t="shared" si="325"/>
        <v>0</v>
      </c>
      <c r="CS352" s="918">
        <f t="shared" si="325"/>
        <v>0</v>
      </c>
      <c r="CT352" s="918">
        <f t="shared" si="325"/>
        <v>0</v>
      </c>
      <c r="CU352" s="918">
        <f t="shared" si="325"/>
        <v>0</v>
      </c>
      <c r="CV352" s="918">
        <f t="shared" si="325"/>
        <v>0</v>
      </c>
      <c r="CW352" s="918">
        <f t="shared" si="325"/>
        <v>0</v>
      </c>
      <c r="CX352" s="918">
        <f t="shared" si="325"/>
        <v>0</v>
      </c>
      <c r="CY352" s="918">
        <f t="shared" si="325"/>
        <v>0</v>
      </c>
      <c r="CZ352" s="918">
        <f t="shared" si="325"/>
        <v>0</v>
      </c>
      <c r="DA352" s="918">
        <f t="shared" si="325"/>
        <v>0</v>
      </c>
      <c r="DB352" s="918">
        <f t="shared" si="325"/>
        <v>0</v>
      </c>
      <c r="DC352" s="918">
        <f t="shared" si="325"/>
        <v>0</v>
      </c>
      <c r="DD352" s="918">
        <f t="shared" si="325"/>
        <v>0</v>
      </c>
      <c r="DE352" s="918">
        <f t="shared" si="325"/>
        <v>0</v>
      </c>
      <c r="DF352" s="918">
        <f t="shared" si="325"/>
        <v>0</v>
      </c>
      <c r="DG352" s="918">
        <f t="shared" si="325"/>
        <v>0</v>
      </c>
      <c r="DH352" s="918">
        <f t="shared" si="325"/>
        <v>0</v>
      </c>
      <c r="DI352" s="918">
        <f t="shared" si="325"/>
        <v>0</v>
      </c>
      <c r="DJ352" s="918">
        <f t="shared" si="325"/>
        <v>0</v>
      </c>
      <c r="DK352" s="918">
        <f t="shared" si="325"/>
        <v>0</v>
      </c>
      <c r="DL352" s="918">
        <f t="shared" si="325"/>
        <v>0</v>
      </c>
      <c r="DM352" s="918">
        <f t="shared" si="325"/>
        <v>0</v>
      </c>
      <c r="DN352" s="918">
        <f t="shared" si="325"/>
        <v>0</v>
      </c>
      <c r="DO352" s="918">
        <f t="shared" si="325"/>
        <v>0</v>
      </c>
      <c r="DP352" s="918">
        <f t="shared" si="325"/>
        <v>0</v>
      </c>
      <c r="DQ352" s="918">
        <f t="shared" si="325"/>
        <v>0</v>
      </c>
      <c r="DR352" s="918">
        <f t="shared" si="325"/>
        <v>0</v>
      </c>
      <c r="DS352" s="918">
        <f t="shared" si="325"/>
        <v>0</v>
      </c>
      <c r="DT352" s="918">
        <f t="shared" si="325"/>
        <v>0</v>
      </c>
      <c r="DU352" s="918">
        <f t="shared" si="325"/>
        <v>0</v>
      </c>
      <c r="DV352" s="918">
        <f t="shared" si="325"/>
        <v>0</v>
      </c>
      <c r="DW352" s="918">
        <f t="shared" si="325"/>
        <v>0</v>
      </c>
      <c r="DX352" s="918">
        <f t="shared" si="325"/>
        <v>0</v>
      </c>
      <c r="DY352" s="918">
        <f t="shared" si="325"/>
        <v>0</v>
      </c>
      <c r="DZ352" s="918">
        <f t="shared" si="325"/>
        <v>0</v>
      </c>
      <c r="EA352" s="918">
        <f t="shared" si="325"/>
        <v>0</v>
      </c>
      <c r="EB352" s="918">
        <f t="shared" si="325"/>
        <v>0</v>
      </c>
      <c r="EC352" s="918">
        <f t="shared" si="325"/>
        <v>0</v>
      </c>
      <c r="ED352" s="918">
        <f t="shared" si="325"/>
        <v>0</v>
      </c>
      <c r="EE352" s="918">
        <f t="shared" si="325"/>
        <v>0</v>
      </c>
      <c r="EF352" s="918">
        <f t="shared" si="325"/>
        <v>0</v>
      </c>
      <c r="EG352" s="918">
        <f t="shared" si="325"/>
        <v>0</v>
      </c>
      <c r="EH352" s="918">
        <f t="shared" si="325"/>
        <v>0</v>
      </c>
      <c r="EI352" s="918">
        <f t="shared" si="325"/>
        <v>0</v>
      </c>
      <c r="EJ352" s="918">
        <f t="shared" si="326"/>
        <v>0</v>
      </c>
      <c r="EK352" s="918">
        <f t="shared" si="326"/>
        <v>0</v>
      </c>
      <c r="EL352" s="918">
        <f t="shared" si="326"/>
        <v>0</v>
      </c>
      <c r="EM352" s="918">
        <f t="shared" si="326"/>
        <v>0</v>
      </c>
      <c r="EN352" s="918">
        <f t="shared" si="326"/>
        <v>0</v>
      </c>
      <c r="EO352" s="918">
        <f t="shared" si="326"/>
        <v>0</v>
      </c>
      <c r="EP352" s="918">
        <f t="shared" si="326"/>
        <v>0</v>
      </c>
      <c r="EQ352" s="918">
        <f t="shared" si="326"/>
        <v>0</v>
      </c>
      <c r="ER352" s="918">
        <f t="shared" si="326"/>
        <v>0</v>
      </c>
      <c r="ES352" s="918">
        <f t="shared" si="326"/>
        <v>0</v>
      </c>
      <c r="ET352" s="918">
        <f t="shared" si="326"/>
        <v>0</v>
      </c>
      <c r="EU352" s="918">
        <f t="shared" si="326"/>
        <v>0</v>
      </c>
      <c r="EV352" s="918">
        <f t="shared" si="326"/>
        <v>0</v>
      </c>
      <c r="EW352" s="918">
        <f t="shared" si="326"/>
        <v>0</v>
      </c>
      <c r="EX352" s="918">
        <f t="shared" si="326"/>
        <v>0</v>
      </c>
      <c r="EY352" s="918">
        <f t="shared" si="326"/>
        <v>0</v>
      </c>
      <c r="EZ352" s="918">
        <f t="shared" si="326"/>
        <v>0</v>
      </c>
      <c r="FA352" s="918">
        <f t="shared" si="326"/>
        <v>0</v>
      </c>
      <c r="FB352" s="918">
        <f t="shared" si="326"/>
        <v>0</v>
      </c>
      <c r="FC352" s="918">
        <f t="shared" si="326"/>
        <v>0</v>
      </c>
      <c r="FD352" s="918">
        <f t="shared" si="326"/>
        <v>0</v>
      </c>
      <c r="FE352" s="918">
        <f t="shared" si="326"/>
        <v>0</v>
      </c>
      <c r="FF352" s="918">
        <f t="shared" si="326"/>
        <v>0</v>
      </c>
      <c r="FG352" s="918">
        <f t="shared" si="326"/>
        <v>0</v>
      </c>
      <c r="FH352" s="918">
        <f t="shared" si="326"/>
        <v>0</v>
      </c>
      <c r="FI352" s="918">
        <f t="shared" si="326"/>
        <v>0</v>
      </c>
      <c r="FJ352" s="918">
        <f t="shared" si="326"/>
        <v>0</v>
      </c>
      <c r="FK352" s="918">
        <f t="shared" si="326"/>
        <v>0</v>
      </c>
      <c r="FL352" s="918">
        <f t="shared" si="326"/>
        <v>0</v>
      </c>
      <c r="FM352" s="918">
        <f t="shared" si="326"/>
        <v>0</v>
      </c>
      <c r="FN352" s="918">
        <f t="shared" si="326"/>
        <v>0</v>
      </c>
      <c r="FO352" s="918">
        <f t="shared" si="326"/>
        <v>0</v>
      </c>
      <c r="FP352" s="918">
        <f t="shared" si="326"/>
        <v>0</v>
      </c>
      <c r="FQ352" s="918">
        <f t="shared" si="326"/>
        <v>0</v>
      </c>
      <c r="FR352" s="918">
        <f t="shared" si="326"/>
        <v>0</v>
      </c>
      <c r="FS352" s="918">
        <f t="shared" si="326"/>
        <v>0</v>
      </c>
      <c r="FT352" s="918">
        <f t="shared" si="326"/>
        <v>0</v>
      </c>
      <c r="FU352" s="918">
        <f t="shared" si="326"/>
        <v>0</v>
      </c>
      <c r="FV352" s="918">
        <f t="shared" si="326"/>
        <v>0</v>
      </c>
      <c r="FW352" s="918">
        <f t="shared" si="326"/>
        <v>0</v>
      </c>
      <c r="FX352" s="918">
        <f t="shared" si="326"/>
        <v>0</v>
      </c>
      <c r="FY352" s="918">
        <f t="shared" si="326"/>
        <v>0</v>
      </c>
      <c r="FZ352" s="918">
        <f t="shared" si="326"/>
        <v>0</v>
      </c>
      <c r="GA352" s="918">
        <f t="shared" si="326"/>
        <v>0</v>
      </c>
      <c r="GB352" s="918">
        <f t="shared" si="326"/>
        <v>0</v>
      </c>
      <c r="GC352" s="918">
        <f t="shared" si="326"/>
        <v>0</v>
      </c>
      <c r="GD352" s="918">
        <f t="shared" si="326"/>
        <v>0</v>
      </c>
      <c r="GE352" s="918">
        <f t="shared" si="326"/>
        <v>0</v>
      </c>
      <c r="GF352" s="918">
        <f t="shared" si="326"/>
        <v>0</v>
      </c>
      <c r="GG352" s="918">
        <f t="shared" si="326"/>
        <v>0</v>
      </c>
      <c r="GH352" s="918">
        <f t="shared" si="326"/>
        <v>0</v>
      </c>
      <c r="GI352" s="918">
        <f t="shared" si="326"/>
        <v>0</v>
      </c>
      <c r="GJ352" s="918">
        <f t="shared" si="326"/>
        <v>0</v>
      </c>
      <c r="GK352" s="918">
        <f t="shared" si="326"/>
        <v>0</v>
      </c>
      <c r="GL352" s="918">
        <f t="shared" si="326"/>
        <v>0</v>
      </c>
      <c r="GM352" s="918">
        <f t="shared" si="326"/>
        <v>0</v>
      </c>
      <c r="GN352" s="918">
        <f t="shared" si="326"/>
        <v>0</v>
      </c>
      <c r="GO352" s="918">
        <f t="shared" si="326"/>
        <v>0</v>
      </c>
      <c r="GP352" s="918">
        <f t="shared" si="326"/>
        <v>0</v>
      </c>
      <c r="GQ352" s="918">
        <f t="shared" si="326"/>
        <v>0</v>
      </c>
      <c r="GR352" s="918">
        <f t="shared" si="326"/>
        <v>0</v>
      </c>
      <c r="GS352" s="918">
        <f t="shared" si="326"/>
        <v>0</v>
      </c>
      <c r="GT352" s="918">
        <f t="shared" si="326"/>
        <v>0</v>
      </c>
      <c r="GU352" s="918">
        <f t="shared" si="326"/>
        <v>0</v>
      </c>
      <c r="GV352" s="918">
        <f t="shared" si="327"/>
        <v>0</v>
      </c>
      <c r="GW352" s="918">
        <f t="shared" si="327"/>
        <v>0</v>
      </c>
      <c r="GX352" s="918">
        <f t="shared" si="327"/>
        <v>0</v>
      </c>
      <c r="GY352" s="918">
        <f t="shared" si="327"/>
        <v>0</v>
      </c>
      <c r="GZ352" s="918">
        <f t="shared" si="327"/>
        <v>0</v>
      </c>
      <c r="HA352" s="918">
        <f t="shared" si="327"/>
        <v>0</v>
      </c>
      <c r="HB352" s="918">
        <f t="shared" si="327"/>
        <v>0</v>
      </c>
      <c r="HC352" s="918">
        <f t="shared" si="327"/>
        <v>0</v>
      </c>
      <c r="HD352" s="918">
        <f t="shared" si="327"/>
        <v>0</v>
      </c>
      <c r="HE352" s="918">
        <f t="shared" si="327"/>
        <v>0</v>
      </c>
      <c r="HF352" s="918">
        <f t="shared" si="327"/>
        <v>0</v>
      </c>
      <c r="HG352" s="918">
        <f t="shared" si="327"/>
        <v>0</v>
      </c>
      <c r="HH352" s="918">
        <f t="shared" si="327"/>
        <v>0</v>
      </c>
      <c r="HI352" s="918">
        <f t="shared" si="327"/>
        <v>0</v>
      </c>
      <c r="HJ352" s="918">
        <f t="shared" si="327"/>
        <v>0</v>
      </c>
      <c r="HK352" s="918">
        <f t="shared" si="327"/>
        <v>0</v>
      </c>
      <c r="HL352" s="918">
        <f t="shared" si="327"/>
        <v>0</v>
      </c>
      <c r="HM352" s="918">
        <f t="shared" si="327"/>
        <v>0</v>
      </c>
      <c r="HN352" s="918">
        <f t="shared" si="327"/>
        <v>0</v>
      </c>
      <c r="HO352" s="918">
        <f t="shared" si="327"/>
        <v>0</v>
      </c>
      <c r="HP352" s="918">
        <f t="shared" si="327"/>
        <v>0</v>
      </c>
      <c r="HQ352" s="918">
        <f t="shared" si="327"/>
        <v>0</v>
      </c>
      <c r="HR352" s="918">
        <f t="shared" si="327"/>
        <v>0</v>
      </c>
      <c r="HS352" s="918">
        <f t="shared" si="327"/>
        <v>0</v>
      </c>
      <c r="HT352" s="918">
        <f t="shared" si="327"/>
        <v>0</v>
      </c>
      <c r="HU352" s="918">
        <f t="shared" si="327"/>
        <v>0</v>
      </c>
      <c r="HV352" s="918">
        <f t="shared" si="327"/>
        <v>0</v>
      </c>
      <c r="HW352" s="918">
        <f t="shared" si="327"/>
        <v>0</v>
      </c>
      <c r="HX352" s="918">
        <f t="shared" si="327"/>
        <v>0</v>
      </c>
      <c r="HY352" s="918">
        <f t="shared" si="327"/>
        <v>0</v>
      </c>
      <c r="HZ352" s="918">
        <f t="shared" si="327"/>
        <v>0</v>
      </c>
      <c r="IA352" s="918">
        <f t="shared" si="327"/>
        <v>0</v>
      </c>
      <c r="IB352" s="918">
        <f t="shared" si="327"/>
        <v>0</v>
      </c>
      <c r="IC352" s="918">
        <f t="shared" si="327"/>
        <v>0</v>
      </c>
      <c r="ID352" s="918">
        <f t="shared" si="327"/>
        <v>0</v>
      </c>
      <c r="IE352" s="918">
        <f t="shared" si="327"/>
        <v>0</v>
      </c>
      <c r="IF352" s="918">
        <f t="shared" si="327"/>
        <v>0</v>
      </c>
      <c r="IG352" s="918">
        <f t="shared" si="327"/>
        <v>0</v>
      </c>
      <c r="IH352" s="918">
        <f t="shared" si="327"/>
        <v>0</v>
      </c>
      <c r="II352" s="918">
        <f t="shared" si="327"/>
        <v>0</v>
      </c>
      <c r="IJ352" s="918">
        <f t="shared" si="327"/>
        <v>0</v>
      </c>
      <c r="IK352" s="918">
        <f t="shared" si="327"/>
        <v>0</v>
      </c>
      <c r="IL352" s="918">
        <f t="shared" si="327"/>
        <v>0</v>
      </c>
      <c r="IM352" s="918">
        <f t="shared" si="327"/>
        <v>0</v>
      </c>
      <c r="IN352" s="918">
        <f t="shared" si="327"/>
        <v>0</v>
      </c>
      <c r="IO352" s="918">
        <f t="shared" si="327"/>
        <v>0</v>
      </c>
      <c r="IP352" s="918">
        <f t="shared" si="327"/>
        <v>0</v>
      </c>
      <c r="IQ352" s="918">
        <f t="shared" si="327"/>
        <v>0</v>
      </c>
      <c r="IR352" s="918">
        <f t="shared" si="327"/>
        <v>0</v>
      </c>
      <c r="IS352" s="918">
        <f t="shared" si="327"/>
        <v>0</v>
      </c>
      <c r="IT352" s="918">
        <f t="shared" si="327"/>
        <v>0</v>
      </c>
      <c r="IU352" s="918">
        <f t="shared" si="327"/>
        <v>0</v>
      </c>
      <c r="IV352" s="918">
        <f t="shared" si="327"/>
        <v>0</v>
      </c>
      <c r="IW352" s="918">
        <f t="shared" si="327"/>
        <v>0</v>
      </c>
      <c r="IX352" s="918">
        <f t="shared" si="327"/>
        <v>0</v>
      </c>
      <c r="IY352" s="918">
        <f t="shared" si="327"/>
        <v>0</v>
      </c>
      <c r="IZ352" s="918">
        <f t="shared" si="327"/>
        <v>0</v>
      </c>
      <c r="JA352" s="918">
        <f t="shared" si="327"/>
        <v>0</v>
      </c>
      <c r="JB352" s="918">
        <f t="shared" si="327"/>
        <v>0</v>
      </c>
      <c r="JC352" s="918">
        <f t="shared" si="327"/>
        <v>0</v>
      </c>
      <c r="JD352" s="918">
        <f t="shared" si="327"/>
        <v>0</v>
      </c>
      <c r="JE352" s="918">
        <f t="shared" si="327"/>
        <v>0</v>
      </c>
      <c r="JF352" s="918">
        <f t="shared" si="327"/>
        <v>0</v>
      </c>
      <c r="JG352" s="918">
        <f t="shared" si="327"/>
        <v>0</v>
      </c>
      <c r="JH352" s="918">
        <f t="shared" si="328"/>
        <v>0</v>
      </c>
      <c r="JI352" s="918">
        <f t="shared" si="328"/>
        <v>0</v>
      </c>
      <c r="JJ352" s="918">
        <f t="shared" si="328"/>
        <v>0</v>
      </c>
      <c r="JK352" s="918">
        <f t="shared" si="328"/>
        <v>0</v>
      </c>
      <c r="JL352" s="918">
        <f t="shared" si="328"/>
        <v>0</v>
      </c>
      <c r="JM352" s="918">
        <f t="shared" si="328"/>
        <v>0</v>
      </c>
      <c r="JN352" s="918">
        <f t="shared" si="328"/>
        <v>0</v>
      </c>
      <c r="JO352" s="918">
        <f t="shared" si="328"/>
        <v>0</v>
      </c>
      <c r="JP352" s="918">
        <f t="shared" si="328"/>
        <v>0</v>
      </c>
      <c r="JQ352" s="918">
        <f t="shared" si="328"/>
        <v>0</v>
      </c>
      <c r="JR352" s="918">
        <f t="shared" si="328"/>
        <v>0</v>
      </c>
      <c r="JS352" s="918">
        <f t="shared" si="328"/>
        <v>0</v>
      </c>
      <c r="JT352" s="918">
        <f t="shared" si="328"/>
        <v>0</v>
      </c>
      <c r="JU352" s="918">
        <f t="shared" si="328"/>
        <v>0</v>
      </c>
      <c r="JV352" s="918">
        <f t="shared" si="328"/>
        <v>0</v>
      </c>
      <c r="JW352" s="918">
        <f t="shared" si="328"/>
        <v>0</v>
      </c>
      <c r="JX352" s="918">
        <f t="shared" si="328"/>
        <v>0</v>
      </c>
      <c r="JY352" s="918">
        <f t="shared" si="328"/>
        <v>0</v>
      </c>
      <c r="JZ352" s="918">
        <f t="shared" si="328"/>
        <v>0</v>
      </c>
      <c r="KA352" s="918">
        <f t="shared" si="328"/>
        <v>0</v>
      </c>
      <c r="KB352" s="918">
        <f t="shared" si="328"/>
        <v>0</v>
      </c>
      <c r="KC352" s="918">
        <f t="shared" si="328"/>
        <v>0</v>
      </c>
      <c r="KD352" s="918">
        <f t="shared" si="328"/>
        <v>0</v>
      </c>
      <c r="KE352" s="918">
        <f t="shared" si="328"/>
        <v>0</v>
      </c>
      <c r="KF352" s="918">
        <f t="shared" si="328"/>
        <v>0</v>
      </c>
      <c r="KG352" s="918">
        <f t="shared" si="328"/>
        <v>0</v>
      </c>
      <c r="KH352" s="918">
        <f t="shared" si="328"/>
        <v>0</v>
      </c>
      <c r="KI352" s="918">
        <f t="shared" si="328"/>
        <v>0</v>
      </c>
      <c r="KJ352" s="918">
        <f t="shared" si="328"/>
        <v>0</v>
      </c>
      <c r="KK352" s="918">
        <f t="shared" si="328"/>
        <v>0</v>
      </c>
      <c r="KL352" s="918">
        <f t="shared" si="328"/>
        <v>0</v>
      </c>
      <c r="KM352" s="918">
        <f t="shared" si="328"/>
        <v>0</v>
      </c>
      <c r="KN352" s="918">
        <f t="shared" si="328"/>
        <v>0</v>
      </c>
      <c r="KO352" s="918">
        <f t="shared" si="328"/>
        <v>0</v>
      </c>
      <c r="KP352" s="918">
        <f t="shared" si="328"/>
        <v>0</v>
      </c>
      <c r="KQ352" s="918">
        <f t="shared" si="328"/>
        <v>0</v>
      </c>
      <c r="KR352" s="918">
        <f t="shared" si="328"/>
        <v>0</v>
      </c>
      <c r="KS352" s="918">
        <f t="shared" si="328"/>
        <v>0</v>
      </c>
      <c r="KT352" s="918">
        <f t="shared" si="328"/>
        <v>0</v>
      </c>
      <c r="KU352" s="918">
        <f t="shared" si="328"/>
        <v>0</v>
      </c>
      <c r="KV352" s="918">
        <f t="shared" si="328"/>
        <v>0</v>
      </c>
      <c r="KW352" s="918">
        <f t="shared" si="328"/>
        <v>0</v>
      </c>
      <c r="KX352" s="918">
        <f t="shared" si="328"/>
        <v>0</v>
      </c>
      <c r="KY352" s="918">
        <f t="shared" si="328"/>
        <v>0</v>
      </c>
      <c r="KZ352" s="918">
        <f t="shared" si="328"/>
        <v>0</v>
      </c>
      <c r="LA352" s="918">
        <f t="shared" si="328"/>
        <v>0</v>
      </c>
      <c r="LB352" s="918">
        <f t="shared" si="328"/>
        <v>0</v>
      </c>
      <c r="LC352" s="918">
        <f t="shared" si="328"/>
        <v>0</v>
      </c>
      <c r="LD352" s="918">
        <f t="shared" si="328"/>
        <v>0</v>
      </c>
      <c r="LE352" s="918">
        <f t="shared" si="328"/>
        <v>0</v>
      </c>
      <c r="LF352" s="918">
        <f t="shared" si="328"/>
        <v>0</v>
      </c>
      <c r="LG352" s="918">
        <f t="shared" si="328"/>
        <v>0</v>
      </c>
      <c r="LH352" s="918">
        <f t="shared" si="328"/>
        <v>0</v>
      </c>
      <c r="LI352" s="918">
        <f t="shared" si="328"/>
        <v>0</v>
      </c>
      <c r="LJ352" s="918">
        <f t="shared" si="328"/>
        <v>0</v>
      </c>
      <c r="LK352" s="918">
        <f t="shared" si="328"/>
        <v>0</v>
      </c>
      <c r="LL352" s="918">
        <f t="shared" si="328"/>
        <v>0</v>
      </c>
      <c r="LM352" s="918">
        <f t="shared" si="328"/>
        <v>0</v>
      </c>
      <c r="LN352" s="918">
        <f t="shared" si="328"/>
        <v>0</v>
      </c>
      <c r="LO352" s="918">
        <f t="shared" si="328"/>
        <v>0</v>
      </c>
      <c r="LP352" s="918">
        <f t="shared" si="328"/>
        <v>0</v>
      </c>
      <c r="LQ352" s="918">
        <f t="shared" si="328"/>
        <v>0</v>
      </c>
      <c r="LR352" s="918">
        <f t="shared" si="328"/>
        <v>0</v>
      </c>
      <c r="LS352" s="918">
        <f t="shared" si="328"/>
        <v>0</v>
      </c>
      <c r="LT352" s="918">
        <f t="shared" si="329"/>
        <v>0</v>
      </c>
      <c r="LU352" s="918">
        <f t="shared" si="329"/>
        <v>0</v>
      </c>
      <c r="LV352" s="918">
        <f t="shared" si="329"/>
        <v>0</v>
      </c>
      <c r="LW352" s="918">
        <f t="shared" si="329"/>
        <v>0</v>
      </c>
      <c r="LX352" s="918">
        <f t="shared" si="329"/>
        <v>0</v>
      </c>
      <c r="LY352" s="918">
        <f t="shared" si="329"/>
        <v>0</v>
      </c>
      <c r="LZ352" s="918">
        <f t="shared" si="329"/>
        <v>0</v>
      </c>
      <c r="MA352" s="918">
        <f t="shared" si="329"/>
        <v>0</v>
      </c>
      <c r="MB352" s="918">
        <f t="shared" si="329"/>
        <v>0</v>
      </c>
      <c r="MC352" s="918">
        <f t="shared" si="329"/>
        <v>0</v>
      </c>
      <c r="MD352" s="918">
        <f t="shared" si="329"/>
        <v>0</v>
      </c>
      <c r="ME352" s="918">
        <f t="shared" si="329"/>
        <v>0</v>
      </c>
      <c r="MF352" s="918">
        <f t="shared" si="329"/>
        <v>0</v>
      </c>
      <c r="MG352" s="918">
        <f t="shared" si="329"/>
        <v>0</v>
      </c>
      <c r="MH352" s="918">
        <f t="shared" si="329"/>
        <v>0</v>
      </c>
      <c r="MI352" s="918">
        <f t="shared" si="329"/>
        <v>0</v>
      </c>
      <c r="MJ352" s="918">
        <f t="shared" si="329"/>
        <v>0</v>
      </c>
      <c r="MK352" s="918">
        <f t="shared" si="329"/>
        <v>0</v>
      </c>
      <c r="ML352" s="918">
        <f t="shared" si="329"/>
        <v>0</v>
      </c>
      <c r="MM352" s="918">
        <f t="shared" si="329"/>
        <v>0</v>
      </c>
      <c r="MN352" s="918">
        <f t="shared" si="329"/>
        <v>0</v>
      </c>
      <c r="MO352" s="918">
        <f t="shared" si="329"/>
        <v>0</v>
      </c>
      <c r="MP352" s="918">
        <f t="shared" si="329"/>
        <v>0</v>
      </c>
      <c r="MQ352" s="918">
        <f t="shared" si="329"/>
        <v>0</v>
      </c>
      <c r="MR352" s="918">
        <f t="shared" si="329"/>
        <v>0</v>
      </c>
      <c r="MS352" s="918">
        <f t="shared" si="329"/>
        <v>0</v>
      </c>
      <c r="MT352" s="918">
        <f t="shared" si="329"/>
        <v>0</v>
      </c>
      <c r="MU352" s="918">
        <f t="shared" si="329"/>
        <v>0</v>
      </c>
      <c r="MV352" s="918">
        <f t="shared" si="329"/>
        <v>0</v>
      </c>
      <c r="MW352" s="918">
        <f t="shared" si="329"/>
        <v>0</v>
      </c>
      <c r="MX352" s="918">
        <f t="shared" si="329"/>
        <v>0</v>
      </c>
      <c r="MY352" s="918">
        <f t="shared" si="329"/>
        <v>0</v>
      </c>
      <c r="MZ352" s="918">
        <f t="shared" si="329"/>
        <v>0</v>
      </c>
      <c r="NA352" s="918">
        <f t="shared" si="329"/>
        <v>0</v>
      </c>
      <c r="NB352" s="918">
        <f t="shared" si="329"/>
        <v>0</v>
      </c>
      <c r="NC352" s="918">
        <f t="shared" si="329"/>
        <v>0</v>
      </c>
      <c r="ND352" s="918">
        <f t="shared" si="329"/>
        <v>0</v>
      </c>
      <c r="NE352" s="918">
        <f t="shared" si="329"/>
        <v>0</v>
      </c>
      <c r="NF352" s="918">
        <f t="shared" si="329"/>
        <v>0</v>
      </c>
      <c r="NG352" s="918">
        <f t="shared" si="329"/>
        <v>0</v>
      </c>
      <c r="NH352" s="918">
        <f t="shared" si="329"/>
        <v>0</v>
      </c>
      <c r="NI352" s="918">
        <f t="shared" si="329"/>
        <v>0</v>
      </c>
      <c r="NJ352" s="918">
        <f t="shared" si="329"/>
        <v>0</v>
      </c>
      <c r="NK352" s="918">
        <f t="shared" si="329"/>
        <v>0</v>
      </c>
      <c r="NL352" s="918">
        <f t="shared" si="329"/>
        <v>0</v>
      </c>
      <c r="NM352" s="918">
        <f t="shared" si="329"/>
        <v>0</v>
      </c>
      <c r="NN352" s="918">
        <f t="shared" si="329"/>
        <v>0</v>
      </c>
      <c r="NO352" s="918">
        <f t="shared" si="329"/>
        <v>0</v>
      </c>
      <c r="NP352" s="918">
        <f t="shared" si="329"/>
        <v>0</v>
      </c>
      <c r="NQ352" s="918">
        <f t="shared" si="329"/>
        <v>0</v>
      </c>
      <c r="NR352" s="918">
        <f t="shared" si="329"/>
        <v>0</v>
      </c>
      <c r="NS352" s="918">
        <f t="shared" si="329"/>
        <v>0</v>
      </c>
      <c r="NT352" s="918">
        <f t="shared" si="329"/>
        <v>0</v>
      </c>
      <c r="NU352" s="918">
        <f t="shared" si="329"/>
        <v>0</v>
      </c>
      <c r="NV352" s="918">
        <f t="shared" si="329"/>
        <v>0</v>
      </c>
      <c r="NW352" s="918">
        <f t="shared" si="329"/>
        <v>0</v>
      </c>
      <c r="NX352" s="918">
        <f t="shared" si="329"/>
        <v>0</v>
      </c>
      <c r="NY352" s="918">
        <f t="shared" si="329"/>
        <v>0</v>
      </c>
      <c r="NZ352" s="918">
        <f t="shared" si="329"/>
        <v>0</v>
      </c>
      <c r="OA352" s="918">
        <f t="shared" si="329"/>
        <v>0</v>
      </c>
      <c r="OB352" s="918">
        <f t="shared" si="329"/>
        <v>0</v>
      </c>
      <c r="OC352" s="918">
        <f t="shared" si="329"/>
        <v>0</v>
      </c>
      <c r="OD352" s="918">
        <f t="shared" si="329"/>
        <v>0</v>
      </c>
      <c r="OE352" s="918">
        <f t="shared" si="329"/>
        <v>0</v>
      </c>
      <c r="OF352" s="918">
        <f t="shared" si="330"/>
        <v>0</v>
      </c>
      <c r="OG352" s="918">
        <f t="shared" si="330"/>
        <v>0</v>
      </c>
      <c r="OH352" s="918">
        <f t="shared" si="330"/>
        <v>0</v>
      </c>
      <c r="OI352" s="918">
        <f t="shared" si="330"/>
        <v>0</v>
      </c>
      <c r="OJ352" s="918">
        <f t="shared" si="330"/>
        <v>0</v>
      </c>
      <c r="OK352" s="918">
        <f t="shared" si="330"/>
        <v>0</v>
      </c>
      <c r="OL352" s="918">
        <f t="shared" si="330"/>
        <v>0</v>
      </c>
      <c r="OM352" s="918">
        <f t="shared" si="330"/>
        <v>0</v>
      </c>
      <c r="ON352" s="918">
        <f t="shared" si="330"/>
        <v>0</v>
      </c>
      <c r="OO352" s="918">
        <f t="shared" si="330"/>
        <v>0</v>
      </c>
      <c r="OP352" s="918">
        <f t="shared" si="330"/>
        <v>0</v>
      </c>
      <c r="OQ352" s="918">
        <f t="shared" si="330"/>
        <v>0</v>
      </c>
      <c r="OR352" s="918">
        <f t="shared" si="330"/>
        <v>0</v>
      </c>
      <c r="OS352" s="918">
        <f t="shared" si="330"/>
        <v>0</v>
      </c>
      <c r="OT352" s="918">
        <f t="shared" si="330"/>
        <v>0</v>
      </c>
      <c r="OU352" s="918">
        <f t="shared" si="330"/>
        <v>0</v>
      </c>
      <c r="OV352" s="918">
        <f t="shared" si="330"/>
        <v>0</v>
      </c>
      <c r="OW352" s="918">
        <f t="shared" si="330"/>
        <v>0</v>
      </c>
      <c r="OX352" s="918">
        <f t="shared" si="330"/>
        <v>0</v>
      </c>
      <c r="OY352" s="918">
        <f t="shared" si="330"/>
        <v>0</v>
      </c>
      <c r="OZ352" s="918">
        <f t="shared" si="330"/>
        <v>0</v>
      </c>
      <c r="PA352" s="918">
        <f t="shared" si="330"/>
        <v>0</v>
      </c>
      <c r="PB352" s="918">
        <f t="shared" si="330"/>
        <v>0</v>
      </c>
      <c r="PC352" s="918">
        <f t="shared" si="330"/>
        <v>0</v>
      </c>
      <c r="PD352" s="918">
        <f t="shared" si="330"/>
        <v>0</v>
      </c>
      <c r="PE352" s="918">
        <f t="shared" si="330"/>
        <v>0</v>
      </c>
      <c r="PF352" s="918">
        <f t="shared" si="330"/>
        <v>0</v>
      </c>
      <c r="PG352" s="918">
        <f t="shared" si="330"/>
        <v>0</v>
      </c>
      <c r="PH352" s="918">
        <f t="shared" si="330"/>
        <v>0</v>
      </c>
      <c r="PI352" s="918">
        <f t="shared" si="330"/>
        <v>0</v>
      </c>
      <c r="PJ352" s="918">
        <f t="shared" si="330"/>
        <v>0</v>
      </c>
      <c r="PK352" s="918">
        <f t="shared" si="330"/>
        <v>0</v>
      </c>
      <c r="PL352" s="918">
        <f t="shared" si="330"/>
        <v>0</v>
      </c>
      <c r="PM352" s="918">
        <f t="shared" si="330"/>
        <v>0</v>
      </c>
      <c r="PN352" s="918">
        <f t="shared" si="330"/>
        <v>0</v>
      </c>
      <c r="PO352" s="918">
        <f t="shared" si="330"/>
        <v>0</v>
      </c>
      <c r="PP352" s="918">
        <f t="shared" si="330"/>
        <v>0</v>
      </c>
      <c r="PQ352" s="918">
        <f t="shared" si="330"/>
        <v>0</v>
      </c>
      <c r="PR352" s="918">
        <f t="shared" si="330"/>
        <v>0</v>
      </c>
      <c r="PS352" s="918">
        <f t="shared" si="330"/>
        <v>0</v>
      </c>
      <c r="PT352" s="918">
        <f t="shared" si="330"/>
        <v>0</v>
      </c>
      <c r="PU352" s="918">
        <f t="shared" si="330"/>
        <v>0</v>
      </c>
      <c r="PV352" s="918">
        <f t="shared" si="330"/>
        <v>0</v>
      </c>
      <c r="PW352" s="918">
        <f t="shared" si="330"/>
        <v>0</v>
      </c>
      <c r="PX352" s="918">
        <f t="shared" si="330"/>
        <v>0</v>
      </c>
      <c r="PY352" s="918">
        <f t="shared" si="330"/>
        <v>0</v>
      </c>
      <c r="PZ352" s="918">
        <f t="shared" si="330"/>
        <v>0</v>
      </c>
      <c r="QA352" s="918">
        <f t="shared" si="330"/>
        <v>0</v>
      </c>
      <c r="QB352" s="918">
        <f t="shared" si="330"/>
        <v>0</v>
      </c>
      <c r="QC352" s="918">
        <f t="shared" si="330"/>
        <v>0</v>
      </c>
      <c r="QD352" s="918">
        <f t="shared" si="330"/>
        <v>0</v>
      </c>
      <c r="QE352" s="918">
        <f t="shared" si="330"/>
        <v>0</v>
      </c>
      <c r="QF352" s="918">
        <f t="shared" si="330"/>
        <v>0</v>
      </c>
      <c r="QG352" s="918">
        <f t="shared" si="330"/>
        <v>0</v>
      </c>
      <c r="QH352" s="918">
        <f t="shared" si="330"/>
        <v>0</v>
      </c>
      <c r="QI352" s="918">
        <f t="shared" si="330"/>
        <v>0</v>
      </c>
      <c r="QJ352" s="918">
        <f t="shared" si="330"/>
        <v>0</v>
      </c>
      <c r="QK352" s="918">
        <f t="shared" si="330"/>
        <v>0</v>
      </c>
      <c r="QL352" s="918">
        <f t="shared" si="330"/>
        <v>0</v>
      </c>
      <c r="QM352" s="918">
        <f t="shared" si="330"/>
        <v>0</v>
      </c>
      <c r="QN352" s="918">
        <f t="shared" si="330"/>
        <v>0</v>
      </c>
      <c r="QO352" s="918">
        <f t="shared" si="330"/>
        <v>0</v>
      </c>
      <c r="QP352" s="918">
        <f t="shared" si="330"/>
        <v>0</v>
      </c>
      <c r="QQ352" s="918">
        <f t="shared" si="330"/>
        <v>0</v>
      </c>
      <c r="QR352" s="918">
        <f t="shared" si="331"/>
        <v>0</v>
      </c>
      <c r="QS352" s="918">
        <f t="shared" si="331"/>
        <v>0</v>
      </c>
      <c r="QT352" s="918">
        <f t="shared" si="331"/>
        <v>0</v>
      </c>
      <c r="QU352" s="918">
        <f t="shared" si="331"/>
        <v>0</v>
      </c>
      <c r="QV352" s="918">
        <f t="shared" si="331"/>
        <v>0</v>
      </c>
      <c r="QW352" s="918">
        <f t="shared" si="331"/>
        <v>0</v>
      </c>
      <c r="QX352" s="918">
        <f t="shared" si="331"/>
        <v>0</v>
      </c>
      <c r="QY352" s="918">
        <f t="shared" si="331"/>
        <v>0</v>
      </c>
      <c r="QZ352" s="918">
        <f t="shared" si="331"/>
        <v>0</v>
      </c>
      <c r="RA352" s="918">
        <f t="shared" si="331"/>
        <v>0</v>
      </c>
      <c r="RB352" s="918">
        <f t="shared" si="331"/>
        <v>0</v>
      </c>
      <c r="RC352" s="918">
        <f t="shared" si="331"/>
        <v>0</v>
      </c>
      <c r="RD352" s="918">
        <f t="shared" si="331"/>
        <v>0</v>
      </c>
      <c r="RE352" s="918">
        <f t="shared" si="331"/>
        <v>0</v>
      </c>
      <c r="RF352" s="918">
        <f t="shared" si="331"/>
        <v>0</v>
      </c>
      <c r="RG352" s="918">
        <f t="shared" si="331"/>
        <v>0</v>
      </c>
      <c r="RH352" s="918">
        <f t="shared" si="331"/>
        <v>0</v>
      </c>
      <c r="RI352" s="918">
        <f t="shared" si="331"/>
        <v>0</v>
      </c>
      <c r="RJ352" s="918">
        <f t="shared" si="331"/>
        <v>0</v>
      </c>
      <c r="RK352" s="918">
        <f t="shared" si="331"/>
        <v>0</v>
      </c>
      <c r="RL352" s="918">
        <f t="shared" si="331"/>
        <v>0</v>
      </c>
      <c r="RM352" s="918">
        <f t="shared" si="331"/>
        <v>0</v>
      </c>
      <c r="RN352" s="918">
        <f t="shared" si="331"/>
        <v>0</v>
      </c>
      <c r="RO352" s="918">
        <f t="shared" si="331"/>
        <v>0</v>
      </c>
      <c r="RP352" s="918">
        <f t="shared" si="331"/>
        <v>0</v>
      </c>
      <c r="RQ352" s="918">
        <f t="shared" si="331"/>
        <v>0</v>
      </c>
      <c r="RR352" s="918">
        <f t="shared" si="331"/>
        <v>0</v>
      </c>
      <c r="RS352" s="918">
        <f t="shared" si="331"/>
        <v>0</v>
      </c>
      <c r="RT352" s="918">
        <f t="shared" si="331"/>
        <v>0</v>
      </c>
      <c r="RU352" s="918">
        <f t="shared" si="331"/>
        <v>0</v>
      </c>
      <c r="RV352" s="918">
        <f t="shared" si="331"/>
        <v>0</v>
      </c>
      <c r="RW352" s="918">
        <f t="shared" si="331"/>
        <v>0</v>
      </c>
      <c r="RX352" s="918">
        <f t="shared" si="331"/>
        <v>0</v>
      </c>
      <c r="RY352" s="918">
        <f t="shared" si="331"/>
        <v>0</v>
      </c>
      <c r="RZ352" s="918">
        <f t="shared" si="331"/>
        <v>0</v>
      </c>
      <c r="SA352" s="918">
        <f t="shared" si="331"/>
        <v>0</v>
      </c>
      <c r="SB352" s="918">
        <f t="shared" si="331"/>
        <v>0</v>
      </c>
      <c r="SC352" s="918">
        <f t="shared" si="331"/>
        <v>0</v>
      </c>
      <c r="SD352" s="918">
        <f t="shared" si="331"/>
        <v>0</v>
      </c>
      <c r="SE352" s="918">
        <f t="shared" si="331"/>
        <v>0</v>
      </c>
      <c r="SF352" s="918">
        <f t="shared" si="331"/>
        <v>0</v>
      </c>
      <c r="SG352" s="918">
        <f t="shared" si="331"/>
        <v>0</v>
      </c>
      <c r="SH352" s="918">
        <f t="shared" si="331"/>
        <v>0</v>
      </c>
      <c r="SI352" s="918">
        <f t="shared" si="331"/>
        <v>0</v>
      </c>
      <c r="SJ352" s="272">
        <f t="shared" si="332"/>
        <v>0</v>
      </c>
      <c r="SK352" s="259"/>
      <c r="SL352" s="247"/>
      <c r="SM352" s="247"/>
      <c r="SN352" s="247"/>
    </row>
    <row r="353" spans="1:508" outlineLevel="3" x14ac:dyDescent="0.35">
      <c r="A353" s="247"/>
      <c r="B353" s="256"/>
      <c r="C353" s="445">
        <f>INT($C$40)+3</f>
        <v>4</v>
      </c>
      <c r="D353" s="272"/>
      <c r="E353" s="323">
        <f t="shared" si="322"/>
        <v>201</v>
      </c>
      <c r="F353" s="329"/>
      <c r="G353" s="272"/>
      <c r="H353" s="567"/>
      <c r="I353" s="582" t="s">
        <v>902</v>
      </c>
      <c r="J353" s="568"/>
      <c r="K353" s="918">
        <f t="shared" si="333"/>
        <v>0</v>
      </c>
      <c r="L353" s="918">
        <f t="shared" si="333"/>
        <v>0</v>
      </c>
      <c r="M353" s="918">
        <f t="shared" si="333"/>
        <v>0</v>
      </c>
      <c r="N353" s="918">
        <f t="shared" si="333"/>
        <v>0</v>
      </c>
      <c r="O353" s="918">
        <f t="shared" si="333"/>
        <v>0</v>
      </c>
      <c r="P353" s="918">
        <f t="shared" si="333"/>
        <v>0</v>
      </c>
      <c r="Q353" s="918">
        <f t="shared" si="333"/>
        <v>0</v>
      </c>
      <c r="R353" s="918">
        <f t="shared" si="333"/>
        <v>0</v>
      </c>
      <c r="S353" s="918">
        <f t="shared" si="333"/>
        <v>0</v>
      </c>
      <c r="T353" s="918">
        <f t="shared" si="333"/>
        <v>0</v>
      </c>
      <c r="U353" s="918">
        <f t="shared" si="333"/>
        <v>0</v>
      </c>
      <c r="V353" s="918">
        <f t="shared" si="333"/>
        <v>0</v>
      </c>
      <c r="W353" s="918">
        <f t="shared" si="333"/>
        <v>0</v>
      </c>
      <c r="X353" s="918">
        <f t="shared" si="333"/>
        <v>0</v>
      </c>
      <c r="Y353" s="918">
        <f t="shared" si="333"/>
        <v>0</v>
      </c>
      <c r="Z353" s="918">
        <f t="shared" si="333"/>
        <v>0</v>
      </c>
      <c r="AA353" s="918">
        <f t="shared" si="324"/>
        <v>0</v>
      </c>
      <c r="AB353" s="918">
        <f t="shared" si="324"/>
        <v>0</v>
      </c>
      <c r="AC353" s="918">
        <f t="shared" si="324"/>
        <v>0</v>
      </c>
      <c r="AD353" s="918">
        <f t="shared" si="324"/>
        <v>0</v>
      </c>
      <c r="AE353" s="918">
        <f t="shared" si="324"/>
        <v>0</v>
      </c>
      <c r="AF353" s="918">
        <f t="shared" si="324"/>
        <v>0</v>
      </c>
      <c r="AG353" s="918">
        <f t="shared" si="324"/>
        <v>0</v>
      </c>
      <c r="AH353" s="918">
        <f t="shared" si="324"/>
        <v>0</v>
      </c>
      <c r="AI353" s="918">
        <f t="shared" si="324"/>
        <v>0</v>
      </c>
      <c r="AJ353" s="918">
        <f t="shared" si="324"/>
        <v>0</v>
      </c>
      <c r="AK353" s="918">
        <f t="shared" si="324"/>
        <v>0</v>
      </c>
      <c r="AL353" s="918">
        <f t="shared" si="324"/>
        <v>0</v>
      </c>
      <c r="AM353" s="918">
        <f t="shared" si="324"/>
        <v>0</v>
      </c>
      <c r="AN353" s="918">
        <f t="shared" si="324"/>
        <v>0</v>
      </c>
      <c r="AO353" s="918">
        <f t="shared" si="324"/>
        <v>0</v>
      </c>
      <c r="AP353" s="918">
        <f t="shared" si="324"/>
        <v>0</v>
      </c>
      <c r="AQ353" s="918">
        <f t="shared" si="324"/>
        <v>0</v>
      </c>
      <c r="AR353" s="918">
        <f t="shared" si="324"/>
        <v>0</v>
      </c>
      <c r="AS353" s="918">
        <f t="shared" si="324"/>
        <v>0</v>
      </c>
      <c r="AT353" s="918">
        <f t="shared" si="324"/>
        <v>0</v>
      </c>
      <c r="AU353" s="918">
        <f t="shared" si="324"/>
        <v>0</v>
      </c>
      <c r="AV353" s="918">
        <f t="shared" si="324"/>
        <v>0</v>
      </c>
      <c r="AW353" s="918">
        <f t="shared" si="324"/>
        <v>0</v>
      </c>
      <c r="AX353" s="918">
        <f t="shared" si="324"/>
        <v>0</v>
      </c>
      <c r="AY353" s="918">
        <f t="shared" si="324"/>
        <v>0</v>
      </c>
      <c r="AZ353" s="918">
        <f t="shared" si="324"/>
        <v>0</v>
      </c>
      <c r="BA353" s="918">
        <f t="shared" si="324"/>
        <v>0</v>
      </c>
      <c r="BB353" s="918">
        <f t="shared" si="324"/>
        <v>0</v>
      </c>
      <c r="BC353" s="918">
        <f t="shared" si="324"/>
        <v>0</v>
      </c>
      <c r="BD353" s="918">
        <f t="shared" si="324"/>
        <v>0</v>
      </c>
      <c r="BE353" s="918">
        <f t="shared" si="324"/>
        <v>0</v>
      </c>
      <c r="BF353" s="918">
        <f t="shared" si="324"/>
        <v>0</v>
      </c>
      <c r="BG353" s="918">
        <f t="shared" si="324"/>
        <v>0</v>
      </c>
      <c r="BH353" s="918">
        <f t="shared" si="324"/>
        <v>0</v>
      </c>
      <c r="BI353" s="918">
        <f t="shared" si="324"/>
        <v>0</v>
      </c>
      <c r="BJ353" s="918">
        <f t="shared" si="324"/>
        <v>0</v>
      </c>
      <c r="BK353" s="918">
        <f t="shared" si="324"/>
        <v>0</v>
      </c>
      <c r="BL353" s="918">
        <f t="shared" si="324"/>
        <v>0</v>
      </c>
      <c r="BM353" s="918">
        <f t="shared" si="324"/>
        <v>0</v>
      </c>
      <c r="BN353" s="918">
        <f t="shared" si="324"/>
        <v>0</v>
      </c>
      <c r="BO353" s="918">
        <f t="shared" si="324"/>
        <v>0</v>
      </c>
      <c r="BP353" s="918">
        <f t="shared" si="324"/>
        <v>0</v>
      </c>
      <c r="BQ353" s="918">
        <f t="shared" si="324"/>
        <v>0</v>
      </c>
      <c r="BR353" s="918">
        <f t="shared" si="324"/>
        <v>0</v>
      </c>
      <c r="BS353" s="918">
        <f t="shared" si="324"/>
        <v>0</v>
      </c>
      <c r="BT353" s="918">
        <f t="shared" si="324"/>
        <v>0</v>
      </c>
      <c r="BU353" s="918">
        <f t="shared" si="324"/>
        <v>0</v>
      </c>
      <c r="BV353" s="918">
        <f t="shared" si="324"/>
        <v>0</v>
      </c>
      <c r="BW353" s="918">
        <f t="shared" si="324"/>
        <v>0</v>
      </c>
      <c r="BX353" s="918">
        <f t="shared" si="325"/>
        <v>0</v>
      </c>
      <c r="BY353" s="918">
        <f t="shared" si="325"/>
        <v>0</v>
      </c>
      <c r="BZ353" s="918">
        <f t="shared" si="325"/>
        <v>0</v>
      </c>
      <c r="CA353" s="918">
        <f t="shared" si="325"/>
        <v>0</v>
      </c>
      <c r="CB353" s="918">
        <f t="shared" si="325"/>
        <v>0</v>
      </c>
      <c r="CC353" s="918">
        <f t="shared" si="325"/>
        <v>0</v>
      </c>
      <c r="CD353" s="918">
        <f t="shared" si="325"/>
        <v>0</v>
      </c>
      <c r="CE353" s="918">
        <f t="shared" si="325"/>
        <v>0</v>
      </c>
      <c r="CF353" s="918">
        <f t="shared" si="325"/>
        <v>0</v>
      </c>
      <c r="CG353" s="918">
        <f t="shared" si="325"/>
        <v>0</v>
      </c>
      <c r="CH353" s="918">
        <f t="shared" si="325"/>
        <v>0</v>
      </c>
      <c r="CI353" s="918">
        <f t="shared" si="325"/>
        <v>0</v>
      </c>
      <c r="CJ353" s="918">
        <f t="shared" si="325"/>
        <v>0</v>
      </c>
      <c r="CK353" s="918">
        <f t="shared" si="325"/>
        <v>0</v>
      </c>
      <c r="CL353" s="918">
        <f t="shared" si="325"/>
        <v>0</v>
      </c>
      <c r="CM353" s="918">
        <f t="shared" si="325"/>
        <v>0</v>
      </c>
      <c r="CN353" s="918">
        <f t="shared" si="325"/>
        <v>0</v>
      </c>
      <c r="CO353" s="918">
        <f t="shared" si="325"/>
        <v>0</v>
      </c>
      <c r="CP353" s="918">
        <f t="shared" si="325"/>
        <v>0</v>
      </c>
      <c r="CQ353" s="918">
        <f t="shared" si="325"/>
        <v>0</v>
      </c>
      <c r="CR353" s="918">
        <f t="shared" si="325"/>
        <v>0</v>
      </c>
      <c r="CS353" s="918">
        <f t="shared" si="325"/>
        <v>0</v>
      </c>
      <c r="CT353" s="918">
        <f t="shared" si="325"/>
        <v>0</v>
      </c>
      <c r="CU353" s="918">
        <f t="shared" si="325"/>
        <v>0</v>
      </c>
      <c r="CV353" s="918">
        <f t="shared" si="325"/>
        <v>0</v>
      </c>
      <c r="CW353" s="918">
        <f t="shared" si="325"/>
        <v>0</v>
      </c>
      <c r="CX353" s="918">
        <f t="shared" si="325"/>
        <v>0</v>
      </c>
      <c r="CY353" s="918">
        <f t="shared" si="325"/>
        <v>0</v>
      </c>
      <c r="CZ353" s="918">
        <f t="shared" si="325"/>
        <v>0</v>
      </c>
      <c r="DA353" s="918">
        <f t="shared" si="325"/>
        <v>0</v>
      </c>
      <c r="DB353" s="918">
        <f t="shared" si="325"/>
        <v>0</v>
      </c>
      <c r="DC353" s="918">
        <f t="shared" si="325"/>
        <v>0</v>
      </c>
      <c r="DD353" s="918">
        <f t="shared" si="325"/>
        <v>0</v>
      </c>
      <c r="DE353" s="918">
        <f t="shared" si="325"/>
        <v>0</v>
      </c>
      <c r="DF353" s="918">
        <f t="shared" si="325"/>
        <v>0</v>
      </c>
      <c r="DG353" s="918">
        <f t="shared" si="325"/>
        <v>0</v>
      </c>
      <c r="DH353" s="918">
        <f t="shared" si="325"/>
        <v>0</v>
      </c>
      <c r="DI353" s="918">
        <f t="shared" si="325"/>
        <v>0</v>
      </c>
      <c r="DJ353" s="918">
        <f t="shared" si="325"/>
        <v>0</v>
      </c>
      <c r="DK353" s="918">
        <f t="shared" si="325"/>
        <v>0</v>
      </c>
      <c r="DL353" s="918">
        <f t="shared" si="325"/>
        <v>0</v>
      </c>
      <c r="DM353" s="918">
        <f t="shared" si="325"/>
        <v>0</v>
      </c>
      <c r="DN353" s="918">
        <f t="shared" si="325"/>
        <v>0</v>
      </c>
      <c r="DO353" s="918">
        <f t="shared" si="325"/>
        <v>0</v>
      </c>
      <c r="DP353" s="918">
        <f t="shared" si="325"/>
        <v>0</v>
      </c>
      <c r="DQ353" s="918">
        <f t="shared" si="325"/>
        <v>0</v>
      </c>
      <c r="DR353" s="918">
        <f t="shared" si="325"/>
        <v>0</v>
      </c>
      <c r="DS353" s="918">
        <f t="shared" si="325"/>
        <v>0</v>
      </c>
      <c r="DT353" s="918">
        <f t="shared" si="325"/>
        <v>0</v>
      </c>
      <c r="DU353" s="918">
        <f t="shared" si="325"/>
        <v>0</v>
      </c>
      <c r="DV353" s="918">
        <f t="shared" si="325"/>
        <v>0</v>
      </c>
      <c r="DW353" s="918">
        <f t="shared" si="325"/>
        <v>0</v>
      </c>
      <c r="DX353" s="918">
        <f t="shared" si="325"/>
        <v>0</v>
      </c>
      <c r="DY353" s="918">
        <f t="shared" si="325"/>
        <v>0</v>
      </c>
      <c r="DZ353" s="918">
        <f t="shared" si="325"/>
        <v>0</v>
      </c>
      <c r="EA353" s="918">
        <f t="shared" si="325"/>
        <v>0</v>
      </c>
      <c r="EB353" s="918">
        <f t="shared" si="325"/>
        <v>0</v>
      </c>
      <c r="EC353" s="918">
        <f t="shared" si="325"/>
        <v>0</v>
      </c>
      <c r="ED353" s="918">
        <f t="shared" si="325"/>
        <v>0</v>
      </c>
      <c r="EE353" s="918">
        <f t="shared" si="325"/>
        <v>0</v>
      </c>
      <c r="EF353" s="918">
        <f t="shared" si="325"/>
        <v>0</v>
      </c>
      <c r="EG353" s="918">
        <f t="shared" si="325"/>
        <v>0</v>
      </c>
      <c r="EH353" s="918">
        <f t="shared" si="325"/>
        <v>0</v>
      </c>
      <c r="EI353" s="918">
        <f t="shared" si="325"/>
        <v>0</v>
      </c>
      <c r="EJ353" s="918">
        <f t="shared" si="326"/>
        <v>0</v>
      </c>
      <c r="EK353" s="918">
        <f t="shared" si="326"/>
        <v>0</v>
      </c>
      <c r="EL353" s="918">
        <f t="shared" si="326"/>
        <v>0</v>
      </c>
      <c r="EM353" s="918">
        <f t="shared" si="326"/>
        <v>0</v>
      </c>
      <c r="EN353" s="918">
        <f t="shared" si="326"/>
        <v>0</v>
      </c>
      <c r="EO353" s="918">
        <f t="shared" si="326"/>
        <v>0</v>
      </c>
      <c r="EP353" s="918">
        <f t="shared" si="326"/>
        <v>0</v>
      </c>
      <c r="EQ353" s="918">
        <f t="shared" si="326"/>
        <v>0</v>
      </c>
      <c r="ER353" s="918">
        <f t="shared" si="326"/>
        <v>0</v>
      </c>
      <c r="ES353" s="918">
        <f t="shared" si="326"/>
        <v>0</v>
      </c>
      <c r="ET353" s="918">
        <f t="shared" si="326"/>
        <v>0</v>
      </c>
      <c r="EU353" s="918">
        <f t="shared" si="326"/>
        <v>0</v>
      </c>
      <c r="EV353" s="918">
        <f t="shared" si="326"/>
        <v>0</v>
      </c>
      <c r="EW353" s="918">
        <f t="shared" si="326"/>
        <v>0</v>
      </c>
      <c r="EX353" s="918">
        <f t="shared" si="326"/>
        <v>0</v>
      </c>
      <c r="EY353" s="918">
        <f t="shared" si="326"/>
        <v>0</v>
      </c>
      <c r="EZ353" s="918">
        <f t="shared" si="326"/>
        <v>0</v>
      </c>
      <c r="FA353" s="918">
        <f t="shared" si="326"/>
        <v>0</v>
      </c>
      <c r="FB353" s="918">
        <f t="shared" si="326"/>
        <v>0</v>
      </c>
      <c r="FC353" s="918">
        <f t="shared" si="326"/>
        <v>0</v>
      </c>
      <c r="FD353" s="918">
        <f t="shared" si="326"/>
        <v>0</v>
      </c>
      <c r="FE353" s="918">
        <f t="shared" si="326"/>
        <v>0</v>
      </c>
      <c r="FF353" s="918">
        <f t="shared" si="326"/>
        <v>0</v>
      </c>
      <c r="FG353" s="918">
        <f t="shared" si="326"/>
        <v>0</v>
      </c>
      <c r="FH353" s="918">
        <f t="shared" si="326"/>
        <v>0</v>
      </c>
      <c r="FI353" s="918">
        <f t="shared" si="326"/>
        <v>0</v>
      </c>
      <c r="FJ353" s="918">
        <f t="shared" si="326"/>
        <v>0</v>
      </c>
      <c r="FK353" s="918">
        <f t="shared" si="326"/>
        <v>0</v>
      </c>
      <c r="FL353" s="918">
        <f t="shared" si="326"/>
        <v>0</v>
      </c>
      <c r="FM353" s="918">
        <f t="shared" si="326"/>
        <v>0</v>
      </c>
      <c r="FN353" s="918">
        <f t="shared" si="326"/>
        <v>0</v>
      </c>
      <c r="FO353" s="918">
        <f t="shared" si="326"/>
        <v>0</v>
      </c>
      <c r="FP353" s="918">
        <f t="shared" si="326"/>
        <v>0</v>
      </c>
      <c r="FQ353" s="918">
        <f t="shared" si="326"/>
        <v>0</v>
      </c>
      <c r="FR353" s="918">
        <f t="shared" si="326"/>
        <v>0</v>
      </c>
      <c r="FS353" s="918">
        <f t="shared" si="326"/>
        <v>0</v>
      </c>
      <c r="FT353" s="918">
        <f t="shared" si="326"/>
        <v>0</v>
      </c>
      <c r="FU353" s="918">
        <f t="shared" si="326"/>
        <v>0</v>
      </c>
      <c r="FV353" s="918">
        <f t="shared" si="326"/>
        <v>0</v>
      </c>
      <c r="FW353" s="918">
        <f t="shared" si="326"/>
        <v>0</v>
      </c>
      <c r="FX353" s="918">
        <f t="shared" si="326"/>
        <v>0</v>
      </c>
      <c r="FY353" s="918">
        <f t="shared" si="326"/>
        <v>0</v>
      </c>
      <c r="FZ353" s="918">
        <f t="shared" si="326"/>
        <v>0</v>
      </c>
      <c r="GA353" s="918">
        <f t="shared" si="326"/>
        <v>0</v>
      </c>
      <c r="GB353" s="918">
        <f t="shared" si="326"/>
        <v>0</v>
      </c>
      <c r="GC353" s="918">
        <f t="shared" si="326"/>
        <v>0</v>
      </c>
      <c r="GD353" s="918">
        <f t="shared" si="326"/>
        <v>0</v>
      </c>
      <c r="GE353" s="918">
        <f t="shared" si="326"/>
        <v>0</v>
      </c>
      <c r="GF353" s="918">
        <f t="shared" si="326"/>
        <v>0</v>
      </c>
      <c r="GG353" s="918">
        <f t="shared" si="326"/>
        <v>0</v>
      </c>
      <c r="GH353" s="918">
        <f t="shared" si="326"/>
        <v>0</v>
      </c>
      <c r="GI353" s="918">
        <f t="shared" si="326"/>
        <v>0</v>
      </c>
      <c r="GJ353" s="918">
        <f t="shared" si="326"/>
        <v>0</v>
      </c>
      <c r="GK353" s="918">
        <f t="shared" si="326"/>
        <v>0</v>
      </c>
      <c r="GL353" s="918">
        <f t="shared" si="326"/>
        <v>0</v>
      </c>
      <c r="GM353" s="918">
        <f t="shared" si="326"/>
        <v>0</v>
      </c>
      <c r="GN353" s="918">
        <f t="shared" si="326"/>
        <v>0</v>
      </c>
      <c r="GO353" s="918">
        <f t="shared" si="326"/>
        <v>0</v>
      </c>
      <c r="GP353" s="918">
        <f t="shared" si="326"/>
        <v>0</v>
      </c>
      <c r="GQ353" s="918">
        <f t="shared" si="326"/>
        <v>0</v>
      </c>
      <c r="GR353" s="918">
        <f t="shared" si="326"/>
        <v>0</v>
      </c>
      <c r="GS353" s="918">
        <f t="shared" si="326"/>
        <v>0</v>
      </c>
      <c r="GT353" s="918">
        <f t="shared" si="326"/>
        <v>0</v>
      </c>
      <c r="GU353" s="918">
        <f t="shared" si="326"/>
        <v>0</v>
      </c>
      <c r="GV353" s="918">
        <f t="shared" si="327"/>
        <v>0</v>
      </c>
      <c r="GW353" s="918">
        <f t="shared" si="327"/>
        <v>0</v>
      </c>
      <c r="GX353" s="918">
        <f t="shared" si="327"/>
        <v>0</v>
      </c>
      <c r="GY353" s="918">
        <f t="shared" si="327"/>
        <v>0</v>
      </c>
      <c r="GZ353" s="918">
        <f t="shared" si="327"/>
        <v>0</v>
      </c>
      <c r="HA353" s="918">
        <f t="shared" si="327"/>
        <v>0</v>
      </c>
      <c r="HB353" s="918">
        <f t="shared" si="327"/>
        <v>0</v>
      </c>
      <c r="HC353" s="918">
        <f t="shared" si="327"/>
        <v>0</v>
      </c>
      <c r="HD353" s="918">
        <f t="shared" si="327"/>
        <v>0</v>
      </c>
      <c r="HE353" s="918">
        <f t="shared" si="327"/>
        <v>0</v>
      </c>
      <c r="HF353" s="918">
        <f t="shared" si="327"/>
        <v>0</v>
      </c>
      <c r="HG353" s="918">
        <f t="shared" si="327"/>
        <v>0</v>
      </c>
      <c r="HH353" s="918">
        <f t="shared" si="327"/>
        <v>0</v>
      </c>
      <c r="HI353" s="918">
        <f t="shared" si="327"/>
        <v>0</v>
      </c>
      <c r="HJ353" s="918">
        <f t="shared" si="327"/>
        <v>0</v>
      </c>
      <c r="HK353" s="918">
        <f t="shared" si="327"/>
        <v>0</v>
      </c>
      <c r="HL353" s="918">
        <f t="shared" si="327"/>
        <v>0</v>
      </c>
      <c r="HM353" s="918">
        <f t="shared" si="327"/>
        <v>0</v>
      </c>
      <c r="HN353" s="918">
        <f t="shared" si="327"/>
        <v>0</v>
      </c>
      <c r="HO353" s="918">
        <f t="shared" si="327"/>
        <v>0</v>
      </c>
      <c r="HP353" s="918">
        <f t="shared" si="327"/>
        <v>0</v>
      </c>
      <c r="HQ353" s="918">
        <f t="shared" si="327"/>
        <v>0</v>
      </c>
      <c r="HR353" s="918">
        <f t="shared" si="327"/>
        <v>0</v>
      </c>
      <c r="HS353" s="918">
        <f t="shared" si="327"/>
        <v>0</v>
      </c>
      <c r="HT353" s="918">
        <f t="shared" si="327"/>
        <v>0</v>
      </c>
      <c r="HU353" s="918">
        <f t="shared" si="327"/>
        <v>0</v>
      </c>
      <c r="HV353" s="918">
        <f t="shared" si="327"/>
        <v>0</v>
      </c>
      <c r="HW353" s="918">
        <f t="shared" si="327"/>
        <v>0</v>
      </c>
      <c r="HX353" s="918">
        <f t="shared" si="327"/>
        <v>0</v>
      </c>
      <c r="HY353" s="918">
        <f t="shared" si="327"/>
        <v>0</v>
      </c>
      <c r="HZ353" s="918">
        <f t="shared" si="327"/>
        <v>0</v>
      </c>
      <c r="IA353" s="918">
        <f t="shared" si="327"/>
        <v>0</v>
      </c>
      <c r="IB353" s="918">
        <f t="shared" si="327"/>
        <v>0</v>
      </c>
      <c r="IC353" s="918">
        <f t="shared" si="327"/>
        <v>0</v>
      </c>
      <c r="ID353" s="918">
        <f t="shared" si="327"/>
        <v>0</v>
      </c>
      <c r="IE353" s="918">
        <f t="shared" si="327"/>
        <v>0</v>
      </c>
      <c r="IF353" s="918">
        <f t="shared" si="327"/>
        <v>0</v>
      </c>
      <c r="IG353" s="918">
        <f t="shared" si="327"/>
        <v>0</v>
      </c>
      <c r="IH353" s="918">
        <f t="shared" si="327"/>
        <v>0</v>
      </c>
      <c r="II353" s="918">
        <f t="shared" si="327"/>
        <v>0</v>
      </c>
      <c r="IJ353" s="918">
        <f t="shared" si="327"/>
        <v>0</v>
      </c>
      <c r="IK353" s="918">
        <f t="shared" si="327"/>
        <v>0</v>
      </c>
      <c r="IL353" s="918">
        <f t="shared" si="327"/>
        <v>0</v>
      </c>
      <c r="IM353" s="918">
        <f t="shared" si="327"/>
        <v>0</v>
      </c>
      <c r="IN353" s="918">
        <f t="shared" si="327"/>
        <v>0</v>
      </c>
      <c r="IO353" s="918">
        <f t="shared" si="327"/>
        <v>0</v>
      </c>
      <c r="IP353" s="918">
        <f t="shared" si="327"/>
        <v>0</v>
      </c>
      <c r="IQ353" s="918">
        <f t="shared" si="327"/>
        <v>0</v>
      </c>
      <c r="IR353" s="918">
        <f t="shared" si="327"/>
        <v>0</v>
      </c>
      <c r="IS353" s="918">
        <f t="shared" si="327"/>
        <v>0</v>
      </c>
      <c r="IT353" s="918">
        <f t="shared" si="327"/>
        <v>0</v>
      </c>
      <c r="IU353" s="918">
        <f t="shared" si="327"/>
        <v>0</v>
      </c>
      <c r="IV353" s="918">
        <f t="shared" si="327"/>
        <v>0</v>
      </c>
      <c r="IW353" s="918">
        <f t="shared" si="327"/>
        <v>0</v>
      </c>
      <c r="IX353" s="918">
        <f t="shared" si="327"/>
        <v>0</v>
      </c>
      <c r="IY353" s="918">
        <f t="shared" si="327"/>
        <v>0</v>
      </c>
      <c r="IZ353" s="918">
        <f t="shared" si="327"/>
        <v>0</v>
      </c>
      <c r="JA353" s="918">
        <f t="shared" si="327"/>
        <v>0</v>
      </c>
      <c r="JB353" s="918">
        <f t="shared" si="327"/>
        <v>0</v>
      </c>
      <c r="JC353" s="918">
        <f t="shared" si="327"/>
        <v>0</v>
      </c>
      <c r="JD353" s="918">
        <f t="shared" si="327"/>
        <v>0</v>
      </c>
      <c r="JE353" s="918">
        <f t="shared" si="327"/>
        <v>0</v>
      </c>
      <c r="JF353" s="918">
        <f t="shared" si="327"/>
        <v>0</v>
      </c>
      <c r="JG353" s="918">
        <f t="shared" si="327"/>
        <v>0</v>
      </c>
      <c r="JH353" s="918">
        <f t="shared" si="328"/>
        <v>0</v>
      </c>
      <c r="JI353" s="918">
        <f t="shared" si="328"/>
        <v>0</v>
      </c>
      <c r="JJ353" s="918">
        <f t="shared" si="328"/>
        <v>0</v>
      </c>
      <c r="JK353" s="918">
        <f t="shared" si="328"/>
        <v>0</v>
      </c>
      <c r="JL353" s="918">
        <f t="shared" si="328"/>
        <v>0</v>
      </c>
      <c r="JM353" s="918">
        <f t="shared" si="328"/>
        <v>0</v>
      </c>
      <c r="JN353" s="918">
        <f t="shared" si="328"/>
        <v>0</v>
      </c>
      <c r="JO353" s="918">
        <f t="shared" si="328"/>
        <v>0</v>
      </c>
      <c r="JP353" s="918">
        <f t="shared" si="328"/>
        <v>0</v>
      </c>
      <c r="JQ353" s="918">
        <f t="shared" si="328"/>
        <v>0</v>
      </c>
      <c r="JR353" s="918">
        <f t="shared" si="328"/>
        <v>0</v>
      </c>
      <c r="JS353" s="918">
        <f t="shared" si="328"/>
        <v>0</v>
      </c>
      <c r="JT353" s="918">
        <f t="shared" si="328"/>
        <v>0</v>
      </c>
      <c r="JU353" s="918">
        <f t="shared" si="328"/>
        <v>0</v>
      </c>
      <c r="JV353" s="918">
        <f t="shared" si="328"/>
        <v>0</v>
      </c>
      <c r="JW353" s="918">
        <f t="shared" si="328"/>
        <v>0</v>
      </c>
      <c r="JX353" s="918">
        <f t="shared" si="328"/>
        <v>0</v>
      </c>
      <c r="JY353" s="918">
        <f t="shared" si="328"/>
        <v>0</v>
      </c>
      <c r="JZ353" s="918">
        <f t="shared" si="328"/>
        <v>0</v>
      </c>
      <c r="KA353" s="918">
        <f t="shared" si="328"/>
        <v>0</v>
      </c>
      <c r="KB353" s="918">
        <f t="shared" si="328"/>
        <v>0</v>
      </c>
      <c r="KC353" s="918">
        <f t="shared" si="328"/>
        <v>0</v>
      </c>
      <c r="KD353" s="918">
        <f t="shared" si="328"/>
        <v>0</v>
      </c>
      <c r="KE353" s="918">
        <f t="shared" si="328"/>
        <v>0</v>
      </c>
      <c r="KF353" s="918">
        <f t="shared" si="328"/>
        <v>0</v>
      </c>
      <c r="KG353" s="918">
        <f t="shared" si="328"/>
        <v>0</v>
      </c>
      <c r="KH353" s="918">
        <f t="shared" si="328"/>
        <v>0</v>
      </c>
      <c r="KI353" s="918">
        <f t="shared" si="328"/>
        <v>0</v>
      </c>
      <c r="KJ353" s="918">
        <f t="shared" si="328"/>
        <v>0</v>
      </c>
      <c r="KK353" s="918">
        <f t="shared" si="328"/>
        <v>0</v>
      </c>
      <c r="KL353" s="918">
        <f t="shared" si="328"/>
        <v>0</v>
      </c>
      <c r="KM353" s="918">
        <f t="shared" si="328"/>
        <v>0</v>
      </c>
      <c r="KN353" s="918">
        <f t="shared" si="328"/>
        <v>0</v>
      </c>
      <c r="KO353" s="918">
        <f t="shared" si="328"/>
        <v>0</v>
      </c>
      <c r="KP353" s="918">
        <f t="shared" si="328"/>
        <v>0</v>
      </c>
      <c r="KQ353" s="918">
        <f t="shared" si="328"/>
        <v>0</v>
      </c>
      <c r="KR353" s="918">
        <f t="shared" si="328"/>
        <v>0</v>
      </c>
      <c r="KS353" s="918">
        <f t="shared" si="328"/>
        <v>0</v>
      </c>
      <c r="KT353" s="918">
        <f t="shared" si="328"/>
        <v>0</v>
      </c>
      <c r="KU353" s="918">
        <f t="shared" si="328"/>
        <v>0</v>
      </c>
      <c r="KV353" s="918">
        <f t="shared" si="328"/>
        <v>0</v>
      </c>
      <c r="KW353" s="918">
        <f t="shared" si="328"/>
        <v>0</v>
      </c>
      <c r="KX353" s="918">
        <f t="shared" si="328"/>
        <v>0</v>
      </c>
      <c r="KY353" s="918">
        <f t="shared" si="328"/>
        <v>0</v>
      </c>
      <c r="KZ353" s="918">
        <f t="shared" si="328"/>
        <v>0</v>
      </c>
      <c r="LA353" s="918">
        <f t="shared" si="328"/>
        <v>0</v>
      </c>
      <c r="LB353" s="918">
        <f t="shared" si="328"/>
        <v>0</v>
      </c>
      <c r="LC353" s="918">
        <f t="shared" si="328"/>
        <v>0</v>
      </c>
      <c r="LD353" s="918">
        <f t="shared" si="328"/>
        <v>0</v>
      </c>
      <c r="LE353" s="918">
        <f t="shared" si="328"/>
        <v>0</v>
      </c>
      <c r="LF353" s="918">
        <f t="shared" si="328"/>
        <v>0</v>
      </c>
      <c r="LG353" s="918">
        <f t="shared" si="328"/>
        <v>0</v>
      </c>
      <c r="LH353" s="918">
        <f t="shared" si="328"/>
        <v>0</v>
      </c>
      <c r="LI353" s="918">
        <f t="shared" si="328"/>
        <v>0</v>
      </c>
      <c r="LJ353" s="918">
        <f t="shared" si="328"/>
        <v>0</v>
      </c>
      <c r="LK353" s="918">
        <f t="shared" si="328"/>
        <v>0</v>
      </c>
      <c r="LL353" s="918">
        <f t="shared" si="328"/>
        <v>0</v>
      </c>
      <c r="LM353" s="918">
        <f t="shared" si="328"/>
        <v>0</v>
      </c>
      <c r="LN353" s="918">
        <f t="shared" si="328"/>
        <v>0</v>
      </c>
      <c r="LO353" s="918">
        <f t="shared" si="328"/>
        <v>0</v>
      </c>
      <c r="LP353" s="918">
        <f t="shared" si="328"/>
        <v>0</v>
      </c>
      <c r="LQ353" s="918">
        <f t="shared" si="328"/>
        <v>0</v>
      </c>
      <c r="LR353" s="918">
        <f t="shared" si="328"/>
        <v>0</v>
      </c>
      <c r="LS353" s="918">
        <f t="shared" si="328"/>
        <v>0</v>
      </c>
      <c r="LT353" s="918">
        <f t="shared" si="329"/>
        <v>0</v>
      </c>
      <c r="LU353" s="918">
        <f t="shared" si="329"/>
        <v>0</v>
      </c>
      <c r="LV353" s="918">
        <f t="shared" si="329"/>
        <v>0</v>
      </c>
      <c r="LW353" s="918">
        <f t="shared" si="329"/>
        <v>0</v>
      </c>
      <c r="LX353" s="918">
        <f t="shared" si="329"/>
        <v>0</v>
      </c>
      <c r="LY353" s="918">
        <f t="shared" si="329"/>
        <v>0</v>
      </c>
      <c r="LZ353" s="918">
        <f t="shared" si="329"/>
        <v>0</v>
      </c>
      <c r="MA353" s="918">
        <f t="shared" si="329"/>
        <v>0</v>
      </c>
      <c r="MB353" s="918">
        <f t="shared" si="329"/>
        <v>0</v>
      </c>
      <c r="MC353" s="918">
        <f t="shared" si="329"/>
        <v>0</v>
      </c>
      <c r="MD353" s="918">
        <f t="shared" si="329"/>
        <v>0</v>
      </c>
      <c r="ME353" s="918">
        <f t="shared" si="329"/>
        <v>0</v>
      </c>
      <c r="MF353" s="918">
        <f t="shared" si="329"/>
        <v>0</v>
      </c>
      <c r="MG353" s="918">
        <f t="shared" si="329"/>
        <v>0</v>
      </c>
      <c r="MH353" s="918">
        <f t="shared" si="329"/>
        <v>0</v>
      </c>
      <c r="MI353" s="918">
        <f t="shared" si="329"/>
        <v>0</v>
      </c>
      <c r="MJ353" s="918">
        <f t="shared" si="329"/>
        <v>0</v>
      </c>
      <c r="MK353" s="918">
        <f t="shared" si="329"/>
        <v>0</v>
      </c>
      <c r="ML353" s="918">
        <f t="shared" si="329"/>
        <v>0</v>
      </c>
      <c r="MM353" s="918">
        <f t="shared" si="329"/>
        <v>0</v>
      </c>
      <c r="MN353" s="918">
        <f t="shared" si="329"/>
        <v>0</v>
      </c>
      <c r="MO353" s="918">
        <f t="shared" si="329"/>
        <v>0</v>
      </c>
      <c r="MP353" s="918">
        <f t="shared" si="329"/>
        <v>0</v>
      </c>
      <c r="MQ353" s="918">
        <f t="shared" si="329"/>
        <v>0</v>
      </c>
      <c r="MR353" s="918">
        <f t="shared" si="329"/>
        <v>0</v>
      </c>
      <c r="MS353" s="918">
        <f t="shared" si="329"/>
        <v>0</v>
      </c>
      <c r="MT353" s="918">
        <f t="shared" si="329"/>
        <v>0</v>
      </c>
      <c r="MU353" s="918">
        <f t="shared" si="329"/>
        <v>0</v>
      </c>
      <c r="MV353" s="918">
        <f t="shared" si="329"/>
        <v>0</v>
      </c>
      <c r="MW353" s="918">
        <f t="shared" si="329"/>
        <v>0</v>
      </c>
      <c r="MX353" s="918">
        <f t="shared" si="329"/>
        <v>0</v>
      </c>
      <c r="MY353" s="918">
        <f t="shared" si="329"/>
        <v>0</v>
      </c>
      <c r="MZ353" s="918">
        <f t="shared" si="329"/>
        <v>0</v>
      </c>
      <c r="NA353" s="918">
        <f t="shared" si="329"/>
        <v>0</v>
      </c>
      <c r="NB353" s="918">
        <f t="shared" si="329"/>
        <v>0</v>
      </c>
      <c r="NC353" s="918">
        <f t="shared" si="329"/>
        <v>0</v>
      </c>
      <c r="ND353" s="918">
        <f t="shared" si="329"/>
        <v>0</v>
      </c>
      <c r="NE353" s="918">
        <f t="shared" si="329"/>
        <v>0</v>
      </c>
      <c r="NF353" s="918">
        <f t="shared" si="329"/>
        <v>0</v>
      </c>
      <c r="NG353" s="918">
        <f t="shared" si="329"/>
        <v>0</v>
      </c>
      <c r="NH353" s="918">
        <f t="shared" si="329"/>
        <v>0</v>
      </c>
      <c r="NI353" s="918">
        <f t="shared" si="329"/>
        <v>0</v>
      </c>
      <c r="NJ353" s="918">
        <f t="shared" si="329"/>
        <v>0</v>
      </c>
      <c r="NK353" s="918">
        <f t="shared" si="329"/>
        <v>0</v>
      </c>
      <c r="NL353" s="918">
        <f t="shared" si="329"/>
        <v>0</v>
      </c>
      <c r="NM353" s="918">
        <f t="shared" si="329"/>
        <v>0</v>
      </c>
      <c r="NN353" s="918">
        <f t="shared" si="329"/>
        <v>0</v>
      </c>
      <c r="NO353" s="918">
        <f t="shared" si="329"/>
        <v>0</v>
      </c>
      <c r="NP353" s="918">
        <f t="shared" si="329"/>
        <v>0</v>
      </c>
      <c r="NQ353" s="918">
        <f t="shared" si="329"/>
        <v>0</v>
      </c>
      <c r="NR353" s="918">
        <f t="shared" si="329"/>
        <v>0</v>
      </c>
      <c r="NS353" s="918">
        <f t="shared" si="329"/>
        <v>0</v>
      </c>
      <c r="NT353" s="918">
        <f t="shared" si="329"/>
        <v>0</v>
      </c>
      <c r="NU353" s="918">
        <f t="shared" si="329"/>
        <v>0</v>
      </c>
      <c r="NV353" s="918">
        <f t="shared" si="329"/>
        <v>0</v>
      </c>
      <c r="NW353" s="918">
        <f t="shared" si="329"/>
        <v>0</v>
      </c>
      <c r="NX353" s="918">
        <f t="shared" si="329"/>
        <v>0</v>
      </c>
      <c r="NY353" s="918">
        <f t="shared" si="329"/>
        <v>0</v>
      </c>
      <c r="NZ353" s="918">
        <f t="shared" si="329"/>
        <v>0</v>
      </c>
      <c r="OA353" s="918">
        <f t="shared" si="329"/>
        <v>0</v>
      </c>
      <c r="OB353" s="918">
        <f t="shared" si="329"/>
        <v>0</v>
      </c>
      <c r="OC353" s="918">
        <f t="shared" si="329"/>
        <v>0</v>
      </c>
      <c r="OD353" s="918">
        <f t="shared" si="329"/>
        <v>0</v>
      </c>
      <c r="OE353" s="918">
        <f t="shared" si="329"/>
        <v>0</v>
      </c>
      <c r="OF353" s="918">
        <f t="shared" si="330"/>
        <v>0</v>
      </c>
      <c r="OG353" s="918">
        <f t="shared" si="330"/>
        <v>0</v>
      </c>
      <c r="OH353" s="918">
        <f t="shared" si="330"/>
        <v>0</v>
      </c>
      <c r="OI353" s="918">
        <f t="shared" si="330"/>
        <v>0</v>
      </c>
      <c r="OJ353" s="918">
        <f t="shared" si="330"/>
        <v>0</v>
      </c>
      <c r="OK353" s="918">
        <f t="shared" si="330"/>
        <v>0</v>
      </c>
      <c r="OL353" s="918">
        <f t="shared" si="330"/>
        <v>0</v>
      </c>
      <c r="OM353" s="918">
        <f t="shared" si="330"/>
        <v>0</v>
      </c>
      <c r="ON353" s="918">
        <f t="shared" si="330"/>
        <v>0</v>
      </c>
      <c r="OO353" s="918">
        <f t="shared" si="330"/>
        <v>0</v>
      </c>
      <c r="OP353" s="918">
        <f t="shared" si="330"/>
        <v>0</v>
      </c>
      <c r="OQ353" s="918">
        <f t="shared" si="330"/>
        <v>0</v>
      </c>
      <c r="OR353" s="918">
        <f t="shared" si="330"/>
        <v>0</v>
      </c>
      <c r="OS353" s="918">
        <f t="shared" si="330"/>
        <v>0</v>
      </c>
      <c r="OT353" s="918">
        <f t="shared" si="330"/>
        <v>0</v>
      </c>
      <c r="OU353" s="918">
        <f t="shared" si="330"/>
        <v>0</v>
      </c>
      <c r="OV353" s="918">
        <f t="shared" si="330"/>
        <v>0</v>
      </c>
      <c r="OW353" s="918">
        <f t="shared" si="330"/>
        <v>0</v>
      </c>
      <c r="OX353" s="918">
        <f t="shared" si="330"/>
        <v>0</v>
      </c>
      <c r="OY353" s="918">
        <f t="shared" si="330"/>
        <v>0</v>
      </c>
      <c r="OZ353" s="918">
        <f t="shared" si="330"/>
        <v>0</v>
      </c>
      <c r="PA353" s="918">
        <f t="shared" si="330"/>
        <v>0</v>
      </c>
      <c r="PB353" s="918">
        <f t="shared" si="330"/>
        <v>0</v>
      </c>
      <c r="PC353" s="918">
        <f t="shared" si="330"/>
        <v>0</v>
      </c>
      <c r="PD353" s="918">
        <f t="shared" si="330"/>
        <v>0</v>
      </c>
      <c r="PE353" s="918">
        <f t="shared" si="330"/>
        <v>0</v>
      </c>
      <c r="PF353" s="918">
        <f t="shared" si="330"/>
        <v>0</v>
      </c>
      <c r="PG353" s="918">
        <f t="shared" si="330"/>
        <v>0</v>
      </c>
      <c r="PH353" s="918">
        <f t="shared" si="330"/>
        <v>0</v>
      </c>
      <c r="PI353" s="918">
        <f t="shared" si="330"/>
        <v>0</v>
      </c>
      <c r="PJ353" s="918">
        <f t="shared" si="330"/>
        <v>0</v>
      </c>
      <c r="PK353" s="918">
        <f t="shared" si="330"/>
        <v>0</v>
      </c>
      <c r="PL353" s="918">
        <f t="shared" si="330"/>
        <v>0</v>
      </c>
      <c r="PM353" s="918">
        <f t="shared" si="330"/>
        <v>0</v>
      </c>
      <c r="PN353" s="918">
        <f t="shared" si="330"/>
        <v>0</v>
      </c>
      <c r="PO353" s="918">
        <f t="shared" si="330"/>
        <v>0</v>
      </c>
      <c r="PP353" s="918">
        <f t="shared" si="330"/>
        <v>0</v>
      </c>
      <c r="PQ353" s="918">
        <f t="shared" si="330"/>
        <v>0</v>
      </c>
      <c r="PR353" s="918">
        <f t="shared" si="330"/>
        <v>0</v>
      </c>
      <c r="PS353" s="918">
        <f t="shared" si="330"/>
        <v>0</v>
      </c>
      <c r="PT353" s="918">
        <f t="shared" si="330"/>
        <v>0</v>
      </c>
      <c r="PU353" s="918">
        <f t="shared" si="330"/>
        <v>0</v>
      </c>
      <c r="PV353" s="918">
        <f t="shared" si="330"/>
        <v>0</v>
      </c>
      <c r="PW353" s="918">
        <f t="shared" si="330"/>
        <v>0</v>
      </c>
      <c r="PX353" s="918">
        <f t="shared" si="330"/>
        <v>0</v>
      </c>
      <c r="PY353" s="918">
        <f t="shared" si="330"/>
        <v>0</v>
      </c>
      <c r="PZ353" s="918">
        <f t="shared" si="330"/>
        <v>0</v>
      </c>
      <c r="QA353" s="918">
        <f t="shared" si="330"/>
        <v>0</v>
      </c>
      <c r="QB353" s="918">
        <f t="shared" si="330"/>
        <v>0</v>
      </c>
      <c r="QC353" s="918">
        <f t="shared" si="330"/>
        <v>0</v>
      </c>
      <c r="QD353" s="918">
        <f t="shared" si="330"/>
        <v>0</v>
      </c>
      <c r="QE353" s="918">
        <f t="shared" si="330"/>
        <v>0</v>
      </c>
      <c r="QF353" s="918">
        <f t="shared" si="330"/>
        <v>0</v>
      </c>
      <c r="QG353" s="918">
        <f t="shared" si="330"/>
        <v>0</v>
      </c>
      <c r="QH353" s="918">
        <f t="shared" si="330"/>
        <v>0</v>
      </c>
      <c r="QI353" s="918">
        <f t="shared" si="330"/>
        <v>0</v>
      </c>
      <c r="QJ353" s="918">
        <f t="shared" si="330"/>
        <v>0</v>
      </c>
      <c r="QK353" s="918">
        <f t="shared" si="330"/>
        <v>0</v>
      </c>
      <c r="QL353" s="918">
        <f t="shared" si="330"/>
        <v>0</v>
      </c>
      <c r="QM353" s="918">
        <f t="shared" si="330"/>
        <v>0</v>
      </c>
      <c r="QN353" s="918">
        <f t="shared" si="330"/>
        <v>0</v>
      </c>
      <c r="QO353" s="918">
        <f t="shared" si="330"/>
        <v>0</v>
      </c>
      <c r="QP353" s="918">
        <f t="shared" si="330"/>
        <v>0</v>
      </c>
      <c r="QQ353" s="918">
        <f t="shared" si="330"/>
        <v>0</v>
      </c>
      <c r="QR353" s="918">
        <f t="shared" si="331"/>
        <v>0</v>
      </c>
      <c r="QS353" s="918">
        <f t="shared" si="331"/>
        <v>0</v>
      </c>
      <c r="QT353" s="918">
        <f t="shared" si="331"/>
        <v>0</v>
      </c>
      <c r="QU353" s="918">
        <f t="shared" si="331"/>
        <v>0</v>
      </c>
      <c r="QV353" s="918">
        <f t="shared" si="331"/>
        <v>0</v>
      </c>
      <c r="QW353" s="918">
        <f t="shared" si="331"/>
        <v>0</v>
      </c>
      <c r="QX353" s="918">
        <f t="shared" si="331"/>
        <v>0</v>
      </c>
      <c r="QY353" s="918">
        <f t="shared" si="331"/>
        <v>0</v>
      </c>
      <c r="QZ353" s="918">
        <f t="shared" si="331"/>
        <v>0</v>
      </c>
      <c r="RA353" s="918">
        <f t="shared" si="331"/>
        <v>0</v>
      </c>
      <c r="RB353" s="918">
        <f t="shared" si="331"/>
        <v>0</v>
      </c>
      <c r="RC353" s="918">
        <f t="shared" si="331"/>
        <v>0</v>
      </c>
      <c r="RD353" s="918">
        <f t="shared" si="331"/>
        <v>0</v>
      </c>
      <c r="RE353" s="918">
        <f t="shared" si="331"/>
        <v>0</v>
      </c>
      <c r="RF353" s="918">
        <f t="shared" si="331"/>
        <v>0</v>
      </c>
      <c r="RG353" s="918">
        <f t="shared" si="331"/>
        <v>0</v>
      </c>
      <c r="RH353" s="918">
        <f t="shared" si="331"/>
        <v>0</v>
      </c>
      <c r="RI353" s="918">
        <f t="shared" si="331"/>
        <v>0</v>
      </c>
      <c r="RJ353" s="918">
        <f t="shared" si="331"/>
        <v>0</v>
      </c>
      <c r="RK353" s="918">
        <f t="shared" si="331"/>
        <v>0</v>
      </c>
      <c r="RL353" s="918">
        <f t="shared" si="331"/>
        <v>0</v>
      </c>
      <c r="RM353" s="918">
        <f t="shared" si="331"/>
        <v>0</v>
      </c>
      <c r="RN353" s="918">
        <f t="shared" si="331"/>
        <v>0</v>
      </c>
      <c r="RO353" s="918">
        <f t="shared" si="331"/>
        <v>0</v>
      </c>
      <c r="RP353" s="918">
        <f t="shared" si="331"/>
        <v>0</v>
      </c>
      <c r="RQ353" s="918">
        <f t="shared" si="331"/>
        <v>0</v>
      </c>
      <c r="RR353" s="918">
        <f t="shared" si="331"/>
        <v>0</v>
      </c>
      <c r="RS353" s="918">
        <f t="shared" si="331"/>
        <v>0</v>
      </c>
      <c r="RT353" s="918">
        <f t="shared" si="331"/>
        <v>0</v>
      </c>
      <c r="RU353" s="918">
        <f t="shared" si="331"/>
        <v>0</v>
      </c>
      <c r="RV353" s="918">
        <f t="shared" si="331"/>
        <v>0</v>
      </c>
      <c r="RW353" s="918">
        <f t="shared" si="331"/>
        <v>0</v>
      </c>
      <c r="RX353" s="918">
        <f t="shared" si="331"/>
        <v>0</v>
      </c>
      <c r="RY353" s="918">
        <f t="shared" si="331"/>
        <v>0</v>
      </c>
      <c r="RZ353" s="918">
        <f t="shared" si="331"/>
        <v>0</v>
      </c>
      <c r="SA353" s="918">
        <f t="shared" si="331"/>
        <v>0</v>
      </c>
      <c r="SB353" s="918">
        <f t="shared" si="331"/>
        <v>0</v>
      </c>
      <c r="SC353" s="918">
        <f t="shared" si="331"/>
        <v>0</v>
      </c>
      <c r="SD353" s="918">
        <f t="shared" si="331"/>
        <v>0</v>
      </c>
      <c r="SE353" s="918">
        <f t="shared" si="331"/>
        <v>0</v>
      </c>
      <c r="SF353" s="918">
        <f t="shared" si="331"/>
        <v>0</v>
      </c>
      <c r="SG353" s="918">
        <f t="shared" si="331"/>
        <v>0</v>
      </c>
      <c r="SH353" s="918">
        <f t="shared" si="331"/>
        <v>0</v>
      </c>
      <c r="SI353" s="918">
        <f t="shared" si="331"/>
        <v>0</v>
      </c>
      <c r="SJ353" s="272">
        <f t="shared" si="332"/>
        <v>0</v>
      </c>
      <c r="SK353" s="259"/>
      <c r="SL353" s="247"/>
      <c r="SM353" s="247"/>
      <c r="SN353" s="247"/>
    </row>
    <row r="354" spans="1:508" outlineLevel="3" x14ac:dyDescent="0.35">
      <c r="A354" s="247"/>
      <c r="B354" s="256"/>
      <c r="C354" s="445">
        <f>INT($C$40)+3</f>
        <v>4</v>
      </c>
      <c r="D354" s="272"/>
      <c r="E354" s="323">
        <f t="shared" si="322"/>
        <v>202</v>
      </c>
      <c r="F354" s="329"/>
      <c r="G354" s="272"/>
      <c r="H354" s="567"/>
      <c r="I354" s="582" t="s">
        <v>903</v>
      </c>
      <c r="J354" s="568"/>
      <c r="K354" s="919">
        <f>K353</f>
        <v>0</v>
      </c>
      <c r="L354" s="919">
        <f t="shared" ref="L354:BW354" si="334">L353</f>
        <v>0</v>
      </c>
      <c r="M354" s="919">
        <f t="shared" si="334"/>
        <v>0</v>
      </c>
      <c r="N354" s="919">
        <f t="shared" si="334"/>
        <v>0</v>
      </c>
      <c r="O354" s="919">
        <f t="shared" si="334"/>
        <v>0</v>
      </c>
      <c r="P354" s="919">
        <f t="shared" si="334"/>
        <v>0</v>
      </c>
      <c r="Q354" s="919">
        <f t="shared" si="334"/>
        <v>0</v>
      </c>
      <c r="R354" s="919">
        <f t="shared" si="334"/>
        <v>0</v>
      </c>
      <c r="S354" s="919">
        <f t="shared" si="334"/>
        <v>0</v>
      </c>
      <c r="T354" s="919">
        <f t="shared" si="334"/>
        <v>0</v>
      </c>
      <c r="U354" s="919">
        <f t="shared" si="334"/>
        <v>0</v>
      </c>
      <c r="V354" s="919">
        <f t="shared" si="334"/>
        <v>0</v>
      </c>
      <c r="W354" s="919">
        <f t="shared" si="334"/>
        <v>0</v>
      </c>
      <c r="X354" s="919">
        <f t="shared" si="334"/>
        <v>0</v>
      </c>
      <c r="Y354" s="919">
        <f t="shared" si="334"/>
        <v>0</v>
      </c>
      <c r="Z354" s="919">
        <f t="shared" si="334"/>
        <v>0</v>
      </c>
      <c r="AA354" s="919">
        <f t="shared" si="334"/>
        <v>0</v>
      </c>
      <c r="AB354" s="919">
        <f t="shared" si="334"/>
        <v>0</v>
      </c>
      <c r="AC354" s="919">
        <f t="shared" si="334"/>
        <v>0</v>
      </c>
      <c r="AD354" s="919">
        <f t="shared" si="334"/>
        <v>0</v>
      </c>
      <c r="AE354" s="919">
        <f t="shared" si="334"/>
        <v>0</v>
      </c>
      <c r="AF354" s="919">
        <f t="shared" si="334"/>
        <v>0</v>
      </c>
      <c r="AG354" s="919">
        <f t="shared" si="334"/>
        <v>0</v>
      </c>
      <c r="AH354" s="919">
        <f t="shared" si="334"/>
        <v>0</v>
      </c>
      <c r="AI354" s="919">
        <f t="shared" si="334"/>
        <v>0</v>
      </c>
      <c r="AJ354" s="919">
        <f t="shared" si="334"/>
        <v>0</v>
      </c>
      <c r="AK354" s="919">
        <f t="shared" si="334"/>
        <v>0</v>
      </c>
      <c r="AL354" s="919">
        <f t="shared" si="334"/>
        <v>0</v>
      </c>
      <c r="AM354" s="919">
        <f t="shared" si="334"/>
        <v>0</v>
      </c>
      <c r="AN354" s="919">
        <f t="shared" si="334"/>
        <v>0</v>
      </c>
      <c r="AO354" s="919">
        <f t="shared" si="334"/>
        <v>0</v>
      </c>
      <c r="AP354" s="919">
        <f t="shared" si="334"/>
        <v>0</v>
      </c>
      <c r="AQ354" s="919">
        <f t="shared" si="334"/>
        <v>0</v>
      </c>
      <c r="AR354" s="919">
        <f t="shared" si="334"/>
        <v>0</v>
      </c>
      <c r="AS354" s="919">
        <f t="shared" si="334"/>
        <v>0</v>
      </c>
      <c r="AT354" s="919">
        <f t="shared" si="334"/>
        <v>0</v>
      </c>
      <c r="AU354" s="919">
        <f t="shared" si="334"/>
        <v>0</v>
      </c>
      <c r="AV354" s="919">
        <f t="shared" si="334"/>
        <v>0</v>
      </c>
      <c r="AW354" s="919">
        <f t="shared" si="334"/>
        <v>0</v>
      </c>
      <c r="AX354" s="919">
        <f t="shared" si="334"/>
        <v>0</v>
      </c>
      <c r="AY354" s="919">
        <f t="shared" si="334"/>
        <v>0</v>
      </c>
      <c r="AZ354" s="919">
        <f t="shared" si="334"/>
        <v>0</v>
      </c>
      <c r="BA354" s="919">
        <f t="shared" si="334"/>
        <v>0</v>
      </c>
      <c r="BB354" s="919">
        <f t="shared" si="334"/>
        <v>0</v>
      </c>
      <c r="BC354" s="919">
        <f t="shared" si="334"/>
        <v>0</v>
      </c>
      <c r="BD354" s="919">
        <f t="shared" si="334"/>
        <v>0</v>
      </c>
      <c r="BE354" s="919">
        <f t="shared" si="334"/>
        <v>0</v>
      </c>
      <c r="BF354" s="919">
        <f t="shared" si="334"/>
        <v>0</v>
      </c>
      <c r="BG354" s="919">
        <f t="shared" si="334"/>
        <v>0</v>
      </c>
      <c r="BH354" s="919">
        <f t="shared" si="334"/>
        <v>0</v>
      </c>
      <c r="BI354" s="919">
        <f t="shared" si="334"/>
        <v>0</v>
      </c>
      <c r="BJ354" s="919">
        <f t="shared" si="334"/>
        <v>0</v>
      </c>
      <c r="BK354" s="919">
        <f t="shared" si="334"/>
        <v>0</v>
      </c>
      <c r="BL354" s="919">
        <f t="shared" si="334"/>
        <v>0</v>
      </c>
      <c r="BM354" s="919">
        <f t="shared" si="334"/>
        <v>0</v>
      </c>
      <c r="BN354" s="919">
        <f t="shared" si="334"/>
        <v>0</v>
      </c>
      <c r="BO354" s="919">
        <f t="shared" si="334"/>
        <v>0</v>
      </c>
      <c r="BP354" s="919">
        <f t="shared" si="334"/>
        <v>0</v>
      </c>
      <c r="BQ354" s="919">
        <f t="shared" si="334"/>
        <v>0</v>
      </c>
      <c r="BR354" s="919">
        <f t="shared" si="334"/>
        <v>0</v>
      </c>
      <c r="BS354" s="919">
        <f t="shared" si="334"/>
        <v>0</v>
      </c>
      <c r="BT354" s="919">
        <f t="shared" si="334"/>
        <v>0</v>
      </c>
      <c r="BU354" s="919">
        <f t="shared" si="334"/>
        <v>0</v>
      </c>
      <c r="BV354" s="919">
        <f t="shared" si="334"/>
        <v>0</v>
      </c>
      <c r="BW354" s="919">
        <f t="shared" si="334"/>
        <v>0</v>
      </c>
      <c r="BX354" s="919">
        <f t="shared" ref="BX354:EI354" si="335">BX353</f>
        <v>0</v>
      </c>
      <c r="BY354" s="919">
        <f t="shared" si="335"/>
        <v>0</v>
      </c>
      <c r="BZ354" s="919">
        <f t="shared" si="335"/>
        <v>0</v>
      </c>
      <c r="CA354" s="919">
        <f t="shared" si="335"/>
        <v>0</v>
      </c>
      <c r="CB354" s="919">
        <f t="shared" si="335"/>
        <v>0</v>
      </c>
      <c r="CC354" s="919">
        <f t="shared" si="335"/>
        <v>0</v>
      </c>
      <c r="CD354" s="919">
        <f t="shared" si="335"/>
        <v>0</v>
      </c>
      <c r="CE354" s="919">
        <f t="shared" si="335"/>
        <v>0</v>
      </c>
      <c r="CF354" s="919">
        <f t="shared" si="335"/>
        <v>0</v>
      </c>
      <c r="CG354" s="919">
        <f t="shared" si="335"/>
        <v>0</v>
      </c>
      <c r="CH354" s="919">
        <f t="shared" si="335"/>
        <v>0</v>
      </c>
      <c r="CI354" s="919">
        <f t="shared" si="335"/>
        <v>0</v>
      </c>
      <c r="CJ354" s="919">
        <f t="shared" si="335"/>
        <v>0</v>
      </c>
      <c r="CK354" s="919">
        <f t="shared" si="335"/>
        <v>0</v>
      </c>
      <c r="CL354" s="919">
        <f t="shared" si="335"/>
        <v>0</v>
      </c>
      <c r="CM354" s="919">
        <f t="shared" si="335"/>
        <v>0</v>
      </c>
      <c r="CN354" s="919">
        <f t="shared" si="335"/>
        <v>0</v>
      </c>
      <c r="CO354" s="919">
        <f t="shared" si="335"/>
        <v>0</v>
      </c>
      <c r="CP354" s="919">
        <f t="shared" si="335"/>
        <v>0</v>
      </c>
      <c r="CQ354" s="919">
        <f t="shared" si="335"/>
        <v>0</v>
      </c>
      <c r="CR354" s="919">
        <f t="shared" si="335"/>
        <v>0</v>
      </c>
      <c r="CS354" s="919">
        <f t="shared" si="335"/>
        <v>0</v>
      </c>
      <c r="CT354" s="919">
        <f t="shared" si="335"/>
        <v>0</v>
      </c>
      <c r="CU354" s="919">
        <f t="shared" si="335"/>
        <v>0</v>
      </c>
      <c r="CV354" s="919">
        <f t="shared" si="335"/>
        <v>0</v>
      </c>
      <c r="CW354" s="919">
        <f t="shared" si="335"/>
        <v>0</v>
      </c>
      <c r="CX354" s="919">
        <f t="shared" si="335"/>
        <v>0</v>
      </c>
      <c r="CY354" s="919">
        <f t="shared" si="335"/>
        <v>0</v>
      </c>
      <c r="CZ354" s="919">
        <f t="shared" si="335"/>
        <v>0</v>
      </c>
      <c r="DA354" s="919">
        <f t="shared" si="335"/>
        <v>0</v>
      </c>
      <c r="DB354" s="919">
        <f t="shared" si="335"/>
        <v>0</v>
      </c>
      <c r="DC354" s="919">
        <f t="shared" si="335"/>
        <v>0</v>
      </c>
      <c r="DD354" s="919">
        <f t="shared" si="335"/>
        <v>0</v>
      </c>
      <c r="DE354" s="919">
        <f t="shared" si="335"/>
        <v>0</v>
      </c>
      <c r="DF354" s="919">
        <f t="shared" si="335"/>
        <v>0</v>
      </c>
      <c r="DG354" s="919">
        <f t="shared" si="335"/>
        <v>0</v>
      </c>
      <c r="DH354" s="919">
        <f t="shared" si="335"/>
        <v>0</v>
      </c>
      <c r="DI354" s="919">
        <f t="shared" si="335"/>
        <v>0</v>
      </c>
      <c r="DJ354" s="919">
        <f t="shared" si="335"/>
        <v>0</v>
      </c>
      <c r="DK354" s="919">
        <f t="shared" si="335"/>
        <v>0</v>
      </c>
      <c r="DL354" s="919">
        <f t="shared" si="335"/>
        <v>0</v>
      </c>
      <c r="DM354" s="919">
        <f t="shared" si="335"/>
        <v>0</v>
      </c>
      <c r="DN354" s="919">
        <f t="shared" si="335"/>
        <v>0</v>
      </c>
      <c r="DO354" s="919">
        <f t="shared" si="335"/>
        <v>0</v>
      </c>
      <c r="DP354" s="919">
        <f t="shared" si="335"/>
        <v>0</v>
      </c>
      <c r="DQ354" s="919">
        <f t="shared" si="335"/>
        <v>0</v>
      </c>
      <c r="DR354" s="919">
        <f t="shared" si="335"/>
        <v>0</v>
      </c>
      <c r="DS354" s="919">
        <f t="shared" si="335"/>
        <v>0</v>
      </c>
      <c r="DT354" s="919">
        <f t="shared" si="335"/>
        <v>0</v>
      </c>
      <c r="DU354" s="919">
        <f t="shared" si="335"/>
        <v>0</v>
      </c>
      <c r="DV354" s="919">
        <f t="shared" si="335"/>
        <v>0</v>
      </c>
      <c r="DW354" s="919">
        <f t="shared" si="335"/>
        <v>0</v>
      </c>
      <c r="DX354" s="919">
        <f t="shared" si="335"/>
        <v>0</v>
      </c>
      <c r="DY354" s="919">
        <f t="shared" si="335"/>
        <v>0</v>
      </c>
      <c r="DZ354" s="919">
        <f t="shared" si="335"/>
        <v>0</v>
      </c>
      <c r="EA354" s="919">
        <f t="shared" si="335"/>
        <v>0</v>
      </c>
      <c r="EB354" s="919">
        <f t="shared" si="335"/>
        <v>0</v>
      </c>
      <c r="EC354" s="919">
        <f t="shared" si="335"/>
        <v>0</v>
      </c>
      <c r="ED354" s="919">
        <f t="shared" si="335"/>
        <v>0</v>
      </c>
      <c r="EE354" s="919">
        <f t="shared" si="335"/>
        <v>0</v>
      </c>
      <c r="EF354" s="919">
        <f t="shared" si="335"/>
        <v>0</v>
      </c>
      <c r="EG354" s="919">
        <f t="shared" si="335"/>
        <v>0</v>
      </c>
      <c r="EH354" s="919">
        <f t="shared" si="335"/>
        <v>0</v>
      </c>
      <c r="EI354" s="919">
        <f t="shared" si="335"/>
        <v>0</v>
      </c>
      <c r="EJ354" s="919">
        <f t="shared" ref="EJ354:GU354" si="336">EJ353</f>
        <v>0</v>
      </c>
      <c r="EK354" s="919">
        <f t="shared" si="336"/>
        <v>0</v>
      </c>
      <c r="EL354" s="919">
        <f t="shared" si="336"/>
        <v>0</v>
      </c>
      <c r="EM354" s="919">
        <f t="shared" si="336"/>
        <v>0</v>
      </c>
      <c r="EN354" s="919">
        <f t="shared" si="336"/>
        <v>0</v>
      </c>
      <c r="EO354" s="919">
        <f t="shared" si="336"/>
        <v>0</v>
      </c>
      <c r="EP354" s="919">
        <f t="shared" si="336"/>
        <v>0</v>
      </c>
      <c r="EQ354" s="919">
        <f t="shared" si="336"/>
        <v>0</v>
      </c>
      <c r="ER354" s="919">
        <f t="shared" si="336"/>
        <v>0</v>
      </c>
      <c r="ES354" s="919">
        <f t="shared" si="336"/>
        <v>0</v>
      </c>
      <c r="ET354" s="919">
        <f t="shared" si="336"/>
        <v>0</v>
      </c>
      <c r="EU354" s="919">
        <f t="shared" si="336"/>
        <v>0</v>
      </c>
      <c r="EV354" s="919">
        <f t="shared" si="336"/>
        <v>0</v>
      </c>
      <c r="EW354" s="919">
        <f t="shared" si="336"/>
        <v>0</v>
      </c>
      <c r="EX354" s="919">
        <f t="shared" si="336"/>
        <v>0</v>
      </c>
      <c r="EY354" s="919">
        <f t="shared" si="336"/>
        <v>0</v>
      </c>
      <c r="EZ354" s="919">
        <f t="shared" si="336"/>
        <v>0</v>
      </c>
      <c r="FA354" s="919">
        <f t="shared" si="336"/>
        <v>0</v>
      </c>
      <c r="FB354" s="919">
        <f t="shared" si="336"/>
        <v>0</v>
      </c>
      <c r="FC354" s="919">
        <f t="shared" si="336"/>
        <v>0</v>
      </c>
      <c r="FD354" s="919">
        <f t="shared" si="336"/>
        <v>0</v>
      </c>
      <c r="FE354" s="919">
        <f t="shared" si="336"/>
        <v>0</v>
      </c>
      <c r="FF354" s="919">
        <f t="shared" si="336"/>
        <v>0</v>
      </c>
      <c r="FG354" s="919">
        <f t="shared" si="336"/>
        <v>0</v>
      </c>
      <c r="FH354" s="919">
        <f t="shared" si="336"/>
        <v>0</v>
      </c>
      <c r="FI354" s="919">
        <f t="shared" si="336"/>
        <v>0</v>
      </c>
      <c r="FJ354" s="919">
        <f t="shared" si="336"/>
        <v>0</v>
      </c>
      <c r="FK354" s="919">
        <f t="shared" si="336"/>
        <v>0</v>
      </c>
      <c r="FL354" s="919">
        <f t="shared" si="336"/>
        <v>0</v>
      </c>
      <c r="FM354" s="919">
        <f t="shared" si="336"/>
        <v>0</v>
      </c>
      <c r="FN354" s="919">
        <f t="shared" si="336"/>
        <v>0</v>
      </c>
      <c r="FO354" s="919">
        <f t="shared" si="336"/>
        <v>0</v>
      </c>
      <c r="FP354" s="919">
        <f t="shared" si="336"/>
        <v>0</v>
      </c>
      <c r="FQ354" s="919">
        <f t="shared" si="336"/>
        <v>0</v>
      </c>
      <c r="FR354" s="919">
        <f t="shared" si="336"/>
        <v>0</v>
      </c>
      <c r="FS354" s="919">
        <f t="shared" si="336"/>
        <v>0</v>
      </c>
      <c r="FT354" s="919">
        <f t="shared" si="336"/>
        <v>0</v>
      </c>
      <c r="FU354" s="919">
        <f t="shared" si="336"/>
        <v>0</v>
      </c>
      <c r="FV354" s="919">
        <f t="shared" si="336"/>
        <v>0</v>
      </c>
      <c r="FW354" s="919">
        <f t="shared" si="336"/>
        <v>0</v>
      </c>
      <c r="FX354" s="919">
        <f t="shared" si="336"/>
        <v>0</v>
      </c>
      <c r="FY354" s="919">
        <f t="shared" si="336"/>
        <v>0</v>
      </c>
      <c r="FZ354" s="919">
        <f t="shared" si="336"/>
        <v>0</v>
      </c>
      <c r="GA354" s="919">
        <f t="shared" si="336"/>
        <v>0</v>
      </c>
      <c r="GB354" s="919">
        <f t="shared" si="336"/>
        <v>0</v>
      </c>
      <c r="GC354" s="919">
        <f t="shared" si="336"/>
        <v>0</v>
      </c>
      <c r="GD354" s="919">
        <f t="shared" si="336"/>
        <v>0</v>
      </c>
      <c r="GE354" s="919">
        <f t="shared" si="336"/>
        <v>0</v>
      </c>
      <c r="GF354" s="919">
        <f t="shared" si="336"/>
        <v>0</v>
      </c>
      <c r="GG354" s="919">
        <f t="shared" si="336"/>
        <v>0</v>
      </c>
      <c r="GH354" s="919">
        <f t="shared" si="336"/>
        <v>0</v>
      </c>
      <c r="GI354" s="919">
        <f t="shared" si="336"/>
        <v>0</v>
      </c>
      <c r="GJ354" s="919">
        <f t="shared" si="336"/>
        <v>0</v>
      </c>
      <c r="GK354" s="919">
        <f t="shared" si="336"/>
        <v>0</v>
      </c>
      <c r="GL354" s="919">
        <f t="shared" si="336"/>
        <v>0</v>
      </c>
      <c r="GM354" s="919">
        <f t="shared" si="336"/>
        <v>0</v>
      </c>
      <c r="GN354" s="919">
        <f t="shared" si="336"/>
        <v>0</v>
      </c>
      <c r="GO354" s="919">
        <f t="shared" si="336"/>
        <v>0</v>
      </c>
      <c r="GP354" s="919">
        <f t="shared" si="336"/>
        <v>0</v>
      </c>
      <c r="GQ354" s="919">
        <f t="shared" si="336"/>
        <v>0</v>
      </c>
      <c r="GR354" s="919">
        <f t="shared" si="336"/>
        <v>0</v>
      </c>
      <c r="GS354" s="919">
        <f t="shared" si="336"/>
        <v>0</v>
      </c>
      <c r="GT354" s="919">
        <f t="shared" si="336"/>
        <v>0</v>
      </c>
      <c r="GU354" s="919">
        <f t="shared" si="336"/>
        <v>0</v>
      </c>
      <c r="GV354" s="919">
        <f t="shared" ref="GV354:JG354" si="337">GV353</f>
        <v>0</v>
      </c>
      <c r="GW354" s="919">
        <f t="shared" si="337"/>
        <v>0</v>
      </c>
      <c r="GX354" s="919">
        <f t="shared" si="337"/>
        <v>0</v>
      </c>
      <c r="GY354" s="919">
        <f t="shared" si="337"/>
        <v>0</v>
      </c>
      <c r="GZ354" s="919">
        <f t="shared" si="337"/>
        <v>0</v>
      </c>
      <c r="HA354" s="919">
        <f t="shared" si="337"/>
        <v>0</v>
      </c>
      <c r="HB354" s="919">
        <f t="shared" si="337"/>
        <v>0</v>
      </c>
      <c r="HC354" s="919">
        <f t="shared" si="337"/>
        <v>0</v>
      </c>
      <c r="HD354" s="919">
        <f t="shared" si="337"/>
        <v>0</v>
      </c>
      <c r="HE354" s="919">
        <f t="shared" si="337"/>
        <v>0</v>
      </c>
      <c r="HF354" s="919">
        <f t="shared" si="337"/>
        <v>0</v>
      </c>
      <c r="HG354" s="919">
        <f t="shared" si="337"/>
        <v>0</v>
      </c>
      <c r="HH354" s="919">
        <f t="shared" si="337"/>
        <v>0</v>
      </c>
      <c r="HI354" s="919">
        <f t="shared" si="337"/>
        <v>0</v>
      </c>
      <c r="HJ354" s="919">
        <f t="shared" si="337"/>
        <v>0</v>
      </c>
      <c r="HK354" s="919">
        <f t="shared" si="337"/>
        <v>0</v>
      </c>
      <c r="HL354" s="919">
        <f t="shared" si="337"/>
        <v>0</v>
      </c>
      <c r="HM354" s="919">
        <f t="shared" si="337"/>
        <v>0</v>
      </c>
      <c r="HN354" s="919">
        <f t="shared" si="337"/>
        <v>0</v>
      </c>
      <c r="HO354" s="919">
        <f t="shared" si="337"/>
        <v>0</v>
      </c>
      <c r="HP354" s="919">
        <f t="shared" si="337"/>
        <v>0</v>
      </c>
      <c r="HQ354" s="919">
        <f t="shared" si="337"/>
        <v>0</v>
      </c>
      <c r="HR354" s="919">
        <f t="shared" si="337"/>
        <v>0</v>
      </c>
      <c r="HS354" s="919">
        <f t="shared" si="337"/>
        <v>0</v>
      </c>
      <c r="HT354" s="919">
        <f t="shared" si="337"/>
        <v>0</v>
      </c>
      <c r="HU354" s="919">
        <f t="shared" si="337"/>
        <v>0</v>
      </c>
      <c r="HV354" s="919">
        <f t="shared" si="337"/>
        <v>0</v>
      </c>
      <c r="HW354" s="919">
        <f t="shared" si="337"/>
        <v>0</v>
      </c>
      <c r="HX354" s="919">
        <f t="shared" si="337"/>
        <v>0</v>
      </c>
      <c r="HY354" s="919">
        <f t="shared" si="337"/>
        <v>0</v>
      </c>
      <c r="HZ354" s="919">
        <f t="shared" si="337"/>
        <v>0</v>
      </c>
      <c r="IA354" s="919">
        <f t="shared" si="337"/>
        <v>0</v>
      </c>
      <c r="IB354" s="919">
        <f t="shared" si="337"/>
        <v>0</v>
      </c>
      <c r="IC354" s="919">
        <f t="shared" si="337"/>
        <v>0</v>
      </c>
      <c r="ID354" s="919">
        <f t="shared" si="337"/>
        <v>0</v>
      </c>
      <c r="IE354" s="919">
        <f t="shared" si="337"/>
        <v>0</v>
      </c>
      <c r="IF354" s="919">
        <f t="shared" si="337"/>
        <v>0</v>
      </c>
      <c r="IG354" s="919">
        <f t="shared" si="337"/>
        <v>0</v>
      </c>
      <c r="IH354" s="919">
        <f t="shared" si="337"/>
        <v>0</v>
      </c>
      <c r="II354" s="919">
        <f t="shared" si="337"/>
        <v>0</v>
      </c>
      <c r="IJ354" s="919">
        <f t="shared" si="337"/>
        <v>0</v>
      </c>
      <c r="IK354" s="919">
        <f t="shared" si="337"/>
        <v>0</v>
      </c>
      <c r="IL354" s="919">
        <f t="shared" si="337"/>
        <v>0</v>
      </c>
      <c r="IM354" s="919">
        <f t="shared" si="337"/>
        <v>0</v>
      </c>
      <c r="IN354" s="919">
        <f t="shared" si="337"/>
        <v>0</v>
      </c>
      <c r="IO354" s="919">
        <f t="shared" si="337"/>
        <v>0</v>
      </c>
      <c r="IP354" s="919">
        <f t="shared" si="337"/>
        <v>0</v>
      </c>
      <c r="IQ354" s="919">
        <f t="shared" si="337"/>
        <v>0</v>
      </c>
      <c r="IR354" s="919">
        <f t="shared" si="337"/>
        <v>0</v>
      </c>
      <c r="IS354" s="919">
        <f t="shared" si="337"/>
        <v>0</v>
      </c>
      <c r="IT354" s="919">
        <f t="shared" si="337"/>
        <v>0</v>
      </c>
      <c r="IU354" s="919">
        <f t="shared" si="337"/>
        <v>0</v>
      </c>
      <c r="IV354" s="919">
        <f t="shared" si="337"/>
        <v>0</v>
      </c>
      <c r="IW354" s="919">
        <f t="shared" si="337"/>
        <v>0</v>
      </c>
      <c r="IX354" s="919">
        <f t="shared" si="337"/>
        <v>0</v>
      </c>
      <c r="IY354" s="919">
        <f t="shared" si="337"/>
        <v>0</v>
      </c>
      <c r="IZ354" s="919">
        <f t="shared" si="337"/>
        <v>0</v>
      </c>
      <c r="JA354" s="919">
        <f t="shared" si="337"/>
        <v>0</v>
      </c>
      <c r="JB354" s="919">
        <f t="shared" si="337"/>
        <v>0</v>
      </c>
      <c r="JC354" s="919">
        <f t="shared" si="337"/>
        <v>0</v>
      </c>
      <c r="JD354" s="919">
        <f t="shared" si="337"/>
        <v>0</v>
      </c>
      <c r="JE354" s="919">
        <f t="shared" si="337"/>
        <v>0</v>
      </c>
      <c r="JF354" s="919">
        <f t="shared" si="337"/>
        <v>0</v>
      </c>
      <c r="JG354" s="919">
        <f t="shared" si="337"/>
        <v>0</v>
      </c>
      <c r="JH354" s="919">
        <f t="shared" ref="JH354:LS354" si="338">JH353</f>
        <v>0</v>
      </c>
      <c r="JI354" s="919">
        <f t="shared" si="338"/>
        <v>0</v>
      </c>
      <c r="JJ354" s="919">
        <f t="shared" si="338"/>
        <v>0</v>
      </c>
      <c r="JK354" s="919">
        <f t="shared" si="338"/>
        <v>0</v>
      </c>
      <c r="JL354" s="919">
        <f t="shared" si="338"/>
        <v>0</v>
      </c>
      <c r="JM354" s="919">
        <f t="shared" si="338"/>
        <v>0</v>
      </c>
      <c r="JN354" s="919">
        <f t="shared" si="338"/>
        <v>0</v>
      </c>
      <c r="JO354" s="919">
        <f t="shared" si="338"/>
        <v>0</v>
      </c>
      <c r="JP354" s="919">
        <f t="shared" si="338"/>
        <v>0</v>
      </c>
      <c r="JQ354" s="919">
        <f t="shared" si="338"/>
        <v>0</v>
      </c>
      <c r="JR354" s="919">
        <f t="shared" si="338"/>
        <v>0</v>
      </c>
      <c r="JS354" s="919">
        <f t="shared" si="338"/>
        <v>0</v>
      </c>
      <c r="JT354" s="919">
        <f t="shared" si="338"/>
        <v>0</v>
      </c>
      <c r="JU354" s="919">
        <f t="shared" si="338"/>
        <v>0</v>
      </c>
      <c r="JV354" s="919">
        <f t="shared" si="338"/>
        <v>0</v>
      </c>
      <c r="JW354" s="919">
        <f t="shared" si="338"/>
        <v>0</v>
      </c>
      <c r="JX354" s="919">
        <f t="shared" si="338"/>
        <v>0</v>
      </c>
      <c r="JY354" s="919">
        <f t="shared" si="338"/>
        <v>0</v>
      </c>
      <c r="JZ354" s="919">
        <f t="shared" si="338"/>
        <v>0</v>
      </c>
      <c r="KA354" s="919">
        <f t="shared" si="338"/>
        <v>0</v>
      </c>
      <c r="KB354" s="919">
        <f t="shared" si="338"/>
        <v>0</v>
      </c>
      <c r="KC354" s="919">
        <f t="shared" si="338"/>
        <v>0</v>
      </c>
      <c r="KD354" s="919">
        <f t="shared" si="338"/>
        <v>0</v>
      </c>
      <c r="KE354" s="919">
        <f t="shared" si="338"/>
        <v>0</v>
      </c>
      <c r="KF354" s="919">
        <f t="shared" si="338"/>
        <v>0</v>
      </c>
      <c r="KG354" s="919">
        <f t="shared" si="338"/>
        <v>0</v>
      </c>
      <c r="KH354" s="919">
        <f t="shared" si="338"/>
        <v>0</v>
      </c>
      <c r="KI354" s="919">
        <f t="shared" si="338"/>
        <v>0</v>
      </c>
      <c r="KJ354" s="919">
        <f t="shared" si="338"/>
        <v>0</v>
      </c>
      <c r="KK354" s="919">
        <f t="shared" si="338"/>
        <v>0</v>
      </c>
      <c r="KL354" s="919">
        <f t="shared" si="338"/>
        <v>0</v>
      </c>
      <c r="KM354" s="919">
        <f t="shared" si="338"/>
        <v>0</v>
      </c>
      <c r="KN354" s="919">
        <f t="shared" si="338"/>
        <v>0</v>
      </c>
      <c r="KO354" s="919">
        <f t="shared" si="338"/>
        <v>0</v>
      </c>
      <c r="KP354" s="919">
        <f t="shared" si="338"/>
        <v>0</v>
      </c>
      <c r="KQ354" s="919">
        <f t="shared" si="338"/>
        <v>0</v>
      </c>
      <c r="KR354" s="919">
        <f t="shared" si="338"/>
        <v>0</v>
      </c>
      <c r="KS354" s="919">
        <f t="shared" si="338"/>
        <v>0</v>
      </c>
      <c r="KT354" s="919">
        <f t="shared" si="338"/>
        <v>0</v>
      </c>
      <c r="KU354" s="919">
        <f t="shared" si="338"/>
        <v>0</v>
      </c>
      <c r="KV354" s="919">
        <f t="shared" si="338"/>
        <v>0</v>
      </c>
      <c r="KW354" s="919">
        <f t="shared" si="338"/>
        <v>0</v>
      </c>
      <c r="KX354" s="919">
        <f t="shared" si="338"/>
        <v>0</v>
      </c>
      <c r="KY354" s="919">
        <f t="shared" si="338"/>
        <v>0</v>
      </c>
      <c r="KZ354" s="919">
        <f t="shared" si="338"/>
        <v>0</v>
      </c>
      <c r="LA354" s="919">
        <f t="shared" si="338"/>
        <v>0</v>
      </c>
      <c r="LB354" s="919">
        <f t="shared" si="338"/>
        <v>0</v>
      </c>
      <c r="LC354" s="919">
        <f t="shared" si="338"/>
        <v>0</v>
      </c>
      <c r="LD354" s="919">
        <f t="shared" si="338"/>
        <v>0</v>
      </c>
      <c r="LE354" s="919">
        <f t="shared" si="338"/>
        <v>0</v>
      </c>
      <c r="LF354" s="919">
        <f t="shared" si="338"/>
        <v>0</v>
      </c>
      <c r="LG354" s="919">
        <f t="shared" si="338"/>
        <v>0</v>
      </c>
      <c r="LH354" s="919">
        <f t="shared" si="338"/>
        <v>0</v>
      </c>
      <c r="LI354" s="919">
        <f t="shared" si="338"/>
        <v>0</v>
      </c>
      <c r="LJ354" s="919">
        <f t="shared" si="338"/>
        <v>0</v>
      </c>
      <c r="LK354" s="919">
        <f t="shared" si="338"/>
        <v>0</v>
      </c>
      <c r="LL354" s="919">
        <f t="shared" si="338"/>
        <v>0</v>
      </c>
      <c r="LM354" s="919">
        <f t="shared" si="338"/>
        <v>0</v>
      </c>
      <c r="LN354" s="919">
        <f t="shared" si="338"/>
        <v>0</v>
      </c>
      <c r="LO354" s="919">
        <f t="shared" si="338"/>
        <v>0</v>
      </c>
      <c r="LP354" s="919">
        <f t="shared" si="338"/>
        <v>0</v>
      </c>
      <c r="LQ354" s="919">
        <f t="shared" si="338"/>
        <v>0</v>
      </c>
      <c r="LR354" s="919">
        <f t="shared" si="338"/>
        <v>0</v>
      </c>
      <c r="LS354" s="919">
        <f t="shared" si="338"/>
        <v>0</v>
      </c>
      <c r="LT354" s="919">
        <f t="shared" ref="LT354:OE354" si="339">LT353</f>
        <v>0</v>
      </c>
      <c r="LU354" s="919">
        <f t="shared" si="339"/>
        <v>0</v>
      </c>
      <c r="LV354" s="919">
        <f t="shared" si="339"/>
        <v>0</v>
      </c>
      <c r="LW354" s="919">
        <f t="shared" si="339"/>
        <v>0</v>
      </c>
      <c r="LX354" s="919">
        <f t="shared" si="339"/>
        <v>0</v>
      </c>
      <c r="LY354" s="919">
        <f t="shared" si="339"/>
        <v>0</v>
      </c>
      <c r="LZ354" s="919">
        <f t="shared" si="339"/>
        <v>0</v>
      </c>
      <c r="MA354" s="919">
        <f t="shared" si="339"/>
        <v>0</v>
      </c>
      <c r="MB354" s="919">
        <f t="shared" si="339"/>
        <v>0</v>
      </c>
      <c r="MC354" s="919">
        <f t="shared" si="339"/>
        <v>0</v>
      </c>
      <c r="MD354" s="919">
        <f t="shared" si="339"/>
        <v>0</v>
      </c>
      <c r="ME354" s="919">
        <f t="shared" si="339"/>
        <v>0</v>
      </c>
      <c r="MF354" s="919">
        <f t="shared" si="339"/>
        <v>0</v>
      </c>
      <c r="MG354" s="919">
        <f t="shared" si="339"/>
        <v>0</v>
      </c>
      <c r="MH354" s="919">
        <f t="shared" si="339"/>
        <v>0</v>
      </c>
      <c r="MI354" s="919">
        <f t="shared" si="339"/>
        <v>0</v>
      </c>
      <c r="MJ354" s="919">
        <f t="shared" si="339"/>
        <v>0</v>
      </c>
      <c r="MK354" s="919">
        <f t="shared" si="339"/>
        <v>0</v>
      </c>
      <c r="ML354" s="919">
        <f t="shared" si="339"/>
        <v>0</v>
      </c>
      <c r="MM354" s="919">
        <f t="shared" si="339"/>
        <v>0</v>
      </c>
      <c r="MN354" s="919">
        <f t="shared" si="339"/>
        <v>0</v>
      </c>
      <c r="MO354" s="919">
        <f t="shared" si="339"/>
        <v>0</v>
      </c>
      <c r="MP354" s="919">
        <f t="shared" si="339"/>
        <v>0</v>
      </c>
      <c r="MQ354" s="919">
        <f t="shared" si="339"/>
        <v>0</v>
      </c>
      <c r="MR354" s="919">
        <f t="shared" si="339"/>
        <v>0</v>
      </c>
      <c r="MS354" s="919">
        <f t="shared" si="339"/>
        <v>0</v>
      </c>
      <c r="MT354" s="919">
        <f t="shared" si="339"/>
        <v>0</v>
      </c>
      <c r="MU354" s="919">
        <f t="shared" si="339"/>
        <v>0</v>
      </c>
      <c r="MV354" s="919">
        <f t="shared" si="339"/>
        <v>0</v>
      </c>
      <c r="MW354" s="919">
        <f t="shared" si="339"/>
        <v>0</v>
      </c>
      <c r="MX354" s="919">
        <f t="shared" si="339"/>
        <v>0</v>
      </c>
      <c r="MY354" s="919">
        <f t="shared" si="339"/>
        <v>0</v>
      </c>
      <c r="MZ354" s="919">
        <f t="shared" si="339"/>
        <v>0</v>
      </c>
      <c r="NA354" s="919">
        <f t="shared" si="339"/>
        <v>0</v>
      </c>
      <c r="NB354" s="919">
        <f t="shared" si="339"/>
        <v>0</v>
      </c>
      <c r="NC354" s="919">
        <f t="shared" si="339"/>
        <v>0</v>
      </c>
      <c r="ND354" s="919">
        <f t="shared" si="339"/>
        <v>0</v>
      </c>
      <c r="NE354" s="919">
        <f t="shared" si="339"/>
        <v>0</v>
      </c>
      <c r="NF354" s="919">
        <f t="shared" si="339"/>
        <v>0</v>
      </c>
      <c r="NG354" s="919">
        <f t="shared" si="339"/>
        <v>0</v>
      </c>
      <c r="NH354" s="919">
        <f t="shared" si="339"/>
        <v>0</v>
      </c>
      <c r="NI354" s="919">
        <f t="shared" si="339"/>
        <v>0</v>
      </c>
      <c r="NJ354" s="919">
        <f t="shared" si="339"/>
        <v>0</v>
      </c>
      <c r="NK354" s="919">
        <f t="shared" si="339"/>
        <v>0</v>
      </c>
      <c r="NL354" s="919">
        <f t="shared" si="339"/>
        <v>0</v>
      </c>
      <c r="NM354" s="919">
        <f t="shared" si="339"/>
        <v>0</v>
      </c>
      <c r="NN354" s="919">
        <f t="shared" si="339"/>
        <v>0</v>
      </c>
      <c r="NO354" s="919">
        <f t="shared" si="339"/>
        <v>0</v>
      </c>
      <c r="NP354" s="919">
        <f t="shared" si="339"/>
        <v>0</v>
      </c>
      <c r="NQ354" s="919">
        <f t="shared" si="339"/>
        <v>0</v>
      </c>
      <c r="NR354" s="919">
        <f t="shared" si="339"/>
        <v>0</v>
      </c>
      <c r="NS354" s="919">
        <f t="shared" si="339"/>
        <v>0</v>
      </c>
      <c r="NT354" s="919">
        <f t="shared" si="339"/>
        <v>0</v>
      </c>
      <c r="NU354" s="919">
        <f t="shared" si="339"/>
        <v>0</v>
      </c>
      <c r="NV354" s="919">
        <f t="shared" si="339"/>
        <v>0</v>
      </c>
      <c r="NW354" s="919">
        <f t="shared" si="339"/>
        <v>0</v>
      </c>
      <c r="NX354" s="919">
        <f t="shared" si="339"/>
        <v>0</v>
      </c>
      <c r="NY354" s="919">
        <f t="shared" si="339"/>
        <v>0</v>
      </c>
      <c r="NZ354" s="919">
        <f t="shared" si="339"/>
        <v>0</v>
      </c>
      <c r="OA354" s="919">
        <f t="shared" si="339"/>
        <v>0</v>
      </c>
      <c r="OB354" s="919">
        <f t="shared" si="339"/>
        <v>0</v>
      </c>
      <c r="OC354" s="919">
        <f t="shared" si="339"/>
        <v>0</v>
      </c>
      <c r="OD354" s="919">
        <f t="shared" si="339"/>
        <v>0</v>
      </c>
      <c r="OE354" s="919">
        <f t="shared" si="339"/>
        <v>0</v>
      </c>
      <c r="OF354" s="919">
        <f t="shared" ref="OF354:QQ354" si="340">OF353</f>
        <v>0</v>
      </c>
      <c r="OG354" s="919">
        <f t="shared" si="340"/>
        <v>0</v>
      </c>
      <c r="OH354" s="919">
        <f t="shared" si="340"/>
        <v>0</v>
      </c>
      <c r="OI354" s="919">
        <f t="shared" si="340"/>
        <v>0</v>
      </c>
      <c r="OJ354" s="919">
        <f t="shared" si="340"/>
        <v>0</v>
      </c>
      <c r="OK354" s="919">
        <f t="shared" si="340"/>
        <v>0</v>
      </c>
      <c r="OL354" s="919">
        <f t="shared" si="340"/>
        <v>0</v>
      </c>
      <c r="OM354" s="919">
        <f t="shared" si="340"/>
        <v>0</v>
      </c>
      <c r="ON354" s="919">
        <f t="shared" si="340"/>
        <v>0</v>
      </c>
      <c r="OO354" s="919">
        <f t="shared" si="340"/>
        <v>0</v>
      </c>
      <c r="OP354" s="919">
        <f t="shared" si="340"/>
        <v>0</v>
      </c>
      <c r="OQ354" s="919">
        <f t="shared" si="340"/>
        <v>0</v>
      </c>
      <c r="OR354" s="919">
        <f t="shared" si="340"/>
        <v>0</v>
      </c>
      <c r="OS354" s="919">
        <f t="shared" si="340"/>
        <v>0</v>
      </c>
      <c r="OT354" s="919">
        <f t="shared" si="340"/>
        <v>0</v>
      </c>
      <c r="OU354" s="919">
        <f t="shared" si="340"/>
        <v>0</v>
      </c>
      <c r="OV354" s="919">
        <f t="shared" si="340"/>
        <v>0</v>
      </c>
      <c r="OW354" s="919">
        <f t="shared" si="340"/>
        <v>0</v>
      </c>
      <c r="OX354" s="919">
        <f t="shared" si="340"/>
        <v>0</v>
      </c>
      <c r="OY354" s="919">
        <f t="shared" si="340"/>
        <v>0</v>
      </c>
      <c r="OZ354" s="919">
        <f t="shared" si="340"/>
        <v>0</v>
      </c>
      <c r="PA354" s="919">
        <f t="shared" si="340"/>
        <v>0</v>
      </c>
      <c r="PB354" s="919">
        <f t="shared" si="340"/>
        <v>0</v>
      </c>
      <c r="PC354" s="919">
        <f t="shared" si="340"/>
        <v>0</v>
      </c>
      <c r="PD354" s="919">
        <f t="shared" si="340"/>
        <v>0</v>
      </c>
      <c r="PE354" s="919">
        <f t="shared" si="340"/>
        <v>0</v>
      </c>
      <c r="PF354" s="919">
        <f t="shared" si="340"/>
        <v>0</v>
      </c>
      <c r="PG354" s="919">
        <f t="shared" si="340"/>
        <v>0</v>
      </c>
      <c r="PH354" s="919">
        <f t="shared" si="340"/>
        <v>0</v>
      </c>
      <c r="PI354" s="919">
        <f t="shared" si="340"/>
        <v>0</v>
      </c>
      <c r="PJ354" s="919">
        <f t="shared" si="340"/>
        <v>0</v>
      </c>
      <c r="PK354" s="919">
        <f t="shared" si="340"/>
        <v>0</v>
      </c>
      <c r="PL354" s="919">
        <f t="shared" si="340"/>
        <v>0</v>
      </c>
      <c r="PM354" s="919">
        <f t="shared" si="340"/>
        <v>0</v>
      </c>
      <c r="PN354" s="919">
        <f t="shared" si="340"/>
        <v>0</v>
      </c>
      <c r="PO354" s="919">
        <f t="shared" si="340"/>
        <v>0</v>
      </c>
      <c r="PP354" s="919">
        <f t="shared" si="340"/>
        <v>0</v>
      </c>
      <c r="PQ354" s="919">
        <f t="shared" si="340"/>
        <v>0</v>
      </c>
      <c r="PR354" s="919">
        <f t="shared" si="340"/>
        <v>0</v>
      </c>
      <c r="PS354" s="919">
        <f t="shared" si="340"/>
        <v>0</v>
      </c>
      <c r="PT354" s="919">
        <f t="shared" si="340"/>
        <v>0</v>
      </c>
      <c r="PU354" s="919">
        <f t="shared" si="340"/>
        <v>0</v>
      </c>
      <c r="PV354" s="919">
        <f t="shared" si="340"/>
        <v>0</v>
      </c>
      <c r="PW354" s="919">
        <f t="shared" si="340"/>
        <v>0</v>
      </c>
      <c r="PX354" s="919">
        <f t="shared" si="340"/>
        <v>0</v>
      </c>
      <c r="PY354" s="919">
        <f t="shared" si="340"/>
        <v>0</v>
      </c>
      <c r="PZ354" s="919">
        <f t="shared" si="340"/>
        <v>0</v>
      </c>
      <c r="QA354" s="919">
        <f t="shared" si="340"/>
        <v>0</v>
      </c>
      <c r="QB354" s="919">
        <f t="shared" si="340"/>
        <v>0</v>
      </c>
      <c r="QC354" s="919">
        <f t="shared" si="340"/>
        <v>0</v>
      </c>
      <c r="QD354" s="919">
        <f t="shared" si="340"/>
        <v>0</v>
      </c>
      <c r="QE354" s="919">
        <f t="shared" si="340"/>
        <v>0</v>
      </c>
      <c r="QF354" s="919">
        <f t="shared" si="340"/>
        <v>0</v>
      </c>
      <c r="QG354" s="919">
        <f t="shared" si="340"/>
        <v>0</v>
      </c>
      <c r="QH354" s="919">
        <f t="shared" si="340"/>
        <v>0</v>
      </c>
      <c r="QI354" s="919">
        <f t="shared" si="340"/>
        <v>0</v>
      </c>
      <c r="QJ354" s="919">
        <f t="shared" si="340"/>
        <v>0</v>
      </c>
      <c r="QK354" s="919">
        <f t="shared" si="340"/>
        <v>0</v>
      </c>
      <c r="QL354" s="919">
        <f t="shared" si="340"/>
        <v>0</v>
      </c>
      <c r="QM354" s="919">
        <f t="shared" si="340"/>
        <v>0</v>
      </c>
      <c r="QN354" s="919">
        <f t="shared" si="340"/>
        <v>0</v>
      </c>
      <c r="QO354" s="919">
        <f t="shared" si="340"/>
        <v>0</v>
      </c>
      <c r="QP354" s="919">
        <f t="shared" si="340"/>
        <v>0</v>
      </c>
      <c r="QQ354" s="919">
        <f t="shared" si="340"/>
        <v>0</v>
      </c>
      <c r="QR354" s="919">
        <f t="shared" ref="QR354:SI354" si="341">QR353</f>
        <v>0</v>
      </c>
      <c r="QS354" s="919">
        <f t="shared" si="341"/>
        <v>0</v>
      </c>
      <c r="QT354" s="919">
        <f t="shared" si="341"/>
        <v>0</v>
      </c>
      <c r="QU354" s="919">
        <f t="shared" si="341"/>
        <v>0</v>
      </c>
      <c r="QV354" s="919">
        <f t="shared" si="341"/>
        <v>0</v>
      </c>
      <c r="QW354" s="919">
        <f t="shared" si="341"/>
        <v>0</v>
      </c>
      <c r="QX354" s="919">
        <f t="shared" si="341"/>
        <v>0</v>
      </c>
      <c r="QY354" s="919">
        <f t="shared" si="341"/>
        <v>0</v>
      </c>
      <c r="QZ354" s="919">
        <f t="shared" si="341"/>
        <v>0</v>
      </c>
      <c r="RA354" s="919">
        <f t="shared" si="341"/>
        <v>0</v>
      </c>
      <c r="RB354" s="919">
        <f t="shared" si="341"/>
        <v>0</v>
      </c>
      <c r="RC354" s="919">
        <f t="shared" si="341"/>
        <v>0</v>
      </c>
      <c r="RD354" s="919">
        <f t="shared" si="341"/>
        <v>0</v>
      </c>
      <c r="RE354" s="919">
        <f t="shared" si="341"/>
        <v>0</v>
      </c>
      <c r="RF354" s="919">
        <f t="shared" si="341"/>
        <v>0</v>
      </c>
      <c r="RG354" s="919">
        <f t="shared" si="341"/>
        <v>0</v>
      </c>
      <c r="RH354" s="919">
        <f t="shared" si="341"/>
        <v>0</v>
      </c>
      <c r="RI354" s="919">
        <f t="shared" si="341"/>
        <v>0</v>
      </c>
      <c r="RJ354" s="919">
        <f t="shared" si="341"/>
        <v>0</v>
      </c>
      <c r="RK354" s="919">
        <f t="shared" si="341"/>
        <v>0</v>
      </c>
      <c r="RL354" s="919">
        <f t="shared" si="341"/>
        <v>0</v>
      </c>
      <c r="RM354" s="919">
        <f t="shared" si="341"/>
        <v>0</v>
      </c>
      <c r="RN354" s="919">
        <f t="shared" si="341"/>
        <v>0</v>
      </c>
      <c r="RO354" s="919">
        <f t="shared" si="341"/>
        <v>0</v>
      </c>
      <c r="RP354" s="919">
        <f t="shared" si="341"/>
        <v>0</v>
      </c>
      <c r="RQ354" s="919">
        <f t="shared" si="341"/>
        <v>0</v>
      </c>
      <c r="RR354" s="919">
        <f t="shared" si="341"/>
        <v>0</v>
      </c>
      <c r="RS354" s="919">
        <f t="shared" si="341"/>
        <v>0</v>
      </c>
      <c r="RT354" s="919">
        <f t="shared" si="341"/>
        <v>0</v>
      </c>
      <c r="RU354" s="919">
        <f t="shared" si="341"/>
        <v>0</v>
      </c>
      <c r="RV354" s="919">
        <f t="shared" si="341"/>
        <v>0</v>
      </c>
      <c r="RW354" s="919">
        <f t="shared" si="341"/>
        <v>0</v>
      </c>
      <c r="RX354" s="919">
        <f t="shared" si="341"/>
        <v>0</v>
      </c>
      <c r="RY354" s="919">
        <f t="shared" si="341"/>
        <v>0</v>
      </c>
      <c r="RZ354" s="919">
        <f t="shared" si="341"/>
        <v>0</v>
      </c>
      <c r="SA354" s="919">
        <f t="shared" si="341"/>
        <v>0</v>
      </c>
      <c r="SB354" s="919">
        <f t="shared" si="341"/>
        <v>0</v>
      </c>
      <c r="SC354" s="919">
        <f t="shared" si="341"/>
        <v>0</v>
      </c>
      <c r="SD354" s="919">
        <f t="shared" si="341"/>
        <v>0</v>
      </c>
      <c r="SE354" s="919">
        <f t="shared" si="341"/>
        <v>0</v>
      </c>
      <c r="SF354" s="919">
        <f t="shared" si="341"/>
        <v>0</v>
      </c>
      <c r="SG354" s="919">
        <f t="shared" si="341"/>
        <v>0</v>
      </c>
      <c r="SH354" s="919">
        <f t="shared" si="341"/>
        <v>0</v>
      </c>
      <c r="SI354" s="919">
        <f t="shared" si="341"/>
        <v>0</v>
      </c>
      <c r="SJ354" s="272">
        <f t="shared" ref="SJ354" si="342">SI354</f>
        <v>0</v>
      </c>
      <c r="SK354" s="259"/>
      <c r="SL354" s="247"/>
      <c r="SM354" s="247"/>
      <c r="SN354" s="247"/>
    </row>
    <row r="355" spans="1:508" outlineLevel="3" x14ac:dyDescent="0.35">
      <c r="A355" s="247"/>
      <c r="B355" s="256"/>
      <c r="C355" s="445">
        <f t="shared" si="323"/>
        <v>4</v>
      </c>
      <c r="D355" s="272"/>
      <c r="E355" s="323">
        <f t="shared" si="322"/>
        <v>203</v>
      </c>
      <c r="F355" s="329"/>
      <c r="G355" s="272"/>
      <c r="H355" s="567"/>
      <c r="I355" s="585" t="s">
        <v>909</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35">
      <c r="A356" s="247"/>
      <c r="B356" s="256"/>
      <c r="C356" s="445">
        <f>INT($C$40)+3</f>
        <v>4</v>
      </c>
      <c r="D356" s="272"/>
      <c r="E356" s="323">
        <f t="shared" si="322"/>
        <v>204</v>
      </c>
      <c r="F356" s="329"/>
      <c r="G356" s="272"/>
      <c r="H356" s="567"/>
      <c r="I356" s="582" t="s">
        <v>901</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35">
      <c r="A357" s="247"/>
      <c r="B357" s="256"/>
      <c r="C357" s="445">
        <f>INT($C$40)+3</f>
        <v>4</v>
      </c>
      <c r="D357" s="272"/>
      <c r="E357" s="323">
        <f t="shared" si="322"/>
        <v>205</v>
      </c>
      <c r="F357" s="329"/>
      <c r="G357" s="272"/>
      <c r="H357" s="567"/>
      <c r="I357" s="582" t="s">
        <v>902</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35">
      <c r="A358" s="247"/>
      <c r="B358" s="256"/>
      <c r="C358" s="445">
        <f>INT($C$40)+3</f>
        <v>4</v>
      </c>
      <c r="D358" s="272"/>
      <c r="E358" s="323">
        <f t="shared" si="322"/>
        <v>206</v>
      </c>
      <c r="F358" s="329"/>
      <c r="G358" s="272"/>
      <c r="H358" s="569"/>
      <c r="I358" s="583" t="s">
        <v>903</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35">
      <c r="A359" s="247"/>
      <c r="B359" s="256"/>
      <c r="C359" s="445">
        <f>INT($C$40)+2</f>
        <v>3</v>
      </c>
      <c r="D359" s="272"/>
      <c r="E359" s="323">
        <f t="shared" si="322"/>
        <v>207</v>
      </c>
      <c r="F359" s="329"/>
      <c r="G359" s="272"/>
      <c r="H359" s="565"/>
      <c r="I359" s="565" t="s">
        <v>597</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35">
      <c r="A360" s="247"/>
      <c r="B360" s="256"/>
      <c r="C360" s="445">
        <f t="shared" si="300"/>
        <v>4</v>
      </c>
      <c r="D360" s="272"/>
      <c r="E360" s="323">
        <f t="shared" si="322"/>
        <v>208</v>
      </c>
      <c r="F360" s="329"/>
      <c r="G360" s="272"/>
      <c r="H360" s="567"/>
      <c r="I360" s="567" t="s">
        <v>598</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35">
      <c r="A361" s="247"/>
      <c r="B361" s="256"/>
      <c r="C361" s="445">
        <f t="shared" si="300"/>
        <v>4</v>
      </c>
      <c r="D361" s="272"/>
      <c r="E361" s="323">
        <f t="shared" si="322"/>
        <v>209</v>
      </c>
      <c r="F361" s="329"/>
      <c r="G361" s="272"/>
      <c r="H361" s="567"/>
      <c r="I361" s="567" t="s">
        <v>599</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35">
      <c r="A362" s="247"/>
      <c r="B362" s="256"/>
      <c r="C362" s="445">
        <f t="shared" si="300"/>
        <v>4</v>
      </c>
      <c r="D362" s="272"/>
      <c r="E362" s="323">
        <f t="shared" si="322"/>
        <v>210</v>
      </c>
      <c r="F362" s="329"/>
      <c r="G362" s="272"/>
      <c r="H362" s="571"/>
      <c r="I362" s="571" t="s">
        <v>730</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35">
      <c r="A363" s="247"/>
      <c r="B363" s="256"/>
      <c r="C363" s="445">
        <f>INT($C$40)+3</f>
        <v>4</v>
      </c>
      <c r="D363" s="272"/>
      <c r="E363" s="323">
        <f t="shared" si="322"/>
        <v>211</v>
      </c>
      <c r="F363" s="329"/>
      <c r="G363" s="272"/>
      <c r="H363" s="573"/>
      <c r="I363" s="573" t="s">
        <v>731</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35">
      <c r="A364" s="247"/>
      <c r="B364" s="256"/>
      <c r="C364" s="445">
        <f>INT($C$40)+2</f>
        <v>3</v>
      </c>
      <c r="D364" s="272"/>
      <c r="E364" s="323">
        <f t="shared" si="322"/>
        <v>212</v>
      </c>
      <c r="F364" s="329"/>
      <c r="G364" s="272"/>
      <c r="H364" s="463"/>
      <c r="I364" s="463" t="s">
        <v>732</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35">
      <c r="A365" s="247"/>
      <c r="B365" s="256"/>
      <c r="C365" s="445">
        <f t="shared" si="300"/>
        <v>4</v>
      </c>
      <c r="D365" s="272"/>
      <c r="E365" s="323">
        <f t="shared" si="322"/>
        <v>213</v>
      </c>
      <c r="F365" s="329"/>
      <c r="G365" s="272"/>
      <c r="H365" s="512"/>
      <c r="I365" s="512" t="s">
        <v>733</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35">
      <c r="A366" s="247"/>
      <c r="B366" s="256"/>
      <c r="C366" s="445">
        <f>INT($C$40)+2</f>
        <v>3</v>
      </c>
      <c r="D366" s="272"/>
      <c r="E366" s="323">
        <f t="shared" si="322"/>
        <v>214</v>
      </c>
      <c r="F366" s="329"/>
      <c r="G366" s="272"/>
      <c r="H366" s="513"/>
      <c r="I366" s="513" t="s">
        <v>734</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35">
      <c r="A367" s="247"/>
      <c r="B367" s="256"/>
      <c r="C367" s="445">
        <f>INT($C$40)+3</f>
        <v>4</v>
      </c>
      <c r="D367" s="272"/>
      <c r="E367" s="323">
        <f t="shared" si="322"/>
        <v>215</v>
      </c>
      <c r="F367" s="329"/>
      <c r="G367" s="272"/>
      <c r="H367" s="345"/>
      <c r="I367" s="345" t="s">
        <v>735</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35">
      <c r="A368" s="247"/>
      <c r="B368" s="256"/>
      <c r="C368" s="445">
        <f>INT($C$40)+3</f>
        <v>4</v>
      </c>
      <c r="D368" s="272"/>
      <c r="E368" s="323">
        <f t="shared" si="322"/>
        <v>216</v>
      </c>
      <c r="F368" s="329"/>
      <c r="G368" s="272"/>
      <c r="H368" s="573"/>
      <c r="I368" s="573" t="s">
        <v>736</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409</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117</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9">
        <v>1</v>
      </c>
    </row>
    <row r="4" spans="1:2" ht="7.4" customHeight="1" x14ac:dyDescent="0.35"/>
    <row r="5" spans="1:2" x14ac:dyDescent="0.35">
      <c r="A5" t="s">
        <v>81</v>
      </c>
      <c r="B5" s="199">
        <v>1.25</v>
      </c>
    </row>
    <row r="7" spans="1:2" x14ac:dyDescent="0.35">
      <c r="A7" s="65" t="s">
        <v>80</v>
      </c>
    </row>
    <row r="8" spans="1:2" x14ac:dyDescent="0.35">
      <c r="A8" t="s">
        <v>82</v>
      </c>
      <c r="B8" s="199">
        <v>11</v>
      </c>
    </row>
    <row r="9" spans="1:2" ht="7.4" customHeight="1" x14ac:dyDescent="0.35"/>
    <row r="10" spans="1:2" x14ac:dyDescent="0.35">
      <c r="A10" t="s">
        <v>83</v>
      </c>
      <c r="B10" s="199">
        <v>10</v>
      </c>
    </row>
    <row r="12" spans="1:2" x14ac:dyDescent="0.35">
      <c r="A12" s="65" t="s">
        <v>1235</v>
      </c>
    </row>
    <row r="13" spans="1:2" x14ac:dyDescent="0.35">
      <c r="A13" t="s">
        <v>1236</v>
      </c>
      <c r="B13" s="917">
        <v>0.1</v>
      </c>
    </row>
    <row r="14" spans="1:2" ht="9.75" customHeight="1" x14ac:dyDescent="0.35"/>
    <row r="15" spans="1:2" x14ac:dyDescent="0.35">
      <c r="A15" s="65" t="s">
        <v>262</v>
      </c>
    </row>
    <row r="16" spans="1:2" x14ac:dyDescent="0.35">
      <c r="A16" t="s">
        <v>1237</v>
      </c>
      <c r="B16" s="917">
        <v>7.4999999999999997E-2</v>
      </c>
    </row>
    <row r="17" spans="1:2" ht="9.75" customHeight="1" x14ac:dyDescent="0.35"/>
    <row r="18" spans="1:2" x14ac:dyDescent="0.35">
      <c r="A18" t="s">
        <v>1207</v>
      </c>
      <c r="B18" s="917">
        <v>7.4999999999999997E-2</v>
      </c>
    </row>
    <row r="20" spans="1:2" x14ac:dyDescent="0.35">
      <c r="A20" s="65" t="s">
        <v>84</v>
      </c>
    </row>
    <row r="21" spans="1:2" x14ac:dyDescent="0.35">
      <c r="A21" t="s">
        <v>1238</v>
      </c>
      <c r="B21" s="917">
        <v>0.15</v>
      </c>
    </row>
    <row r="22" spans="1:2" ht="9.75" customHeight="1" x14ac:dyDescent="0.35"/>
    <row r="23" spans="1:2" x14ac:dyDescent="0.35">
      <c r="A23" t="s">
        <v>1208</v>
      </c>
      <c r="B23" s="917">
        <v>7.4999999999999997E-2</v>
      </c>
    </row>
    <row r="25" spans="1:2" x14ac:dyDescent="0.35">
      <c r="A25" t="s">
        <v>85</v>
      </c>
      <c r="B25"/>
    </row>
    <row r="26" spans="1:2" x14ac:dyDescent="0.35">
      <c r="A26" t="s">
        <v>379</v>
      </c>
      <c r="B26" s="199">
        <v>1.3</v>
      </c>
    </row>
    <row r="27" spans="1:2" x14ac:dyDescent="0.35">
      <c r="A27" t="s">
        <v>56</v>
      </c>
      <c r="B27" s="199">
        <v>1.1000000000000001</v>
      </c>
    </row>
    <row r="28" spans="1:2" x14ac:dyDescent="0.35">
      <c r="A28" t="s">
        <v>57</v>
      </c>
      <c r="B28" s="199">
        <v>1.1000000000000001</v>
      </c>
    </row>
    <row r="29" spans="1:2" x14ac:dyDescent="0.35">
      <c r="A29" t="s">
        <v>58</v>
      </c>
      <c r="B29" s="199">
        <v>1.2</v>
      </c>
    </row>
    <row r="30" spans="1:2" x14ac:dyDescent="0.35">
      <c r="A30" t="s">
        <v>59</v>
      </c>
      <c r="B30" s="199">
        <v>1</v>
      </c>
    </row>
    <row r="31" spans="1:2" x14ac:dyDescent="0.35">
      <c r="A31" t="s">
        <v>881</v>
      </c>
      <c r="B31" s="199">
        <v>1</v>
      </c>
    </row>
    <row r="32" spans="1:2" x14ac:dyDescent="0.35">
      <c r="A32" t="s">
        <v>882</v>
      </c>
      <c r="B32" s="199">
        <v>1</v>
      </c>
    </row>
    <row r="33" spans="1:2" x14ac:dyDescent="0.35">
      <c r="A33" t="s">
        <v>883</v>
      </c>
      <c r="B33" s="199">
        <v>1</v>
      </c>
    </row>
    <row r="34" spans="1:2" x14ac:dyDescent="0.35">
      <c r="A34" t="s">
        <v>1155</v>
      </c>
      <c r="B34" s="199">
        <v>1</v>
      </c>
    </row>
    <row r="36" spans="1:2" x14ac:dyDescent="0.35">
      <c r="A36" t="s">
        <v>86</v>
      </c>
      <c r="B36"/>
    </row>
    <row r="37" spans="1:2" x14ac:dyDescent="0.35">
      <c r="A37" t="s">
        <v>379</v>
      </c>
      <c r="B37" s="199">
        <v>1.2</v>
      </c>
    </row>
    <row r="38" spans="1:2" x14ac:dyDescent="0.35">
      <c r="A38" t="s">
        <v>56</v>
      </c>
      <c r="B38" s="199">
        <v>1.1000000000000001</v>
      </c>
    </row>
    <row r="39" spans="1:2" x14ac:dyDescent="0.35">
      <c r="A39" t="s">
        <v>57</v>
      </c>
      <c r="B39" s="199">
        <v>1.1000000000000001</v>
      </c>
    </row>
    <row r="40" spans="1:2" x14ac:dyDescent="0.35">
      <c r="A40" t="s">
        <v>58</v>
      </c>
      <c r="B40" s="199">
        <v>1.2</v>
      </c>
    </row>
    <row r="41" spans="1:2" x14ac:dyDescent="0.35">
      <c r="A41" t="s">
        <v>59</v>
      </c>
      <c r="B41" s="199">
        <v>1</v>
      </c>
    </row>
    <row r="42" spans="1:2" x14ac:dyDescent="0.35">
      <c r="A42" t="s">
        <v>881</v>
      </c>
      <c r="B42" s="199">
        <v>1</v>
      </c>
    </row>
    <row r="43" spans="1:2" x14ac:dyDescent="0.35">
      <c r="A43" t="s">
        <v>882</v>
      </c>
      <c r="B43" s="199">
        <v>1</v>
      </c>
    </row>
    <row r="44" spans="1:2" x14ac:dyDescent="0.35">
      <c r="A44" t="s">
        <v>883</v>
      </c>
      <c r="B44" s="199">
        <v>1</v>
      </c>
    </row>
    <row r="45" spans="1:2" x14ac:dyDescent="0.35">
      <c r="A45" t="s">
        <v>1155</v>
      </c>
      <c r="B45" s="199">
        <v>1</v>
      </c>
    </row>
    <row r="47" spans="1:2" x14ac:dyDescent="0.35">
      <c r="A47" t="s">
        <v>1234</v>
      </c>
      <c r="B47"/>
    </row>
    <row r="48" spans="1:2" x14ac:dyDescent="0.35">
      <c r="A48" t="s">
        <v>379</v>
      </c>
      <c r="B48" s="199">
        <v>1</v>
      </c>
    </row>
    <row r="49" spans="1:3" x14ac:dyDescent="0.35">
      <c r="A49" t="s">
        <v>56</v>
      </c>
      <c r="B49" s="199">
        <v>1</v>
      </c>
    </row>
    <row r="50" spans="1:3" x14ac:dyDescent="0.35">
      <c r="A50" t="s">
        <v>57</v>
      </c>
      <c r="B50" s="199">
        <v>1</v>
      </c>
    </row>
    <row r="51" spans="1:3" x14ac:dyDescent="0.35">
      <c r="A51" t="s">
        <v>58</v>
      </c>
      <c r="B51" s="199">
        <v>1</v>
      </c>
    </row>
    <row r="52" spans="1:3" x14ac:dyDescent="0.35">
      <c r="A52" t="s">
        <v>59</v>
      </c>
      <c r="B52" s="199">
        <v>1</v>
      </c>
    </row>
    <row r="53" spans="1:3" x14ac:dyDescent="0.35">
      <c r="A53" t="s">
        <v>881</v>
      </c>
      <c r="B53" s="199">
        <v>1</v>
      </c>
    </row>
    <row r="54" spans="1:3" x14ac:dyDescent="0.35">
      <c r="A54" t="s">
        <v>882</v>
      </c>
      <c r="B54" s="199">
        <v>1</v>
      </c>
    </row>
    <row r="55" spans="1:3" x14ac:dyDescent="0.35">
      <c r="A55" t="s">
        <v>883</v>
      </c>
      <c r="B55" s="199">
        <v>1</v>
      </c>
    </row>
    <row r="56" spans="1:3" x14ac:dyDescent="0.35">
      <c r="A56" t="s">
        <v>1155</v>
      </c>
      <c r="B56" s="199">
        <v>1</v>
      </c>
    </row>
    <row r="58" spans="1:3" x14ac:dyDescent="0.35">
      <c r="A58" s="65" t="s">
        <v>87</v>
      </c>
    </row>
    <row r="59" spans="1:3" x14ac:dyDescent="0.35">
      <c r="A59" t="s">
        <v>88</v>
      </c>
      <c r="B59" s="766">
        <f>MIN(364,INT((C59 - DATE(YEAR(C59),1,1))))</f>
        <v>104</v>
      </c>
      <c r="C59" s="78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abSelected="1" topLeftCell="A189" zoomScaleNormal="100" workbookViewId="0">
      <selection activeCell="H193" sqref="H193:I209"/>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353</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939</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981</v>
      </c>
      <c r="J16" s="662">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1"/>
      <c r="H18" s="661"/>
      <c r="I18" s="34" t="s">
        <v>937</v>
      </c>
      <c r="J18" s="34"/>
      <c r="K18" s="13" t="s">
        <v>936</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1"/>
      <c r="H19" s="661"/>
      <c r="I19" s="81" t="s">
        <v>942</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1069</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1070</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1071</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820</v>
      </c>
      <c r="K35" s="23" t="s">
        <v>393</v>
      </c>
      <c r="L35" s="23" t="s">
        <v>791</v>
      </c>
      <c r="M35" s="23" t="s">
        <v>792</v>
      </c>
      <c r="N35" s="23" t="s">
        <v>793</v>
      </c>
      <c r="O35" s="23" t="s">
        <v>794</v>
      </c>
      <c r="P35" s="23" t="s">
        <v>795</v>
      </c>
      <c r="Q35" s="23" t="s">
        <v>796</v>
      </c>
      <c r="R35" s="23" t="s">
        <v>797</v>
      </c>
      <c r="S35" s="23" t="s">
        <v>798</v>
      </c>
      <c r="T35" s="23"/>
      <c r="U35" s="23"/>
      <c r="V35" s="23"/>
      <c r="W35" s="16"/>
      <c r="X35" s="8"/>
      <c r="Y35" s="8"/>
      <c r="Z35" s="8"/>
    </row>
    <row r="36" spans="1:26" customFormat="1" ht="5.15" customHeight="1" outlineLevel="1" x14ac:dyDescent="0.35">
      <c r="A36" s="6"/>
      <c r="B36" s="96"/>
      <c r="C36" s="12" t="s">
        <v>111</v>
      </c>
      <c r="D36" s="17"/>
      <c r="E36" s="17"/>
      <c r="F36" s="17"/>
      <c r="G36" s="23"/>
      <c r="H36" s="23"/>
      <c r="I36" s="23"/>
      <c r="J36" s="85" t="s">
        <v>112</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1072</v>
      </c>
      <c r="H38" s="92"/>
      <c r="I38" s="92"/>
      <c r="J38" s="98">
        <f>COUNT(Periods!F$21:F$30)*(MATCH(INDEX(i_break_date,MATCH(J$35,$J$35:$S$35,0)),Periods!F$21:F$30,0)-2&lt;=0)+MATCH(INDEX(i_break_date,MATCH(J$35,$J$35:$S$35,0)),Periods!F$21:F$30,0)-2-1</f>
        <v>8</v>
      </c>
      <c r="K38" s="98">
        <f>COUNT(Periods!G$21:G$30)*(MATCH(INDEX(i_break_date,MATCH(K$35,$J$35:$S$35,0)),Periods!G$21:G$30,0)-2&lt;=0)+MATCH(INDEX(i_break_date,MATCH(K$35,$J$35:$S$35,0)),Periods!G$21:G$30,0)-2-1</f>
        <v>8</v>
      </c>
      <c r="L38" s="98">
        <f>COUNT(Periods!H$21:H$30)*(MATCH(INDEX(i_break_date,MATCH(L$35,$J$35:$S$35,0)),Periods!H$21:H$30,0)-2&lt;=0)+MATCH(INDEX(i_break_date,MATCH(L$35,$J$35:$S$35,0)),Periods!H$21:H$30,0)-2-1</f>
        <v>8</v>
      </c>
      <c r="M38" s="98">
        <f>COUNT(Periods!I$21:I$30)*(MATCH(INDEX(i_break_date,MATCH(M$35,$J$35:$S$35,0)),Periods!I$21:I$30,0)-2&lt;=0)+MATCH(INDEX(i_break_date,MATCH(M$35,$J$35:$S$35,0)),Periods!I$21:I$30,0)-2-1</f>
        <v>8</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0</v>
      </c>
      <c r="R38" s="98">
        <f>COUNT(Periods!N$21:N$30)*(MATCH(INDEX(i_break_date,MATCH(R$35,$J$35:$S$35,0)),Periods!N$21:N$30,0)-2&lt;=0)+MATCH(INDEX(i_break_date,MATCH(R$35,$J$35:$S$35,0)),Periods!N$21:N$30,0)-2-1</f>
        <v>0</v>
      </c>
      <c r="S38" s="98">
        <f>COUNT(Periods!O$21:O$30)*(MATCH(INDEX(i_break_date,MATCH(S$35,$J$35:$S$35,0)),Periods!O$21:O$30,0)-2&lt;=0)+MATCH(INDEX(i_break_date,MATCH(S$35,$J$35:$S$35,0)),Periods!O$21:O$30,0)-2-1</f>
        <v>0</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115</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117</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225</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98</v>
      </c>
      <c r="H58" t="s">
        <v>363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1027</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7" t="s">
        <v>1032</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98</v>
      </c>
      <c r="I93" s="715" t="s">
        <v>1028</v>
      </c>
      <c r="J93" s="715" t="s">
        <v>1029</v>
      </c>
      <c r="K93" s="715" t="s">
        <v>1030</v>
      </c>
      <c r="L93" s="715" t="s">
        <v>1031</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2" t="str">
        <f>General!G17</f>
        <v>b</v>
      </c>
      <c r="I94" s="922">
        <v>0.9</v>
      </c>
      <c r="J94" s="716">
        <v>1.1000000000000001</v>
      </c>
      <c r="K94" s="922">
        <v>0.7</v>
      </c>
      <c r="L94" s="922">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2" t="str">
        <f>General!G18</f>
        <v>bd</v>
      </c>
      <c r="I95" s="922">
        <v>0.9</v>
      </c>
      <c r="J95" s="716">
        <v>1.1000000000000001</v>
      </c>
      <c r="K95" s="922">
        <v>0.7</v>
      </c>
      <c r="L95" s="922">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2" t="str">
        <f>General!G19</f>
        <v>f</v>
      </c>
      <c r="I96" s="922">
        <v>0.9</v>
      </c>
      <c r="J96" s="716">
        <v>1.1000000000000001</v>
      </c>
      <c r="K96" s="922">
        <v>0.7</v>
      </c>
      <c r="L96" s="922">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2" t="str">
        <f>General!G20</f>
        <v>h</v>
      </c>
      <c r="I97" s="922">
        <v>0.9</v>
      </c>
      <c r="J97" s="716">
        <v>1.1000000000000001</v>
      </c>
      <c r="K97" s="922">
        <v>0.7</v>
      </c>
      <c r="L97" s="922">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2" t="str">
        <f>General!G21</f>
        <v>i</v>
      </c>
      <c r="I98" s="922">
        <v>0.9</v>
      </c>
      <c r="J98" s="716">
        <v>1.1000000000000001</v>
      </c>
      <c r="K98" s="922">
        <v>0.7</v>
      </c>
      <c r="L98" s="922">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2" t="str">
        <f>General!G22</f>
        <v>k</v>
      </c>
      <c r="I99" s="922">
        <v>0.9</v>
      </c>
      <c r="J99" s="716">
        <v>1.1000000000000001</v>
      </c>
      <c r="K99" s="922">
        <v>0.7</v>
      </c>
      <c r="L99" s="922">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2" t="str">
        <f>General!G23</f>
        <v>l</v>
      </c>
      <c r="I100" s="922">
        <v>0.9</v>
      </c>
      <c r="J100" s="716">
        <v>1.1000000000000001</v>
      </c>
      <c r="K100" s="922">
        <v>0.7</v>
      </c>
      <c r="L100" s="922">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2" t="str">
        <f>General!G24</f>
        <v>o</v>
      </c>
      <c r="I101" s="922">
        <v>0.9</v>
      </c>
      <c r="J101" s="716">
        <v>1.1000000000000001</v>
      </c>
      <c r="K101" s="922">
        <v>0.7</v>
      </c>
      <c r="L101" s="922">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2" t="str">
        <f>General!G25</f>
        <v>od</v>
      </c>
      <c r="I102" s="922">
        <v>0.9</v>
      </c>
      <c r="J102" s="716">
        <v>1.1000000000000001</v>
      </c>
      <c r="K102" s="922">
        <v>0.7</v>
      </c>
      <c r="L102" s="922">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2" t="str">
        <f>General!G26</f>
        <v>of</v>
      </c>
      <c r="I103" s="922">
        <v>0.9</v>
      </c>
      <c r="J103" s="716">
        <v>1.1000000000000001</v>
      </c>
      <c r="K103" s="922">
        <v>0.7</v>
      </c>
      <c r="L103" s="922">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2" t="str">
        <f>General!G27</f>
        <v>r</v>
      </c>
      <c r="I104" s="922">
        <v>0.9</v>
      </c>
      <c r="J104" s="716">
        <v>1.1000000000000001</v>
      </c>
      <c r="K104" s="922">
        <v>0.7</v>
      </c>
      <c r="L104" s="922">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2" t="str">
        <f>General!G28</f>
        <v>rd</v>
      </c>
      <c r="I105" s="922">
        <v>0.9</v>
      </c>
      <c r="J105" s="716">
        <v>1.1000000000000001</v>
      </c>
      <c r="K105" s="922">
        <v>0.7</v>
      </c>
      <c r="L105" s="922">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2" t="str">
        <f>General!G29</f>
        <v>v</v>
      </c>
      <c r="I106" s="922">
        <v>0.9</v>
      </c>
      <c r="J106" s="716">
        <v>1.1000000000000001</v>
      </c>
      <c r="K106" s="922">
        <v>0.7</v>
      </c>
      <c r="L106" s="922">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2" t="str">
        <f>General!G30</f>
        <v>w</v>
      </c>
      <c r="I107" s="922">
        <v>0.9</v>
      </c>
      <c r="J107" s="716">
        <v>1.1000000000000001</v>
      </c>
      <c r="K107" s="922">
        <v>0.7</v>
      </c>
      <c r="L107" s="922">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2" t="str">
        <f>General!G31</f>
        <v>wd</v>
      </c>
      <c r="I108" s="922">
        <v>0.9</v>
      </c>
      <c r="J108" s="716">
        <v>1.1000000000000001</v>
      </c>
      <c r="K108" s="922">
        <v>0.7</v>
      </c>
      <c r="L108" s="922">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2" t="str">
        <f>General!G32</f>
        <v>z</v>
      </c>
      <c r="I109" s="922">
        <v>0.9</v>
      </c>
      <c r="J109" s="716">
        <v>1.1000000000000001</v>
      </c>
      <c r="K109" s="922">
        <v>0.7</v>
      </c>
      <c r="L109" s="922">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2" t="str">
        <f>General!G33</f>
        <v>zd</v>
      </c>
      <c r="I110" s="922">
        <v>0.9</v>
      </c>
      <c r="J110" s="716">
        <v>1.1000000000000001</v>
      </c>
      <c r="K110" s="922">
        <v>0.7</v>
      </c>
      <c r="L110" s="922">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980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314</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7" t="s">
        <v>1037</v>
      </c>
      <c r="I129" s="723"/>
      <c r="K129" s="679"/>
      <c r="L129" s="679"/>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7"/>
      <c r="H130" s="724" t="s">
        <v>1039</v>
      </c>
      <c r="I130" s="725" t="s">
        <v>1040</v>
      </c>
      <c r="J130" s="726" t="s">
        <v>1041</v>
      </c>
      <c r="K130" s="720"/>
      <c r="L130" s="679"/>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1034</v>
      </c>
      <c r="I131" t="s">
        <v>1035</v>
      </c>
      <c r="J131" t="s">
        <v>1036</v>
      </c>
      <c r="K131" s="679"/>
      <c r="L131" s="679"/>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1042</v>
      </c>
      <c r="I151" s="694"/>
      <c r="K151" s="679"/>
      <c r="L151" s="679"/>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1034</v>
      </c>
      <c r="I152" t="s">
        <v>1035</v>
      </c>
      <c r="J152" t="s">
        <v>1036</v>
      </c>
      <c r="K152" s="679"/>
      <c r="L152" s="679"/>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1038</v>
      </c>
      <c r="I171" s="694"/>
      <c r="K171" s="679"/>
      <c r="L171" s="679"/>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1034</v>
      </c>
      <c r="I172" t="s">
        <v>1035</v>
      </c>
      <c r="J172" t="s">
        <v>1036</v>
      </c>
      <c r="K172" s="679"/>
      <c r="L172" s="679"/>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1073</v>
      </c>
      <c r="I192" s="34" t="s">
        <v>364</v>
      </c>
      <c r="J192" s="34" t="s">
        <v>365</v>
      </c>
      <c r="L192" s="679"/>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2" t="str">
        <f>General!G17</f>
        <v>b</v>
      </c>
      <c r="H193" s="494">
        <v>2E-3</v>
      </c>
      <c r="I193" s="496">
        <v>1E-3</v>
      </c>
      <c r="J193" s="493">
        <v>0.1</v>
      </c>
      <c r="L193" s="679"/>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2" t="str">
        <f>General!G18</f>
        <v>bd</v>
      </c>
      <c r="H194" s="494">
        <v>2E-3</v>
      </c>
      <c r="I194" s="496">
        <v>1E-3</v>
      </c>
      <c r="J194" s="493">
        <v>0.1</v>
      </c>
      <c r="L194" s="679"/>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2" t="str">
        <f>General!G19</f>
        <v>f</v>
      </c>
      <c r="H195" s="494">
        <v>2E-3</v>
      </c>
      <c r="I195" s="496">
        <v>1E-3</v>
      </c>
      <c r="J195" s="493">
        <v>0.1</v>
      </c>
      <c r="L195" s="679"/>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2" t="str">
        <f>General!G20</f>
        <v>h</v>
      </c>
      <c r="H196" s="494">
        <v>2E-3</v>
      </c>
      <c r="I196" s="496">
        <v>1E-3</v>
      </c>
      <c r="J196" s="493">
        <v>0.1</v>
      </c>
      <c r="L196" s="679"/>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2" t="str">
        <f>General!G21</f>
        <v>i</v>
      </c>
      <c r="H197" s="494">
        <v>2E-3</v>
      </c>
      <c r="I197" s="496">
        <v>1E-3</v>
      </c>
      <c r="J197" s="493">
        <v>0.1</v>
      </c>
      <c r="L197" s="679"/>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2" t="str">
        <f>General!G22</f>
        <v>k</v>
      </c>
      <c r="H198" s="494">
        <v>2E-3</v>
      </c>
      <c r="I198" s="496">
        <v>1E-3</v>
      </c>
      <c r="J198" s="493">
        <v>0.1</v>
      </c>
      <c r="L198" s="679"/>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2" t="str">
        <f>General!G23</f>
        <v>l</v>
      </c>
      <c r="H199" s="494">
        <v>2E-3</v>
      </c>
      <c r="I199" s="496">
        <v>1E-3</v>
      </c>
      <c r="J199" s="493">
        <v>0.1</v>
      </c>
      <c r="L199" s="679"/>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2" t="str">
        <f>General!G24</f>
        <v>o</v>
      </c>
      <c r="H200" s="494">
        <v>2E-3</v>
      </c>
      <c r="I200" s="496">
        <v>1E-3</v>
      </c>
      <c r="J200" s="493">
        <v>0.1</v>
      </c>
      <c r="L200" s="679"/>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2" t="str">
        <f>General!G25</f>
        <v>od</v>
      </c>
      <c r="H201" s="494">
        <v>2E-3</v>
      </c>
      <c r="I201" s="496">
        <v>1E-3</v>
      </c>
      <c r="J201" s="493">
        <v>0.1</v>
      </c>
      <c r="L201" s="679"/>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2" t="str">
        <f>General!G26</f>
        <v>of</v>
      </c>
      <c r="H202" s="494">
        <v>2E-3</v>
      </c>
      <c r="I202" s="496">
        <v>1E-3</v>
      </c>
      <c r="J202" s="493">
        <v>0.1</v>
      </c>
      <c r="L202" s="679"/>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2" t="str">
        <f>General!G27</f>
        <v>r</v>
      </c>
      <c r="H203" s="494">
        <v>2E-3</v>
      </c>
      <c r="I203" s="496">
        <v>1E-3</v>
      </c>
      <c r="J203" s="493">
        <v>0.1</v>
      </c>
      <c r="L203" s="679"/>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2" t="str">
        <f>General!G28</f>
        <v>rd</v>
      </c>
      <c r="H204" s="494">
        <v>2E-3</v>
      </c>
      <c r="I204" s="496">
        <v>1E-3</v>
      </c>
      <c r="J204" s="493">
        <v>0.1</v>
      </c>
      <c r="L204" s="679"/>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2" t="str">
        <f>General!G29</f>
        <v>v</v>
      </c>
      <c r="H205" s="494">
        <v>2E-3</v>
      </c>
      <c r="I205" s="496">
        <v>1E-3</v>
      </c>
      <c r="J205" s="493">
        <v>0.1</v>
      </c>
      <c r="L205" s="679"/>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2" t="str">
        <f>General!G30</f>
        <v>w</v>
      </c>
      <c r="H206" s="494">
        <v>2E-3</v>
      </c>
      <c r="I206" s="496">
        <v>1E-3</v>
      </c>
      <c r="J206" s="493">
        <v>0.1</v>
      </c>
      <c r="L206" s="679"/>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2" t="str">
        <f>General!G31</f>
        <v>wd</v>
      </c>
      <c r="H207" s="494">
        <v>2E-3</v>
      </c>
      <c r="I207" s="496">
        <v>1E-3</v>
      </c>
      <c r="J207" s="493">
        <v>0.1</v>
      </c>
      <c r="L207" s="679"/>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2" t="str">
        <f>General!G32</f>
        <v>z</v>
      </c>
      <c r="H208" s="494">
        <v>2E-3</v>
      </c>
      <c r="I208" s="496">
        <v>1E-3</v>
      </c>
      <c r="J208" s="493">
        <v>0.1</v>
      </c>
      <c r="L208" s="679"/>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2" t="str">
        <f>General!G33</f>
        <v>zd</v>
      </c>
      <c r="H209" s="494">
        <v>2E-3</v>
      </c>
      <c r="I209" s="496">
        <v>1E-3</v>
      </c>
      <c r="J209" s="493">
        <v>0.1</v>
      </c>
      <c r="L209" s="679"/>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982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946</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70</v>
      </c>
      <c r="I216" s="501" t="s">
        <v>67</v>
      </c>
      <c r="J216" s="501" t="s">
        <v>323</v>
      </c>
      <c r="K216" s="501" t="s">
        <v>324</v>
      </c>
      <c r="L216" s="683" t="s">
        <v>1012</v>
      </c>
      <c r="M216" s="684" t="s">
        <v>65</v>
      </c>
      <c r="N216" s="684" t="s">
        <v>1013</v>
      </c>
      <c r="O216" s="684" t="s">
        <v>69</v>
      </c>
      <c r="P216" s="685" t="s">
        <v>72</v>
      </c>
      <c r="Q216" s="686" t="s">
        <v>340</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448</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1228</v>
      </c>
      <c r="H218" s="927">
        <v>0.115</v>
      </c>
      <c r="I218" s="928">
        <v>0.1065</v>
      </c>
      <c r="J218" s="494">
        <v>0.10150000000000001</v>
      </c>
      <c r="K218" s="494">
        <v>9.5000000000000001E-2</v>
      </c>
      <c r="L218" s="494">
        <v>8.7999999999999995E-2</v>
      </c>
      <c r="M218" s="494">
        <v>8.2000000000000003E-2</v>
      </c>
      <c r="N218" s="494">
        <v>7.6999999999999999E-2</v>
      </c>
      <c r="O218" s="494">
        <v>7.1199999999999999E-2</v>
      </c>
      <c r="P218" s="929">
        <v>5.9900000000000002E-2</v>
      </c>
      <c r="Q218" s="92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1000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3" t="s">
        <v>78</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983</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1074</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7" t="str">
        <f>H130</f>
        <v>Harv</v>
      </c>
      <c r="K244" s="727" t="str">
        <f t="shared" ref="K244:L244" si="4">I130</f>
        <v>Graz</v>
      </c>
      <c r="L244" s="727"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994</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3" t="s">
        <v>1001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996</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1002</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1004</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1003</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1244</v>
      </c>
      <c r="I253" s="55"/>
      <c r="J253" s="687">
        <v>0.15</v>
      </c>
      <c r="K253" s="1002" t="s">
        <v>1245</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1246</v>
      </c>
      <c r="I254" s="55"/>
      <c r="J254" s="687">
        <v>0.02</v>
      </c>
      <c r="K254" s="100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1247</v>
      </c>
      <c r="I255" s="55"/>
      <c r="J255" s="688">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1249</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1248</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1006</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1007</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1008</v>
      </c>
      <c r="K262" s="682" t="s">
        <v>1011</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35">
      <c r="A263" s="6"/>
      <c r="B263" s="7"/>
      <c r="C263" s="17"/>
      <c r="D263" s="17"/>
      <c r="E263" s="17"/>
      <c r="F263" s="26"/>
      <c r="G263" s="27"/>
      <c r="H263" s="27" t="s">
        <v>1009</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35">
      <c r="A266" s="6"/>
      <c r="B266" s="7"/>
      <c r="C266" s="17"/>
      <c r="D266" s="17"/>
      <c r="E266" s="17"/>
      <c r="F266" s="26"/>
      <c r="G266" s="27"/>
      <c r="H266" s="27" t="s">
        <v>1010</v>
      </c>
      <c r="I266" s="55"/>
      <c r="J266" s="681">
        <v>0</v>
      </c>
      <c r="K266" s="681">
        <v>0</v>
      </c>
      <c r="L266" s="681">
        <v>0</v>
      </c>
      <c r="M266" s="681">
        <v>0</v>
      </c>
      <c r="N266" s="681">
        <v>0</v>
      </c>
      <c r="O266" s="681">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3" t="s">
        <v>1014</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1015</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1002</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1004</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1003</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1244</v>
      </c>
      <c r="I274" s="55"/>
      <c r="J274" s="687">
        <v>0.125</v>
      </c>
      <c r="K274" s="1002" t="s">
        <v>1245</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1246</v>
      </c>
      <c r="I275" s="55"/>
      <c r="J275" s="687">
        <v>0.02</v>
      </c>
      <c r="K275" s="100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1247</v>
      </c>
      <c r="I276" s="55"/>
      <c r="J276" s="688">
        <f>1-SUM(J274:J275)</f>
        <v>0.85499999999999998</v>
      </c>
      <c r="K276" s="1002"/>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3" t="s">
        <v>663</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516</v>
      </c>
      <c r="I280" s="56"/>
      <c r="J280" s="318" t="s">
        <v>14</v>
      </c>
      <c r="K280" s="318" t="s">
        <v>508</v>
      </c>
      <c r="L280" s="318" t="s">
        <v>4</v>
      </c>
      <c r="M280" s="670"/>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1005</v>
      </c>
      <c r="I283" s="56"/>
      <c r="J283" s="318" t="s">
        <v>509</v>
      </c>
      <c r="K283" s="318" t="s">
        <v>510</v>
      </c>
      <c r="L283" s="318" t="s">
        <v>511</v>
      </c>
      <c r="M283" s="318" t="s">
        <v>512</v>
      </c>
      <c r="U283" s="32"/>
      <c r="V283" s="30"/>
      <c r="W283" s="16"/>
      <c r="X283" s="8"/>
      <c r="Y283" s="8"/>
      <c r="Z283" s="8"/>
    </row>
    <row r="284" spans="1:26" customFormat="1" ht="12" customHeight="1" outlineLevel="1" x14ac:dyDescent="0.3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5" t="s">
        <v>985</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986</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995</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5" t="s">
        <v>987</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999</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988</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989</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990</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991</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3" t="s">
        <v>997</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447</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998</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3" t="s">
        <v>992</v>
      </c>
      <c r="H307" s="34"/>
      <c r="I307" s="1007" t="s">
        <v>993</v>
      </c>
      <c r="J307" s="1008"/>
      <c r="K307" s="1008"/>
      <c r="L307" s="1008"/>
      <c r="M307" s="1008"/>
      <c r="N307" s="1008"/>
      <c r="O307" s="1008"/>
      <c r="P307" s="1008"/>
      <c r="Q307" s="1009"/>
      <c r="R307" s="57"/>
      <c r="S307" s="32"/>
      <c r="T307" s="32"/>
      <c r="U307" s="57"/>
      <c r="V307" s="32"/>
      <c r="W307" s="16"/>
      <c r="X307" s="8"/>
      <c r="Y307" s="8"/>
      <c r="Z307" s="8"/>
    </row>
    <row r="308" spans="1:26" customFormat="1" ht="12" customHeight="1" outlineLevel="1" x14ac:dyDescent="0.35">
      <c r="A308" s="6"/>
      <c r="B308" s="7"/>
      <c r="C308" s="17"/>
      <c r="D308" s="17"/>
      <c r="E308" s="17"/>
      <c r="F308" s="26"/>
      <c r="G308" s="663"/>
      <c r="H308" s="34"/>
      <c r="I308" s="1010" t="s">
        <v>70</v>
      </c>
      <c r="J308" s="1011"/>
      <c r="K308" s="1012"/>
      <c r="L308" s="1013" t="s">
        <v>67</v>
      </c>
      <c r="M308" s="1014"/>
      <c r="N308" s="1015"/>
      <c r="O308" s="1016" t="s">
        <v>323</v>
      </c>
      <c r="P308" s="1017"/>
      <c r="Q308" s="1018"/>
      <c r="R308" s="57"/>
      <c r="S308" s="1003" t="s">
        <v>1017</v>
      </c>
      <c r="T308" s="1005" t="s">
        <v>1016</v>
      </c>
      <c r="U308" s="57"/>
      <c r="V308" s="32"/>
      <c r="W308" s="16"/>
      <c r="X308" s="8"/>
      <c r="Y308" s="8"/>
      <c r="Z308" s="8"/>
    </row>
    <row r="309" spans="1:26" customFormat="1" ht="12" customHeight="1" outlineLevel="1" x14ac:dyDescent="0.3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4"/>
      <c r="T309" s="1006"/>
      <c r="U309" s="57"/>
      <c r="V309" s="32"/>
      <c r="W309" s="16"/>
      <c r="X309" s="8"/>
      <c r="Y309" s="8"/>
      <c r="Z309" s="8"/>
    </row>
    <row r="310" spans="1:26" customFormat="1" ht="12" customHeight="1" outlineLevel="1" x14ac:dyDescent="0.3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2" t="str">
        <f>General!G18</f>
        <v>bd</v>
      </c>
      <c r="I311" s="667">
        <v>0.27922143700582119</v>
      </c>
      <c r="J311" s="667">
        <v>1.3987353317483329</v>
      </c>
      <c r="K311" s="730">
        <f t="shared" ref="K311:K326" si="6">I311</f>
        <v>0.27922143700582119</v>
      </c>
      <c r="L311" s="676">
        <v>-7.357256925019099E-3</v>
      </c>
      <c r="M311" s="676">
        <v>-2.1449647872016701E-2</v>
      </c>
      <c r="N311" s="731">
        <f t="shared" ref="N311:N326" si="7">L311</f>
        <v>-7.357256925019099E-3</v>
      </c>
      <c r="O311" s="241">
        <v>59.634599807135977</v>
      </c>
      <c r="P311" s="241">
        <v>49.949846871547493</v>
      </c>
      <c r="Q311" s="730">
        <f t="shared" ref="Q311:Q326" si="8">O311</f>
        <v>59.634599807135977</v>
      </c>
      <c r="R311" s="57"/>
      <c r="S311" s="245">
        <v>2850</v>
      </c>
      <c r="T311" s="689">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2" t="str">
        <f>General!G19</f>
        <v>f</v>
      </c>
      <c r="I312" s="667">
        <v>0.21988823630969012</v>
      </c>
      <c r="J312" s="667">
        <v>1.3987353317483329</v>
      </c>
      <c r="K312" s="730">
        <f t="shared" si="6"/>
        <v>0.21988823630969012</v>
      </c>
      <c r="L312" s="676">
        <v>-4.6010728402032814E-3</v>
      </c>
      <c r="M312" s="676">
        <v>-2.1449647872016701E-2</v>
      </c>
      <c r="N312" s="731">
        <f t="shared" si="7"/>
        <v>-4.6010728402032814E-3</v>
      </c>
      <c r="O312" s="241">
        <v>57.445790754257906</v>
      </c>
      <c r="P312" s="241">
        <v>49.949846871547493</v>
      </c>
      <c r="Q312" s="730">
        <f t="shared" si="8"/>
        <v>57.445790754257906</v>
      </c>
      <c r="R312" s="57"/>
      <c r="S312" s="245">
        <v>2000</v>
      </c>
      <c r="T312" s="689">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2" t="str">
        <f>General!G20</f>
        <v>h</v>
      </c>
      <c r="I313" s="667">
        <v>0.27922143700582119</v>
      </c>
      <c r="J313" s="667">
        <v>1.3987353317483329</v>
      </c>
      <c r="K313" s="730">
        <f t="shared" si="6"/>
        <v>0.27922143700582119</v>
      </c>
      <c r="L313" s="676">
        <v>-7.357256925019099E-3</v>
      </c>
      <c r="M313" s="676">
        <v>-2.1449647872016701E-2</v>
      </c>
      <c r="N313" s="731">
        <f t="shared" si="7"/>
        <v>-7.357256925019099E-3</v>
      </c>
      <c r="O313" s="241">
        <v>59.634599807135977</v>
      </c>
      <c r="P313" s="241">
        <v>49.949846871547493</v>
      </c>
      <c r="Q313" s="730">
        <f t="shared" si="8"/>
        <v>59.634599807135977</v>
      </c>
      <c r="R313" s="57"/>
      <c r="S313" s="245">
        <v>10387</v>
      </c>
      <c r="T313" s="689">
        <f t="shared" si="5"/>
        <v>11050</v>
      </c>
      <c r="U313" s="57"/>
      <c r="V313" s="32"/>
      <c r="W313" s="16"/>
      <c r="X313" s="8"/>
      <c r="Y313" s="8"/>
      <c r="Z313" s="8"/>
    </row>
    <row r="314" spans="1:26" customFormat="1" ht="12" customHeight="1" outlineLevel="1" x14ac:dyDescent="0.35">
      <c r="A314" s="6"/>
      <c r="B314" s="7"/>
      <c r="C314" s="17"/>
      <c r="D314" s="17"/>
      <c r="E314" s="17"/>
      <c r="F314" s="26"/>
      <c r="G314" s="27"/>
      <c r="H314" s="692" t="str">
        <f>General!G21</f>
        <v>i</v>
      </c>
      <c r="I314" s="667">
        <v>0.21988823630969012</v>
      </c>
      <c r="J314" s="667">
        <v>1.3987353317483329</v>
      </c>
      <c r="K314" s="730">
        <f t="shared" si="6"/>
        <v>0.21988823630969012</v>
      </c>
      <c r="L314" s="676">
        <v>-4.6010728402032814E-3</v>
      </c>
      <c r="M314" s="676">
        <v>-2.1449647872016701E-2</v>
      </c>
      <c r="N314" s="731">
        <f t="shared" si="7"/>
        <v>-4.6010728402032814E-3</v>
      </c>
      <c r="O314" s="241">
        <v>57.445790754257906</v>
      </c>
      <c r="P314" s="241">
        <v>49.949846871547493</v>
      </c>
      <c r="Q314" s="730">
        <f t="shared" si="8"/>
        <v>57.445790754257906</v>
      </c>
      <c r="R314" s="57"/>
      <c r="S314" s="245">
        <v>2000</v>
      </c>
      <c r="T314" s="689">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2" t="str">
        <f>General!G22</f>
        <v>k</v>
      </c>
      <c r="I315" s="667">
        <v>0.21988823630969012</v>
      </c>
      <c r="J315" s="667">
        <v>1.3987353317483329</v>
      </c>
      <c r="K315" s="730">
        <f t="shared" si="6"/>
        <v>0.21988823630969012</v>
      </c>
      <c r="L315" s="676">
        <v>-4.6010728402032814E-3</v>
      </c>
      <c r="M315" s="676">
        <v>-2.1449647872016701E-2</v>
      </c>
      <c r="N315" s="731">
        <f t="shared" si="7"/>
        <v>-4.6010728402032814E-3</v>
      </c>
      <c r="O315" s="241">
        <v>57.445790754257906</v>
      </c>
      <c r="P315" s="241">
        <v>49.949846871547493</v>
      </c>
      <c r="Q315" s="730">
        <f t="shared" si="8"/>
        <v>57.445790754257906</v>
      </c>
      <c r="R315" s="57"/>
      <c r="S315" s="245">
        <v>2000</v>
      </c>
      <c r="T315" s="689">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2" t="str">
        <f>General!G23</f>
        <v>l</v>
      </c>
      <c r="I316" s="667">
        <v>0.21988823630969012</v>
      </c>
      <c r="J316" s="667">
        <v>1.3987353317483329</v>
      </c>
      <c r="K316" s="730">
        <f t="shared" si="6"/>
        <v>0.21988823630969012</v>
      </c>
      <c r="L316" s="676">
        <v>-4.6010728402032814E-3</v>
      </c>
      <c r="M316" s="676">
        <v>-2.1449647872016701E-2</v>
      </c>
      <c r="N316" s="731">
        <f t="shared" si="7"/>
        <v>-4.6010728402032814E-3</v>
      </c>
      <c r="O316" s="241">
        <v>57.445790754257906</v>
      </c>
      <c r="P316" s="241">
        <v>49.949846871547493</v>
      </c>
      <c r="Q316" s="730">
        <f t="shared" si="8"/>
        <v>57.445790754257906</v>
      </c>
      <c r="R316" s="57"/>
      <c r="S316" s="245">
        <v>2000</v>
      </c>
      <c r="T316" s="689">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2" t="str">
        <f>General!G24</f>
        <v>o</v>
      </c>
      <c r="I317" s="667">
        <v>0.27922143700582119</v>
      </c>
      <c r="J317" s="667">
        <v>1.3987353317483329</v>
      </c>
      <c r="K317" s="730">
        <f t="shared" si="6"/>
        <v>0.27922143700582119</v>
      </c>
      <c r="L317" s="676">
        <v>-7.357256925019099E-3</v>
      </c>
      <c r="M317" s="676">
        <v>-2.1449647872016701E-2</v>
      </c>
      <c r="N317" s="731">
        <f t="shared" si="7"/>
        <v>-7.357256925019099E-3</v>
      </c>
      <c r="O317" s="241">
        <v>59.634599807135977</v>
      </c>
      <c r="P317" s="241">
        <v>49.949846871547493</v>
      </c>
      <c r="Q317" s="730">
        <f t="shared" si="8"/>
        <v>59.634599807135977</v>
      </c>
      <c r="R317" s="57"/>
      <c r="S317" s="245">
        <v>2850</v>
      </c>
      <c r="T317" s="689">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2" t="str">
        <f>General!G25</f>
        <v>od</v>
      </c>
      <c r="I318" s="667">
        <v>0.27922143700582119</v>
      </c>
      <c r="J318" s="667">
        <v>1.3987353317483329</v>
      </c>
      <c r="K318" s="730">
        <f t="shared" si="6"/>
        <v>0.27922143700582119</v>
      </c>
      <c r="L318" s="676">
        <v>-7.357256925019099E-3</v>
      </c>
      <c r="M318" s="676">
        <v>-2.1449647872016701E-2</v>
      </c>
      <c r="N318" s="731">
        <f t="shared" si="7"/>
        <v>-7.357256925019099E-3</v>
      </c>
      <c r="O318" s="241">
        <v>59.634599807135977</v>
      </c>
      <c r="P318" s="241">
        <v>49.949846871547493</v>
      </c>
      <c r="Q318" s="730">
        <f t="shared" si="8"/>
        <v>59.634599807135977</v>
      </c>
      <c r="R318" s="57"/>
      <c r="S318" s="245">
        <v>2850</v>
      </c>
      <c r="T318" s="689">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2" t="str">
        <f>General!G26</f>
        <v>of</v>
      </c>
      <c r="I319" s="667">
        <v>0.27922143700582119</v>
      </c>
      <c r="J319" s="667">
        <v>1.3987353317483329</v>
      </c>
      <c r="K319" s="730">
        <f t="shared" si="6"/>
        <v>0.27922143700582119</v>
      </c>
      <c r="L319" s="676">
        <v>-7.357256925019099E-3</v>
      </c>
      <c r="M319" s="676">
        <v>-2.1449647872016701E-2</v>
      </c>
      <c r="N319" s="731">
        <f t="shared" si="7"/>
        <v>-7.357256925019099E-3</v>
      </c>
      <c r="O319" s="241">
        <v>59.634599807135977</v>
      </c>
      <c r="P319" s="241">
        <v>49.949846871547493</v>
      </c>
      <c r="Q319" s="730">
        <f t="shared" si="8"/>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2" t="str">
        <f>General!G27</f>
        <v>r</v>
      </c>
      <c r="I320" s="667">
        <v>0.21988823630969012</v>
      </c>
      <c r="J320" s="667">
        <v>1.3987353317483329</v>
      </c>
      <c r="K320" s="730">
        <f t="shared" si="6"/>
        <v>0.21988823630969012</v>
      </c>
      <c r="L320" s="676">
        <v>-4.6010728402032814E-3</v>
      </c>
      <c r="M320" s="676">
        <v>-2.1449647872016701E-2</v>
      </c>
      <c r="N320" s="731">
        <f t="shared" si="7"/>
        <v>-4.6010728402032814E-3</v>
      </c>
      <c r="O320" s="241">
        <v>57.445790754257906</v>
      </c>
      <c r="P320" s="241">
        <v>49.949846871547493</v>
      </c>
      <c r="Q320" s="730">
        <f t="shared" si="8"/>
        <v>57.445790754257906</v>
      </c>
      <c r="R320" s="57"/>
      <c r="S320" s="245">
        <v>1600</v>
      </c>
      <c r="T320" s="689">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2" t="str">
        <f>General!G28</f>
        <v>rd</v>
      </c>
      <c r="I321" s="667">
        <v>0.21988823630969012</v>
      </c>
      <c r="J321" s="667">
        <v>1.3987353317483329</v>
      </c>
      <c r="K321" s="730">
        <f t="shared" si="6"/>
        <v>0.21988823630969012</v>
      </c>
      <c r="L321" s="676">
        <v>-4.6010728402032814E-3</v>
      </c>
      <c r="M321" s="676">
        <v>-2.1449647872016701E-2</v>
      </c>
      <c r="N321" s="731">
        <f t="shared" si="7"/>
        <v>-4.6010728402032814E-3</v>
      </c>
      <c r="O321" s="241">
        <v>57.445790754257906</v>
      </c>
      <c r="P321" s="241">
        <v>49.949846871547493</v>
      </c>
      <c r="Q321" s="730">
        <f t="shared" si="8"/>
        <v>57.445790754257906</v>
      </c>
      <c r="R321" s="57"/>
      <c r="S321" s="245">
        <v>1600</v>
      </c>
      <c r="T321" s="689">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2" t="str">
        <f>General!G29</f>
        <v>v</v>
      </c>
      <c r="I322" s="667">
        <v>0.21988823630969012</v>
      </c>
      <c r="J322" s="667">
        <v>1.3987353317483329</v>
      </c>
      <c r="K322" s="730">
        <f t="shared" si="6"/>
        <v>0.21988823630969012</v>
      </c>
      <c r="L322" s="676">
        <v>-4.6010728402032814E-3</v>
      </c>
      <c r="M322" s="676">
        <v>-2.1449647872016701E-2</v>
      </c>
      <c r="N322" s="731">
        <f t="shared" si="7"/>
        <v>-4.6010728402032814E-3</v>
      </c>
      <c r="O322" s="241">
        <v>57.445790754257906</v>
      </c>
      <c r="P322" s="241">
        <v>49.949846871547493</v>
      </c>
      <c r="Q322" s="730">
        <f t="shared" si="8"/>
        <v>57.445790754257906</v>
      </c>
      <c r="R322" s="57"/>
      <c r="S322" s="245">
        <v>2000</v>
      </c>
      <c r="T322" s="689">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2" t="str">
        <f>General!G30</f>
        <v>w</v>
      </c>
      <c r="I323" s="667">
        <v>0.27922143700582119</v>
      </c>
      <c r="J323" s="667">
        <v>1.3987353317483329</v>
      </c>
      <c r="K323" s="730">
        <f t="shared" si="6"/>
        <v>0.27922143700582119</v>
      </c>
      <c r="L323" s="676">
        <v>-7.357256925019099E-3</v>
      </c>
      <c r="M323" s="676">
        <v>-2.1449647872016701E-2</v>
      </c>
      <c r="N323" s="731">
        <f t="shared" si="7"/>
        <v>-7.357256925019099E-3</v>
      </c>
      <c r="O323" s="241">
        <v>59.634599807135977</v>
      </c>
      <c r="P323" s="241">
        <v>49.949846871547493</v>
      </c>
      <c r="Q323" s="730">
        <f t="shared" si="8"/>
        <v>59.634599807135977</v>
      </c>
      <c r="R323" s="57"/>
      <c r="S323" s="245">
        <v>2850</v>
      </c>
      <c r="T323" s="689">
        <f t="shared" si="9"/>
        <v>3031.9148936170213</v>
      </c>
      <c r="U323" s="57"/>
      <c r="V323" s="32"/>
      <c r="W323" s="16"/>
      <c r="X323" s="8"/>
      <c r="Y323" s="8"/>
      <c r="Z323" s="8"/>
    </row>
    <row r="324" spans="1:26" customFormat="1" outlineLevel="1" x14ac:dyDescent="0.35">
      <c r="A324" s="6"/>
      <c r="B324" s="7"/>
      <c r="C324" s="17"/>
      <c r="D324" s="17"/>
      <c r="E324" s="17"/>
      <c r="F324" s="26"/>
      <c r="G324" s="27"/>
      <c r="H324" s="692" t="str">
        <f>General!G31</f>
        <v>wd</v>
      </c>
      <c r="I324" s="667">
        <v>0.27922143700582119</v>
      </c>
      <c r="J324" s="667">
        <v>1.3987353317483329</v>
      </c>
      <c r="K324" s="730">
        <f t="shared" si="6"/>
        <v>0.27922143700582119</v>
      </c>
      <c r="L324" s="676">
        <v>-7.357256925019099E-3</v>
      </c>
      <c r="M324" s="676">
        <v>-2.1449647872016701E-2</v>
      </c>
      <c r="N324" s="731">
        <f t="shared" si="7"/>
        <v>-7.357256925019099E-3</v>
      </c>
      <c r="O324" s="241">
        <v>59.634599807135977</v>
      </c>
      <c r="P324" s="241">
        <v>49.949846871547493</v>
      </c>
      <c r="Q324" s="730">
        <f t="shared" si="8"/>
        <v>59.634599807135977</v>
      </c>
      <c r="R324" s="57"/>
      <c r="S324" s="245">
        <v>2850</v>
      </c>
      <c r="T324" s="689">
        <f t="shared" si="9"/>
        <v>3031.9148936170213</v>
      </c>
      <c r="U324" s="57"/>
      <c r="V324" s="32"/>
      <c r="W324" s="16"/>
      <c r="X324" s="8"/>
      <c r="Y324" s="8"/>
      <c r="Z324" s="8"/>
    </row>
    <row r="325" spans="1:26" customFormat="1" outlineLevel="1" x14ac:dyDescent="0.35">
      <c r="A325" s="6"/>
      <c r="B325" s="7"/>
      <c r="C325" s="17"/>
      <c r="D325" s="17"/>
      <c r="E325" s="17"/>
      <c r="F325" s="26"/>
      <c r="G325" s="26"/>
      <c r="H325" s="692" t="str">
        <f>General!G32</f>
        <v>z</v>
      </c>
      <c r="I325" s="667">
        <v>0.21988823630969012</v>
      </c>
      <c r="J325" s="667">
        <v>1.3987353317483329</v>
      </c>
      <c r="K325" s="730">
        <f t="shared" si="6"/>
        <v>0.21988823630969012</v>
      </c>
      <c r="L325" s="676">
        <v>-4.6010728402032814E-3</v>
      </c>
      <c r="M325" s="676">
        <v>-2.1449647872016701E-2</v>
      </c>
      <c r="N325" s="731">
        <f t="shared" si="7"/>
        <v>-4.6010728402032814E-3</v>
      </c>
      <c r="O325" s="241">
        <v>57.445790754257906</v>
      </c>
      <c r="P325" s="241">
        <v>49.949846871547493</v>
      </c>
      <c r="Q325" s="730">
        <f t="shared" si="8"/>
        <v>57.445790754257906</v>
      </c>
      <c r="R325" s="666"/>
      <c r="S325" s="245">
        <v>1600</v>
      </c>
      <c r="T325" s="689">
        <f t="shared" si="9"/>
        <v>1649.4845360824743</v>
      </c>
      <c r="U325" s="666"/>
      <c r="V325" s="38"/>
      <c r="W325" s="16"/>
      <c r="X325" s="8"/>
      <c r="Y325" s="8"/>
      <c r="Z325" s="8"/>
    </row>
    <row r="326" spans="1:26" customFormat="1" outlineLevel="1" x14ac:dyDescent="0.35">
      <c r="A326" s="6"/>
      <c r="B326" s="7"/>
      <c r="C326" s="17"/>
      <c r="D326" s="17"/>
      <c r="E326" s="17"/>
      <c r="F326" s="26"/>
      <c r="G326" s="26"/>
      <c r="H326" s="692" t="str">
        <f>General!G33</f>
        <v>zd</v>
      </c>
      <c r="I326" s="667">
        <v>0.21988823630969012</v>
      </c>
      <c r="J326" s="667">
        <v>1.3987353317483329</v>
      </c>
      <c r="K326" s="730">
        <f t="shared" si="6"/>
        <v>0.21988823630969012</v>
      </c>
      <c r="L326" s="676">
        <v>-4.6010728402032814E-3</v>
      </c>
      <c r="M326" s="676">
        <v>-2.1449647872016701E-2</v>
      </c>
      <c r="N326" s="731">
        <f t="shared" si="7"/>
        <v>-4.6010728402032814E-3</v>
      </c>
      <c r="O326" s="241">
        <v>57.445790754257906</v>
      </c>
      <c r="P326" s="241">
        <v>49.949846871547493</v>
      </c>
      <c r="Q326" s="730">
        <f t="shared" si="8"/>
        <v>57.445790754257906</v>
      </c>
      <c r="R326" s="38"/>
      <c r="S326" s="245">
        <v>1600</v>
      </c>
      <c r="T326" s="689">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1197</v>
      </c>
      <c r="B2" s="199">
        <v>5000000</v>
      </c>
    </row>
    <row r="4" spans="1:2" x14ac:dyDescent="0.35">
      <c r="A4" s="64" t="s">
        <v>391</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844</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845</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943</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836</v>
      </c>
      <c r="J11" s="23"/>
      <c r="K11" s="99"/>
      <c r="L11" s="99"/>
      <c r="M11" s="23"/>
      <c r="N11" s="23"/>
      <c r="O11" s="23" t="s">
        <v>840</v>
      </c>
      <c r="P11" s="23"/>
      <c r="Q11" s="23"/>
      <c r="R11" s="23"/>
      <c r="S11" s="23"/>
      <c r="T11" s="23"/>
      <c r="U11" s="23"/>
      <c r="V11" s="22"/>
      <c r="W11" s="16"/>
      <c r="X11" s="8"/>
    </row>
    <row r="12" spans="1:24" ht="13.4" customHeight="1" x14ac:dyDescent="0.35">
      <c r="A12" s="164"/>
      <c r="B12" s="7"/>
      <c r="C12" s="17"/>
      <c r="D12" s="17"/>
      <c r="E12" s="17"/>
      <c r="F12" s="17"/>
      <c r="G12" s="17"/>
      <c r="H12" s="17"/>
      <c r="I12" s="22" t="s">
        <v>843</v>
      </c>
      <c r="J12" s="23"/>
      <c r="K12" s="23" t="s">
        <v>197</v>
      </c>
      <c r="L12" s="23" t="s">
        <v>842</v>
      </c>
      <c r="M12" s="23" t="s">
        <v>841</v>
      </c>
      <c r="N12" s="23" t="s">
        <v>840</v>
      </c>
      <c r="O12" s="23" t="str">
        <f>"per "&amp;$I$26&amp;" MJ"</f>
        <v>per 100 MJ</v>
      </c>
      <c r="P12" s="23"/>
      <c r="Q12" s="23" t="s">
        <v>914</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850</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851</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852</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853</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854</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855</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856</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857</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858</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859</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839</v>
      </c>
      <c r="I26" s="555">
        <v>100</v>
      </c>
      <c r="J26" s="89" t="s">
        <v>838</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837</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2024-04-14T05:52:53Z</dcterms:modified>
</cp:coreProperties>
</file>