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E2EE8DCB-6302-47D1-A91F-0EDA3EA6CB0F}" xr6:coauthVersionLast="47" xr6:coauthVersionMax="47" xr10:uidLastSave="{00000000-0000-0000-0000-000000000000}"/>
  <bookViews>
    <workbookView xWindow="375" yWindow="225" windowWidth="25140" windowHeight="15075" tabRatio="726" firstSheet="1" activeTab="1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Understory" sheetId="27" r:id="rId9"/>
    <sheet name="Labour" sheetId="10"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8" hidden="1">Understory!$G$180:$O$181</definedName>
    <definedName name="a_c2_c0" localSheetId="13">CropResidue!$J$281:$L$281</definedName>
    <definedName name="a_c2_c0" localSheetId="10">Sheep!$K$245:$M$245</definedName>
    <definedName name="animal_age" localSheetId="13">CropResidue!$J$249</definedName>
    <definedName name="arable" localSheetId="1">General!$J$69:$J$77</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8">Understory!$K$426:$K$435</definedName>
    <definedName name="capital_limit" localSheetId="14">Finance!$B$2</definedName>
    <definedName name="chem" localSheetId="3">Crop!$G$421:$AU$501</definedName>
    <definedName name="chem_by_lmu">Crop!$H$796:$Q$797</definedName>
    <definedName name="chem_cost" localSheetId="3">Crop!$G$333:$AA$413</definedName>
    <definedName name="chem_info">Crop!$I$814:$L$818</definedName>
    <definedName name="clover_propn_in_sward_stubble" localSheetId="13">CropResidue!$J$16</definedName>
    <definedName name="CPDry" localSheetId="7">Annual!$V$628:$V$637</definedName>
    <definedName name="CPDry" localSheetId="8">Understory!$V$617:$V$626</definedName>
    <definedName name="CPGrn" localSheetId="7">Annual!$X$492:$X$501</definedName>
    <definedName name="CPGrn" localSheetId="8">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8">Understory!$J$148:$S$148</definedName>
    <definedName name="Date_ResownGrazing" localSheetId="7">Annual!$J$155:$S$155</definedName>
    <definedName name="Date_ResownGrazing" localSheetId="8">Understory!$J$154:$S$154</definedName>
    <definedName name="Date_Seeding" localSheetId="7">Annual!$J$151:$S$151</definedName>
    <definedName name="Date_Seeding" localSheetId="8">Understory!$J$150:$S$150</definedName>
    <definedName name="DigDryAve" localSheetId="7">Annual!$J$628:$J$727</definedName>
    <definedName name="DigDryAve" localSheetId="8">Understory!$J$617:$J$716</definedName>
    <definedName name="DigDryRange" localSheetId="7">Annual!$K$628:$K$727</definedName>
    <definedName name="DigDryRange" localSheetId="8">Understory!$K$617:$K$716</definedName>
    <definedName name="DigGrn" localSheetId="7">Annual!$J$492:$R$591</definedName>
    <definedName name="DigGrn" localSheetId="8">Understory!$J$481:$R$580</definedName>
    <definedName name="DigPOC" localSheetId="7">Annual!$I$867:$R$876</definedName>
    <definedName name="DigPOC" localSheetId="8">Understory!$I$856:$R$865</definedName>
    <definedName name="DigRednSenesce" localSheetId="7">Annual!$T$492:$T$591</definedName>
    <definedName name="DigRednSenesce" localSheetId="8">Understory!$T$481:$T$580</definedName>
    <definedName name="DigSpread" localSheetId="7">Annual!$V$492:$V$591</definedName>
    <definedName name="DigSpread" localSheetId="8">Understory!$V$481:$V$580</definedName>
    <definedName name="dry_seed_start" localSheetId="3">Crop!$I$38</definedName>
    <definedName name="empty_rate">'Sup Feed'!$H$77:$J$85</definedName>
    <definedName name="EndGS" localSheetId="7">Annual!$J$79:$S$79</definedName>
    <definedName name="EndGS" localSheetId="8">Understory!$J$78:$S$78</definedName>
    <definedName name="ErosionLimit" localSheetId="7">Annual!$K$893:$S$992</definedName>
    <definedName name="ErosionLimit" localSheetId="8">Understory!$K$882:$S$981</definedName>
    <definedName name="FaG_LMU" localSheetId="7">Annual!$M$164:$U$164</definedName>
    <definedName name="FaG_LMU" localSheetId="8">Understory!$M$163:$U$163</definedName>
    <definedName name="FaG_PropnGrn" localSheetId="7">Annual!$L$166</definedName>
    <definedName name="FaG_PropnGrn" localSheetId="8">Understory!$L$165</definedName>
    <definedName name="feed_freq">'Sup Feed'!$O$75</definedName>
    <definedName name="feed_periods" localSheetId="10">Sheep!$J$64:$L$165</definedName>
    <definedName name="feed_rate">'Sup Feed'!$N$78:$P$85</definedName>
    <definedName name="fert" localSheetId="3">Crop!$G$507:$AU$587</definedName>
    <definedName name="fert_by_lmu" localSheetId="3">Crop!$H$773:$Q$780</definedName>
    <definedName name="fert_info" localSheetId="3">Crop!$H$751:$M$758</definedName>
    <definedName name="fert_passes" localSheetId="3">Crop!$G$593:$AU$673</definedName>
    <definedName name="fert_prep">Labour!$N$100:$P$103</definedName>
    <definedName name="fixed_crop_monitoring">Labour!$E$125:$Q$126</definedName>
    <definedName name="fixed_rotphases">Crop!$H$160:$M$239</definedName>
    <definedName name="FOOatGrazing" localSheetId="7">Annual!$L$164</definedName>
    <definedName name="FOOatGrazing" localSheetId="8">Understory!$L$163</definedName>
    <definedName name="FOOatSeeding" localSheetId="7">Annual!$J$157:$S$157</definedName>
    <definedName name="FOOatSeeding" localSheetId="8">Understory!$J$156:$S$156</definedName>
    <definedName name="FOODryH" localSheetId="7">Annual!$L$628:$L$727</definedName>
    <definedName name="FOODryH" localSheetId="8">Understory!$L$617:$L$716</definedName>
    <definedName name="FOOGrazePropn" localSheetId="7">Annual!$O$448:$O$451</definedName>
    <definedName name="FOOGrazePropn" localSheetId="8">Understory!$O$437:$O$440</definedName>
    <definedName name="FOOPOC" localSheetId="7">Annual!$T$867:$AC$876</definedName>
    <definedName name="FOOPOC" localSheetId="8">Understory!$T$856:$AC$865</definedName>
    <definedName name="frost" localSheetId="3">Crop!$H$721:$Q$738</definedName>
    <definedName name="GermPhases" localSheetId="7">Annual!$H$182:$O$192</definedName>
    <definedName name="GermPhases" localSheetId="8">Understory!$H$181:$O$181</definedName>
    <definedName name="GermScalarFP" localSheetId="8">Understory!$T$120:$AC$129</definedName>
    <definedName name="GermScalarFP">Annual!$T$121:$AC$130</definedName>
    <definedName name="GermScalarLMU" localSheetId="7">Annual!$J$121:$R$130</definedName>
    <definedName name="GermScalarLMU" localSheetId="8">Understory!$J$120:$R$129</definedName>
    <definedName name="GermStd" localSheetId="7">Annual!$I$121:$I$130</definedName>
    <definedName name="GermStd" localSheetId="8">Understory!$I$120:$I$129</definedName>
    <definedName name="harv_date" localSheetId="6">Periods!$G$60:$P$60</definedName>
    <definedName name="harv_delays" localSheetId="12">Mach!$B$18</definedName>
    <definedName name="harv_eff" localSheetId="12">Mach!$B$16</definedName>
    <definedName name="harv_period_lengths" localSheetId="6">Periods!$G$64:$P$65</definedName>
    <definedName name="harvest_helper">Labour!$G$100:$H$117</definedName>
    <definedName name="harvest_prep" localSheetId="9">Labour!$J$100:$L$102</definedName>
    <definedName name="hay_making_date" localSheetId="3">Crop!$I$81</definedName>
    <definedName name="hr_scalar" localSheetId="7">Annual!$K$18:$T$18</definedName>
    <definedName name="hr_scalar" localSheetId="8">Understory!$K$18:$T$18</definedName>
    <definedName name="i_a_idx" localSheetId="10">Sheep!$H$354:$H$356</definedName>
    <definedName name="i_a_ks2" localSheetId="13">CropResidue!$I$310:$K$326</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b_ks2" localSheetId="13">CropResidue!$L$310:$N$326</definedName>
    <definedName name="i_b0_propn" localSheetId="13">CropResidue!$J$266:$O$266</definedName>
    <definedName name="i_b1_propn" localSheetId="13">CropResidue!$J$263:$T$263</definedName>
    <definedName name="i_biomass_scalar_ks2" localSheetId="13">CropResidue!$H$132:$J$148</definedName>
    <definedName name="i_break">General!$Z$108:$Z$117</definedName>
    <definedName name="i_break_date">General!$T$108:$T$117</definedName>
    <definedName name="i_c_ks2" localSheetId="13">CropResidue!$O$310:$Q$326</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CropResidue!$J$259</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8">Understory!$M$598:$V$598</definedName>
    <definedName name="i_dry_dmd_eogs_z" localSheetId="7">Annual!$M$608:$V$608</definedName>
    <definedName name="i_dry_dmd_eogs_z" localSheetId="8">Understory!$M$597:$V$597</definedName>
    <definedName name="i_dry_exists" localSheetId="7">Annual!$J$80:$S$80</definedName>
    <definedName name="i_dry_exists" localSheetId="8">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at" localSheetId="13">CropResidue!$J$253</definedName>
    <definedName name="i_fat_yatf" localSheetId="13">CropResidue!$J$274</definedName>
    <definedName name="i_fd" localSheetId="13">CropResidue!$J$251</definedName>
    <definedName name="i_fd_yatf" localSheetId="13">CropResidue!$J$272</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Crop!$H$101:$H$102</definedName>
    <definedName name="i_fixed_fert_passes" localSheetId="3">Crop!$M$101:$M$102</definedName>
    <definedName name="i_fl" localSheetId="13">CropResidue!$J$252</definedName>
    <definedName name="i_fl_yatf" localSheetId="13">CropResidue!$J$273</definedName>
    <definedName name="i_foo" localSheetId="13">CropResidue!$J$302</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CropResidue!$J$284:$M$284</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CropResidue!$J$271</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CropResidue!$J$303</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CropResidue!$J$270</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 localSheetId="13">CropResidue!$J$257</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uscle" localSheetId="13">CropResidue!$J$255</definedName>
    <definedName name="i_muscle_yatf" localSheetId="13">CropResidue!$J$276</definedName>
    <definedName name="i_mvf_dmd_q">MVEnergy!$K$15:$K$24</definedName>
    <definedName name="i_mvf_me">MVEnergy!$I$26</definedName>
    <definedName name="i_n_dam_sales" localSheetId="10">Sheep!$O$785</definedName>
    <definedName name="i_nap_fert_passes_scalar_k" localSheetId="3">Crop!$Q$119:$R$138</definedName>
    <definedName name="i_nap_fert_scalar_k" localSheetId="3">Crop!$J$119:$K$138</definedName>
    <definedName name="i_node_is_fvp" localSheetId="1">General!$P$118:$R$118</definedName>
    <definedName name="i_non_cropable_area_l" localSheetId="1">General!$I$69:$I$77</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CropResidue!$J$260</definedName>
    <definedName name="i_overheads" localSheetId="1">General!$J$134:$J$142</definedName>
    <definedName name="i_p6_len" localSheetId="10">Sheep!$N$65</definedName>
    <definedName name="i_padstocked_propn_zp6" localSheetId="10">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8">Understory!$J$100:$R$100</definedName>
    <definedName name="i_pasture_stage_p6z" localSheetId="7">Annual!$K$24:$T$33</definedName>
    <definedName name="i_pasture_stage_p6z" localSheetId="10">Sheep!$S$65:$S$164</definedName>
    <definedName name="i_pasture_stage_p6z" localSheetId="8">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CropResidue!$J$295</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Crop!$T$834:$T$869</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CropResidue!$J$298</definedName>
    <definedName name="i_temp_ave_p4" localSheetId="10">Sheep!$Q$173:$Q$184</definedName>
    <definedName name="i_temp_max" localSheetId="13">CropResidue!$J$296</definedName>
    <definedName name="i_temp_max_p4" localSheetId="10">Sheep!$P$173:$P$184</definedName>
    <definedName name="i_temp_min" localSheetId="13">CropResidue!$J$297</definedName>
    <definedName name="i_temp_min_p4" localSheetId="10">Sheep!$O$173:$O$184</definedName>
    <definedName name="i_trial_yield" localSheetId="13">CropResidue!$T$310:$T$326</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Crop!$R$161:$R$239</definedName>
    <definedName name="i_viscera" localSheetId="13">CropResidue!$J$254</definedName>
    <definedName name="i_viscera_yatf" localSheetId="13">CropResidue!$J$275</definedName>
    <definedName name="i_vm_p4" localSheetId="10">Sheep!$J$173:$J$184</definedName>
    <definedName name="i_wean_og1" localSheetId="10">Sheep!$N$381:$Q$388</definedName>
    <definedName name="i_wg_propn_p6" localSheetId="10">Sheep!$J$202:$S$202</definedName>
    <definedName name="i_ws" localSheetId="13">CropResidue!$J$294</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CropResidue!$J$289</definedName>
    <definedName name="learn">Labour!$V$73</definedName>
    <definedName name="leave_manager">Labour!$H$38</definedName>
    <definedName name="leave_permanent">Labour!$J$38</definedName>
    <definedName name="Legume" localSheetId="7">Annual!$K$17:$T$17</definedName>
    <definedName name="Legume" localSheetId="8">Understory!$K$17:$T$17</definedName>
    <definedName name="LowFOO" localSheetId="7">Annual!$K$207:$S$306</definedName>
    <definedName name="LowFOO" localSheetId="8">Understory!$K$196:$S$295</definedName>
    <definedName name="LowPGR" localSheetId="7">Annual!$V$207:$AD$306</definedName>
    <definedName name="LowPGR" localSheetId="8">Understory!$V$196:$AD$295</definedName>
    <definedName name="MaintenanceEff" localSheetId="7">Annual!$L$1010:$P$1019</definedName>
    <definedName name="MaintenanceEff" localSheetId="8">Understory!$L$999:$P$1008</definedName>
    <definedName name="MaintenanceNV" localSheetId="8">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8">Understory!$K$310:$S$409</definedName>
    <definedName name="MedPGR" localSheetId="7">Annual!$V$321:$AD$420</definedName>
    <definedName name="MedPGR" localSheetId="8">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General!$Q$68</definedName>
    <definedName name="pas_inc_t" localSheetId="1">General!$I$92:$L$92</definedName>
    <definedName name="pas_seeding_end" localSheetId="7">Annual!$J$153:$S$153</definedName>
    <definedName name="pas_seeding_end" localSheetId="8">Understory!$J$152:$S$152</definedName>
    <definedName name="PastDecay" localSheetId="7">Annual!$J$81</definedName>
    <definedName name="PastDecay" localSheetId="8">Understory!$J$80</definedName>
    <definedName name="PGRScalarH" localSheetId="7">Annual!$M$437:$V$446</definedName>
    <definedName name="PGRScalarH" localSheetId="8">Understory!$M$426:$V$435</definedName>
    <definedName name="planning">Labour!$J$72:$L$83</definedName>
    <definedName name="poc_destock">Crop!$I$86</definedName>
    <definedName name="POCCons" localSheetId="7">Annual!$M$748:$U$847</definedName>
    <definedName name="POCCons" localSheetId="8">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General!$N$68</definedName>
    <definedName name="road_cartage_distance" localSheetId="1">General!$N$70</definedName>
    <definedName name="seed_info">Crop!$G$884:$Q$920</definedName>
    <definedName name="seed_period_lengths" localSheetId="6">Periods!$G$51:$P$53</definedName>
    <definedName name="seed_prep">Labour!$V$100:$X$103</definedName>
    <definedName name="seeding_after_season_start" localSheetId="6">Periods!$G$56:$P$56</definedName>
    <definedName name="seeding_delays" localSheetId="12">Mach!$B$23</definedName>
    <definedName name="seeding_eff" localSheetId="12">Mach!$B$21</definedName>
    <definedName name="seeding_fuel_lmu_adj" localSheetId="12">Mach!$A$25:$B$34</definedName>
    <definedName name="seeding_helper">Labour!$E$101</definedName>
    <definedName name="seeding_rate" localSheetId="3">Crop!$I$833:$R$869</definedName>
    <definedName name="seeding_rate_lmu_adj" localSheetId="12">Mach!$A$47:$B$56</definedName>
    <definedName name="SenesceEOS" localSheetId="7">Annual!$T$469:$AC$478</definedName>
    <definedName name="SenesceEOS" localSheetId="8">Understory!$T$458:$AC$467</definedName>
    <definedName name="SenescePropn" localSheetId="7">Annual!$I$469:$R$478</definedName>
    <definedName name="SenescePropn" localSheetId="8">Understory!$I$458:$R$467</definedName>
    <definedName name="shear_date" localSheetId="13">CropResidue!$J$290</definedName>
    <definedName name="sick_leave_permanent">Labour!$J$36</definedName>
    <definedName name="spray_eff" localSheetId="12">Mach!$B$13</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Mach!$B$59</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Mach!$A$36:$B$45</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8">Understory!$J$77</definedName>
    <definedName name="trial_length" localSheetId="13">CropResidue!$J$243</definedName>
    <definedName name="user_crop_rot">Crop!$J$149</definedName>
    <definedName name="variable_crop_monitoring">Labour!$E$131:$Q$148</definedName>
    <definedName name="w_foetus_start" localSheetId="13">CropResidue!$J$256</definedName>
    <definedName name="yield_by_lmu" localSheetId="3">Crop!$I$688:$R$705</definedName>
    <definedName name="yield_penalty_wet" localSheetId="3">Crop!$H$42:$R$59</definedName>
    <definedName name="yields" localSheetId="3">Crop!$G$244:$Q$323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I594" i="1" l="1"/>
  <c r="J594" i="1"/>
  <c r="K594" i="1"/>
  <c r="H594" i="1"/>
  <c r="H775" i="1"/>
  <c r="H776" i="1"/>
  <c r="H777" i="1"/>
  <c r="H778" i="1"/>
  <c r="H779" i="1"/>
  <c r="H780" i="1"/>
  <c r="L753"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I137" i="1" l="1"/>
  <c r="H137" i="1"/>
  <c r="I134" i="1"/>
  <c r="H134" i="1"/>
  <c r="I131" i="1"/>
  <c r="H131" i="1"/>
  <c r="I125" i="1"/>
  <c r="H125" i="1"/>
  <c r="H894" i="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H637" i="1" l="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W379"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AC680" i="18"/>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Q289" i="1" l="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Y409" i="27"/>
  <c r="X409" i="27"/>
  <c r="W409" i="27"/>
  <c r="V409" i="27"/>
  <c r="Y408" i="27"/>
  <c r="X408" i="27"/>
  <c r="W408" i="27"/>
  <c r="V408" i="27"/>
  <c r="Y407" i="27"/>
  <c r="X407" i="27"/>
  <c r="W407" i="27"/>
  <c r="V407" i="27"/>
  <c r="Y406" i="27"/>
  <c r="X406" i="27"/>
  <c r="W406" i="27"/>
  <c r="V406" i="27"/>
  <c r="Y405" i="27"/>
  <c r="X405" i="27"/>
  <c r="W405" i="27"/>
  <c r="V405" i="27"/>
  <c r="Y404" i="27"/>
  <c r="X404" i="27"/>
  <c r="W404" i="27"/>
  <c r="V404" i="27"/>
  <c r="Y403" i="27"/>
  <c r="X403" i="27"/>
  <c r="W403" i="27"/>
  <c r="V403" i="27"/>
  <c r="Y402" i="27"/>
  <c r="X402" i="27"/>
  <c r="W402" i="27"/>
  <c r="V402" i="27"/>
  <c r="Y401" i="27"/>
  <c r="X401" i="27"/>
  <c r="W401" i="27"/>
  <c r="V401" i="27"/>
  <c r="Y400" i="27"/>
  <c r="X400" i="27"/>
  <c r="W400" i="27"/>
  <c r="V400" i="27"/>
  <c r="Y399" i="27"/>
  <c r="X399" i="27"/>
  <c r="W399" i="27"/>
  <c r="V399" i="27"/>
  <c r="Y398" i="27"/>
  <c r="X398" i="27"/>
  <c r="W398" i="27"/>
  <c r="V398" i="27"/>
  <c r="Y397" i="27"/>
  <c r="X397" i="27"/>
  <c r="W397" i="27"/>
  <c r="V397" i="27"/>
  <c r="Y396" i="27"/>
  <c r="X396" i="27"/>
  <c r="W396" i="27"/>
  <c r="V396" i="27"/>
  <c r="Y395" i="27"/>
  <c r="X395" i="27"/>
  <c r="W395" i="27"/>
  <c r="V395" i="27"/>
  <c r="Y394" i="27"/>
  <c r="X394" i="27"/>
  <c r="W394" i="27"/>
  <c r="V394" i="27"/>
  <c r="Y393" i="27"/>
  <c r="X393" i="27"/>
  <c r="W393" i="27"/>
  <c r="V393" i="27"/>
  <c r="Y392" i="27"/>
  <c r="X392" i="27"/>
  <c r="W392" i="27"/>
  <c r="V392" i="27"/>
  <c r="Y391" i="27"/>
  <c r="X391" i="27"/>
  <c r="W391" i="27"/>
  <c r="V391" i="27"/>
  <c r="Y390" i="27"/>
  <c r="X390" i="27"/>
  <c r="W390" i="27"/>
  <c r="V390" i="27"/>
  <c r="Y389" i="27"/>
  <c r="X389" i="27"/>
  <c r="W389" i="27"/>
  <c r="V389" i="27"/>
  <c r="Y388" i="27"/>
  <c r="X388" i="27"/>
  <c r="W388" i="27"/>
  <c r="V388" i="27"/>
  <c r="Y387" i="27"/>
  <c r="X387" i="27"/>
  <c r="W387" i="27"/>
  <c r="V387" i="27"/>
  <c r="Y386" i="27"/>
  <c r="X386" i="27"/>
  <c r="W386" i="27"/>
  <c r="V386" i="27"/>
  <c r="Y385" i="27"/>
  <c r="X385" i="27"/>
  <c r="W385" i="27"/>
  <c r="V385" i="27"/>
  <c r="Y384" i="27"/>
  <c r="X384" i="27"/>
  <c r="W384" i="27"/>
  <c r="V384" i="27"/>
  <c r="Y383" i="27"/>
  <c r="X383" i="27"/>
  <c r="W383" i="27"/>
  <c r="V383" i="27"/>
  <c r="Y382" i="27"/>
  <c r="X382" i="27"/>
  <c r="W382" i="27"/>
  <c r="V382" i="27"/>
  <c r="Y381" i="27"/>
  <c r="X381" i="27"/>
  <c r="W381" i="27"/>
  <c r="V381" i="27"/>
  <c r="Y380" i="27"/>
  <c r="X380" i="27"/>
  <c r="W380" i="27"/>
  <c r="V380" i="27"/>
  <c r="Y379" i="27"/>
  <c r="X379" i="27"/>
  <c r="W379" i="27"/>
  <c r="V379" i="27"/>
  <c r="Y378" i="27"/>
  <c r="X378" i="27"/>
  <c r="W378" i="27"/>
  <c r="V378" i="27"/>
  <c r="Y377" i="27"/>
  <c r="X377" i="27"/>
  <c r="W377" i="27"/>
  <c r="V377" i="27"/>
  <c r="Y376" i="27"/>
  <c r="X376" i="27"/>
  <c r="W376" i="27"/>
  <c r="V376" i="27"/>
  <c r="Y375" i="27"/>
  <c r="X375" i="27"/>
  <c r="W375" i="27"/>
  <c r="V375" i="27"/>
  <c r="Y374" i="27"/>
  <c r="X374" i="27"/>
  <c r="W374" i="27"/>
  <c r="V374" i="27"/>
  <c r="Y373" i="27"/>
  <c r="X373" i="27"/>
  <c r="W373" i="27"/>
  <c r="V373" i="27"/>
  <c r="Y372" i="27"/>
  <c r="X372" i="27"/>
  <c r="W372" i="27"/>
  <c r="V372" i="27"/>
  <c r="Y371" i="27"/>
  <c r="X371" i="27"/>
  <c r="W371" i="27"/>
  <c r="V371" i="27"/>
  <c r="Y370" i="27"/>
  <c r="X370" i="27"/>
  <c r="W370" i="27"/>
  <c r="V370" i="27"/>
  <c r="Y369" i="27"/>
  <c r="X369" i="27"/>
  <c r="W369" i="27"/>
  <c r="V369" i="27"/>
  <c r="Y368" i="27"/>
  <c r="X368" i="27"/>
  <c r="W368" i="27"/>
  <c r="V368" i="27"/>
  <c r="Y367" i="27"/>
  <c r="X367" i="27"/>
  <c r="W367" i="27"/>
  <c r="V367" i="27"/>
  <c r="Y366" i="27"/>
  <c r="X366" i="27"/>
  <c r="W366" i="27"/>
  <c r="V366" i="27"/>
  <c r="Y365" i="27"/>
  <c r="X365" i="27"/>
  <c r="W365" i="27"/>
  <c r="V365" i="27"/>
  <c r="Y364" i="27"/>
  <c r="X364" i="27"/>
  <c r="W364" i="27"/>
  <c r="V364" i="27"/>
  <c r="Y363" i="27"/>
  <c r="X363" i="27"/>
  <c r="W363" i="27"/>
  <c r="V363" i="27"/>
  <c r="Y362" i="27"/>
  <c r="X362" i="27"/>
  <c r="W362" i="27"/>
  <c r="V362" i="27"/>
  <c r="Y361" i="27"/>
  <c r="X361" i="27"/>
  <c r="W361" i="27"/>
  <c r="V361" i="27"/>
  <c r="Y360" i="27"/>
  <c r="X360" i="27"/>
  <c r="W360" i="27"/>
  <c r="V360" i="27"/>
  <c r="Y359" i="27"/>
  <c r="X359" i="27"/>
  <c r="W359" i="27"/>
  <c r="V359" i="27"/>
  <c r="Y358" i="27"/>
  <c r="X358" i="27"/>
  <c r="W358" i="27"/>
  <c r="V358" i="27"/>
  <c r="Y357" i="27"/>
  <c r="X357" i="27"/>
  <c r="W357" i="27"/>
  <c r="V357" i="27"/>
  <c r="Y356" i="27"/>
  <c r="X356" i="27"/>
  <c r="W356" i="27"/>
  <c r="V356" i="27"/>
  <c r="Y355" i="27"/>
  <c r="X355" i="27"/>
  <c r="W355" i="27"/>
  <c r="V355" i="27"/>
  <c r="Y354" i="27"/>
  <c r="X354" i="27"/>
  <c r="W354" i="27"/>
  <c r="V354" i="27"/>
  <c r="Y353" i="27"/>
  <c r="X353" i="27"/>
  <c r="W353" i="27"/>
  <c r="V353" i="27"/>
  <c r="Y352" i="27"/>
  <c r="X352" i="27"/>
  <c r="W352" i="27"/>
  <c r="V352" i="27"/>
  <c r="Y351" i="27"/>
  <c r="X351" i="27"/>
  <c r="W351" i="27"/>
  <c r="V351" i="27"/>
  <c r="Y350" i="27"/>
  <c r="X350" i="27"/>
  <c r="W350" i="27"/>
  <c r="V350" i="27"/>
  <c r="Y349" i="27"/>
  <c r="X349" i="27"/>
  <c r="W349" i="27"/>
  <c r="V349" i="27"/>
  <c r="Y348" i="27"/>
  <c r="X348" i="27"/>
  <c r="W348" i="27"/>
  <c r="V348" i="27"/>
  <c r="Y347" i="27"/>
  <c r="X347" i="27"/>
  <c r="W347" i="27"/>
  <c r="V347" i="27"/>
  <c r="Y346" i="27"/>
  <c r="X346" i="27"/>
  <c r="W346" i="27"/>
  <c r="V346" i="27"/>
  <c r="Y345" i="27"/>
  <c r="X345" i="27"/>
  <c r="W345" i="27"/>
  <c r="V345" i="27"/>
  <c r="Y344" i="27"/>
  <c r="X344" i="27"/>
  <c r="W344" i="27"/>
  <c r="V344" i="27"/>
  <c r="Y343" i="27"/>
  <c r="X343" i="27"/>
  <c r="W343" i="27"/>
  <c r="V343" i="27"/>
  <c r="Y342" i="27"/>
  <c r="X342" i="27"/>
  <c r="W342" i="27"/>
  <c r="V342" i="27"/>
  <c r="Y341" i="27"/>
  <c r="X341" i="27"/>
  <c r="W341" i="27"/>
  <c r="V341" i="27"/>
  <c r="Y340" i="27"/>
  <c r="X340" i="27"/>
  <c r="W340" i="27"/>
  <c r="V340" i="27"/>
  <c r="Y339" i="27"/>
  <c r="X339" i="27"/>
  <c r="W339" i="27"/>
  <c r="V339" i="27"/>
  <c r="Y338" i="27"/>
  <c r="X338" i="27"/>
  <c r="W338" i="27"/>
  <c r="V338" i="27"/>
  <c r="Y337" i="27"/>
  <c r="X337" i="27"/>
  <c r="W337" i="27"/>
  <c r="V337" i="27"/>
  <c r="Y336" i="27"/>
  <c r="X336" i="27"/>
  <c r="W336" i="27"/>
  <c r="V336" i="27"/>
  <c r="Y335" i="27"/>
  <c r="X335" i="27"/>
  <c r="W335" i="27"/>
  <c r="V335" i="27"/>
  <c r="Y334" i="27"/>
  <c r="X334" i="27"/>
  <c r="W334" i="27"/>
  <c r="V334" i="27"/>
  <c r="Y333" i="27"/>
  <c r="X333" i="27"/>
  <c r="W333" i="27"/>
  <c r="V333" i="27"/>
  <c r="Y332" i="27"/>
  <c r="X332" i="27"/>
  <c r="W332" i="27"/>
  <c r="V332" i="27"/>
  <c r="Y331" i="27"/>
  <c r="X331" i="27"/>
  <c r="W331" i="27"/>
  <c r="V331" i="27"/>
  <c r="Y330" i="27"/>
  <c r="X330" i="27"/>
  <c r="W330" i="27"/>
  <c r="V330" i="27"/>
  <c r="Y329" i="27"/>
  <c r="X329" i="27"/>
  <c r="W329" i="27"/>
  <c r="V329" i="27"/>
  <c r="Y328" i="27"/>
  <c r="X328" i="27"/>
  <c r="W328" i="27"/>
  <c r="V328" i="27"/>
  <c r="Y327" i="27"/>
  <c r="X327" i="27"/>
  <c r="W327" i="27"/>
  <c r="V327" i="27"/>
  <c r="Y326" i="27"/>
  <c r="X326" i="27"/>
  <c r="W326" i="27"/>
  <c r="V326" i="27"/>
  <c r="Y325" i="27"/>
  <c r="X325" i="27"/>
  <c r="W325" i="27"/>
  <c r="V325" i="27"/>
  <c r="Y324" i="27"/>
  <c r="X324" i="27"/>
  <c r="W324" i="27"/>
  <c r="V324" i="27"/>
  <c r="Y323" i="27"/>
  <c r="X323" i="27"/>
  <c r="W323" i="27"/>
  <c r="V323" i="27"/>
  <c r="Y322" i="27"/>
  <c r="X322" i="27"/>
  <c r="W322" i="27"/>
  <c r="V322" i="27"/>
  <c r="Y321" i="27"/>
  <c r="X321" i="27"/>
  <c r="W321" i="27"/>
  <c r="V321" i="27"/>
  <c r="Y320" i="27"/>
  <c r="X320" i="27"/>
  <c r="W320" i="27"/>
  <c r="V320" i="27"/>
  <c r="Y319" i="27"/>
  <c r="X319" i="27"/>
  <c r="W319" i="27"/>
  <c r="V319" i="27"/>
  <c r="Y318" i="27"/>
  <c r="X318" i="27"/>
  <c r="W318" i="27"/>
  <c r="V318" i="27"/>
  <c r="Y317" i="27"/>
  <c r="X317" i="27"/>
  <c r="W317" i="27"/>
  <c r="V317" i="27"/>
  <c r="Y316" i="27"/>
  <c r="X316" i="27"/>
  <c r="W316" i="27"/>
  <c r="V316" i="27"/>
  <c r="Y315" i="27"/>
  <c r="X315" i="27"/>
  <c r="W315" i="27"/>
  <c r="V315" i="27"/>
  <c r="Y314" i="27"/>
  <c r="X314" i="27"/>
  <c r="W314" i="27"/>
  <c r="V314" i="27"/>
  <c r="Y313" i="27"/>
  <c r="X313" i="27"/>
  <c r="W313" i="27"/>
  <c r="V313" i="27"/>
  <c r="Y312" i="27"/>
  <c r="X312" i="27"/>
  <c r="W312" i="27"/>
  <c r="V312" i="27"/>
  <c r="Y311" i="27"/>
  <c r="X311" i="27"/>
  <c r="W311" i="27"/>
  <c r="V311" i="27"/>
  <c r="Y310" i="27"/>
  <c r="X310" i="27"/>
  <c r="W310" i="27"/>
  <c r="V310" i="27"/>
  <c r="Y295" i="27"/>
  <c r="X295" i="27"/>
  <c r="W295" i="27"/>
  <c r="V295" i="27"/>
  <c r="Y294" i="27"/>
  <c r="X294" i="27"/>
  <c r="W294" i="27"/>
  <c r="V294" i="27"/>
  <c r="Y293" i="27"/>
  <c r="X293" i="27"/>
  <c r="W293" i="27"/>
  <c r="V293" i="27"/>
  <c r="Y292" i="27"/>
  <c r="X292" i="27"/>
  <c r="W292" i="27"/>
  <c r="V292" i="27"/>
  <c r="Y291" i="27"/>
  <c r="X291" i="27"/>
  <c r="W291" i="27"/>
  <c r="V291" i="27"/>
  <c r="Y290" i="27"/>
  <c r="X290" i="27"/>
  <c r="W290" i="27"/>
  <c r="V290" i="27"/>
  <c r="Y289" i="27"/>
  <c r="X289" i="27"/>
  <c r="W289" i="27"/>
  <c r="V289" i="27"/>
  <c r="Y288" i="27"/>
  <c r="X288" i="27"/>
  <c r="W288" i="27"/>
  <c r="V288" i="27"/>
  <c r="Y287" i="27"/>
  <c r="X287" i="27"/>
  <c r="W287" i="27"/>
  <c r="V287" i="27"/>
  <c r="Y286" i="27"/>
  <c r="X286" i="27"/>
  <c r="W286" i="27"/>
  <c r="V286" i="27"/>
  <c r="Y285" i="27"/>
  <c r="X285" i="27"/>
  <c r="W285" i="27"/>
  <c r="V285" i="27"/>
  <c r="Y284" i="27"/>
  <c r="X284" i="27"/>
  <c r="W284" i="27"/>
  <c r="V284" i="27"/>
  <c r="Y283" i="27"/>
  <c r="X283" i="27"/>
  <c r="W283" i="27"/>
  <c r="V283" i="27"/>
  <c r="Y282" i="27"/>
  <c r="X282" i="27"/>
  <c r="W282" i="27"/>
  <c r="V282" i="27"/>
  <c r="Y281" i="27"/>
  <c r="X281" i="27"/>
  <c r="W281" i="27"/>
  <c r="V281" i="27"/>
  <c r="Y280" i="27"/>
  <c r="X280" i="27"/>
  <c r="W280" i="27"/>
  <c r="V280" i="27"/>
  <c r="Y279" i="27"/>
  <c r="X279" i="27"/>
  <c r="W279" i="27"/>
  <c r="V279" i="27"/>
  <c r="Y278" i="27"/>
  <c r="X278" i="27"/>
  <c r="W278" i="27"/>
  <c r="V278" i="27"/>
  <c r="Y277" i="27"/>
  <c r="X277" i="27"/>
  <c r="W277" i="27"/>
  <c r="V277" i="27"/>
  <c r="Y276" i="27"/>
  <c r="X276" i="27"/>
  <c r="W276" i="27"/>
  <c r="V276" i="27"/>
  <c r="Y275" i="27"/>
  <c r="X275" i="27"/>
  <c r="W275" i="27"/>
  <c r="V275" i="27"/>
  <c r="Y274" i="27"/>
  <c r="X274" i="27"/>
  <c r="W274" i="27"/>
  <c r="V274" i="27"/>
  <c r="Y273" i="27"/>
  <c r="X273" i="27"/>
  <c r="W273" i="27"/>
  <c r="V273" i="27"/>
  <c r="Y272" i="27"/>
  <c r="X272" i="27"/>
  <c r="W272" i="27"/>
  <c r="V272" i="27"/>
  <c r="Y271" i="27"/>
  <c r="X271" i="27"/>
  <c r="W271" i="27"/>
  <c r="V271" i="27"/>
  <c r="Y270" i="27"/>
  <c r="X270" i="27"/>
  <c r="W270" i="27"/>
  <c r="V270" i="27"/>
  <c r="Y269" i="27"/>
  <c r="X269" i="27"/>
  <c r="W269" i="27"/>
  <c r="V269" i="27"/>
  <c r="Y268" i="27"/>
  <c r="X268" i="27"/>
  <c r="W268" i="27"/>
  <c r="V268" i="27"/>
  <c r="Y267" i="27"/>
  <c r="X267" i="27"/>
  <c r="W267" i="27"/>
  <c r="V267" i="27"/>
  <c r="Y266" i="27"/>
  <c r="X266" i="27"/>
  <c r="W266" i="27"/>
  <c r="V266" i="27"/>
  <c r="Y265" i="27"/>
  <c r="X265" i="27"/>
  <c r="W265" i="27"/>
  <c r="V265" i="27"/>
  <c r="Y264" i="27"/>
  <c r="X264" i="27"/>
  <c r="W264" i="27"/>
  <c r="V264" i="27"/>
  <c r="Y263" i="27"/>
  <c r="X263" i="27"/>
  <c r="W263" i="27"/>
  <c r="V263" i="27"/>
  <c r="Y262" i="27"/>
  <c r="X262" i="27"/>
  <c r="W262" i="27"/>
  <c r="V262" i="27"/>
  <c r="Y261" i="27"/>
  <c r="X261" i="27"/>
  <c r="W261" i="27"/>
  <c r="V261" i="27"/>
  <c r="Y260" i="27"/>
  <c r="X260" i="27"/>
  <c r="W260" i="27"/>
  <c r="V260" i="27"/>
  <c r="Y259" i="27"/>
  <c r="X259" i="27"/>
  <c r="W259" i="27"/>
  <c r="V259" i="27"/>
  <c r="Y258" i="27"/>
  <c r="X258" i="27"/>
  <c r="W258" i="27"/>
  <c r="V258" i="27"/>
  <c r="Y257" i="27"/>
  <c r="X257" i="27"/>
  <c r="W257" i="27"/>
  <c r="V257" i="27"/>
  <c r="Y256" i="27"/>
  <c r="X256" i="27"/>
  <c r="W256" i="27"/>
  <c r="V256" i="27"/>
  <c r="Y255" i="27"/>
  <c r="X255" i="27"/>
  <c r="W255" i="27"/>
  <c r="V255" i="27"/>
  <c r="Y254" i="27"/>
  <c r="X254" i="27"/>
  <c r="W254" i="27"/>
  <c r="V254" i="27"/>
  <c r="Y253" i="27"/>
  <c r="X253" i="27"/>
  <c r="W253" i="27"/>
  <c r="V253" i="27"/>
  <c r="Y252" i="27"/>
  <c r="X252" i="27"/>
  <c r="W252" i="27"/>
  <c r="V252" i="27"/>
  <c r="Y251" i="27"/>
  <c r="X251" i="27"/>
  <c r="W251" i="27"/>
  <c r="V251" i="27"/>
  <c r="Y250" i="27"/>
  <c r="X250" i="27"/>
  <c r="W250" i="27"/>
  <c r="V250" i="27"/>
  <c r="Y249" i="27"/>
  <c r="X249" i="27"/>
  <c r="W249" i="27"/>
  <c r="V249" i="27"/>
  <c r="Y248" i="27"/>
  <c r="X248" i="27"/>
  <c r="W248" i="27"/>
  <c r="V248" i="27"/>
  <c r="Y247" i="27"/>
  <c r="X247" i="27"/>
  <c r="W247" i="27"/>
  <c r="V247" i="27"/>
  <c r="Y246" i="27"/>
  <c r="X246" i="27"/>
  <c r="W246" i="27"/>
  <c r="V246" i="27"/>
  <c r="Y245" i="27"/>
  <c r="X245" i="27"/>
  <c r="W245" i="27"/>
  <c r="V245" i="27"/>
  <c r="Y244" i="27"/>
  <c r="X244" i="27"/>
  <c r="W244" i="27"/>
  <c r="V244" i="27"/>
  <c r="Y243" i="27"/>
  <c r="X243" i="27"/>
  <c r="W243" i="27"/>
  <c r="V243" i="27"/>
  <c r="Y242" i="27"/>
  <c r="X242" i="27"/>
  <c r="W242" i="27"/>
  <c r="V242" i="27"/>
  <c r="Y241" i="27"/>
  <c r="X241" i="27"/>
  <c r="W241" i="27"/>
  <c r="V241" i="27"/>
  <c r="Y240" i="27"/>
  <c r="X240" i="27"/>
  <c r="W240" i="27"/>
  <c r="V240" i="27"/>
  <c r="Y239" i="27"/>
  <c r="X239" i="27"/>
  <c r="W239" i="27"/>
  <c r="V239" i="27"/>
  <c r="Y238" i="27"/>
  <c r="X238" i="27"/>
  <c r="W238" i="27"/>
  <c r="V238" i="27"/>
  <c r="Y237" i="27"/>
  <c r="X237" i="27"/>
  <c r="W237" i="27"/>
  <c r="V237" i="27"/>
  <c r="Y236" i="27"/>
  <c r="X236" i="27"/>
  <c r="W236" i="27"/>
  <c r="V236" i="27"/>
  <c r="Y235" i="27"/>
  <c r="X235" i="27"/>
  <c r="W235" i="27"/>
  <c r="V235" i="27"/>
  <c r="Y234" i="27"/>
  <c r="X234" i="27"/>
  <c r="W234" i="27"/>
  <c r="V234" i="27"/>
  <c r="Y233" i="27"/>
  <c r="X233" i="27"/>
  <c r="W233" i="27"/>
  <c r="V233" i="27"/>
  <c r="Y232" i="27"/>
  <c r="X232" i="27"/>
  <c r="W232" i="27"/>
  <c r="V232" i="27"/>
  <c r="Y231" i="27"/>
  <c r="X231" i="27"/>
  <c r="W231" i="27"/>
  <c r="V231" i="27"/>
  <c r="Y230" i="27"/>
  <c r="X230" i="27"/>
  <c r="W230" i="27"/>
  <c r="V230" i="27"/>
  <c r="Y229" i="27"/>
  <c r="X229" i="27"/>
  <c r="W229" i="27"/>
  <c r="V229" i="27"/>
  <c r="Y228" i="27"/>
  <c r="X228" i="27"/>
  <c r="W228" i="27"/>
  <c r="V228" i="27"/>
  <c r="Y227" i="27"/>
  <c r="X227" i="27"/>
  <c r="W227" i="27"/>
  <c r="V227" i="27"/>
  <c r="Y226" i="27"/>
  <c r="X226" i="27"/>
  <c r="W226" i="27"/>
  <c r="V226" i="27"/>
  <c r="Y225" i="27"/>
  <c r="X225" i="27"/>
  <c r="W225" i="27"/>
  <c r="V225" i="27"/>
  <c r="Y224" i="27"/>
  <c r="X224" i="27"/>
  <c r="W224" i="27"/>
  <c r="V224" i="27"/>
  <c r="Y223" i="27"/>
  <c r="X223" i="27"/>
  <c r="W223" i="27"/>
  <c r="V223" i="27"/>
  <c r="Y222" i="27"/>
  <c r="X222" i="27"/>
  <c r="W222" i="27"/>
  <c r="V222" i="27"/>
  <c r="Y221" i="27"/>
  <c r="X221" i="27"/>
  <c r="W221" i="27"/>
  <c r="V221" i="27"/>
  <c r="Y220" i="27"/>
  <c r="X220" i="27"/>
  <c r="W220" i="27"/>
  <c r="V220" i="27"/>
  <c r="Y219" i="27"/>
  <c r="X219" i="27"/>
  <c r="W219" i="27"/>
  <c r="V219" i="27"/>
  <c r="Y218" i="27"/>
  <c r="X218" i="27"/>
  <c r="W218" i="27"/>
  <c r="V218" i="27"/>
  <c r="Y217" i="27"/>
  <c r="X217" i="27"/>
  <c r="W217" i="27"/>
  <c r="V217" i="27"/>
  <c r="Y216" i="27"/>
  <c r="X216" i="27"/>
  <c r="W216" i="27"/>
  <c r="V216" i="27"/>
  <c r="Y215" i="27"/>
  <c r="X215" i="27"/>
  <c r="W215" i="27"/>
  <c r="V215" i="27"/>
  <c r="Y214" i="27"/>
  <c r="X214" i="27"/>
  <c r="W214" i="27"/>
  <c r="V214" i="27"/>
  <c r="Y213" i="27"/>
  <c r="X213" i="27"/>
  <c r="W213" i="27"/>
  <c r="V213" i="27"/>
  <c r="Y212" i="27"/>
  <c r="X212" i="27"/>
  <c r="W212" i="27"/>
  <c r="V212" i="27"/>
  <c r="Y211" i="27"/>
  <c r="X211" i="27"/>
  <c r="W211" i="27"/>
  <c r="V211" i="27"/>
  <c r="Y210" i="27"/>
  <c r="X210" i="27"/>
  <c r="W210" i="27"/>
  <c r="V210" i="27"/>
  <c r="Y209" i="27"/>
  <c r="X209" i="27"/>
  <c r="W209" i="27"/>
  <c r="V209" i="27"/>
  <c r="Y208" i="27"/>
  <c r="X208" i="27"/>
  <c r="W208" i="27"/>
  <c r="V208" i="27"/>
  <c r="Y207" i="27"/>
  <c r="X207" i="27"/>
  <c r="W207" i="27"/>
  <c r="V207" i="27"/>
  <c r="Y206" i="27"/>
  <c r="X206" i="27"/>
  <c r="W206" i="27"/>
  <c r="V206" i="27"/>
  <c r="Y205" i="27"/>
  <c r="X205" i="27"/>
  <c r="W205" i="27"/>
  <c r="V205" i="27"/>
  <c r="Y204" i="27"/>
  <c r="X204" i="27"/>
  <c r="W204" i="27"/>
  <c r="V204" i="27"/>
  <c r="Y203" i="27"/>
  <c r="X203" i="27"/>
  <c r="W203" i="27"/>
  <c r="V203" i="27"/>
  <c r="Y202" i="27"/>
  <c r="X202" i="27"/>
  <c r="W202" i="27"/>
  <c r="V202" i="27"/>
  <c r="Y201" i="27"/>
  <c r="X201" i="27"/>
  <c r="W201" i="27"/>
  <c r="V201" i="27"/>
  <c r="Y200" i="27"/>
  <c r="X200" i="27"/>
  <c r="W200" i="27"/>
  <c r="V200" i="27"/>
  <c r="Y199" i="27"/>
  <c r="X199" i="27"/>
  <c r="W199" i="27"/>
  <c r="V199" i="27"/>
  <c r="Y198" i="27"/>
  <c r="X198" i="27"/>
  <c r="W198" i="27"/>
  <c r="V198" i="27"/>
  <c r="Y197" i="27"/>
  <c r="X197" i="27"/>
  <c r="W197" i="27"/>
  <c r="V197" i="27"/>
  <c r="Y196" i="27"/>
  <c r="X196" i="27"/>
  <c r="W196" i="27"/>
  <c r="V196" i="27"/>
  <c r="Y212" i="9"/>
  <c r="Y216" i="9"/>
  <c r="X216" i="9"/>
  <c r="W216" i="9"/>
  <c r="V216" i="9"/>
  <c r="Y215" i="9"/>
  <c r="X215" i="9"/>
  <c r="W215" i="9"/>
  <c r="V215" i="9"/>
  <c r="Y214" i="9"/>
  <c r="X214" i="9"/>
  <c r="W214" i="9"/>
  <c r="V214" i="9"/>
  <c r="Y213" i="9"/>
  <c r="X213" i="9"/>
  <c r="W213" i="9"/>
  <c r="V213" i="9"/>
  <c r="X212" i="9"/>
  <c r="W212" i="9"/>
  <c r="V212" i="9"/>
  <c r="Y211" i="9"/>
  <c r="X211" i="9"/>
  <c r="W211" i="9"/>
  <c r="V211" i="9"/>
  <c r="Y210" i="9"/>
  <c r="X210" i="9"/>
  <c r="W210" i="9"/>
  <c r="V210" i="9"/>
  <c r="Y209" i="9"/>
  <c r="X209" i="9"/>
  <c r="W209" i="9"/>
  <c r="V209" i="9"/>
  <c r="Y208" i="9"/>
  <c r="X208" i="9"/>
  <c r="W208" i="9"/>
  <c r="V208" i="9"/>
  <c r="Y207" i="9"/>
  <c r="X207" i="9"/>
  <c r="W207" i="9"/>
  <c r="V207" i="9"/>
  <c r="Y325" i="9"/>
  <c r="W323" i="9"/>
  <c r="W324" i="9"/>
  <c r="Y326" i="9"/>
  <c r="K636" i="1" l="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27" i="1" l="1"/>
  <c r="P127" i="1"/>
  <c r="O120" i="1" l="1"/>
  <c r="O121" i="1"/>
  <c r="O123" i="1"/>
  <c r="O124" i="1"/>
  <c r="O126" i="1"/>
  <c r="O128" i="1"/>
  <c r="O129" i="1"/>
  <c r="O130" i="1"/>
  <c r="O132" i="1"/>
  <c r="O133" i="1"/>
  <c r="O135" i="1"/>
  <c r="O136" i="1"/>
  <c r="O138" i="1"/>
  <c r="P118" i="1"/>
  <c r="O118" i="1"/>
  <c r="I118" i="1"/>
  <c r="H118" i="1"/>
  <c r="P129" i="1"/>
  <c r="G121" i="1"/>
  <c r="G122" i="1"/>
  <c r="G123" i="1"/>
  <c r="G124" i="1"/>
  <c r="G125" i="1"/>
  <c r="G126" i="1"/>
  <c r="G127" i="1"/>
  <c r="G128" i="1"/>
  <c r="G129" i="1"/>
  <c r="G130" i="1"/>
  <c r="G131" i="1"/>
  <c r="G132" i="1"/>
  <c r="G133" i="1"/>
  <c r="G134" i="1"/>
  <c r="G135" i="1"/>
  <c r="G136" i="1"/>
  <c r="G137" i="1"/>
  <c r="G138" i="1"/>
  <c r="G120" i="1"/>
  <c r="M102" i="1"/>
  <c r="G107" i="1"/>
  <c r="O131" i="1" l="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M409" i="27"/>
  <c r="L409" i="27"/>
  <c r="K409" i="27"/>
  <c r="N408" i="27"/>
  <c r="M408" i="27"/>
  <c r="L408" i="27"/>
  <c r="K408" i="27"/>
  <c r="N407" i="27"/>
  <c r="M407" i="27"/>
  <c r="L407" i="27"/>
  <c r="K407" i="27"/>
  <c r="N406" i="27"/>
  <c r="M406" i="27"/>
  <c r="L406" i="27"/>
  <c r="K406" i="27"/>
  <c r="N405" i="27"/>
  <c r="M405" i="27"/>
  <c r="L405" i="27"/>
  <c r="K405" i="27"/>
  <c r="N404" i="27"/>
  <c r="M404" i="27"/>
  <c r="L404" i="27"/>
  <c r="K404" i="27"/>
  <c r="N403" i="27"/>
  <c r="M403" i="27"/>
  <c r="L403" i="27"/>
  <c r="K403" i="27"/>
  <c r="N402" i="27"/>
  <c r="M402" i="27"/>
  <c r="L402" i="27"/>
  <c r="K402" i="27"/>
  <c r="N401" i="27"/>
  <c r="M401" i="27"/>
  <c r="L401" i="27"/>
  <c r="K401" i="27"/>
  <c r="N400" i="27"/>
  <c r="M400" i="27"/>
  <c r="L400" i="27"/>
  <c r="K400" i="27"/>
  <c r="N399" i="27"/>
  <c r="M399" i="27"/>
  <c r="L399" i="27"/>
  <c r="K399" i="27"/>
  <c r="N398" i="27"/>
  <c r="M398" i="27"/>
  <c r="L398" i="27"/>
  <c r="K398" i="27"/>
  <c r="N397" i="27"/>
  <c r="M397" i="27"/>
  <c r="L397" i="27"/>
  <c r="K397" i="27"/>
  <c r="N396" i="27"/>
  <c r="M396" i="27"/>
  <c r="L396" i="27"/>
  <c r="K396" i="27"/>
  <c r="N395" i="27"/>
  <c r="M395" i="27"/>
  <c r="L395" i="27"/>
  <c r="K395" i="27"/>
  <c r="N394" i="27"/>
  <c r="M394" i="27"/>
  <c r="L394" i="27"/>
  <c r="K394" i="27"/>
  <c r="N393" i="27"/>
  <c r="M393" i="27"/>
  <c r="L393" i="27"/>
  <c r="K393" i="27"/>
  <c r="N392" i="27"/>
  <c r="M392" i="27"/>
  <c r="L392" i="27"/>
  <c r="K392" i="27"/>
  <c r="N391" i="27"/>
  <c r="M391" i="27"/>
  <c r="L391" i="27"/>
  <c r="K391" i="27"/>
  <c r="N390" i="27"/>
  <c r="M390" i="27"/>
  <c r="L390" i="27"/>
  <c r="K390" i="27"/>
  <c r="N389" i="27"/>
  <c r="M389" i="27"/>
  <c r="L389" i="27"/>
  <c r="K389" i="27"/>
  <c r="N388" i="27"/>
  <c r="M388" i="27"/>
  <c r="L388" i="27"/>
  <c r="K388" i="27"/>
  <c r="N387" i="27"/>
  <c r="M387" i="27"/>
  <c r="L387" i="27"/>
  <c r="K387" i="27"/>
  <c r="N386" i="27"/>
  <c r="M386" i="27"/>
  <c r="L386" i="27"/>
  <c r="K386" i="27"/>
  <c r="N385" i="27"/>
  <c r="M385" i="27"/>
  <c r="L385" i="27"/>
  <c r="K385" i="27"/>
  <c r="N384" i="27"/>
  <c r="M384" i="27"/>
  <c r="L384" i="27"/>
  <c r="K384" i="27"/>
  <c r="N383" i="27"/>
  <c r="M383" i="27"/>
  <c r="L383" i="27"/>
  <c r="K383" i="27"/>
  <c r="N382" i="27"/>
  <c r="M382" i="27"/>
  <c r="L382" i="27"/>
  <c r="K382" i="27"/>
  <c r="N381" i="27"/>
  <c r="M381" i="27"/>
  <c r="L381" i="27"/>
  <c r="K381" i="27"/>
  <c r="N380" i="27"/>
  <c r="M380" i="27"/>
  <c r="L380" i="27"/>
  <c r="K380" i="27"/>
  <c r="N379" i="27"/>
  <c r="M379" i="27"/>
  <c r="L379" i="27"/>
  <c r="K379" i="27"/>
  <c r="N378" i="27"/>
  <c r="M378" i="27"/>
  <c r="L378" i="27"/>
  <c r="K378" i="27"/>
  <c r="N377" i="27"/>
  <c r="M377" i="27"/>
  <c r="L377" i="27"/>
  <c r="K377" i="27"/>
  <c r="N376" i="27"/>
  <c r="M376" i="27"/>
  <c r="L376" i="27"/>
  <c r="K376" i="27"/>
  <c r="N375" i="27"/>
  <c r="M375" i="27"/>
  <c r="L375" i="27"/>
  <c r="K375" i="27"/>
  <c r="N374" i="27"/>
  <c r="M374" i="27"/>
  <c r="L374" i="27"/>
  <c r="K374" i="27"/>
  <c r="N373" i="27"/>
  <c r="M373" i="27"/>
  <c r="L373" i="27"/>
  <c r="K373" i="27"/>
  <c r="N372" i="27"/>
  <c r="M372" i="27"/>
  <c r="L372" i="27"/>
  <c r="K372" i="27"/>
  <c r="N371" i="27"/>
  <c r="M371" i="27"/>
  <c r="L371" i="27"/>
  <c r="K371" i="27"/>
  <c r="N370" i="27"/>
  <c r="M370" i="27"/>
  <c r="L370" i="27"/>
  <c r="K370" i="27"/>
  <c r="N369" i="27"/>
  <c r="M369" i="27"/>
  <c r="L369" i="27"/>
  <c r="K369" i="27"/>
  <c r="N368" i="27"/>
  <c r="M368" i="27"/>
  <c r="L368" i="27"/>
  <c r="K368" i="27"/>
  <c r="N367" i="27"/>
  <c r="M367" i="27"/>
  <c r="L367" i="27"/>
  <c r="K367" i="27"/>
  <c r="N366" i="27"/>
  <c r="M366" i="27"/>
  <c r="L366" i="27"/>
  <c r="K366" i="27"/>
  <c r="N365" i="27"/>
  <c r="M365" i="27"/>
  <c r="L365" i="27"/>
  <c r="K365" i="27"/>
  <c r="N364" i="27"/>
  <c r="M364" i="27"/>
  <c r="L364" i="27"/>
  <c r="K364" i="27"/>
  <c r="N363" i="27"/>
  <c r="M363" i="27"/>
  <c r="L363" i="27"/>
  <c r="K363" i="27"/>
  <c r="N362" i="27"/>
  <c r="M362" i="27"/>
  <c r="L362" i="27"/>
  <c r="K362" i="27"/>
  <c r="N361" i="27"/>
  <c r="M361" i="27"/>
  <c r="L361" i="27"/>
  <c r="K361" i="27"/>
  <c r="N360" i="27"/>
  <c r="M360" i="27"/>
  <c r="L360" i="27"/>
  <c r="K360" i="27"/>
  <c r="N359" i="27"/>
  <c r="M359" i="27"/>
  <c r="L359" i="27"/>
  <c r="K359" i="27"/>
  <c r="N358" i="27"/>
  <c r="M358" i="27"/>
  <c r="L358" i="27"/>
  <c r="K358" i="27"/>
  <c r="N357" i="27"/>
  <c r="M357" i="27"/>
  <c r="L357" i="27"/>
  <c r="K357" i="27"/>
  <c r="N356" i="27"/>
  <c r="M356" i="27"/>
  <c r="L356" i="27"/>
  <c r="K356" i="27"/>
  <c r="N355" i="27"/>
  <c r="M355" i="27"/>
  <c r="L355" i="27"/>
  <c r="K355" i="27"/>
  <c r="N354" i="27"/>
  <c r="M354" i="27"/>
  <c r="L354" i="27"/>
  <c r="K354" i="27"/>
  <c r="N353" i="27"/>
  <c r="M353" i="27"/>
  <c r="L353" i="27"/>
  <c r="K353" i="27"/>
  <c r="N352" i="27"/>
  <c r="M352" i="27"/>
  <c r="L352" i="27"/>
  <c r="K352" i="27"/>
  <c r="N351" i="27"/>
  <c r="M351" i="27"/>
  <c r="L351" i="27"/>
  <c r="K351" i="27"/>
  <c r="N350" i="27"/>
  <c r="M350" i="27"/>
  <c r="L350" i="27"/>
  <c r="K350" i="27"/>
  <c r="N349" i="27"/>
  <c r="M349" i="27"/>
  <c r="L349" i="27"/>
  <c r="K349" i="27"/>
  <c r="N348" i="27"/>
  <c r="M348" i="27"/>
  <c r="L348" i="27"/>
  <c r="K348" i="27"/>
  <c r="N347" i="27"/>
  <c r="M347" i="27"/>
  <c r="L347" i="27"/>
  <c r="K347" i="27"/>
  <c r="N346" i="27"/>
  <c r="M346" i="27"/>
  <c r="L346" i="27"/>
  <c r="K346" i="27"/>
  <c r="N345" i="27"/>
  <c r="M345" i="27"/>
  <c r="L345" i="27"/>
  <c r="K345" i="27"/>
  <c r="N344" i="27"/>
  <c r="M344" i="27"/>
  <c r="L344" i="27"/>
  <c r="K344" i="27"/>
  <c r="N343" i="27"/>
  <c r="M343" i="27"/>
  <c r="L343" i="27"/>
  <c r="K343" i="27"/>
  <c r="N342" i="27"/>
  <c r="M342" i="27"/>
  <c r="L342" i="27"/>
  <c r="K342" i="27"/>
  <c r="N341" i="27"/>
  <c r="M341" i="27"/>
  <c r="L341" i="27"/>
  <c r="K341" i="27"/>
  <c r="N340" i="27"/>
  <c r="M340" i="27"/>
  <c r="L340" i="27"/>
  <c r="K340" i="27"/>
  <c r="N339" i="27"/>
  <c r="M339" i="27"/>
  <c r="L339" i="27"/>
  <c r="K339" i="27"/>
  <c r="N338" i="27"/>
  <c r="M338" i="27"/>
  <c r="L338" i="27"/>
  <c r="K338" i="27"/>
  <c r="N337" i="27"/>
  <c r="M337" i="27"/>
  <c r="L337" i="27"/>
  <c r="K337" i="27"/>
  <c r="N336" i="27"/>
  <c r="M336" i="27"/>
  <c r="L336" i="27"/>
  <c r="K336" i="27"/>
  <c r="N335" i="27"/>
  <c r="M335" i="27"/>
  <c r="L335" i="27"/>
  <c r="K335" i="27"/>
  <c r="N334" i="27"/>
  <c r="M334" i="27"/>
  <c r="L334" i="27"/>
  <c r="K334" i="27"/>
  <c r="N333" i="27"/>
  <c r="M333" i="27"/>
  <c r="L333" i="27"/>
  <c r="K333" i="27"/>
  <c r="N332" i="27"/>
  <c r="M332" i="27"/>
  <c r="L332" i="27"/>
  <c r="K332" i="27"/>
  <c r="N331" i="27"/>
  <c r="M331" i="27"/>
  <c r="L331" i="27"/>
  <c r="K331" i="27"/>
  <c r="N330" i="27"/>
  <c r="M330" i="27"/>
  <c r="L330" i="27"/>
  <c r="K330" i="27"/>
  <c r="N329" i="27"/>
  <c r="M329" i="27"/>
  <c r="L329" i="27"/>
  <c r="K329" i="27"/>
  <c r="N328" i="27"/>
  <c r="M328" i="27"/>
  <c r="L328" i="27"/>
  <c r="K328" i="27"/>
  <c r="N327" i="27"/>
  <c r="M327" i="27"/>
  <c r="L327" i="27"/>
  <c r="K327" i="27"/>
  <c r="N326" i="27"/>
  <c r="M326" i="27"/>
  <c r="L326" i="27"/>
  <c r="K326" i="27"/>
  <c r="N325" i="27"/>
  <c r="M325" i="27"/>
  <c r="L325" i="27"/>
  <c r="K325" i="27"/>
  <c r="N324" i="27"/>
  <c r="M324" i="27"/>
  <c r="L324" i="27"/>
  <c r="K324" i="27"/>
  <c r="N323" i="27"/>
  <c r="M323" i="27"/>
  <c r="L323" i="27"/>
  <c r="K323" i="27"/>
  <c r="N322" i="27"/>
  <c r="M322" i="27"/>
  <c r="L322" i="27"/>
  <c r="K322" i="27"/>
  <c r="N321" i="27"/>
  <c r="M321" i="27"/>
  <c r="L321" i="27"/>
  <c r="K321" i="27"/>
  <c r="N320" i="27"/>
  <c r="M320" i="27"/>
  <c r="L320" i="27"/>
  <c r="K320" i="27"/>
  <c r="N319" i="27"/>
  <c r="M319" i="27"/>
  <c r="L319" i="27"/>
  <c r="K319" i="27"/>
  <c r="N318" i="27"/>
  <c r="M318" i="27"/>
  <c r="L318" i="27"/>
  <c r="K318" i="27"/>
  <c r="N317" i="27"/>
  <c r="M317" i="27"/>
  <c r="L317" i="27"/>
  <c r="K317" i="27"/>
  <c r="N316" i="27"/>
  <c r="M316" i="27"/>
  <c r="L316" i="27"/>
  <c r="K316" i="27"/>
  <c r="N315" i="27"/>
  <c r="M315" i="27"/>
  <c r="L315" i="27"/>
  <c r="K315" i="27"/>
  <c r="N314" i="27"/>
  <c r="M314" i="27"/>
  <c r="L314" i="27"/>
  <c r="K314" i="27"/>
  <c r="N313" i="27"/>
  <c r="M313" i="27"/>
  <c r="L313" i="27"/>
  <c r="K313" i="27"/>
  <c r="N312" i="27"/>
  <c r="M312" i="27"/>
  <c r="L312" i="27"/>
  <c r="K312" i="27"/>
  <c r="N311" i="27"/>
  <c r="M311" i="27"/>
  <c r="L311" i="27"/>
  <c r="K311" i="27"/>
  <c r="N310" i="27"/>
  <c r="M310" i="27"/>
  <c r="L310" i="27"/>
  <c r="K310" i="27"/>
  <c r="G297" i="27"/>
  <c r="N295" i="27"/>
  <c r="M295" i="27"/>
  <c r="L295" i="27"/>
  <c r="K295" i="27"/>
  <c r="N294" i="27"/>
  <c r="M294" i="27"/>
  <c r="L294" i="27"/>
  <c r="K294" i="27"/>
  <c r="N293" i="27"/>
  <c r="M293" i="27"/>
  <c r="L293" i="27"/>
  <c r="K293" i="27"/>
  <c r="N292" i="27"/>
  <c r="M292" i="27"/>
  <c r="L292" i="27"/>
  <c r="K292" i="27"/>
  <c r="N291" i="27"/>
  <c r="M291" i="27"/>
  <c r="L291" i="27"/>
  <c r="K291" i="27"/>
  <c r="N290" i="27"/>
  <c r="M290" i="27"/>
  <c r="L290" i="27"/>
  <c r="K290" i="27"/>
  <c r="N289" i="27"/>
  <c r="M289" i="27"/>
  <c r="L289" i="27"/>
  <c r="K289" i="27"/>
  <c r="N288" i="27"/>
  <c r="M288" i="27"/>
  <c r="L288" i="27"/>
  <c r="K288" i="27"/>
  <c r="N287" i="27"/>
  <c r="M287" i="27"/>
  <c r="L287" i="27"/>
  <c r="K287" i="27"/>
  <c r="N286" i="27"/>
  <c r="M286" i="27"/>
  <c r="L286" i="27"/>
  <c r="K286" i="27"/>
  <c r="N285" i="27"/>
  <c r="M285" i="27"/>
  <c r="L285" i="27"/>
  <c r="K285" i="27"/>
  <c r="N284" i="27"/>
  <c r="M284" i="27"/>
  <c r="L284" i="27"/>
  <c r="K284" i="27"/>
  <c r="N283" i="27"/>
  <c r="M283" i="27"/>
  <c r="L283" i="27"/>
  <c r="K283" i="27"/>
  <c r="N282" i="27"/>
  <c r="M282" i="27"/>
  <c r="L282" i="27"/>
  <c r="K282" i="27"/>
  <c r="N281" i="27"/>
  <c r="M281" i="27"/>
  <c r="L281" i="27"/>
  <c r="K281" i="27"/>
  <c r="N280" i="27"/>
  <c r="M280" i="27"/>
  <c r="L280" i="27"/>
  <c r="K280" i="27"/>
  <c r="N279" i="27"/>
  <c r="M279" i="27"/>
  <c r="L279" i="27"/>
  <c r="K279" i="27"/>
  <c r="N278" i="27"/>
  <c r="M278" i="27"/>
  <c r="L278" i="27"/>
  <c r="K278" i="27"/>
  <c r="N277" i="27"/>
  <c r="M277" i="27"/>
  <c r="L277" i="27"/>
  <c r="K277" i="27"/>
  <c r="N276" i="27"/>
  <c r="M276" i="27"/>
  <c r="L276" i="27"/>
  <c r="K276" i="27"/>
  <c r="N275" i="27"/>
  <c r="M275" i="27"/>
  <c r="L275" i="27"/>
  <c r="K275" i="27"/>
  <c r="N274" i="27"/>
  <c r="M274" i="27"/>
  <c r="L274" i="27"/>
  <c r="K274" i="27"/>
  <c r="N273" i="27"/>
  <c r="M273" i="27"/>
  <c r="L273" i="27"/>
  <c r="K273" i="27"/>
  <c r="N272" i="27"/>
  <c r="M272" i="27"/>
  <c r="L272" i="27"/>
  <c r="K272" i="27"/>
  <c r="N271" i="27"/>
  <c r="M271" i="27"/>
  <c r="L271" i="27"/>
  <c r="K271" i="27"/>
  <c r="N270" i="27"/>
  <c r="M270" i="27"/>
  <c r="L270" i="27"/>
  <c r="K270" i="27"/>
  <c r="N269" i="27"/>
  <c r="M269" i="27"/>
  <c r="L269" i="27"/>
  <c r="K269" i="27"/>
  <c r="N268" i="27"/>
  <c r="M268" i="27"/>
  <c r="L268" i="27"/>
  <c r="K268" i="27"/>
  <c r="N267" i="27"/>
  <c r="M267" i="27"/>
  <c r="L267" i="27"/>
  <c r="K267" i="27"/>
  <c r="N266" i="27"/>
  <c r="M266" i="27"/>
  <c r="L266" i="27"/>
  <c r="K266" i="27"/>
  <c r="N265" i="27"/>
  <c r="M265" i="27"/>
  <c r="L265" i="27"/>
  <c r="K265" i="27"/>
  <c r="N264" i="27"/>
  <c r="M264" i="27"/>
  <c r="L264" i="27"/>
  <c r="K264" i="27"/>
  <c r="N263" i="27"/>
  <c r="M263" i="27"/>
  <c r="L263" i="27"/>
  <c r="K263" i="27"/>
  <c r="N262" i="27"/>
  <c r="M262" i="27"/>
  <c r="L262" i="27"/>
  <c r="K262" i="27"/>
  <c r="N261" i="27"/>
  <c r="M261" i="27"/>
  <c r="L261" i="27"/>
  <c r="K261" i="27"/>
  <c r="N260" i="27"/>
  <c r="M260" i="27"/>
  <c r="L260" i="27"/>
  <c r="K260" i="27"/>
  <c r="N259" i="27"/>
  <c r="M259" i="27"/>
  <c r="L259" i="27"/>
  <c r="K259" i="27"/>
  <c r="N258" i="27"/>
  <c r="M258" i="27"/>
  <c r="L258" i="27"/>
  <c r="K258" i="27"/>
  <c r="N257" i="27"/>
  <c r="M257" i="27"/>
  <c r="L257" i="27"/>
  <c r="K257" i="27"/>
  <c r="N256" i="27"/>
  <c r="M256" i="27"/>
  <c r="L256" i="27"/>
  <c r="K256" i="27"/>
  <c r="N255" i="27"/>
  <c r="M255" i="27"/>
  <c r="L255" i="27"/>
  <c r="K255" i="27"/>
  <c r="N254" i="27"/>
  <c r="M254" i="27"/>
  <c r="L254" i="27"/>
  <c r="K254" i="27"/>
  <c r="N253" i="27"/>
  <c r="M253" i="27"/>
  <c r="L253" i="27"/>
  <c r="K253" i="27"/>
  <c r="N252" i="27"/>
  <c r="M252" i="27"/>
  <c r="L252" i="27"/>
  <c r="K252" i="27"/>
  <c r="N251" i="27"/>
  <c r="M251" i="27"/>
  <c r="L251" i="27"/>
  <c r="K251" i="27"/>
  <c r="N250" i="27"/>
  <c r="M250" i="27"/>
  <c r="L250" i="27"/>
  <c r="K250" i="27"/>
  <c r="N249" i="27"/>
  <c r="M249" i="27"/>
  <c r="L249" i="27"/>
  <c r="K249" i="27"/>
  <c r="N248" i="27"/>
  <c r="M248" i="27"/>
  <c r="L248" i="27"/>
  <c r="K248" i="27"/>
  <c r="N247" i="27"/>
  <c r="M247" i="27"/>
  <c r="L247" i="27"/>
  <c r="K247" i="27"/>
  <c r="N246" i="27"/>
  <c r="M246" i="27"/>
  <c r="L246" i="27"/>
  <c r="K246" i="27"/>
  <c r="N245" i="27"/>
  <c r="M245" i="27"/>
  <c r="L245" i="27"/>
  <c r="K245" i="27"/>
  <c r="N244" i="27"/>
  <c r="M244" i="27"/>
  <c r="L244" i="27"/>
  <c r="K244" i="27"/>
  <c r="N243" i="27"/>
  <c r="M243" i="27"/>
  <c r="L243" i="27"/>
  <c r="K243" i="27"/>
  <c r="N242" i="27"/>
  <c r="M242" i="27"/>
  <c r="L242" i="27"/>
  <c r="K242" i="27"/>
  <c r="N241" i="27"/>
  <c r="M241" i="27"/>
  <c r="L241" i="27"/>
  <c r="K241" i="27"/>
  <c r="N240" i="27"/>
  <c r="M240" i="27"/>
  <c r="L240" i="27"/>
  <c r="K240" i="27"/>
  <c r="N239" i="27"/>
  <c r="M239" i="27"/>
  <c r="L239" i="27"/>
  <c r="K239" i="27"/>
  <c r="N238" i="27"/>
  <c r="M238" i="27"/>
  <c r="L238" i="27"/>
  <c r="K238" i="27"/>
  <c r="N237" i="27"/>
  <c r="M237" i="27"/>
  <c r="L237" i="27"/>
  <c r="K237" i="27"/>
  <c r="N236" i="27"/>
  <c r="M236" i="27"/>
  <c r="L236" i="27"/>
  <c r="K236" i="27"/>
  <c r="N235" i="27"/>
  <c r="M235" i="27"/>
  <c r="L235" i="27"/>
  <c r="K235" i="27"/>
  <c r="N234" i="27"/>
  <c r="M234" i="27"/>
  <c r="L234" i="27"/>
  <c r="K234" i="27"/>
  <c r="N233" i="27"/>
  <c r="M233" i="27"/>
  <c r="L233" i="27"/>
  <c r="K233" i="27"/>
  <c r="N232" i="27"/>
  <c r="M232" i="27"/>
  <c r="L232" i="27"/>
  <c r="K232" i="27"/>
  <c r="N231" i="27"/>
  <c r="M231" i="27"/>
  <c r="L231" i="27"/>
  <c r="K231" i="27"/>
  <c r="N230" i="27"/>
  <c r="M230" i="27"/>
  <c r="L230" i="27"/>
  <c r="K230" i="27"/>
  <c r="N229" i="27"/>
  <c r="M229" i="27"/>
  <c r="L229" i="27"/>
  <c r="K229" i="27"/>
  <c r="N228" i="27"/>
  <c r="M228" i="27"/>
  <c r="L228" i="27"/>
  <c r="K228" i="27"/>
  <c r="N227" i="27"/>
  <c r="M227" i="27"/>
  <c r="L227" i="27"/>
  <c r="K227" i="27"/>
  <c r="N226" i="27"/>
  <c r="M226" i="27"/>
  <c r="L226" i="27"/>
  <c r="K226" i="27"/>
  <c r="N225" i="27"/>
  <c r="M225" i="27"/>
  <c r="L225" i="27"/>
  <c r="K225" i="27"/>
  <c r="N224" i="27"/>
  <c r="M224" i="27"/>
  <c r="L224" i="27"/>
  <c r="K224" i="27"/>
  <c r="N223" i="27"/>
  <c r="M223" i="27"/>
  <c r="L223" i="27"/>
  <c r="K223" i="27"/>
  <c r="N222" i="27"/>
  <c r="M222" i="27"/>
  <c r="L222" i="27"/>
  <c r="K222" i="27"/>
  <c r="N221" i="27"/>
  <c r="M221" i="27"/>
  <c r="L221" i="27"/>
  <c r="K221" i="27"/>
  <c r="N220" i="27"/>
  <c r="M220" i="27"/>
  <c r="L220" i="27"/>
  <c r="K220" i="27"/>
  <c r="N219" i="27"/>
  <c r="M219" i="27"/>
  <c r="L219" i="27"/>
  <c r="K219" i="27"/>
  <c r="N218" i="27"/>
  <c r="M218" i="27"/>
  <c r="L218" i="27"/>
  <c r="K218" i="27"/>
  <c r="N217" i="27"/>
  <c r="M217" i="27"/>
  <c r="L217" i="27"/>
  <c r="K217" i="27"/>
  <c r="N216" i="27"/>
  <c r="M216" i="27"/>
  <c r="L216" i="27"/>
  <c r="K216" i="27"/>
  <c r="N215" i="27"/>
  <c r="M215" i="27"/>
  <c r="L215" i="27"/>
  <c r="K215" i="27"/>
  <c r="N214" i="27"/>
  <c r="M214" i="27"/>
  <c r="L214" i="27"/>
  <c r="K214" i="27"/>
  <c r="N213" i="27"/>
  <c r="M213" i="27"/>
  <c r="L213" i="27"/>
  <c r="K213" i="27"/>
  <c r="N212" i="27"/>
  <c r="M212" i="27"/>
  <c r="L212" i="27"/>
  <c r="K212" i="27"/>
  <c r="N211" i="27"/>
  <c r="M211" i="27"/>
  <c r="L211" i="27"/>
  <c r="K211" i="27"/>
  <c r="N210" i="27"/>
  <c r="M210" i="27"/>
  <c r="L210" i="27"/>
  <c r="K210" i="27"/>
  <c r="N209" i="27"/>
  <c r="M209" i="27"/>
  <c r="L209" i="27"/>
  <c r="K209" i="27"/>
  <c r="N208" i="27"/>
  <c r="M208" i="27"/>
  <c r="L208" i="27"/>
  <c r="K208" i="27"/>
  <c r="N207" i="27"/>
  <c r="M207" i="27"/>
  <c r="L207" i="27"/>
  <c r="K207" i="27"/>
  <c r="N206" i="27"/>
  <c r="M206" i="27"/>
  <c r="L206" i="27"/>
  <c r="K206" i="27"/>
  <c r="N205" i="27"/>
  <c r="M205" i="27"/>
  <c r="L205" i="27"/>
  <c r="K205" i="27"/>
  <c r="N204" i="27"/>
  <c r="M204" i="27"/>
  <c r="L204" i="27"/>
  <c r="K204" i="27"/>
  <c r="N203" i="27"/>
  <c r="M203" i="27"/>
  <c r="L203" i="27"/>
  <c r="K203" i="27"/>
  <c r="N202" i="27"/>
  <c r="M202" i="27"/>
  <c r="L202" i="27"/>
  <c r="K202" i="27"/>
  <c r="N201" i="27"/>
  <c r="M201" i="27"/>
  <c r="L201" i="27"/>
  <c r="K201" i="27"/>
  <c r="N200" i="27"/>
  <c r="M200" i="27"/>
  <c r="L200" i="27"/>
  <c r="K200" i="27"/>
  <c r="N199" i="27"/>
  <c r="M199" i="27"/>
  <c r="L199" i="27"/>
  <c r="K199" i="27"/>
  <c r="N198" i="27"/>
  <c r="M198" i="27"/>
  <c r="L198" i="27"/>
  <c r="K198" i="27"/>
  <c r="N197" i="27"/>
  <c r="M197" i="27"/>
  <c r="L197" i="27"/>
  <c r="K197" i="27"/>
  <c r="N196" i="27"/>
  <c r="M196" i="27"/>
  <c r="L196" i="27"/>
  <c r="K196" i="27"/>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27" i="23"/>
  <c r="L231" i="23"/>
  <c r="L237"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36" i="1"/>
  <c r="G887"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729" i="1"/>
  <c r="K729" i="1"/>
  <c r="L729" i="1"/>
  <c r="M729" i="1"/>
  <c r="J730" i="1"/>
  <c r="K730" i="1"/>
  <c r="L730" i="1"/>
  <c r="M730" i="1"/>
  <c r="J731" i="1"/>
  <c r="K731" i="1"/>
  <c r="L731" i="1"/>
  <c r="M731" i="1"/>
  <c r="I730" i="1"/>
  <c r="I731" i="1"/>
  <c r="I729"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1" i="6"/>
  <c r="Q312" i="6"/>
  <c r="Q313" i="6"/>
  <c r="Q314" i="6"/>
  <c r="Q315" i="6"/>
  <c r="Q316" i="6"/>
  <c r="Q317" i="6"/>
  <c r="Q318" i="6"/>
  <c r="Q319" i="6"/>
  <c r="Q320" i="6"/>
  <c r="Q321" i="6"/>
  <c r="Q322" i="6"/>
  <c r="Q323" i="6"/>
  <c r="Q324" i="6"/>
  <c r="Q325" i="6"/>
  <c r="Q326" i="6"/>
  <c r="Q310" i="6"/>
  <c r="N311" i="6"/>
  <c r="N312" i="6"/>
  <c r="N313" i="6"/>
  <c r="N314" i="6"/>
  <c r="N315" i="6"/>
  <c r="N316" i="6"/>
  <c r="N317" i="6"/>
  <c r="N318" i="6"/>
  <c r="N319" i="6"/>
  <c r="N320" i="6"/>
  <c r="N321" i="6"/>
  <c r="N322" i="6"/>
  <c r="N323" i="6"/>
  <c r="N324" i="6"/>
  <c r="N325" i="6"/>
  <c r="N326" i="6"/>
  <c r="N310" i="6"/>
  <c r="K311" i="6"/>
  <c r="K312" i="6"/>
  <c r="K313" i="6"/>
  <c r="K314" i="6"/>
  <c r="K315" i="6"/>
  <c r="K316" i="6"/>
  <c r="K317" i="6"/>
  <c r="K318" i="6"/>
  <c r="K319" i="6"/>
  <c r="K320" i="6"/>
  <c r="K321" i="6"/>
  <c r="K322" i="6"/>
  <c r="K323" i="6"/>
  <c r="K324" i="6"/>
  <c r="K325" i="6"/>
  <c r="K326" i="6"/>
  <c r="K310"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80"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866" i="1"/>
  <c r="Q860" i="1"/>
  <c r="Q857" i="1"/>
  <c r="Q843" i="1"/>
  <c r="K851" i="18" l="1"/>
  <c r="Y850" i="18"/>
  <c r="T684" i="27"/>
  <c r="AD694" i="27"/>
  <c r="AD703" i="27"/>
  <c r="T693" i="27"/>
  <c r="AD685" i="27"/>
  <c r="T675" i="27"/>
  <c r="AD676" i="27"/>
  <c r="T666" i="27"/>
  <c r="T702" i="27"/>
  <c r="AD712" i="27"/>
  <c r="T712" i="27" s="1"/>
  <c r="T769" i="9"/>
  <c r="T779" i="9"/>
  <c r="T789" i="9"/>
  <c r="T750" i="9"/>
  <c r="T799" i="9"/>
  <c r="T759" i="9"/>
  <c r="G905" i="1"/>
  <c r="I85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16" i="1"/>
  <c r="J817" i="1"/>
  <c r="J818" i="1"/>
  <c r="J815" i="1"/>
  <c r="L755" i="1"/>
  <c r="L756" i="1"/>
  <c r="L752" i="1"/>
  <c r="L758" i="1"/>
  <c r="L757" i="1"/>
  <c r="L75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M21" i="9"/>
  <c r="M21" i="27"/>
  <c r="M32" i="27" s="1"/>
  <c r="M27" i="27"/>
  <c r="O21" i="9"/>
  <c r="O21" i="27"/>
  <c r="O31" i="27" s="1"/>
  <c r="L93" i="18"/>
  <c r="L113" i="18"/>
  <c r="L109" i="18"/>
  <c r="L88" i="18"/>
  <c r="M26" i="27"/>
  <c r="L87" i="18"/>
  <c r="M25" i="27"/>
  <c r="L112" i="18"/>
  <c r="W22" i="17"/>
  <c r="K86" i="18"/>
  <c r="L86" i="18" s="1"/>
  <c r="M31" i="27"/>
  <c r="L110" i="18"/>
  <c r="L106" i="18"/>
  <c r="L105"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M28" i="27" l="1"/>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AA30" i="17"/>
  <c r="O27" i="27"/>
  <c r="O24" i="27"/>
  <c r="L96" i="18"/>
  <c r="L142" i="18"/>
  <c r="R31" i="27"/>
  <c r="AA29" i="17"/>
  <c r="Q30" i="27" s="1"/>
  <c r="O30" i="27"/>
  <c r="O28" i="27"/>
  <c r="L117" i="18"/>
  <c r="P25" i="27"/>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70" i="1"/>
  <c r="H370" i="1"/>
  <c r="K155" i="18" l="1"/>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74"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T25"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8" i="18"/>
  <c r="M748" i="18"/>
  <c r="K724" i="18"/>
  <c r="M724" i="18"/>
  <c r="M700" i="18"/>
  <c r="L700" i="18"/>
  <c r="L724" i="18"/>
  <c r="L748" i="18"/>
  <c r="K700"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S639" i="1" l="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3" i="18"/>
  <c r="AA823" i="18"/>
  <c r="Z823" i="18"/>
  <c r="Y823" i="18"/>
  <c r="Y822" i="18"/>
  <c r="C753" i="18"/>
  <c r="C752" i="18"/>
  <c r="C751"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E499" i="1" a="1"/>
  <c r="AE499" i="1" s="1"/>
  <c r="AE500" i="1" a="1"/>
  <c r="AE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AE490" i="1" a="1"/>
  <c r="AE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E448" i="1" a="1"/>
  <c r="AE448"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E432" i="1" l="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I464" i="1" a="1"/>
  <c r="AI46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I440" i="1" a="1"/>
  <c r="AI440"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I452" i="1" a="1"/>
  <c r="AI452"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I444" i="1" a="1"/>
  <c r="AI444" i="1" s="1"/>
  <c r="AI443" i="1" a="1"/>
  <c r="AI443" i="1" s="1"/>
  <c r="AI442" i="1" a="1"/>
  <c r="AI442" i="1" s="1"/>
  <c r="AI441" i="1" a="1"/>
  <c r="AI441" i="1" s="1"/>
  <c r="AI439" i="1" a="1"/>
  <c r="AI439" i="1" s="1"/>
  <c r="AI438" i="1" a="1"/>
  <c r="AI438" i="1" s="1"/>
  <c r="AI436" i="1" a="1"/>
  <c r="AI436"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I456" i="1" a="1"/>
  <c r="AI456" i="1" s="1"/>
  <c r="AI458" i="1" a="1"/>
  <c r="AI458" i="1" s="1"/>
  <c r="AI495" i="1" a="1"/>
  <c r="AI495" i="1" s="1"/>
  <c r="AI463" i="1" a="1"/>
  <c r="AI463" i="1" s="1"/>
  <c r="AI423" i="1" a="1"/>
  <c r="AI423" i="1" s="1"/>
  <c r="AI457" i="1" a="1"/>
  <c r="AI457"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L209" i="9"/>
  <c r="M209" i="9"/>
  <c r="N209" i="9"/>
  <c r="K210" i="9"/>
  <c r="L210" i="9"/>
  <c r="M210" i="9"/>
  <c r="N210" i="9"/>
  <c r="K211" i="9"/>
  <c r="L211" i="9"/>
  <c r="M211" i="9"/>
  <c r="N211" i="9"/>
  <c r="K212" i="9"/>
  <c r="L212" i="9"/>
  <c r="M212" i="9"/>
  <c r="N212" i="9"/>
  <c r="K213" i="9"/>
  <c r="L213" i="9"/>
  <c r="M213" i="9"/>
  <c r="N213" i="9"/>
  <c r="K214" i="9"/>
  <c r="L214" i="9"/>
  <c r="M214" i="9"/>
  <c r="N214" i="9"/>
  <c r="K215" i="9"/>
  <c r="L215" i="9"/>
  <c r="M215" i="9"/>
  <c r="N215" i="9"/>
  <c r="K216" i="9"/>
  <c r="L216" i="9"/>
  <c r="M216" i="9"/>
  <c r="N216" i="9"/>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L207" i="9"/>
  <c r="M207" i="9"/>
  <c r="N207" i="9"/>
  <c r="L208" i="9"/>
  <c r="M208" i="9"/>
  <c r="N208" i="9"/>
  <c r="K208" i="9"/>
  <c r="AI459" i="1" l="1" a="1"/>
  <c r="AI459" i="1" s="1"/>
  <c r="AI426" i="1" a="1"/>
  <c r="AI426" i="1" s="1"/>
  <c r="AI428" i="1" a="1"/>
  <c r="AI428" i="1" s="1"/>
  <c r="AI424" i="1" a="1"/>
  <c r="AI424" i="1" s="1"/>
  <c r="AM422" i="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M464" i="1" a="1"/>
  <c r="AM464" i="1" s="1"/>
  <c r="AM465" i="1" a="1"/>
  <c r="AM465" i="1" s="1"/>
  <c r="AM475" i="1" a="1"/>
  <c r="AM475" i="1" s="1"/>
  <c r="AM480" i="1" a="1"/>
  <c r="AM480" i="1" s="1"/>
  <c r="AM488" i="1" a="1"/>
  <c r="AM488" i="1" s="1"/>
  <c r="AM468" i="1" a="1"/>
  <c r="AM468" i="1" s="1"/>
  <c r="AM479" i="1" a="1"/>
  <c r="AM479" i="1" s="1"/>
  <c r="AM470" i="1" a="1"/>
  <c r="AM470" i="1" s="1"/>
  <c r="AM474" i="1" a="1"/>
  <c r="AM474" i="1" s="1"/>
  <c r="AM473" i="1" a="1"/>
  <c r="AM473" i="1" s="1"/>
  <c r="AM483" i="1" a="1"/>
  <c r="AM483" i="1" s="1"/>
  <c r="AM476" i="1" a="1"/>
  <c r="AM476" i="1" s="1"/>
  <c r="AM482" i="1" a="1"/>
  <c r="AM482" i="1" s="1"/>
  <c r="AM486" i="1" a="1"/>
  <c r="AM486" i="1" s="1"/>
  <c r="AM478" i="1" a="1"/>
  <c r="AM478" i="1" s="1"/>
  <c r="AM487" i="1" a="1"/>
  <c r="AM487" i="1" s="1"/>
  <c r="AM485" i="1" a="1"/>
  <c r="AM485" i="1" s="1"/>
  <c r="AM472" i="1" a="1"/>
  <c r="AM472" i="1" s="1"/>
  <c r="AM484" i="1" a="1"/>
  <c r="AM484" i="1" s="1"/>
  <c r="AM477" i="1" a="1"/>
  <c r="AM477" i="1" s="1"/>
  <c r="AM466" i="1" a="1"/>
  <c r="AM466" i="1" s="1"/>
  <c r="AM481" i="1" a="1"/>
  <c r="AM481" i="1" s="1"/>
  <c r="AM471" i="1" a="1"/>
  <c r="AM471" i="1" s="1"/>
  <c r="AM469" i="1" a="1"/>
  <c r="AM469" i="1" s="1"/>
  <c r="AM467" i="1" a="1"/>
  <c r="AM467"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M499" i="1" a="1"/>
  <c r="AM499" i="1" s="1"/>
  <c r="AM500" i="1" a="1"/>
  <c r="AM500" i="1" s="1"/>
  <c r="AF492" i="1" a="1"/>
  <c r="AF492" i="1" s="1"/>
  <c r="AF496" i="1" a="1"/>
  <c r="AF496" i="1" s="1"/>
  <c r="AH492" i="1" a="1"/>
  <c r="AH492" i="1" s="1"/>
  <c r="AH496" i="1" a="1"/>
  <c r="AH496" i="1" s="1"/>
  <c r="AG492" i="1" a="1"/>
  <c r="AG492" i="1" s="1"/>
  <c r="AG496" i="1" a="1"/>
  <c r="AG496" i="1" s="1"/>
  <c r="AM492" i="1" a="1"/>
  <c r="AM492" i="1" s="1"/>
  <c r="AM496" i="1" a="1"/>
  <c r="AM496" i="1" s="1"/>
  <c r="AG490" i="1" a="1"/>
  <c r="AG490" i="1" s="1"/>
  <c r="AH490" i="1" a="1"/>
  <c r="AH490" i="1" s="1"/>
  <c r="AF490" i="1" a="1"/>
  <c r="AF490" i="1" s="1"/>
  <c r="AM490" i="1" a="1"/>
  <c r="AM490" i="1" s="1"/>
  <c r="AH462" i="1" a="1"/>
  <c r="AH462" i="1" s="1"/>
  <c r="AF462" i="1" a="1"/>
  <c r="AF462" i="1" s="1"/>
  <c r="AG462" i="1" a="1"/>
  <c r="AG462" i="1" s="1"/>
  <c r="AM462" i="1" a="1"/>
  <c r="AM462" i="1" s="1"/>
  <c r="AH448" i="1" a="1"/>
  <c r="AH448" i="1" s="1"/>
  <c r="AH460" i="1" a="1"/>
  <c r="AH460" i="1" s="1"/>
  <c r="AF448" i="1" a="1"/>
  <c r="AF448" i="1" s="1"/>
  <c r="AF460" i="1" a="1"/>
  <c r="AF460" i="1" s="1"/>
  <c r="AG448" i="1" a="1"/>
  <c r="AG448" i="1" s="1"/>
  <c r="AG460" i="1" a="1"/>
  <c r="AG460" i="1" s="1"/>
  <c r="AM448" i="1" a="1"/>
  <c r="AM448" i="1" s="1"/>
  <c r="AM460" i="1" a="1"/>
  <c r="AM460" i="1" s="1"/>
  <c r="AH440" i="1" a="1"/>
  <c r="AH440" i="1" s="1"/>
  <c r="AH446" i="1" a="1"/>
  <c r="AH446" i="1" s="1"/>
  <c r="AM440" i="1" a="1"/>
  <c r="AM440" i="1" s="1"/>
  <c r="AM446" i="1" a="1"/>
  <c r="AM446" i="1" s="1"/>
  <c r="AF440" i="1" a="1"/>
  <c r="AF440" i="1" s="1"/>
  <c r="AF446" i="1" a="1"/>
  <c r="AF446" i="1" s="1"/>
  <c r="AG440" i="1" a="1"/>
  <c r="AG440" i="1" s="1"/>
  <c r="AG446" i="1" a="1"/>
  <c r="AG446" i="1" s="1"/>
  <c r="AH435" i="1" a="1"/>
  <c r="AH435" i="1" s="1"/>
  <c r="AH437" i="1" a="1"/>
  <c r="AH437" i="1" s="1"/>
  <c r="AM435" i="1" a="1"/>
  <c r="AM435" i="1" s="1"/>
  <c r="AM437" i="1" a="1"/>
  <c r="AM437"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M445" i="1" a="1"/>
  <c r="AM445" i="1" s="1"/>
  <c r="AM454" i="1" a="1"/>
  <c r="AM454" i="1" s="1"/>
  <c r="AM453" i="1" a="1"/>
  <c r="AM453" i="1" s="1"/>
  <c r="AM452" i="1" a="1"/>
  <c r="AM452" i="1" s="1"/>
  <c r="AM451" i="1" a="1"/>
  <c r="AM451" i="1" s="1"/>
  <c r="AM450" i="1" a="1"/>
  <c r="AM450" i="1" s="1"/>
  <c r="AM447" i="1" a="1"/>
  <c r="AM447" i="1" s="1"/>
  <c r="AM449" i="1" a="1"/>
  <c r="AM449"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M425" i="1" a="1"/>
  <c r="AM425" i="1" s="1"/>
  <c r="AM434" i="1" a="1"/>
  <c r="AM434" i="1" s="1"/>
  <c r="AM444" i="1" a="1"/>
  <c r="AM444" i="1" s="1"/>
  <c r="AM443" i="1" a="1"/>
  <c r="AM443" i="1" s="1"/>
  <c r="AM442" i="1" a="1"/>
  <c r="AM442" i="1" s="1"/>
  <c r="AM441" i="1" a="1"/>
  <c r="AM441" i="1" s="1"/>
  <c r="AM439" i="1" a="1"/>
  <c r="AM439" i="1" s="1"/>
  <c r="AM438" i="1" a="1"/>
  <c r="AM438" i="1" s="1"/>
  <c r="AM436" i="1" a="1"/>
  <c r="AM436"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M433" i="1" a="1"/>
  <c r="AM433" i="1" s="1"/>
  <c r="AM430" i="1" a="1"/>
  <c r="AM430" i="1" s="1"/>
  <c r="AM424" i="1" a="1"/>
  <c r="AM424" i="1" s="1"/>
  <c r="AM428" i="1" a="1"/>
  <c r="AM428" i="1" s="1"/>
  <c r="AM426" i="1" a="1"/>
  <c r="AM426" i="1" s="1"/>
  <c r="AM431" i="1" a="1"/>
  <c r="AM431" i="1" s="1"/>
  <c r="AM432" i="1" a="1"/>
  <c r="AM432" i="1" s="1"/>
  <c r="AM427" i="1" a="1"/>
  <c r="AM427" i="1" s="1"/>
  <c r="AM429" i="1" a="1"/>
  <c r="AM429"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Q422" i="1"/>
  <c r="AM455" i="1" a="1"/>
  <c r="AM455" i="1" s="1"/>
  <c r="AM489" i="1" a="1"/>
  <c r="AM489" i="1" s="1"/>
  <c r="AM494" i="1" a="1"/>
  <c r="AM494" i="1" s="1"/>
  <c r="AM423" i="1" a="1"/>
  <c r="AM423" i="1" s="1"/>
  <c r="AM457" i="1" a="1"/>
  <c r="AM457" i="1" s="1"/>
  <c r="AM461" i="1" a="1"/>
  <c r="AM461" i="1" s="1"/>
  <c r="AM459" i="1" a="1"/>
  <c r="AM459" i="1" s="1"/>
  <c r="AM491" i="1" a="1"/>
  <c r="AM491" i="1" s="1"/>
  <c r="AM497" i="1" a="1"/>
  <c r="AM497" i="1" s="1"/>
  <c r="AM498" i="1" a="1"/>
  <c r="AM498" i="1" s="1"/>
  <c r="AM456" i="1" a="1"/>
  <c r="AM456" i="1" s="1"/>
  <c r="AM458" i="1" a="1"/>
  <c r="AM458" i="1" s="1"/>
  <c r="AM495" i="1" a="1"/>
  <c r="AM495" i="1" s="1"/>
  <c r="AM493" i="1" a="1"/>
  <c r="AM493" i="1" s="1"/>
  <c r="AM501" i="1" a="1"/>
  <c r="AM501" i="1" s="1"/>
  <c r="AM463" i="1" a="1"/>
  <c r="AM463"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Q464" i="1" l="1" a="1"/>
  <c r="AQ464" i="1" s="1"/>
  <c r="AQ466" i="1" a="1"/>
  <c r="AQ466" i="1" s="1"/>
  <c r="AQ468" i="1" a="1"/>
  <c r="AQ468" i="1" s="1"/>
  <c r="AQ465" i="1" a="1"/>
  <c r="AQ465" i="1" s="1"/>
  <c r="AQ486" i="1" a="1"/>
  <c r="AQ486" i="1" s="1"/>
  <c r="AQ472" i="1" a="1"/>
  <c r="AQ472" i="1" s="1"/>
  <c r="AQ476" i="1" a="1"/>
  <c r="AQ476" i="1" s="1"/>
  <c r="AQ481" i="1" a="1"/>
  <c r="AQ481" i="1" s="1"/>
  <c r="AQ467" i="1" a="1"/>
  <c r="AQ467" i="1" s="1"/>
  <c r="AQ475" i="1" a="1"/>
  <c r="AQ475" i="1" s="1"/>
  <c r="AQ480" i="1" a="1"/>
  <c r="AQ480" i="1" s="1"/>
  <c r="AQ474" i="1" a="1"/>
  <c r="AQ474" i="1" s="1"/>
  <c r="AQ470" i="1" a="1"/>
  <c r="AQ470" i="1" s="1"/>
  <c r="AQ471" i="1" a="1"/>
  <c r="AQ471" i="1" s="1"/>
  <c r="AQ477" i="1" a="1"/>
  <c r="AQ477" i="1" s="1"/>
  <c r="AQ479" i="1" a="1"/>
  <c r="AQ479" i="1" s="1"/>
  <c r="AQ483" i="1" a="1"/>
  <c r="AQ483" i="1" s="1"/>
  <c r="AQ473" i="1" a="1"/>
  <c r="AQ473" i="1" s="1"/>
  <c r="AQ482" i="1" a="1"/>
  <c r="AQ482" i="1" s="1"/>
  <c r="AQ478" i="1" a="1"/>
  <c r="AQ478" i="1" s="1"/>
  <c r="AQ485" i="1" a="1"/>
  <c r="AQ485" i="1" s="1"/>
  <c r="AQ484" i="1" a="1"/>
  <c r="AQ484" i="1" s="1"/>
  <c r="AQ487" i="1" a="1"/>
  <c r="AQ487" i="1" s="1"/>
  <c r="AQ488" i="1" a="1"/>
  <c r="AQ488" i="1" s="1"/>
  <c r="AQ469" i="1" a="1"/>
  <c r="AQ469"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Q499" i="1" a="1"/>
  <c r="AQ499" i="1" s="1"/>
  <c r="AQ500" i="1" a="1"/>
  <c r="AQ500" i="1" s="1"/>
  <c r="AL499" i="1" a="1"/>
  <c r="AL499" i="1" s="1"/>
  <c r="AL500" i="1" a="1"/>
  <c r="AL500" i="1" s="1"/>
  <c r="AJ499" i="1" a="1"/>
  <c r="AJ499" i="1" s="1"/>
  <c r="AJ500" i="1" a="1"/>
  <c r="AJ500" i="1" s="1"/>
  <c r="AQ492" i="1" a="1"/>
  <c r="AQ492" i="1" s="1"/>
  <c r="AQ496" i="1" a="1"/>
  <c r="AQ496" i="1" s="1"/>
  <c r="AL492" i="1" a="1"/>
  <c r="AL492" i="1" s="1"/>
  <c r="AL496" i="1" a="1"/>
  <c r="AL496" i="1" s="1"/>
  <c r="AJ492" i="1" a="1"/>
  <c r="AJ492" i="1" s="1"/>
  <c r="AJ496" i="1" a="1"/>
  <c r="AJ496" i="1" s="1"/>
  <c r="AK492" i="1" a="1"/>
  <c r="AK492" i="1" s="1"/>
  <c r="AK496" i="1" a="1"/>
  <c r="AK496" i="1" s="1"/>
  <c r="AK490" i="1" a="1"/>
  <c r="AK490" i="1" s="1"/>
  <c r="AQ490" i="1" a="1"/>
  <c r="AQ490" i="1" s="1"/>
  <c r="AJ490" i="1" a="1"/>
  <c r="AJ490" i="1" s="1"/>
  <c r="AL490" i="1" a="1"/>
  <c r="AL490" i="1" s="1"/>
  <c r="AQ462" i="1" a="1"/>
  <c r="AQ462" i="1" s="1"/>
  <c r="AJ462" i="1" a="1"/>
  <c r="AJ462" i="1" s="1"/>
  <c r="AL462" i="1" a="1"/>
  <c r="AL462" i="1" s="1"/>
  <c r="AK462" i="1" a="1"/>
  <c r="AK462" i="1" s="1"/>
  <c r="AQ448" i="1" a="1"/>
  <c r="AQ448" i="1" s="1"/>
  <c r="AQ460" i="1" a="1"/>
  <c r="AQ460"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Q440" i="1" a="1"/>
  <c r="AQ440" i="1" s="1"/>
  <c r="AQ446" i="1" a="1"/>
  <c r="AQ446" i="1" s="1"/>
  <c r="AK435" i="1" a="1"/>
  <c r="AK435" i="1" s="1"/>
  <c r="AK437" i="1" a="1"/>
  <c r="AK437" i="1" s="1"/>
  <c r="AL435" i="1" a="1"/>
  <c r="AL435" i="1" s="1"/>
  <c r="AL437" i="1" a="1"/>
  <c r="AL437" i="1" s="1"/>
  <c r="AJ435" i="1" a="1"/>
  <c r="AJ435" i="1" s="1"/>
  <c r="AJ437" i="1" a="1"/>
  <c r="AJ437" i="1" s="1"/>
  <c r="AQ435" i="1" a="1"/>
  <c r="AQ435" i="1" s="1"/>
  <c r="AQ437" i="1" a="1"/>
  <c r="AQ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Q445" i="1" a="1"/>
  <c r="AQ445" i="1" s="1"/>
  <c r="AQ454" i="1" a="1"/>
  <c r="AQ454" i="1" s="1"/>
  <c r="AQ453" i="1" a="1"/>
  <c r="AQ453" i="1" s="1"/>
  <c r="AQ452" i="1" a="1"/>
  <c r="AQ452" i="1" s="1"/>
  <c r="AQ451" i="1" a="1"/>
  <c r="AQ451" i="1" s="1"/>
  <c r="AQ450" i="1" a="1"/>
  <c r="AQ450" i="1" s="1"/>
  <c r="AQ447" i="1" a="1"/>
  <c r="AQ447" i="1" s="1"/>
  <c r="AQ449" i="1" a="1"/>
  <c r="AQ449"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25" i="1" a="1"/>
  <c r="AQ425" i="1" s="1"/>
  <c r="AQ434" i="1" a="1"/>
  <c r="AQ434" i="1" s="1"/>
  <c r="AQ444" i="1" a="1"/>
  <c r="AQ444" i="1" s="1"/>
  <c r="AQ443" i="1" a="1"/>
  <c r="AQ443" i="1" s="1"/>
  <c r="AQ442" i="1" a="1"/>
  <c r="AQ442" i="1" s="1"/>
  <c r="AQ441" i="1" a="1"/>
  <c r="AQ441" i="1" s="1"/>
  <c r="AQ439" i="1" a="1"/>
  <c r="AQ439"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3" i="1" a="1"/>
  <c r="AQ433" i="1" s="1"/>
  <c r="AQ429" i="1" a="1"/>
  <c r="AQ429" i="1" s="1"/>
  <c r="AQ432" i="1" a="1"/>
  <c r="AQ432" i="1" s="1"/>
  <c r="AQ430" i="1" a="1"/>
  <c r="AQ430" i="1" s="1"/>
  <c r="AQ427" i="1" a="1"/>
  <c r="AQ427" i="1" s="1"/>
  <c r="AQ424" i="1" a="1"/>
  <c r="AQ424" i="1" s="1"/>
  <c r="AQ428" i="1" a="1"/>
  <c r="AQ428" i="1" s="1"/>
  <c r="AQ426" i="1" a="1"/>
  <c r="AQ426" i="1" s="1"/>
  <c r="AQ431" i="1" a="1"/>
  <c r="AQ431"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U422" i="1"/>
  <c r="AQ459" i="1" a="1"/>
  <c r="AQ459" i="1" s="1"/>
  <c r="AQ456" i="1" a="1"/>
  <c r="AQ456" i="1" s="1"/>
  <c r="AQ458" i="1" a="1"/>
  <c r="AQ458" i="1" s="1"/>
  <c r="AQ491" i="1" a="1"/>
  <c r="AQ491" i="1" s="1"/>
  <c r="AQ495" i="1" a="1"/>
  <c r="AQ495" i="1" s="1"/>
  <c r="AQ463" i="1" a="1"/>
  <c r="AQ463" i="1" s="1"/>
  <c r="AQ423" i="1" a="1"/>
  <c r="AQ423" i="1" s="1"/>
  <c r="AQ457" i="1" a="1"/>
  <c r="AQ457" i="1" s="1"/>
  <c r="AQ461" i="1" a="1"/>
  <c r="AQ461" i="1" s="1"/>
  <c r="AQ455" i="1" a="1"/>
  <c r="AQ455" i="1" s="1"/>
  <c r="AQ494" i="1" a="1"/>
  <c r="AQ494" i="1" s="1"/>
  <c r="AQ493" i="1" a="1"/>
  <c r="AQ493" i="1" s="1"/>
  <c r="AQ501" i="1" a="1"/>
  <c r="AQ501" i="1" s="1"/>
  <c r="AQ497" i="1" a="1"/>
  <c r="AQ497" i="1" s="1"/>
  <c r="AQ498" i="1" a="1"/>
  <c r="AQ498" i="1" s="1"/>
  <c r="AQ489" i="1" a="1"/>
  <c r="AQ489"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P464" i="1" l="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U464" i="1" a="1"/>
  <c r="AU464" i="1" s="1"/>
  <c r="AU470" i="1" a="1"/>
  <c r="AU470" i="1" s="1"/>
  <c r="AU478" i="1" a="1"/>
  <c r="AU478" i="1" s="1"/>
  <c r="AU465" i="1" a="1"/>
  <c r="AU465" i="1" s="1"/>
  <c r="AU473" i="1" a="1"/>
  <c r="AU473" i="1" s="1"/>
  <c r="AU486" i="1" a="1"/>
  <c r="AU486" i="1" s="1"/>
  <c r="AU466" i="1" a="1"/>
  <c r="AU466" i="1" s="1"/>
  <c r="AU477" i="1" a="1"/>
  <c r="AU477" i="1" s="1"/>
  <c r="AU472" i="1" a="1"/>
  <c r="AU472" i="1" s="1"/>
  <c r="AU487" i="1" a="1"/>
  <c r="AU487" i="1" s="1"/>
  <c r="AU481" i="1" a="1"/>
  <c r="AU481" i="1" s="1"/>
  <c r="AU485" i="1" a="1"/>
  <c r="AU485" i="1" s="1"/>
  <c r="AU468" i="1" a="1"/>
  <c r="AU468" i="1" s="1"/>
  <c r="AU471" i="1" a="1"/>
  <c r="AU471" i="1" s="1"/>
  <c r="AU480" i="1" a="1"/>
  <c r="AU480" i="1" s="1"/>
  <c r="AU474" i="1" a="1"/>
  <c r="AU474" i="1" s="1"/>
  <c r="AU476" i="1" a="1"/>
  <c r="AU476" i="1" s="1"/>
  <c r="AU475" i="1" a="1"/>
  <c r="AU475" i="1" s="1"/>
  <c r="AU479" i="1" a="1"/>
  <c r="AU479" i="1" s="1"/>
  <c r="AU483" i="1" a="1"/>
  <c r="AU483" i="1" s="1"/>
  <c r="AU482" i="1" a="1"/>
  <c r="AU482" i="1" s="1"/>
  <c r="AU469" i="1" a="1"/>
  <c r="AU469" i="1" s="1"/>
  <c r="AU467" i="1" a="1"/>
  <c r="AU467" i="1" s="1"/>
  <c r="AU488" i="1" a="1"/>
  <c r="AU488" i="1" s="1"/>
  <c r="AU484" i="1" a="1"/>
  <c r="AU484"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U499" i="1" a="1"/>
  <c r="AU499" i="1" s="1"/>
  <c r="AU500" i="1" a="1"/>
  <c r="AU500" i="1" s="1"/>
  <c r="AP499" i="1" a="1"/>
  <c r="AP499" i="1" s="1"/>
  <c r="AP500" i="1" a="1"/>
  <c r="AP500" i="1" s="1"/>
  <c r="AN499" i="1" a="1"/>
  <c r="AN499" i="1" s="1"/>
  <c r="AN500" i="1" a="1"/>
  <c r="AN500" i="1" s="1"/>
  <c r="AO492" i="1" a="1"/>
  <c r="AO492" i="1" s="1"/>
  <c r="AO496" i="1" a="1"/>
  <c r="AO496" i="1" s="1"/>
  <c r="AU492" i="1" a="1"/>
  <c r="AU492" i="1" s="1"/>
  <c r="AU496" i="1" a="1"/>
  <c r="AU496" i="1" s="1"/>
  <c r="AP492" i="1" a="1"/>
  <c r="AP492" i="1" s="1"/>
  <c r="AP496" i="1" a="1"/>
  <c r="AP496" i="1" s="1"/>
  <c r="AN492" i="1" a="1"/>
  <c r="AN492" i="1" s="1"/>
  <c r="AN496" i="1" a="1"/>
  <c r="AN496" i="1" s="1"/>
  <c r="AU490" i="1" a="1"/>
  <c r="AU490" i="1" s="1"/>
  <c r="AO490" i="1" a="1"/>
  <c r="AO490" i="1" s="1"/>
  <c r="AP490" i="1" a="1"/>
  <c r="AP490" i="1" s="1"/>
  <c r="AN490" i="1" a="1"/>
  <c r="AN490" i="1" s="1"/>
  <c r="AP462" i="1" a="1"/>
  <c r="AP462" i="1" s="1"/>
  <c r="AO462" i="1" a="1"/>
  <c r="AO462" i="1" s="1"/>
  <c r="AU462" i="1" a="1"/>
  <c r="AU462" i="1" s="1"/>
  <c r="AN462" i="1" a="1"/>
  <c r="AN462" i="1" s="1"/>
  <c r="AP448" i="1" a="1"/>
  <c r="AP448" i="1" s="1"/>
  <c r="AP460" i="1" a="1"/>
  <c r="AP460" i="1" s="1"/>
  <c r="AO448" i="1" a="1"/>
  <c r="AO448" i="1" s="1"/>
  <c r="AO460" i="1" a="1"/>
  <c r="AO460" i="1" s="1"/>
  <c r="AU448" i="1" a="1"/>
  <c r="AU448" i="1" s="1"/>
  <c r="AU460" i="1" a="1"/>
  <c r="AU460" i="1" s="1"/>
  <c r="AN448" i="1" a="1"/>
  <c r="AN448" i="1" s="1"/>
  <c r="AN460" i="1" a="1"/>
  <c r="AN460" i="1" s="1"/>
  <c r="AP440" i="1" a="1"/>
  <c r="AP440" i="1" s="1"/>
  <c r="AP446" i="1" a="1"/>
  <c r="AP446" i="1" s="1"/>
  <c r="AU440" i="1" a="1"/>
  <c r="AU440" i="1" s="1"/>
  <c r="AU446" i="1" a="1"/>
  <c r="AU446" i="1" s="1"/>
  <c r="AO440" i="1" a="1"/>
  <c r="AO440" i="1" s="1"/>
  <c r="AO446" i="1" a="1"/>
  <c r="AO446" i="1" s="1"/>
  <c r="AN440" i="1" a="1"/>
  <c r="AN440" i="1" s="1"/>
  <c r="AN446" i="1" a="1"/>
  <c r="AN446" i="1" s="1"/>
  <c r="AP435" i="1" a="1"/>
  <c r="AP435" i="1" s="1"/>
  <c r="AP437" i="1" a="1"/>
  <c r="AP437" i="1" s="1"/>
  <c r="AU435" i="1" a="1"/>
  <c r="AU435" i="1" s="1"/>
  <c r="AU437" i="1" a="1"/>
  <c r="AU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U445" i="1" a="1"/>
  <c r="AU445" i="1" s="1"/>
  <c r="AU454" i="1" a="1"/>
  <c r="AU454" i="1" s="1"/>
  <c r="AU453" i="1" a="1"/>
  <c r="AU453" i="1" s="1"/>
  <c r="AU452" i="1" a="1"/>
  <c r="AU452" i="1" s="1"/>
  <c r="AU451" i="1" a="1"/>
  <c r="AU451" i="1" s="1"/>
  <c r="AU450" i="1" a="1"/>
  <c r="AU450" i="1" s="1"/>
  <c r="AU447" i="1" a="1"/>
  <c r="AU447" i="1" s="1"/>
  <c r="AU449" i="1" a="1"/>
  <c r="AU449"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U425" i="1" a="1"/>
  <c r="AU425" i="1" s="1"/>
  <c r="AU434" i="1" a="1"/>
  <c r="AU434" i="1" s="1"/>
  <c r="AU444" i="1" a="1"/>
  <c r="AU444" i="1" s="1"/>
  <c r="AU443" i="1" a="1"/>
  <c r="AU443" i="1" s="1"/>
  <c r="AU442" i="1" a="1"/>
  <c r="AU442" i="1" s="1"/>
  <c r="AU441" i="1" a="1"/>
  <c r="AU441" i="1" s="1"/>
  <c r="AU439" i="1" a="1"/>
  <c r="AU439" i="1" s="1"/>
  <c r="AU438" i="1" a="1"/>
  <c r="AU438" i="1" s="1"/>
  <c r="AU436" i="1" a="1"/>
  <c r="AU436"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U433" i="1" a="1"/>
  <c r="AU433" i="1" s="1"/>
  <c r="AU424" i="1" a="1"/>
  <c r="AU424" i="1" s="1"/>
  <c r="AU430" i="1" a="1"/>
  <c r="AU430" i="1" s="1"/>
  <c r="AU426" i="1" a="1"/>
  <c r="AU426" i="1" s="1"/>
  <c r="AU428" i="1" a="1"/>
  <c r="AU428" i="1" s="1"/>
  <c r="AU431" i="1" a="1"/>
  <c r="AU431" i="1" s="1"/>
  <c r="AU427" i="1" a="1"/>
  <c r="AU427" i="1" s="1"/>
  <c r="AU432" i="1" a="1"/>
  <c r="AU432" i="1" s="1"/>
  <c r="AU429" i="1" a="1"/>
  <c r="AU429"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U455" i="1" a="1"/>
  <c r="AU455" i="1" s="1"/>
  <c r="AU489" i="1" a="1"/>
  <c r="AU489" i="1" s="1"/>
  <c r="AU494" i="1" a="1"/>
  <c r="AU494" i="1" s="1"/>
  <c r="AU423" i="1" a="1"/>
  <c r="AU423" i="1" s="1"/>
  <c r="AU457" i="1" a="1"/>
  <c r="AU457" i="1" s="1"/>
  <c r="AU461" i="1" a="1"/>
  <c r="AU461" i="1" s="1"/>
  <c r="AU459" i="1" a="1"/>
  <c r="AU459" i="1" s="1"/>
  <c r="AU497" i="1" a="1"/>
  <c r="AU497" i="1" s="1"/>
  <c r="AU498" i="1" a="1"/>
  <c r="AU498" i="1" s="1"/>
  <c r="AU456" i="1" a="1"/>
  <c r="AU456" i="1" s="1"/>
  <c r="AU491" i="1" a="1"/>
  <c r="AU491" i="1" s="1"/>
  <c r="AU495" i="1" a="1"/>
  <c r="AU495" i="1" s="1"/>
  <c r="AU463" i="1" a="1"/>
  <c r="AU463" i="1" s="1"/>
  <c r="AU493" i="1" a="1"/>
  <c r="AU493" i="1" s="1"/>
  <c r="AU501" i="1" a="1"/>
  <c r="AU501" i="1" s="1"/>
  <c r="AU458" i="1" a="1"/>
  <c r="AU458"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S464" i="1" l="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15" i="1" a="1"/>
  <c r="I815"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L103" i="17" l="1"/>
  <c r="T321" i="6"/>
  <c r="T322" i="6"/>
  <c r="T323" i="6"/>
  <c r="T324" i="6"/>
  <c r="T325" i="6"/>
  <c r="T326" i="6"/>
  <c r="T320" i="6"/>
  <c r="T311" i="6"/>
  <c r="T312" i="6"/>
  <c r="T313" i="6"/>
  <c r="T314" i="6"/>
  <c r="T315" i="6"/>
  <c r="T316" i="6"/>
  <c r="T317" i="6"/>
  <c r="T318" i="6"/>
  <c r="T310"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917" i="1"/>
  <c r="J917" i="1"/>
  <c r="K917" i="1"/>
  <c r="L917" i="1"/>
  <c r="M917" i="1"/>
  <c r="N917" i="1"/>
  <c r="O917" i="1"/>
  <c r="P917" i="1"/>
  <c r="Q917" i="1"/>
  <c r="H917" i="1"/>
  <c r="I911" i="1"/>
  <c r="J911" i="1"/>
  <c r="K911" i="1"/>
  <c r="L911" i="1"/>
  <c r="M911" i="1"/>
  <c r="N911" i="1"/>
  <c r="O911" i="1"/>
  <c r="P911" i="1"/>
  <c r="Q911" i="1"/>
  <c r="H911" i="1"/>
  <c r="I908" i="1"/>
  <c r="J908" i="1"/>
  <c r="K908" i="1"/>
  <c r="L908" i="1"/>
  <c r="M908" i="1"/>
  <c r="N908" i="1"/>
  <c r="O908" i="1"/>
  <c r="P908" i="1"/>
  <c r="Q908" i="1"/>
  <c r="H908" i="1"/>
  <c r="I894" i="1"/>
  <c r="J894" i="1"/>
  <c r="K894" i="1"/>
  <c r="L894" i="1"/>
  <c r="M894" i="1"/>
  <c r="N894" i="1"/>
  <c r="O894" i="1"/>
  <c r="P894" i="1"/>
  <c r="Q894" i="1"/>
  <c r="G886" i="1"/>
  <c r="G888" i="1"/>
  <c r="G889" i="1"/>
  <c r="G890" i="1"/>
  <c r="G891" i="1"/>
  <c r="G892" i="1"/>
  <c r="G893" i="1"/>
  <c r="G894" i="1"/>
  <c r="G895" i="1"/>
  <c r="G896" i="1"/>
  <c r="G897" i="1"/>
  <c r="G898" i="1"/>
  <c r="G899" i="1"/>
  <c r="G900" i="1"/>
  <c r="G901" i="1"/>
  <c r="G902" i="1"/>
  <c r="G903" i="1"/>
  <c r="G904" i="1"/>
  <c r="G906" i="1"/>
  <c r="G907" i="1"/>
  <c r="G908" i="1"/>
  <c r="G909" i="1"/>
  <c r="G910" i="1"/>
  <c r="G911" i="1"/>
  <c r="G912" i="1"/>
  <c r="G913" i="1"/>
  <c r="G914" i="1"/>
  <c r="G915" i="1"/>
  <c r="G916" i="1"/>
  <c r="G917" i="1"/>
  <c r="G918" i="1"/>
  <c r="G919" i="1"/>
  <c r="G920" i="1"/>
  <c r="K857" i="1"/>
  <c r="L857" i="1"/>
  <c r="M857" i="1"/>
  <c r="N857" i="1"/>
  <c r="O857" i="1"/>
  <c r="P857" i="1"/>
  <c r="R857" i="1"/>
  <c r="K860" i="1"/>
  <c r="L860" i="1"/>
  <c r="M860" i="1"/>
  <c r="N860" i="1"/>
  <c r="O860" i="1"/>
  <c r="P860" i="1"/>
  <c r="R860" i="1"/>
  <c r="K866" i="1"/>
  <c r="L866" i="1"/>
  <c r="M866" i="1"/>
  <c r="N866" i="1"/>
  <c r="O866" i="1"/>
  <c r="P866" i="1"/>
  <c r="R866" i="1"/>
  <c r="J866" i="1"/>
  <c r="J860" i="1"/>
  <c r="J857" i="1"/>
  <c r="K843" i="1"/>
  <c r="L843" i="1"/>
  <c r="M843" i="1"/>
  <c r="N843" i="1"/>
  <c r="O843" i="1"/>
  <c r="P843" i="1"/>
  <c r="R843" i="1"/>
  <c r="J843" i="1"/>
  <c r="I843" i="1"/>
  <c r="I844" i="1"/>
  <c r="I845" i="1"/>
  <c r="I846" i="1"/>
  <c r="I847" i="1"/>
  <c r="I848" i="1"/>
  <c r="I849" i="1"/>
  <c r="I850" i="1"/>
  <c r="I851" i="1"/>
  <c r="I852" i="1"/>
  <c r="I853" i="1"/>
  <c r="I855" i="1"/>
  <c r="I856" i="1"/>
  <c r="I857" i="1"/>
  <c r="I858" i="1"/>
  <c r="I859" i="1"/>
  <c r="I860" i="1"/>
  <c r="I861" i="1"/>
  <c r="I862" i="1"/>
  <c r="I863" i="1"/>
  <c r="I864" i="1"/>
  <c r="I865" i="1"/>
  <c r="I866" i="1"/>
  <c r="I867" i="1"/>
  <c r="I868" i="1"/>
  <c r="I869" i="1"/>
  <c r="I835" i="1"/>
  <c r="I837" i="1"/>
  <c r="I838" i="1"/>
  <c r="I839" i="1"/>
  <c r="I840" i="1"/>
  <c r="I841" i="1"/>
  <c r="I842" i="1"/>
  <c r="G885" i="1" l="1"/>
  <c r="I834" i="1"/>
  <c r="H723" i="1"/>
  <c r="H724" i="1"/>
  <c r="H725" i="1"/>
  <c r="H726" i="1"/>
  <c r="H727" i="1"/>
  <c r="H728" i="1"/>
  <c r="H729" i="1"/>
  <c r="H730" i="1"/>
  <c r="H731" i="1"/>
  <c r="H732" i="1"/>
  <c r="H733" i="1"/>
  <c r="H734" i="1"/>
  <c r="H735" i="1"/>
  <c r="H736" i="1"/>
  <c r="H737" i="1"/>
  <c r="H738" i="1"/>
  <c r="H722" i="1"/>
  <c r="I690" i="1"/>
  <c r="I691" i="1"/>
  <c r="I692" i="1"/>
  <c r="I693" i="1"/>
  <c r="I694" i="1"/>
  <c r="I695" i="1"/>
  <c r="I696" i="1"/>
  <c r="I697" i="1"/>
  <c r="I698" i="1"/>
  <c r="I699" i="1"/>
  <c r="I700" i="1"/>
  <c r="I701" i="1"/>
  <c r="I702" i="1"/>
  <c r="I703" i="1"/>
  <c r="I704" i="1"/>
  <c r="I705" i="1"/>
  <c r="I6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6" i="6" l="1"/>
  <c r="J255" i="6"/>
  <c r="I217" i="6" l="1"/>
  <c r="J217" i="6" s="1"/>
  <c r="K217" i="6" s="1"/>
  <c r="L217" i="6" s="1"/>
  <c r="M217" i="6" s="1"/>
  <c r="N217" i="6" s="1"/>
  <c r="O217" i="6" s="1"/>
  <c r="P217" i="6" s="1"/>
  <c r="Q217" i="6" s="1"/>
  <c r="J260" i="6" l="1"/>
  <c r="G330"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37" i="6" s="1"/>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58" i="1"/>
  <c r="G457"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55" i="1" l="1"/>
  <c r="G456" i="1"/>
  <c r="G459" i="1"/>
  <c r="G461" i="1"/>
  <c r="G463" i="1"/>
  <c r="G476" i="1"/>
  <c r="G478" i="1"/>
  <c r="G480" i="1"/>
  <c r="G489" i="1"/>
  <c r="G491" i="1"/>
  <c r="G493" i="1"/>
  <c r="G494"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60" i="18"/>
  <c r="H459" i="18"/>
  <c r="H458" i="18"/>
  <c r="H457" i="18"/>
  <c r="H456" i="18"/>
  <c r="H455" i="18"/>
  <c r="H454" i="18"/>
  <c r="H453" i="18"/>
  <c r="H441" i="18"/>
  <c r="H440" i="18"/>
  <c r="H439" i="18"/>
  <c r="H438" i="18"/>
  <c r="H437" i="18"/>
  <c r="H436" i="18"/>
  <c r="H435" i="18"/>
  <c r="H434" i="18"/>
  <c r="H433" i="18"/>
  <c r="H452" i="18"/>
  <c r="C452"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Y416" i="9" s="1"/>
  <c r="N415" i="9"/>
  <c r="N414" i="9"/>
  <c r="N413" i="9"/>
  <c r="N412" i="9"/>
  <c r="X411" i="9"/>
  <c r="W411" i="9"/>
  <c r="V411" i="9"/>
  <c r="N411" i="9"/>
  <c r="N410" i="9"/>
  <c r="N409" i="9"/>
  <c r="N408" i="9"/>
  <c r="N407" i="9"/>
  <c r="N406" i="9"/>
  <c r="Y406" i="9" s="1"/>
  <c r="N405" i="9"/>
  <c r="N404" i="9"/>
  <c r="N403" i="9"/>
  <c r="N402" i="9"/>
  <c r="X401" i="9"/>
  <c r="W401" i="9"/>
  <c r="V401" i="9"/>
  <c r="N401" i="9"/>
  <c r="N400" i="9"/>
  <c r="N399" i="9"/>
  <c r="N398" i="9"/>
  <c r="N397" i="9"/>
  <c r="N396" i="9"/>
  <c r="Y396" i="9" s="1"/>
  <c r="N395" i="9"/>
  <c r="N394" i="9"/>
  <c r="N393" i="9"/>
  <c r="N392" i="9"/>
  <c r="X391" i="9"/>
  <c r="W391" i="9"/>
  <c r="V391" i="9"/>
  <c r="N391" i="9"/>
  <c r="N390" i="9"/>
  <c r="N389" i="9"/>
  <c r="N388" i="9"/>
  <c r="N387" i="9"/>
  <c r="N386" i="9"/>
  <c r="Y386" i="9" s="1"/>
  <c r="N385" i="9"/>
  <c r="N384" i="9"/>
  <c r="N383" i="9"/>
  <c r="N382" i="9"/>
  <c r="X381" i="9"/>
  <c r="W381" i="9"/>
  <c r="V381" i="9"/>
  <c r="N381" i="9"/>
  <c r="N380" i="9"/>
  <c r="N379" i="9"/>
  <c r="N378" i="9"/>
  <c r="N377" i="9"/>
  <c r="N376" i="9"/>
  <c r="Y376" i="9" s="1"/>
  <c r="N375" i="9"/>
  <c r="N374" i="9"/>
  <c r="N373" i="9"/>
  <c r="N372" i="9"/>
  <c r="X371" i="9"/>
  <c r="W371" i="9"/>
  <c r="V371" i="9"/>
  <c r="N371" i="9"/>
  <c r="N370" i="9"/>
  <c r="N369" i="9"/>
  <c r="N368" i="9"/>
  <c r="N367" i="9"/>
  <c r="N366" i="9"/>
  <c r="Y366" i="9" s="1"/>
  <c r="N365" i="9"/>
  <c r="N364" i="9"/>
  <c r="N363" i="9"/>
  <c r="N362" i="9"/>
  <c r="X361" i="9"/>
  <c r="W361" i="9"/>
  <c r="V361" i="9"/>
  <c r="N361" i="9"/>
  <c r="N360" i="9"/>
  <c r="N359" i="9"/>
  <c r="N358" i="9"/>
  <c r="N357" i="9"/>
  <c r="N356" i="9"/>
  <c r="Y356" i="9" s="1"/>
  <c r="N355" i="9"/>
  <c r="N354" i="9"/>
  <c r="N353" i="9"/>
  <c r="N352" i="9"/>
  <c r="X351" i="9"/>
  <c r="W351" i="9"/>
  <c r="V351" i="9"/>
  <c r="N351" i="9"/>
  <c r="N350" i="9"/>
  <c r="N349" i="9"/>
  <c r="N348" i="9"/>
  <c r="N347" i="9"/>
  <c r="N346" i="9"/>
  <c r="Y346" i="9" s="1"/>
  <c r="N345" i="9"/>
  <c r="N344" i="9"/>
  <c r="N343" i="9"/>
  <c r="N342" i="9"/>
  <c r="X341" i="9"/>
  <c r="W341" i="9"/>
  <c r="V341" i="9"/>
  <c r="N341" i="9"/>
  <c r="N340" i="9"/>
  <c r="N339" i="9"/>
  <c r="N338" i="9"/>
  <c r="N337" i="9"/>
  <c r="V337" i="9"/>
  <c r="N336" i="9"/>
  <c r="Y336" i="9" s="1"/>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80" i="9"/>
  <c r="Y384" i="9"/>
  <c r="Y392" i="9"/>
  <c r="Y400" i="9"/>
  <c r="Y404" i="9"/>
  <c r="Y408" i="9"/>
  <c r="Y410" i="9"/>
  <c r="Y420" i="9"/>
  <c r="Y340" i="9"/>
  <c r="Y332" i="9"/>
  <c r="Y344"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V415" i="9"/>
  <c r="V416" i="9"/>
  <c r="X418" i="9"/>
  <c r="X342" i="9"/>
  <c r="V360" i="9"/>
  <c r="X383" i="9"/>
  <c r="X387" i="9"/>
  <c r="V393" i="9"/>
  <c r="V397" i="9"/>
  <c r="V403" i="9"/>
  <c r="V409" i="9"/>
  <c r="X344" i="9"/>
  <c r="V358" i="9"/>
  <c r="V389" i="9"/>
  <c r="V405" i="9"/>
  <c r="V412" i="9"/>
  <c r="W415"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V325" i="9"/>
  <c r="N324" i="9"/>
  <c r="N323" i="9"/>
  <c r="V323" i="9"/>
  <c r="N322" i="9"/>
  <c r="V322" i="9"/>
  <c r="G422" i="9"/>
  <c r="G308" i="9"/>
  <c r="X324" i="9" l="1"/>
  <c r="Y322" i="9"/>
  <c r="W322" i="9"/>
  <c r="W325" i="9"/>
  <c r="W329" i="9"/>
  <c r="W330" i="9"/>
  <c r="W328" i="9"/>
  <c r="X328" i="9"/>
  <c r="X326" i="9"/>
  <c r="Y328" i="9"/>
  <c r="V327" i="9"/>
  <c r="V328" i="9"/>
  <c r="Y329" i="9"/>
  <c r="W326" i="9"/>
  <c r="V329" i="9"/>
  <c r="W327" i="9"/>
  <c r="V330" i="9"/>
  <c r="V324" i="9"/>
  <c r="V326" i="9"/>
  <c r="Y324" i="9"/>
  <c r="X327" i="9"/>
  <c r="X330" i="9"/>
  <c r="Y327" i="9"/>
  <c r="X321" i="9"/>
  <c r="X322" i="9"/>
  <c r="Y330" i="9"/>
  <c r="X325" i="9"/>
  <c r="Y323" i="9"/>
  <c r="X329" i="9"/>
  <c r="X323" i="9" l="1"/>
  <c r="G22" i="6"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P123" i="1"/>
  <c r="P124" i="1"/>
  <c r="P126" i="1"/>
  <c r="P128" i="1"/>
  <c r="P132" i="1"/>
  <c r="P131" i="1" s="1"/>
  <c r="P135" i="1"/>
  <c r="P134" i="1" s="1"/>
  <c r="P120" i="1"/>
  <c r="P125" i="1" l="1"/>
  <c r="G676" i="1"/>
  <c r="G89" i="1" l="1"/>
  <c r="G761"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923" i="1" l="1"/>
  <c r="G821" i="1" l="1"/>
  <c r="G78" i="6" l="1"/>
  <c r="G950" i="1" l="1"/>
  <c r="G741" i="1"/>
  <c r="G872" i="1"/>
  <c r="G802" i="1"/>
  <c r="G784" i="1"/>
  <c r="G709"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90" i="6"/>
  <c r="AK728" i="18"/>
  <c r="AK704" i="18"/>
  <c r="AK680" i="18"/>
  <c r="Q304" i="18"/>
  <c r="Q296" i="18"/>
  <c r="P288" i="18"/>
  <c r="N288" i="18"/>
  <c r="J289"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 r="S144" i="27"/>
  <c r="R144" i="27"/>
  <c r="Q144" i="27"/>
  <c r="P144" i="27"/>
  <c r="O144" i="27"/>
  <c r="N144" i="27"/>
  <c r="M144" i="27"/>
  <c r="L144" i="27"/>
  <c r="K144" i="27"/>
  <c r="S145" i="9"/>
  <c r="R145" i="9"/>
  <c r="Q145" i="9"/>
  <c r="P145" i="9"/>
  <c r="O145" i="9"/>
  <c r="N145" i="9"/>
  <c r="M145" i="9"/>
  <c r="L145" i="9"/>
  <c r="K145" i="9"/>
  <c r="I818" i="1"/>
  <c r="I817" i="1"/>
  <c r="I81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F84D42CA-BFC2-4F78-B7DE-5D9A084F6A51}">
      <text>
        <r>
          <rPr>
            <b/>
            <sz val="9"/>
            <color indexed="81"/>
            <rFont val="Tahoma"/>
            <family val="2"/>
          </rPr>
          <t>Michael Young:</t>
        </r>
        <r>
          <rPr>
            <sz val="9"/>
            <color indexed="81"/>
            <rFont val="Tahoma"/>
            <family val="2"/>
          </rPr>
          <t xml:space="preserve">
na pas on crop paddocks don't receive any inputs
</t>
        </r>
      </text>
    </comment>
    <comment ref="H117" authorId="2" shapeId="0" xr:uid="{1B16A11E-6BE3-4C1A-BE79-E216D4F82CC2}">
      <text>
        <r>
          <rPr>
            <b/>
            <sz val="9"/>
            <color indexed="81"/>
            <rFont val="Tahoma"/>
            <charset val="1"/>
          </rPr>
          <t>Southern Dirt:</t>
        </r>
        <r>
          <rPr>
            <sz val="9"/>
            <color indexed="81"/>
            <rFont val="Tahoma"/>
            <charset val="1"/>
          </rPr>
          <t xml:space="preserve">
Includes transport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2"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2"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2" shapeId="0" xr:uid="{7EC109BC-9CAD-42F2-9AF7-C0E876692810}">
      <text>
        <r>
          <rPr>
            <sz val="9"/>
            <color indexed="81"/>
            <rFont val="Tahoma"/>
            <charset val="1"/>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1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5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51" authorId="0" shapeId="0" xr:uid="{D3F3B3C9-466A-4594-A382-33020F4688C2}">
      <text>
        <r>
          <rPr>
            <b/>
            <sz val="9"/>
            <color indexed="81"/>
            <rFont val="Tahoma"/>
            <family val="2"/>
          </rPr>
          <t>Michael Young:</t>
        </r>
        <r>
          <rPr>
            <sz val="9"/>
            <color indexed="81"/>
            <rFont val="Tahoma"/>
            <family val="2"/>
          </rPr>
          <t xml:space="preserve">
fert density t/m3</t>
        </r>
      </text>
    </comment>
    <comment ref="K751" authorId="2" shapeId="0" xr:uid="{FE6B156F-7279-4001-B2BC-6932EA369F0E}">
      <text>
        <r>
          <rPr>
            <sz val="9"/>
            <color indexed="81"/>
            <rFont val="Tahoma"/>
            <charset val="1"/>
          </rPr>
          <t>Enter the expected rate (kg/ha) of fertiliser being applied per pass. 
This is used to calculate the filling up component of fert application time.</t>
        </r>
      </text>
    </comment>
    <comment ref="L751" authorId="1" shapeId="0" xr:uid="{9A7F1B3F-94DC-42D9-8A9D-872033935F16}">
      <text>
        <r>
          <rPr>
            <b/>
            <sz val="9"/>
            <color indexed="81"/>
            <rFont val="Tahoma"/>
            <family val="2"/>
          </rPr>
          <t>Michael Young (21512438):</t>
        </r>
        <r>
          <rPr>
            <sz val="9"/>
            <color indexed="81"/>
            <rFont val="Tahoma"/>
            <family val="2"/>
          </rPr>
          <t xml:space="preserve">
day of yr</t>
        </r>
      </text>
    </comment>
    <comment ref="M7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5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5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757"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814" authorId="1" shapeId="0" xr:uid="{1C4ECD8C-347F-4792-9A1A-C7DB8838AF03}">
      <text>
        <r>
          <rPr>
            <b/>
            <sz val="9"/>
            <color indexed="81"/>
            <rFont val="Tahoma"/>
            <family val="2"/>
          </rPr>
          <t>Michael Young (21512438):</t>
        </r>
        <r>
          <rPr>
            <sz val="9"/>
            <color indexed="81"/>
            <rFont val="Tahoma"/>
            <family val="2"/>
          </rPr>
          <t xml:space="preserve">
day of yr</t>
        </r>
      </text>
    </comment>
    <comment ref="L81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1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8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97" authorId="2" shapeId="0" xr:uid="{54526553-3AA1-4063-9ED6-99ADCF5ED81C}">
      <text>
        <r>
          <rPr>
            <sz val="9"/>
            <color indexed="81"/>
            <rFont val="Tahoma"/>
            <family val="2"/>
          </rPr>
          <t>innoculant is covered in the chemical cost stuff because that is what agros do</t>
        </r>
      </text>
    </comment>
    <comment ref="G901"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3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W206" authorId="2"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6" authorId="2"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20" authorId="2"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20" authorId="2"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4"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5"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666F8B92-D9AE-43D5-9349-5C00267F92FF}">
      <text>
        <r>
          <rPr>
            <b/>
            <sz val="9"/>
            <color indexed="81"/>
            <rFont val="Tahoma"/>
            <charset val="1"/>
          </rPr>
          <t>John:</t>
        </r>
        <r>
          <rPr>
            <sz val="9"/>
            <color indexed="81"/>
            <rFont val="Tahoma"/>
            <charset val="1"/>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755B8DB8-699D-4E0C-92C0-45F438903B9D}">
      <text>
        <r>
          <rPr>
            <b/>
            <sz val="9"/>
            <color indexed="81"/>
            <rFont val="Tahoma"/>
            <family val="2"/>
          </rPr>
          <t>Young:</t>
        </r>
        <r>
          <rPr>
            <sz val="9"/>
            <color indexed="81"/>
            <rFont val="Tahoma"/>
            <family val="2"/>
          </rPr>
          <t xml:space="preserve">
Proportion of ffcfw that is fat</t>
        </r>
      </text>
    </comment>
    <comment ref="H275"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76"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<sst xmlns="http://schemas.openxmlformats.org/spreadsheetml/2006/main" count="7701" uniqueCount="1292">
  <si>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</si>
  <si>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</si>
  <si>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</si>
  <si>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</si>
  <si>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</si>
  <si>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</si>
  <si>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</si>
  <si>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</si>
  <si>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</si>
  <si>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</si>
  <si>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</si>
  <si>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</si>
  <si>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</si>
  <si>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</si>
  <si>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</si>
  <si>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</si>
  <si>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</si>
  <si>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</si>
  <si>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</si>
  <si>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</si>
  <si>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</si>
  <si>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</si>
  <si>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</si>
  <si>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</si>
  <si>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</si>
  <si>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</si>
  <si>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</si>
  <si>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</si>
  <si>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</si>
  <si>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</si>
  <si>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</si>
  <si>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</si>
  <si>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</si>
  <si>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</si>
  <si>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</si>
  <si>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</si>
  <si>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</si>
  <si>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</si>
  <si>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</si>
  <si>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</si>
  <si>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</si>
  <si>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</si>
  <si>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</si>
  <si>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</si>
  <si>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</si>
  <si>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</si>
  <si>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</si>
  <si>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</si>
  <si>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</si>
  <si>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</si>
  <si>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</si>
  <si>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</si>
  <si>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</si>
  <si>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</si>
  <si>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</si>
  <si>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</si>
  <si>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</si>
  <si>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</si>
  <si>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</si>
  <si>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</si>
  <si>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</si>
  <si>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</si>
  <si>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</si>
  <si>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</si>
  <si>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</si>
  <si>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</si>
  <si>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</si>
  <si>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</si>
  <si>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</si>
  <si>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</si>
  <si>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</si>
  <si>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</si>
  <si>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</si>
  <si>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</si>
  <si>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</si>
  <si>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</si>
  <si>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</si>
  <si>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</si>
  <si>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</si>
  <si>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</si>
  <si>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</si>
  <si>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</si>
  <si>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</si>
  <si>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</si>
  <si>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</si>
  <si>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</si>
  <si>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</si>
  <si>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</si>
  <si>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</si>
  <si>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</si>
  <si>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</si>
  <si>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</si>
  <si>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</si>
  <si>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</si>
  <si>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</si>
  <si>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</si>
  <si>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</si>
  <si>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</si>
  <si>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</si>
  <si>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</si>
  <si>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</si>
  <si>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</si>
  <si>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</si>
  <si>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</si>
  <si>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</si>
  <si>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</si>
  <si>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</si>
  <si>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</si>
  <si>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</si>
  <si>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</si>
  <si>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</si>
  <si>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</si>
  <si>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</si>
  <si>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</si>
  <si>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</si>
  <si>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</si>
  <si>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</si>
  <si>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</si>
  <si>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</si>
  <si>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</si>
  <si>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</si>
  <si>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</si>
  <si>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</si>
  <si>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</si>
  <si>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</si>
  <si>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</si>
  <si>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</si>
  <si>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</si>
  <si>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</si>
  <si>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</si>
  <si>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</si>
  <si>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</si>
  <si>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</si>
  <si>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</si>
  <si>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</si>
  <si>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</si>
  <si>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</si>
  <si>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</si>
  <si>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</si>
  <si>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</si>
  <si>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</si>
  <si>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</si>
  <si>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</si>
  <si>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</si>
  <si>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</si>
  <si>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</si>
  <si>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</si>
  <si>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</si>
  <si>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</si>
  <si>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</si>
  <si>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</si>
  <si>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</si>
  <si>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</si>
  <si>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</si>
  <si>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</si>
  <si>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</si>
  <si>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</si>
  <si>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</si>
  <si>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</si>
  <si>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</si>
  <si>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</si>
  <si>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</si>
  <si>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</si>
  <si>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</si>
  <si>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</si>
  <si>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</si>
  <si>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</si>
  <si>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</si>
  <si>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</si>
  <si>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</si>
  <si>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</si>
  <si>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</si>
  <si>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</si>
  <si>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</si>
  <si>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</si>
  <si>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</si>
  <si>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</si>
  <si>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</si>
  <si>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</si>
  <si>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</si>
  <si>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</si>
  <si>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</si>
  <si>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</si>
  <si>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</si>
  <si>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</si>
  <si>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</si>
  <si>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</si>
  <si>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</si>
  <si>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</si>
  <si>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</si>
  <si>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</si>
  <si>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</si>
  <si>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</si>
  <si>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</si>
  <si>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</si>
  <si>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</si>
  <si>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</si>
  <si>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</si>
  <si>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</si>
  <si>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</si>
  <si>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</si>
  <si>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</si>
  <si>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</si>
  <si>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</si>
  <si>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</si>
  <si>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</si>
  <si>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</si>
  <si>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</si>
  <si>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</si>
  <si>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</si>
  <si>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</si>
  <si>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</si>
  <si>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</si>
  <si>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</si>
  <si>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</si>
  <si>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</si>
  <si>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</si>
  <si>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</si>
  <si>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</si>
  <si>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</si>
  <si>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</si>
  <si>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</si>
  <si>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</si>
  <si>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</si>
  <si>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</si>
  <si>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</si>
  <si>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</si>
  <si>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</si>
  <si>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</si>
  <si>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</si>
  <si>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</si>
  <si>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</si>
  <si>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</si>
  <si>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</si>
  <si>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</si>
  <si>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</si>
  <si>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</si>
  <si>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</si>
  <si>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</si>
  <si>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</si>
  <si>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</si>
  <si>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</si>
  <si>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</si>
  <si>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</si>
  <si>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</si>
  <si>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</si>
  <si>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</si>
  <si>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</si>
  <si>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</si>
  <si>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</si>
  <si>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</si>
  <si>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</si>
  <si>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</si>
  <si>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</si>
  <si>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</si>
  <si>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</si>
  <si>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</si>
  <si>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</si>
  <si>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</si>
  <si>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</si>
  <si>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</si>
  <si>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</si>
  <si>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</si>
  <si>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</si>
  <si>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</si>
  <si>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</si>
  <si>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</si>
  <si>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</si>
  <si>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</si>
  <si>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</si>
  <si>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</si>
  <si>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</si>
  <si>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</si>
  <si>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</si>
  <si>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</si>
  <si>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</si>
  <si>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</si>
  <si>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</si>
  <si>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</si>
  <si>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</si>
  <si>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</si>
  <si>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</si>
  <si>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</si>
  <si>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</si>
  <si>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</si>
  <si>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</si>
  <si>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</si>
  <si>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</si>
  <si>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</si>
  <si>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</si>
  <si>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</si>
  <si>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</si>
  <si>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</si>
  <si>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</si>
  <si>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</si>
  <si>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</si>
  <si>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</si>
  <si>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</si>
  <si>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</si>
  <si>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</si>
  <si>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</si>
  <si>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</si>
  <si>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</si>
  <si>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</si>
  <si>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</si>
  <si>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</si>
  <si>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</si>
  <si>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</si>
  <si>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</si>
  <si>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</si>
  <si>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</si>
  <si>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</si>
  <si>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</si>
  <si>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</si>
  <si>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</si>
  <si>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</si>
  <si>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</si>
  <si>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</si>
  <si>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</si>
  <si>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</si>
  <si>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</si>
  <si>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</si>
  <si>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</si>
  <si>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</si>
  <si>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</si>
  <si>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</si>
  <si>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</si>
  <si>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</si>
  <si>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</si>
  <si>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</si>
  <si>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</si>
  <si>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</si>
  <si>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</si>
  <si>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</si>
  <si>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</si>
  <si>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</si>
  <si>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</si>
  <si>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</si>
  <si>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</si>
  <si>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</si>
  <si>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</si>
  <si>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</si>
  <si>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</si>
  <si>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</si>
  <si>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</si>
  <si>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</si>
  <si>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</si>
  <si>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</si>
  <si>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</si>
  <si>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</si>
  <si>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</si>
  <si>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</si>
  <si>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</si>
  <si>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</si>
  <si>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</si>
  <si>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</si>
  <si>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</si>
  <si>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</si>
  <si>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</si>
  <si>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</si>
  <si>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</si>
  <si>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</si>
  <si>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</si>
  <si>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</si>
  <si>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</si>
  <si>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</si>
  <si>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</si>
  <si>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</si>
  <si>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</si>
  <si>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</si>
  <si>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</si>
  <si>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</si>
  <si>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</si>
  <si>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</si>
  <si>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</si>
  <si>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</si>
  <si>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</si>
  <si>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</si>
  <si>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</si>
  <si>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</si>
  <si>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</si>
  <si>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</si>
  <si>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</si>
  <si>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</si>
  <si>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</si>
  <si>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</si>
  <si>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</si>
  <si>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</si>
  <si>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</si>
  <si>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</si>
  <si>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</si>
  <si>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</si>
  <si>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</si>
  <si>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</si>
  <si>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</si>
  <si>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</si>
  <si>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</si>
  <si>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</si>
  <si>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</si>
  <si>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</si>
  <si>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</si>
  <si>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</si>
  <si>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</si>
  <si>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</si>
  <si>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</si>
  <si>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</si>
  <si>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</si>
  <si>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</si>
  <si>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</si>
  <si>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</si>
  <si>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</si>
  <si>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</si>
  <si>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</si>
  <si>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</si>
  <si>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</si>
  <si>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</si>
  <si>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</si>
  <si>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</si>
  <si>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</si>
  <si>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</si>
  <si>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</si>
  <si>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</si>
  <si>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</si>
  <si>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</si>
  <si>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</si>
  <si>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</si>
  <si>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</si>
  <si>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</si>
  <si>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</si>
  <si>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</si>
  <si>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</si>
  <si>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</si>
  <si>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</si>
  <si>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</si>
  <si>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</si>
  <si>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</si>
  <si>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</si>
  <si>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</si>
  <si>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</si>
  <si>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</si>
  <si>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</si>
  <si>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</si>
  <si>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</si>
  <si>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</si>
  <si>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</si>
  <si>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</si>
  <si>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</si>
  <si>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</si>
  <si>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</si>
  <si>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</si>
  <si>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</si>
  <si>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</si>
  <si>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</si>
  <si>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</si>
  <si>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</si>
  <si>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</si>
  <si>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</si>
  <si>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</si>
  <si>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</si>
  <si>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</si>
  <si>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</si>
  <si>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</si>
  <si>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</si>
  <si>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</si>
  <si>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</si>
  <si>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</si>
  <si>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</si>
  <si>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</si>
  <si>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</si>
  <si>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</si>
  <si>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</si>
  <si>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</si>
  <si>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</si>
  <si>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</si>
  <si>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</si>
  <si>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</si>
  <si>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</si>
  <si>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</si>
  <si>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</si>
  <si>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</si>
  <si>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</si>
  <si>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</si>
  <si>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</si>
  <si>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</si>
  <si>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</si>
  <si>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</si>
  <si>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</si>
  <si>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</si>
  <si>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</si>
  <si>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</si>
  <si>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</si>
  <si>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</si>
  <si>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</si>
  <si>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</si>
  <si>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</si>
  <si>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</si>
  <si>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</si>
  <si>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</si>
  <si>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</si>
  <si>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</si>
  <si>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</si>
  <si>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</si>
  <si>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</si>
  <si>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</si>
  <si>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</si>
  <si>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</si>
  <si>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</si>
  <si>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</si>
  <si>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</si>
  <si>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</si>
  <si>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</si>
  <si>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</si>
  <si>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</si>
  <si>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</si>
  <si>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</si>
  <si>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</si>
  <si>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</si>
  <si>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</si>
  <si>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</si>
  <si>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</si>
  <si>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</si>
  <si>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</si>
  <si>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</si>
  <si>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</si>
  <si>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</si>
  <si>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</si>
  <si>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</si>
  <si>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</si>
  <si>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</si>
  <si>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</si>
  <si>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</si>
  <si>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</si>
  <si>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</si>
  <si>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</si>
  <si>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</si>
  <si>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</si>
  <si>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</si>
  <si>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</si>
  <si>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</si>
  <si>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</si>
  <si>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</si>
  <si>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</si>
  <si>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</si>
  <si>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</si>
  <si>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</si>
  <si>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</si>
  <si>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</si>
  <si>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</si>
  <si>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</si>
  <si>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</si>
  <si>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</si>
  <si>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</si>
  <si>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</si>
  <si>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</si>
  <si>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</si>
  <si>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</si>
  <si>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</si>
  <si>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</si>
  <si>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</si>
  <si>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</si>
  <si>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</si>
  <si>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</si>
  <si>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</si>
  <si>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</si>
  <si>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</si>
  <si>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</si>
  <si>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</si>
  <si>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</si>
  <si>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</si>
  <si>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</si>
  <si>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</si>
  <si>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</si>
  <si>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</si>
  <si>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</si>
  <si>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</si>
  <si>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</si>
  <si>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</si>
  <si>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</si>
  <si>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</si>
  <si>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</si>
  <si>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</si>
  <si>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</si>
  <si>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</si>
  <si>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</si>
  <si>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</si>
  <si>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</si>
  <si>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</si>
  <si>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</si>
  <si>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</si>
  <si>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</si>
  <si>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</si>
  <si>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</si>
  <si>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</si>
  <si>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</si>
  <si>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</si>
  <si>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</si>
  <si>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</si>
  <si>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</si>
  <si>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</si>
  <si>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</si>
  <si>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</si>
  <si>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</si>
  <si>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</si>
  <si>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</si>
  <si>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</si>
  <si>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</si>
  <si>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</si>
  <si>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</si>
  <si>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</si>
  <si>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</si>
  <si>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</si>
  <si>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</si>
  <si>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</si>
  <si>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</si>
  <si>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</si>
  <si>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</si>
  <si>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</si>
  <si>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</si>
  <si>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</si>
  <si>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</si>
  <si>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</si>
  <si>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</si>
  <si>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</si>
  <si>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</si>
  <si>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</si>
  <si>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</si>
  <si>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</si>
  <si>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</si>
  <si>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</si>
  <si>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</si>
  <si>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</si>
  <si>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</si>
  <si>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</si>
  <si>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</si>
  <si>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</si>
  <si>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</si>
  <si>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</si>
  <si>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</si>
  <si>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</si>
  <si>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</si>
  <si>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</si>
  <si>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</si>
  <si>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</si>
  <si>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</si>
  <si>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</si>
  <si>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</si>
  <si>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</si>
  <si>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</si>
  <si>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</si>
  <si>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</si>
  <si>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</si>
  <si>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</si>
  <si>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</si>
  <si>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</si>
  <si>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</si>
  <si>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</si>
  <si>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</si>
  <si>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</si>
  <si>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</si>
  <si>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</si>
  <si>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</si>
  <si>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</si>
  <si>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</si>
  <si>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</si>
  <si>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</si>
  <si>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</si>
  <si>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</si>
  <si>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</si>
  <si>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</si>
  <si>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</si>
  <si>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</si>
  <si>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</si>
  <si>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</si>
  <si>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</si>
  <si>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</si>
  <si>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</si>
  <si>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</si>
  <si>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</si>
  <si>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</si>
  <si>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</si>
  <si>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</si>
  <si>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</si>
  <si>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</si>
  <si>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</si>
  <si>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</si>
  <si>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</si>
  <si>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</si>
  <si>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</si>
  <si>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</si>
  <si>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</si>
  <si>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</si>
  <si>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</si>
  <si>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</si>
  <si>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</si>
  <si>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</si>
  <si>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</si>
  <si>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</si>
  <si>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</si>
  <si>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</si>
  <si>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</si>
  <si>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</si>
  <si>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</si>
  <si>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</si>
  <si>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</si>
  <si>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</si>
  <si>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</si>
  <si>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</si>
  <si>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</si>
  <si>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</si>
  <si>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</si>
  <si>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</si>
  <si>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</si>
  <si>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</si>
  <si>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</si>
  <si>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</si>
  <si>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</si>
  <si>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</si>
  <si>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</si>
  <si>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</si>
  <si>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</si>
  <si>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</si>
  <si>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</si>
  <si>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</si>
  <si>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</si>
  <si>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</si>
  <si>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</si>
  <si>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</si>
  <si>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</si>
  <si>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</si>
  <si>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</si>
  <si>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</si>
  <si>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</si>
  <si>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</si>
  <si>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</si>
  <si>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</si>
  <si>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</si>
  <si>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</si>
  <si>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</si>
  <si>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</si>
  <si>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</si>
  <si>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</si>
  <si>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</si>
  <si>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</si>
  <si>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</si>
  <si>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</si>
  <si>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</si>
  <si>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</si>
  <si>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</si>
  <si>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</si>
  <si>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</si>
  <si>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</si>
  <si>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</si>
  <si>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</si>
  <si>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</si>
  <si>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</si>
  <si>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</si>
  <si>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</si>
  <si>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</si>
  <si>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</si>
  <si>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</si>
  <si>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</si>
  <si>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</si>
  <si>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</si>
  <si>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</si>
  <si>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</si>
  <si>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</si>
  <si>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</si>
  <si>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</si>
  <si>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</si>
  <si>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</si>
  <si>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</si>
  <si>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</si>
  <si>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</si>
  <si>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</si>
  <si>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</si>
  <si>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</si>
  <si>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</si>
  <si>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</si>
  <si>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</si>
  <si>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</si>
  <si>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</si>
  <si>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</si>
  <si>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</si>
  <si>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</si>
  <si>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</si>
  <si>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</si>
  <si>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</si>
  <si>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</si>
  <si>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</si>
  <si>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</si>
  <si>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</si>
  <si>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</si>
  <si>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</si>
  <si>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</si>
  <si>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</si>
  <si>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</si>
  <si>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</si>
  <si>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</si>
  <si>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</si>
  <si>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</si>
  <si>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</si>
  <si>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</si>
  <si>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</si>
  <si>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</si>
  <si>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</si>
  <si>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</si>
  <si>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</si>
  <si>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</si>
  <si>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</si>
  <si>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</si>
  <si>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</si>
  <si>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</si>
  <si>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</si>
  <si>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</si>
  <si>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</si>
  <si>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</si>
  <si>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</si>
  <si>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</si>
  <si>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</si>
  <si>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</si>
  <si>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</si>
  <si>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</si>
  <si>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</si>
  <si>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</si>
  <si>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</si>
  <si>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</si>
  <si>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</si>
  <si>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</si>
  <si>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</si>
  <si>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</si>
  <si>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</si>
  <si>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</si>
  <si>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</si>
  <si>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</si>
  <si>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</si>
  <si>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</si>
  <si>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</si>
  <si>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</si>
  <si>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</si>
  <si>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</si>
  <si>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</si>
  <si>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</si>
  <si>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</si>
  <si>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</si>
  <si>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</si>
  <si>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</si>
  <si>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</si>
  <si>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</si>
  <si>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</si>
  <si>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</si>
  <si>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</si>
  <si>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</si>
  <si>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</si>
  <si>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</si>
  <si>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</si>
  <si>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</si>
  <si>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</si>
  <si>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</si>
  <si>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</si>
  <si>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</si>
  <si>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</si>
  <si>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</si>
  <si>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</si>
  <si>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</si>
  <si>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</si>
  <si>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</si>
  <si>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</si>
  <si>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</si>
  <si>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</si>
  <si>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</si>
  <si>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</si>
  <si>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</si>
  <si>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</si>
  <si>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</si>
  <si>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</si>
  <si>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</si>
  <si>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</si>
  <si>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</si>
  <si>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</si>
  <si>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</si>
  <si>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</si>
  <si>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</si>
  <si>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</si>
  <si>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</si>
  <si>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</si>
  <si>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</si>
  <si>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</si>
  <si>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</si>
  <si>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</si>
  <si>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</si>
  <si>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</si>
  <si>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</si>
  <si>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</si>
  <si>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</si>
  <si>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</si>
  <si>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</si>
  <si>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</si>
  <si>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</si>
  <si>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</si>
  <si>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</si>
  <si>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</si>
  <si>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</si>
  <si>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</si>
  <si>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</si>
  <si>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</si>
  <si>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</si>
  <si>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</si>
  <si>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</si>
  <si>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</si>
  <si>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</si>
  <si>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</si>
  <si>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</si>
  <si>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</si>
  <si>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</si>
  <si>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</si>
  <si>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</si>
  <si>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</si>
  <si>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</si>
  <si>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</si>
  <si>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</si>
  <si>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</si>
  <si>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</si>
  <si>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</si>
  <si>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</si>
  <si>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</si>
  <si>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</si>
  <si>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</si>
  <si>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</si>
  <si>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</si>
  <si>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</si>
  <si>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</si>
  <si>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</si>
  <si>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</si>
  <si>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</si>
  <si>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</si>
  <si>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</si>
  <si>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</si>
  <si>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</si>
  <si>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</si>
  <si>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</si>
  <si>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</si>
  <si>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</si>
  <si>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</si>
  <si>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</si>
  <si>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</si>
  <si>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</si>
  <si>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</si>
  <si>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</si>
  <si>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</si>
  <si>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</si>
  <si>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</si>
  <si>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</si>
  <si>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</si>
  <si>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</si>
  <si>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</si>
  <si>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</si>
  <si>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</si>
  <si>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</si>
  <si>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</si>
  <si>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</si>
  <si>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</si>
  <si>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</si>
  <si>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</si>
  <si>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</si>
  <si>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</si>
  <si>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</si>
  <si>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</si>
  <si>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</si>
  <si>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</si>
  <si>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</si>
  <si>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</si>
  <si>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</si>
  <si>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</si>
  <si>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</si>
  <si>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</si>
  <si>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</si>
  <si>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</si>
  <si>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</si>
  <si>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</si>
  <si>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</si>
  <si>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</si>
  <si>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</si>
  <si>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</si>
  <si>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</si>
  <si>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</si>
  <si>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</si>
  <si>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</si>
  <si>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</si>
  <si>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</si>
  <si>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</si>
  <si>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</si>
  <si>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</si>
  <si>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</si>
  <si>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</si>
  <si>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</si>
  <si>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</si>
  <si>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</si>
  <si>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</si>
  <si>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</si>
  <si>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</si>
  <si>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</si>
  <si>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</si>
  <si>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</si>
  <si>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</si>
  <si>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</si>
  <si>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</si>
  <si>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</si>
  <si>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</si>
  <si>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</si>
  <si>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</si>
  <si>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</si>
  <si>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</si>
  <si>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</si>
  <si>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</si>
  <si>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</si>
  <si>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</si>
  <si>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</si>
  <si>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</si>
  <si>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</si>
  <si>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</si>
  <si>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</si>
  <si>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</si>
  <si>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</si>
  <si>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</si>
  <si>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</si>
  <si>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</si>
  <si>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</si>
  <si>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</si>
  <si>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</si>
  <si>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</si>
  <si>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</si>
  <si>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</si>
  <si>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</si>
  <si>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</si>
  <si>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</si>
  <si>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</si>
  <si>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</si>
  <si>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</si>
  <si>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</si>
  <si>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</si>
  <si>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</si>
  <si>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</si>
  <si>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</si>
  <si>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</si>
  <si>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</si>
  <si>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</si>
  <si>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</si>
  <si>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</si>
  <si>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</si>
  <si>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</si>
  <si>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</si>
  <si>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</si>
  <si>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</si>
  <si>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</si>
  <si>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</si>
  <si>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</si>
  <si>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</si>
  <si>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</si>
  <si>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</si>
  <si>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</si>
  <si>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</si>
  <si>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</si>
  <si>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</si>
  <si>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</si>
  <si>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</si>
  <si>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</si>
  <si>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</si>
  <si>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</si>
  <si>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</si>
  <si>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</si>
  <si>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</si>
  <si>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</si>
  <si>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</si>
  <si>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</si>
  <si>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</si>
  <si>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</si>
  <si>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</si>
  <si>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</si>
  <si>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</si>
  <si>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</si>
  <si>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</si>
  <si>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</si>
  <si>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</si>
  <si>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</si>
  <si>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</si>
  <si>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</si>
  <si>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</si>
  <si>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</si>
  <si>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</si>
  <si>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</si>
  <si>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</si>
  <si>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</si>
  <si>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</si>
  <si>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</si>
  <si>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</si>
  <si>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</si>
  <si>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</si>
  <si>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</si>
  <si>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</si>
  <si>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</si>
  <si>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</si>
  <si>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</si>
  <si>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</si>
  <si>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</si>
  <si>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</si>
  <si>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</si>
  <si>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</si>
  <si>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</si>
  <si>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</si>
  <si>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</si>
  <si>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</si>
  <si>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</si>
  <si>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</si>
  <si>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</si>
  <si>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</si>
  <si>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</si>
  <si>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</si>
  <si>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</si>
  <si>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</si>
  <si>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</si>
  <si>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</si>
  <si>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</si>
  <si>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</si>
  <si>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</si>
  <si>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</si>
  <si>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</si>
  <si>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</si>
  <si>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</si>
  <si>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</si>
  <si>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</si>
  <si>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</si>
  <si>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</si>
  <si>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</si>
  <si>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</si>
  <si>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</si>
  <si>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</si>
  <si>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</si>
  <si>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</si>
  <si>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</si>
  <si>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</si>
  <si>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</si>
  <si>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</si>
  <si>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</si>
  <si>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</si>
  <si>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</si>
  <si>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</si>
  <si>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</si>
  <si>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</si>
  <si>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</si>
  <si>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</si>
  <si>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</si>
  <si>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</si>
  <si>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</si>
  <si>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</si>
  <si>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</si>
  <si>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</si>
  <si>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</si>
  <si>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</si>
  <si>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</si>
  <si>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</si>
  <si>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</si>
  <si>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</si>
  <si>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</si>
  <si>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</si>
  <si>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</si>
  <si>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</si>
  <si>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</si>
  <si>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</si>
  <si>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</si>
  <si>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</si>
  <si>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</si>
  <si>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</si>
  <si>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</si>
  <si>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</si>
  <si>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</si>
  <si>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</si>
  <si>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</si>
  <si>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</si>
  <si>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</si>
  <si>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</si>
  <si>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</si>
  <si>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</si>
  <si>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</si>
  <si>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</si>
  <si>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</si>
  <si>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</si>
  <si>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</si>
  <si>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</si>
  <si>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</si>
  <si>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</si>
  <si>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</si>
  <si>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</si>
  <si>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</si>
  <si>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</si>
  <si>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</si>
  <si>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</si>
  <si>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</si>
  <si>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</si>
  <si>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</si>
  <si>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</si>
  <si>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</si>
  <si>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</si>
  <si>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</si>
  <si>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</si>
  <si>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</si>
  <si>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</si>
  <si>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</si>
  <si>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</si>
  <si>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</si>
  <si>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</si>
  <si>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</si>
  <si>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</si>
  <si>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</si>
  <si>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</si>
  <si>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</si>
  <si>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</si>
  <si>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</si>
  <si>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</si>
  <si>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</si>
  <si>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</si>
  <si>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</si>
  <si>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</si>
  <si>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</si>
  <si>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</si>
  <si>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</si>
  <si>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</si>
  <si>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</si>
  <si>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</si>
  <si>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</si>
  <si>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</si>
  <si>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</si>
  <si>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</si>
  <si>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</si>
  <si>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</si>
  <si>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</si>
  <si>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</si>
  <si>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</si>
  <si>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</si>
  <si>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</si>
  <si>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</si>
  <si>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</si>
  <si>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</si>
  <si>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</si>
  <si>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</si>
  <si>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</si>
  <si>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</si>
  <si>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</si>
  <si>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</si>
  <si>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</si>
  <si>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</si>
  <si>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</si>
  <si>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</si>
  <si>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</si>
  <si>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</si>
  <si>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</si>
  <si>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</si>
  <si>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</si>
  <si>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</si>
  <si>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</si>
  <si>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</si>
  <si>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</si>
  <si>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</si>
  <si>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</si>
  <si>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</si>
  <si>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</si>
  <si>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</si>
  <si>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</si>
  <si>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</si>
  <si>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</si>
  <si>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</si>
  <si>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</si>
  <si>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</si>
  <si>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</si>
  <si>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</si>
  <si>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</si>
  <si>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</si>
  <si>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</si>
  <si>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</si>
  <si>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</si>
  <si>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</si>
  <si>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</si>
  <si>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 ($)</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</si>
  <si>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</si>
  <si>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</si>
  <si>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</si>
  <si>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</si>
  <si>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</si>
  <si>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</si>
  <si>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</si>
  <si>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</si>
  <si>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</si>
  <si>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Note: These values not connected, using f_body_composition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</si>
</sst>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9">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703125" defaultRowHeight="15" x14ac:dyDescent="0.25"/>
  <cols>
    <col min="1" max="16384" width="8.5703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0" workbookViewId="0">
      <selection activeCell="Z108" sqref="Z108:Z117"/>
    </sheetView>
  </sheetViews>
  <sheetFormatPr defaultColWidth="8.5703125" defaultRowHeight="15" outlineLevelRow="1" x14ac:dyDescent="0.25"/>
  <cols>
    <col min="1" max="1" width="3" style="66" customWidth="1"/>
    <col min="2" max="2" width="3.42578125" style="66" customWidth="1"/>
    <col min="3" max="4" width="1" style="66" customWidth="1"/>
    <col min="5" max="5" width="3.42578125" style="66" customWidth="1"/>
    <col min="6" max="6" width="2.5703125" style="66" customWidth="1"/>
    <col min="7" max="8" width="8.5703125" style="66"/>
    <col min="9" max="9" width="9.5703125" style="66" customWidth="1"/>
    <col min="10" max="11" width="8.5703125" style="66"/>
    <col min="12" max="12" width="11.5703125" style="66" customWidth="1"/>
    <col min="13" max="13" width="8.5703125" style="66"/>
    <col min="14" max="14" width="11.42578125" style="66" bestFit="1" customWidth="1"/>
    <col min="15" max="15" width="8.5703125" style="66"/>
    <col min="16" max="16" width="9" style="66" bestFit="1" customWidth="1"/>
    <col min="17" max="17" width="8.5703125" style="66"/>
    <col min="18" max="18" width="9" style="66" bestFit="1" customWidth="1"/>
    <col min="19" max="19" width="8.5703125" style="66"/>
    <col min="20" max="20" width="11.42578125" style="66" customWidth="1"/>
    <col min="21" max="16384" width="8.570312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1059</v>
      </c>
      <c r="H4" s="14"/>
      <c r="I4" s="14" t="s">
        <v>315</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1060</v>
      </c>
      <c r="I6" s="253" t="s">
        <v>1255</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3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5" t="s">
        <v>1021</v>
      </c>
      <c r="H14" s="33"/>
      <c r="I14" s="35" t="s">
        <v>1024</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1252</v>
      </c>
      <c r="Q15" s="33"/>
      <c r="R15" s="33"/>
      <c r="S15" s="33"/>
      <c r="T15" s="35" t="s">
        <v>1196</v>
      </c>
      <c r="U15" s="33"/>
      <c r="V15" s="33"/>
      <c r="W15" s="17"/>
      <c r="X15" s="9"/>
      <c r="Y15" s="9"/>
      <c r="Z15" s="9"/>
    </row>
    <row r="16" spans="1:26" customFormat="1" ht="12" customHeight="1" outlineLevel="1" x14ac:dyDescent="0.25">
      <c r="A16" s="7"/>
      <c r="B16" s="8"/>
      <c r="C16" s="18"/>
      <c r="D16" s="18"/>
      <c r="E16" s="18"/>
      <c r="F16" s="27"/>
      <c r="G16" t="s">
        <v>1015</v>
      </c>
      <c r="H16" s="33" t="s">
        <v>1253</v>
      </c>
      <c r="I16" t="s">
        <v>1254</v>
      </c>
      <c r="K16" t="s">
        <v>1022</v>
      </c>
      <c r="L16" s="33" t="s">
        <v>1253</v>
      </c>
      <c r="M16" t="s">
        <v>1254</v>
      </c>
      <c r="N16" s="33"/>
      <c r="O16" t="s">
        <v>1016</v>
      </c>
      <c r="P16" s="33" t="s">
        <v>957</v>
      </c>
      <c r="Q16" s="33" t="s">
        <v>958</v>
      </c>
      <c r="R16" s="33" t="s">
        <v>914</v>
      </c>
      <c r="S16" s="33"/>
      <c r="T16" s="33" t="s">
        <v>957</v>
      </c>
      <c r="U16" s="33" t="s">
        <v>958</v>
      </c>
      <c r="V16" s="33" t="s">
        <v>914</v>
      </c>
      <c r="W16" s="17"/>
      <c r="X16" s="9"/>
      <c r="Y16" s="9"/>
      <c r="Z16" s="9"/>
    </row>
    <row r="17" spans="1:26" customFormat="1" ht="12" customHeight="1" outlineLevel="1" x14ac:dyDescent="0.25">
      <c r="A17" s="7"/>
      <c r="B17" s="8"/>
      <c r="C17" s="18"/>
      <c r="D17" s="18"/>
      <c r="E17" s="18"/>
      <c r="F17" s="27"/>
      <c r="G17" s="499" t="s">
        <v>68</v>
      </c>
      <c r="H17" s="208" t="b">
        <v>1</v>
      </c>
      <c r="I17" s="208" t="b">
        <v>1</v>
      </c>
      <c r="K17" s="692" t="s">
        <v>71</v>
      </c>
      <c r="L17" s="208" t="b">
        <v>1</v>
      </c>
      <c r="M17" s="208" t="b">
        <v>1</v>
      </c>
      <c r="N17" s="33"/>
      <c r="O17" s="499" t="s">
        <v>71</v>
      </c>
      <c r="P17" s="208" t="b">
        <v>1</v>
      </c>
      <c r="Q17" s="208" t="b">
        <v>1</v>
      </c>
      <c r="R17" s="208" t="b">
        <v>0</v>
      </c>
      <c r="S17" s="33"/>
      <c r="T17" s="208" t="b">
        <v>1</v>
      </c>
      <c r="U17" s="208" t="b">
        <v>0</v>
      </c>
      <c r="V17" s="208" t="b">
        <v>0</v>
      </c>
      <c r="W17" s="17"/>
      <c r="X17" s="9"/>
      <c r="Y17" s="9"/>
      <c r="Z17" s="9"/>
    </row>
    <row r="18" spans="1:26" customFormat="1" ht="12" customHeight="1" outlineLevel="1" x14ac:dyDescent="0.25">
      <c r="A18" s="7"/>
      <c r="B18" s="8"/>
      <c r="C18" s="18"/>
      <c r="D18" s="18"/>
      <c r="E18" s="18"/>
      <c r="F18" s="27"/>
      <c r="G18" s="500" t="s">
        <v>946</v>
      </c>
      <c r="H18" s="208" t="b">
        <v>1</v>
      </c>
      <c r="I18" s="208" t="b">
        <v>1</v>
      </c>
      <c r="K18" s="693" t="s">
        <v>72</v>
      </c>
      <c r="L18" s="208" t="b">
        <v>1</v>
      </c>
      <c r="M18" s="208" t="b">
        <v>1</v>
      </c>
      <c r="N18" s="33"/>
      <c r="O18" s="500" t="s">
        <v>72</v>
      </c>
      <c r="P18" s="208" t="b">
        <v>1</v>
      </c>
      <c r="Q18" s="208" t="b">
        <v>1</v>
      </c>
      <c r="R18" s="208" t="b">
        <v>0</v>
      </c>
      <c r="S18" s="33"/>
      <c r="T18" s="208" t="b">
        <v>1</v>
      </c>
      <c r="U18" s="208" t="b">
        <v>0</v>
      </c>
      <c r="V18" s="208" t="b">
        <v>0</v>
      </c>
      <c r="W18" s="17"/>
      <c r="X18" s="9"/>
      <c r="Y18" s="9"/>
      <c r="Z18" s="9"/>
    </row>
    <row r="19" spans="1:26" customFormat="1" ht="12" customHeight="1" outlineLevel="1" x14ac:dyDescent="0.25">
      <c r="A19" s="7"/>
      <c r="B19" s="8"/>
      <c r="C19" s="18"/>
      <c r="D19" s="18"/>
      <c r="E19" s="18"/>
      <c r="F19" s="27"/>
      <c r="G19" s="500" t="s">
        <v>66</v>
      </c>
      <c r="H19" s="208" t="b">
        <v>1</v>
      </c>
      <c r="I19" s="871" t="b">
        <v>1</v>
      </c>
      <c r="K19" s="693" t="s">
        <v>821</v>
      </c>
      <c r="L19" s="208" t="b">
        <v>1</v>
      </c>
      <c r="M19" s="871" t="b">
        <v>1</v>
      </c>
      <c r="N19" s="33"/>
      <c r="O19" s="500" t="s">
        <v>821</v>
      </c>
      <c r="P19" s="208" t="b">
        <v>1</v>
      </c>
      <c r="Q19" s="208" t="b">
        <v>1</v>
      </c>
      <c r="R19" s="208" t="b">
        <v>0</v>
      </c>
      <c r="S19" s="33"/>
      <c r="T19" s="208" t="b">
        <v>1</v>
      </c>
      <c r="U19" s="208" t="b">
        <v>1</v>
      </c>
      <c r="V19" s="208" t="b">
        <v>0</v>
      </c>
      <c r="W19" s="17"/>
      <c r="X19" s="9"/>
      <c r="Y19" s="9"/>
      <c r="Z19" s="9"/>
    </row>
    <row r="20" spans="1:26" customFormat="1" ht="12" customHeight="1" outlineLevel="1" x14ac:dyDescent="0.25">
      <c r="A20" s="7"/>
      <c r="B20" s="8"/>
      <c r="C20" s="18"/>
      <c r="D20" s="18"/>
      <c r="E20" s="18"/>
      <c r="F20" s="27"/>
      <c r="G20" t="s">
        <v>70</v>
      </c>
      <c r="H20" s="872" t="b">
        <v>1</v>
      </c>
      <c r="I20" s="649" t="b">
        <v>1</v>
      </c>
      <c r="K20" s="693" t="s">
        <v>341</v>
      </c>
      <c r="L20" s="872" t="b">
        <v>1</v>
      </c>
      <c r="M20" s="649" t="b">
        <v>1</v>
      </c>
      <c r="N20" s="33"/>
      <c r="O20" s="500" t="s">
        <v>68</v>
      </c>
      <c r="P20" s="208" t="b">
        <v>1</v>
      </c>
      <c r="Q20" s="208" t="b">
        <v>1</v>
      </c>
      <c r="R20" s="208" t="b">
        <v>0</v>
      </c>
      <c r="S20" s="33"/>
      <c r="T20" s="208" t="b">
        <v>1</v>
      </c>
      <c r="U20" s="208" t="b">
        <v>0</v>
      </c>
      <c r="V20" s="208" t="b">
        <v>0</v>
      </c>
      <c r="W20" s="17"/>
      <c r="X20" s="9"/>
      <c r="Y20" s="9"/>
      <c r="Z20" s="9"/>
    </row>
    <row r="21" spans="1:26" customFormat="1" ht="12" customHeight="1" outlineLevel="1" x14ac:dyDescent="0.25">
      <c r="A21" s="7"/>
      <c r="B21" s="8"/>
      <c r="C21" s="18"/>
      <c r="D21" s="18"/>
      <c r="E21" s="18"/>
      <c r="F21" s="27"/>
      <c r="G21" s="500" t="s">
        <v>74</v>
      </c>
      <c r="H21" s="208" t="b">
        <v>0</v>
      </c>
      <c r="I21" s="244" t="b">
        <v>0</v>
      </c>
      <c r="K21" s="500" t="s">
        <v>342</v>
      </c>
      <c r="L21" s="208" t="b">
        <v>0</v>
      </c>
      <c r="M21" s="244" t="b">
        <v>0</v>
      </c>
      <c r="N21" s="33"/>
      <c r="O21" s="500" t="s">
        <v>946</v>
      </c>
      <c r="P21" s="208" t="b">
        <v>1</v>
      </c>
      <c r="Q21" s="208" t="b">
        <v>1</v>
      </c>
      <c r="R21" s="208" t="b">
        <v>0</v>
      </c>
      <c r="S21" s="33"/>
      <c r="T21" s="208" t="b">
        <v>1</v>
      </c>
      <c r="U21" s="208" t="b">
        <v>0</v>
      </c>
      <c r="V21" s="208" t="b">
        <v>0</v>
      </c>
      <c r="W21" s="17"/>
      <c r="X21" s="9"/>
      <c r="Y21" s="9"/>
      <c r="Z21" s="9"/>
    </row>
    <row r="22" spans="1:26" customFormat="1" ht="12" customHeight="1" outlineLevel="1" x14ac:dyDescent="0.25">
      <c r="A22" s="7"/>
      <c r="B22" s="8"/>
      <c r="C22" s="18"/>
      <c r="D22" s="18"/>
      <c r="E22" s="18"/>
      <c r="F22" s="27"/>
      <c r="G22" s="500" t="s">
        <v>75</v>
      </c>
      <c r="H22" s="208" t="b">
        <v>0</v>
      </c>
      <c r="I22" s="208" t="b">
        <v>0</v>
      </c>
      <c r="K22" s="500" t="s">
        <v>1017</v>
      </c>
      <c r="L22" s="208" t="b">
        <v>0</v>
      </c>
      <c r="M22" s="208" t="b">
        <v>0</v>
      </c>
      <c r="N22" s="33"/>
      <c r="O22" s="500" t="s">
        <v>66</v>
      </c>
      <c r="P22" s="208" t="b">
        <v>1</v>
      </c>
      <c r="Q22" s="208" t="b">
        <v>1</v>
      </c>
      <c r="R22" s="208" t="b">
        <v>0</v>
      </c>
      <c r="S22" s="33"/>
      <c r="T22" s="208" t="b">
        <v>1</v>
      </c>
      <c r="U22" s="208" t="b">
        <v>0</v>
      </c>
      <c r="V22" s="208" t="b">
        <v>0</v>
      </c>
      <c r="W22" s="17"/>
      <c r="X22" s="9"/>
      <c r="Y22" s="9"/>
      <c r="Z22" s="9"/>
    </row>
    <row r="23" spans="1:26" customFormat="1" ht="12" customHeight="1" outlineLevel="1" x14ac:dyDescent="0.25">
      <c r="A23" s="7"/>
      <c r="B23" s="8"/>
      <c r="C23" s="18"/>
      <c r="D23" s="18"/>
      <c r="E23" s="18"/>
      <c r="F23" s="27"/>
      <c r="G23" s="500" t="s">
        <v>69</v>
      </c>
      <c r="H23" s="208" t="b">
        <v>1</v>
      </c>
      <c r="I23" s="208" t="b">
        <v>1</v>
      </c>
      <c r="K23" s="500" t="s">
        <v>229</v>
      </c>
      <c r="L23" s="208" t="b">
        <v>0</v>
      </c>
      <c r="M23" s="208" t="b">
        <v>0</v>
      </c>
      <c r="N23" s="33"/>
      <c r="O23" s="500" t="s">
        <v>70</v>
      </c>
      <c r="P23" s="208" t="b">
        <v>1</v>
      </c>
      <c r="Q23" s="208" t="b">
        <v>1</v>
      </c>
      <c r="R23" s="208" t="b">
        <v>0</v>
      </c>
      <c r="S23" s="33"/>
      <c r="T23" s="208" t="b">
        <v>1</v>
      </c>
      <c r="U23" s="208" t="b">
        <v>0</v>
      </c>
      <c r="V23" s="208" t="b">
        <v>0</v>
      </c>
      <c r="W23" s="17"/>
      <c r="X23" s="9"/>
      <c r="Y23" s="9"/>
      <c r="Z23" s="9"/>
    </row>
    <row r="24" spans="1:26" customFormat="1" ht="12" customHeight="1" outlineLevel="1" x14ac:dyDescent="0.25">
      <c r="A24" s="7"/>
      <c r="B24" s="8"/>
      <c r="C24" s="18"/>
      <c r="D24" s="18"/>
      <c r="E24" s="18"/>
      <c r="F24" s="27"/>
      <c r="G24" s="500" t="s">
        <v>67</v>
      </c>
      <c r="H24" s="208" t="b">
        <v>1</v>
      </c>
      <c r="I24" s="208" t="b">
        <v>1</v>
      </c>
      <c r="K24" s="693" t="s">
        <v>343</v>
      </c>
      <c r="L24" s="208" t="b">
        <v>1</v>
      </c>
      <c r="M24" s="208" t="b">
        <v>1</v>
      </c>
      <c r="N24" s="33"/>
      <c r="O24" s="500" t="s">
        <v>74</v>
      </c>
      <c r="P24" s="208" t="b">
        <v>1</v>
      </c>
      <c r="Q24" s="208" t="b">
        <v>1</v>
      </c>
      <c r="R24" s="208" t="b">
        <v>0</v>
      </c>
      <c r="S24" s="33"/>
      <c r="T24" s="208" t="b">
        <v>1</v>
      </c>
      <c r="U24" s="208" t="b">
        <v>0</v>
      </c>
      <c r="V24" s="208" t="b">
        <v>0</v>
      </c>
      <c r="W24" s="17"/>
      <c r="X24" s="9"/>
      <c r="Y24" s="9"/>
      <c r="Z24" s="9"/>
    </row>
    <row r="25" spans="1:26" customFormat="1" ht="12" customHeight="1" outlineLevel="1" x14ac:dyDescent="0.25">
      <c r="A25" s="7"/>
      <c r="B25" s="8"/>
      <c r="C25" s="18"/>
      <c r="D25" s="18"/>
      <c r="E25" s="18"/>
      <c r="F25" s="27"/>
      <c r="G25" s="500" t="s">
        <v>947</v>
      </c>
      <c r="H25" s="208" t="b">
        <v>1</v>
      </c>
      <c r="I25" s="208" t="b">
        <v>1</v>
      </c>
      <c r="K25" s="693" t="s">
        <v>1129</v>
      </c>
      <c r="L25" s="208" t="b">
        <v>1</v>
      </c>
      <c r="M25" s="208" t="b">
        <v>1</v>
      </c>
      <c r="N25" s="33"/>
      <c r="O25" s="500" t="s">
        <v>342</v>
      </c>
      <c r="P25" s="208" t="b">
        <v>1</v>
      </c>
      <c r="Q25" s="208" t="b">
        <v>1</v>
      </c>
      <c r="R25" s="208" t="b">
        <v>0</v>
      </c>
      <c r="S25" s="33"/>
      <c r="T25" s="208" t="b">
        <v>1</v>
      </c>
      <c r="U25" s="208" t="b">
        <v>0</v>
      </c>
      <c r="V25" s="208" t="b">
        <v>0</v>
      </c>
      <c r="W25" s="17"/>
      <c r="X25" s="9"/>
      <c r="Y25" s="9"/>
      <c r="Z25" s="9"/>
    </row>
    <row r="26" spans="1:26" customFormat="1" ht="12" customHeight="1" outlineLevel="1" x14ac:dyDescent="0.25">
      <c r="A26" s="7"/>
      <c r="B26" s="8"/>
      <c r="C26" s="18"/>
      <c r="D26" s="18"/>
      <c r="E26" s="18"/>
      <c r="F26" s="27"/>
      <c r="G26" s="500" t="s">
        <v>221</v>
      </c>
      <c r="H26" s="208" t="b">
        <v>1</v>
      </c>
      <c r="I26" s="208" t="b">
        <v>1</v>
      </c>
      <c r="K26" s="693" t="s">
        <v>77</v>
      </c>
      <c r="L26" s="208" t="b">
        <v>1</v>
      </c>
      <c r="M26" s="208" t="b">
        <v>1</v>
      </c>
      <c r="N26" s="33"/>
      <c r="O26" s="500" t="s">
        <v>1017</v>
      </c>
      <c r="P26" s="208" t="b">
        <v>1</v>
      </c>
      <c r="Q26" s="208" t="b">
        <v>1</v>
      </c>
      <c r="R26" s="208" t="b">
        <v>0</v>
      </c>
      <c r="S26" s="33"/>
      <c r="T26" s="208" t="b">
        <v>1</v>
      </c>
      <c r="U26" s="208" t="b">
        <v>0</v>
      </c>
      <c r="V26" s="208" t="b">
        <v>0</v>
      </c>
      <c r="W26" s="17"/>
      <c r="X26" s="9"/>
      <c r="Y26" s="9"/>
      <c r="Z26" s="9"/>
    </row>
    <row r="27" spans="1:26" customFormat="1" ht="12" customHeight="1" outlineLevel="1" x14ac:dyDescent="0.25">
      <c r="A27" s="7"/>
      <c r="B27" s="8"/>
      <c r="C27" s="18"/>
      <c r="D27" s="18"/>
      <c r="E27" s="18"/>
      <c r="F27" s="27"/>
      <c r="G27" s="500" t="s">
        <v>64</v>
      </c>
      <c r="H27" s="208" t="b">
        <v>1</v>
      </c>
      <c r="I27" s="208" t="b">
        <v>1</v>
      </c>
      <c r="K27" s="693" t="s">
        <v>344</v>
      </c>
      <c r="L27" s="208" t="b">
        <v>0</v>
      </c>
      <c r="M27" s="208" t="b">
        <v>0</v>
      </c>
      <c r="N27" s="33"/>
      <c r="O27" s="500" t="s">
        <v>229</v>
      </c>
      <c r="P27" s="208" t="b">
        <v>1</v>
      </c>
      <c r="Q27" s="208" t="b">
        <v>1</v>
      </c>
      <c r="R27" s="208" t="b">
        <v>0</v>
      </c>
      <c r="S27" s="33"/>
      <c r="T27" s="208" t="b">
        <v>1</v>
      </c>
      <c r="U27" s="208" t="b">
        <v>0</v>
      </c>
      <c r="V27" s="208" t="b">
        <v>0</v>
      </c>
      <c r="W27" s="17"/>
      <c r="X27" s="9"/>
      <c r="Y27" s="9"/>
      <c r="Z27" s="9"/>
    </row>
    <row r="28" spans="1:26" customFormat="1" ht="12" customHeight="1" outlineLevel="1" x14ac:dyDescent="0.25">
      <c r="A28" s="7"/>
      <c r="B28" s="8"/>
      <c r="C28" s="18"/>
      <c r="D28" s="18"/>
      <c r="E28" s="18"/>
      <c r="F28" s="27"/>
      <c r="G28" s="500" t="s">
        <v>949</v>
      </c>
      <c r="H28" s="208" t="b">
        <v>1</v>
      </c>
      <c r="I28" s="208" t="b">
        <v>1</v>
      </c>
      <c r="K28" s="693" t="s">
        <v>1018</v>
      </c>
      <c r="L28" s="208" t="b">
        <v>0</v>
      </c>
      <c r="M28" s="208" t="b">
        <v>0</v>
      </c>
      <c r="N28" s="33"/>
      <c r="O28" s="500" t="s">
        <v>75</v>
      </c>
      <c r="P28" s="208" t="b">
        <v>1</v>
      </c>
      <c r="Q28" s="208" t="b">
        <v>1</v>
      </c>
      <c r="R28" s="208" t="b">
        <v>0</v>
      </c>
      <c r="S28" s="33"/>
      <c r="T28" s="208" t="b">
        <v>1</v>
      </c>
      <c r="U28" s="208" t="b">
        <v>0</v>
      </c>
      <c r="V28" s="208" t="b">
        <v>0</v>
      </c>
      <c r="W28" s="17"/>
      <c r="X28" s="9"/>
      <c r="Y28" s="9"/>
      <c r="Z28" s="9"/>
    </row>
    <row r="29" spans="1:26" customFormat="1" ht="12" customHeight="1" outlineLevel="1" x14ac:dyDescent="0.25">
      <c r="A29" s="7"/>
      <c r="B29" s="8"/>
      <c r="C29" s="18"/>
      <c r="D29" s="18"/>
      <c r="E29" s="18"/>
      <c r="F29" s="27"/>
      <c r="G29" s="500" t="s">
        <v>76</v>
      </c>
      <c r="H29" s="208" t="b">
        <v>0</v>
      </c>
      <c r="I29" s="208" t="b">
        <v>0</v>
      </c>
      <c r="K29" s="693" t="s">
        <v>228</v>
      </c>
      <c r="L29" s="208" t="b">
        <v>0</v>
      </c>
      <c r="M29" s="208" t="b">
        <v>0</v>
      </c>
      <c r="N29" s="33"/>
      <c r="O29" s="500" t="s">
        <v>69</v>
      </c>
      <c r="P29" s="208" t="b">
        <v>1</v>
      </c>
      <c r="Q29" s="208" t="b">
        <v>1</v>
      </c>
      <c r="R29" s="208" t="b">
        <v>0</v>
      </c>
      <c r="S29" s="33"/>
      <c r="T29" s="208" t="b">
        <v>1</v>
      </c>
      <c r="U29" s="208" t="b">
        <v>0</v>
      </c>
      <c r="V29" s="208" t="b">
        <v>0</v>
      </c>
      <c r="W29" s="17"/>
      <c r="X29" s="9"/>
      <c r="Y29" s="9"/>
      <c r="Z29" s="9"/>
    </row>
    <row r="30" spans="1:26" customFormat="1" ht="12" customHeight="1" outlineLevel="1" x14ac:dyDescent="0.25">
      <c r="A30" s="7"/>
      <c r="B30" s="8"/>
      <c r="C30" s="18"/>
      <c r="D30" s="18"/>
      <c r="E30" s="18"/>
      <c r="F30" s="27"/>
      <c r="G30" s="500" t="s">
        <v>65</v>
      </c>
      <c r="H30" s="208" t="b">
        <v>1</v>
      </c>
      <c r="I30" s="208" t="b">
        <v>1</v>
      </c>
      <c r="K30" s="693" t="s">
        <v>345</v>
      </c>
      <c r="L30" s="208" t="b">
        <v>0</v>
      </c>
      <c r="M30" s="208" t="b">
        <v>0</v>
      </c>
      <c r="N30" s="33"/>
      <c r="O30" s="500" t="s">
        <v>341</v>
      </c>
      <c r="P30" s="208" t="b">
        <v>1</v>
      </c>
      <c r="Q30" s="208" t="b">
        <v>1</v>
      </c>
      <c r="R30" s="208" t="b">
        <v>0</v>
      </c>
      <c r="S30" s="33"/>
      <c r="T30" s="208" t="b">
        <v>1</v>
      </c>
      <c r="U30" s="208" t="b">
        <v>0</v>
      </c>
      <c r="V30" s="208" t="b">
        <v>0</v>
      </c>
      <c r="W30" s="17"/>
      <c r="X30" s="9"/>
      <c r="Y30" s="9"/>
      <c r="Z30" s="9"/>
    </row>
    <row r="31" spans="1:26" customFormat="1" ht="12" customHeight="1" outlineLevel="1" x14ac:dyDescent="0.25">
      <c r="A31" s="7"/>
      <c r="B31" s="8"/>
      <c r="C31" s="18"/>
      <c r="D31" s="18"/>
      <c r="E31" s="18"/>
      <c r="F31" s="27"/>
      <c r="G31" s="500" t="s">
        <v>945</v>
      </c>
      <c r="H31" s="208" t="b">
        <v>1</v>
      </c>
      <c r="I31" s="208" t="b">
        <v>1</v>
      </c>
      <c r="K31" s="694" t="s">
        <v>1019</v>
      </c>
      <c r="L31" s="208" t="b">
        <v>0</v>
      </c>
      <c r="M31" s="208" t="b">
        <v>0</v>
      </c>
      <c r="N31" s="33"/>
      <c r="O31" s="500" t="s">
        <v>67</v>
      </c>
      <c r="P31" s="208" t="b">
        <v>1</v>
      </c>
      <c r="Q31" s="208" t="b">
        <v>1</v>
      </c>
      <c r="R31" s="208" t="b">
        <v>0</v>
      </c>
      <c r="S31" s="33"/>
      <c r="T31" s="208" t="b">
        <v>1</v>
      </c>
      <c r="U31" s="208" t="b">
        <v>0</v>
      </c>
      <c r="V31" s="208" t="b">
        <v>0</v>
      </c>
      <c r="W31" s="17"/>
      <c r="X31" s="9"/>
      <c r="Y31" s="9"/>
      <c r="Z31" s="9"/>
    </row>
    <row r="32" spans="1:26" customFormat="1" ht="12" customHeight="1" outlineLevel="1" x14ac:dyDescent="0.25">
      <c r="A32" s="7"/>
      <c r="B32" s="8"/>
      <c r="C32" s="18"/>
      <c r="D32" s="18"/>
      <c r="E32" s="18"/>
      <c r="F32" s="27"/>
      <c r="G32" s="500" t="s">
        <v>73</v>
      </c>
      <c r="H32" s="208" t="b">
        <v>1</v>
      </c>
      <c r="I32" s="208" t="b">
        <v>1</v>
      </c>
      <c r="K32" s="694" t="s">
        <v>226</v>
      </c>
      <c r="L32" s="208" t="b">
        <v>0</v>
      </c>
      <c r="M32" s="208" t="b">
        <v>0</v>
      </c>
      <c r="N32" s="33"/>
      <c r="O32" s="500" t="s">
        <v>947</v>
      </c>
      <c r="P32" s="208" t="b">
        <v>1</v>
      </c>
      <c r="Q32" s="208" t="b">
        <v>1</v>
      </c>
      <c r="R32" s="208" t="b">
        <v>0</v>
      </c>
      <c r="S32" s="33"/>
      <c r="T32" s="208" t="b">
        <v>1</v>
      </c>
      <c r="U32" s="208" t="b">
        <v>0</v>
      </c>
      <c r="V32" s="208" t="b">
        <v>0</v>
      </c>
      <c r="W32" s="17"/>
      <c r="X32" s="9"/>
      <c r="Y32" s="9"/>
      <c r="Z32" s="9"/>
    </row>
    <row r="33" spans="1:26" customFormat="1" ht="12" customHeight="1" outlineLevel="1" x14ac:dyDescent="0.25">
      <c r="A33" s="7"/>
      <c r="B33" s="8"/>
      <c r="C33" s="18"/>
      <c r="D33" s="18"/>
      <c r="E33" s="18"/>
      <c r="F33" s="27"/>
      <c r="G33" s="501" t="s">
        <v>948</v>
      </c>
      <c r="H33" s="208" t="b">
        <v>1</v>
      </c>
      <c r="I33" s="208" t="b">
        <v>1</v>
      </c>
      <c r="K33" s="694" t="s">
        <v>346</v>
      </c>
      <c r="L33" s="208" t="b">
        <v>0</v>
      </c>
      <c r="M33" s="208" t="b">
        <v>0</v>
      </c>
      <c r="N33" s="33"/>
      <c r="O33" s="500" t="s">
        <v>221</v>
      </c>
      <c r="P33" s="208" t="b">
        <v>1</v>
      </c>
      <c r="Q33" s="208" t="b">
        <v>1</v>
      </c>
      <c r="R33" s="208" t="b">
        <v>0</v>
      </c>
      <c r="S33" s="33"/>
      <c r="T33" s="208" t="b">
        <v>1</v>
      </c>
      <c r="U33" s="208" t="b">
        <v>0</v>
      </c>
      <c r="V33" s="208" t="b">
        <v>0</v>
      </c>
      <c r="W33" s="17"/>
      <c r="X33" s="9"/>
      <c r="Y33" s="9"/>
      <c r="Z33" s="9"/>
    </row>
    <row r="34" spans="1:26" customFormat="1" ht="12" customHeight="1" outlineLevel="1" x14ac:dyDescent="0.25">
      <c r="A34" s="7"/>
      <c r="B34" s="8"/>
      <c r="C34" s="18"/>
      <c r="D34" s="18"/>
      <c r="E34" s="18"/>
      <c r="F34" s="27"/>
      <c r="K34" s="694" t="s">
        <v>1020</v>
      </c>
      <c r="L34" s="208" t="b">
        <v>0</v>
      </c>
      <c r="M34" s="208" t="b">
        <v>0</v>
      </c>
      <c r="N34" s="33"/>
      <c r="O34" s="500" t="s">
        <v>64</v>
      </c>
      <c r="P34" s="208" t="b">
        <v>1</v>
      </c>
      <c r="Q34" s="208" t="b">
        <v>1</v>
      </c>
      <c r="R34" s="208" t="b">
        <v>0</v>
      </c>
      <c r="S34" s="33"/>
      <c r="T34" s="208" t="b">
        <v>1</v>
      </c>
      <c r="U34" s="208" t="b">
        <v>0</v>
      </c>
      <c r="V34" s="208" t="b">
        <v>0</v>
      </c>
      <c r="W34" s="17"/>
      <c r="X34" s="9"/>
      <c r="Y34" s="9"/>
      <c r="Z34" s="9"/>
    </row>
    <row r="35" spans="1:26" customFormat="1" ht="12" customHeight="1" outlineLevel="1" x14ac:dyDescent="0.25">
      <c r="A35" s="7"/>
      <c r="B35" s="8"/>
      <c r="C35" s="18"/>
      <c r="D35" s="18"/>
      <c r="E35" s="18"/>
      <c r="F35" s="27"/>
      <c r="K35" s="501" t="s">
        <v>227</v>
      </c>
      <c r="L35" s="208" t="b">
        <v>0</v>
      </c>
      <c r="M35" s="208" t="b">
        <v>0</v>
      </c>
      <c r="N35" s="33"/>
      <c r="O35" s="500" t="s">
        <v>949</v>
      </c>
      <c r="P35" s="208" t="b">
        <v>1</v>
      </c>
      <c r="Q35" s="208" t="b">
        <v>1</v>
      </c>
      <c r="R35" s="208" t="b">
        <v>0</v>
      </c>
      <c r="S35" s="33"/>
      <c r="T35" s="208" t="b">
        <v>1</v>
      </c>
      <c r="U35" s="208" t="b">
        <v>0</v>
      </c>
      <c r="V35" s="208" t="b">
        <v>0</v>
      </c>
      <c r="W35" s="17"/>
      <c r="X35" s="9"/>
      <c r="Y35" s="9"/>
      <c r="Z35" s="9"/>
    </row>
    <row r="36" spans="1:26" customFormat="1" ht="12" customHeight="1" outlineLevel="1" x14ac:dyDescent="0.25">
      <c r="A36" s="7"/>
      <c r="B36" s="8"/>
      <c r="C36" s="18"/>
      <c r="D36" s="18"/>
      <c r="E36" s="18"/>
      <c r="F36" s="27"/>
      <c r="K36" s="33"/>
      <c r="L36" s="33"/>
      <c r="M36" s="33"/>
      <c r="N36" s="33"/>
      <c r="O36" s="500" t="s">
        <v>343</v>
      </c>
      <c r="P36" s="208" t="b">
        <v>1</v>
      </c>
      <c r="Q36" s="208" t="b">
        <v>1</v>
      </c>
      <c r="R36" s="208" t="b">
        <v>0</v>
      </c>
      <c r="S36" s="33"/>
      <c r="T36" s="208" t="b">
        <v>1</v>
      </c>
      <c r="U36" s="208" t="b">
        <v>0</v>
      </c>
      <c r="V36" s="208" t="b">
        <v>0</v>
      </c>
      <c r="W36" s="17"/>
      <c r="X36" s="9"/>
      <c r="Y36" s="9"/>
      <c r="Z36" s="9"/>
    </row>
    <row r="37" spans="1:26" customFormat="1" ht="12" customHeight="1" outlineLevel="1" x14ac:dyDescent="0.25">
      <c r="A37" s="7"/>
      <c r="B37" s="8"/>
      <c r="C37" s="18"/>
      <c r="D37" s="18"/>
      <c r="E37" s="18"/>
      <c r="F37" s="27"/>
      <c r="K37" s="33"/>
      <c r="L37" s="33"/>
      <c r="M37" s="33"/>
      <c r="N37" s="33"/>
      <c r="O37" s="500" t="s">
        <v>1129</v>
      </c>
      <c r="P37" s="208" t="b">
        <v>1</v>
      </c>
      <c r="Q37" s="208" t="b">
        <v>1</v>
      </c>
      <c r="R37" s="208" t="b">
        <v>0</v>
      </c>
      <c r="S37" s="33"/>
      <c r="T37" s="208" t="b">
        <v>1</v>
      </c>
      <c r="U37" s="208" t="b">
        <v>0</v>
      </c>
      <c r="V37" s="208" t="b">
        <v>0</v>
      </c>
      <c r="W37" s="17"/>
      <c r="X37" s="9"/>
      <c r="Y37" s="9"/>
      <c r="Z37" s="9"/>
    </row>
    <row r="38" spans="1:26" customFormat="1" ht="12" customHeight="1" outlineLevel="1" x14ac:dyDescent="0.25">
      <c r="A38" s="7"/>
      <c r="B38" s="8"/>
      <c r="C38" s="18"/>
      <c r="D38" s="18"/>
      <c r="E38" s="18"/>
      <c r="F38" s="27"/>
      <c r="K38" s="33"/>
      <c r="L38" s="33"/>
      <c r="M38" s="33"/>
      <c r="N38" s="33"/>
      <c r="O38" s="500" t="s">
        <v>77</v>
      </c>
      <c r="P38" s="208" t="b">
        <v>1</v>
      </c>
      <c r="Q38" s="208" t="b">
        <v>1</v>
      </c>
      <c r="R38" s="208" t="b">
        <v>0</v>
      </c>
      <c r="S38" s="33"/>
      <c r="T38" s="208" t="b">
        <v>1</v>
      </c>
      <c r="U38" s="208" t="b">
        <v>0</v>
      </c>
      <c r="V38" s="208" t="b">
        <v>0</v>
      </c>
      <c r="W38" s="17"/>
      <c r="X38" s="9"/>
      <c r="Y38" s="9"/>
      <c r="Z38" s="9"/>
    </row>
    <row r="39" spans="1:26" customFormat="1" ht="12" customHeight="1" outlineLevel="1" x14ac:dyDescent="0.25">
      <c r="A39" s="7"/>
      <c r="B39" s="8"/>
      <c r="C39" s="18"/>
      <c r="D39" s="18"/>
      <c r="E39" s="18"/>
      <c r="F39" s="27"/>
      <c r="K39" s="33"/>
      <c r="L39" s="33"/>
      <c r="M39" s="33"/>
      <c r="N39" s="33"/>
      <c r="O39" s="500" t="s">
        <v>344</v>
      </c>
      <c r="P39" s="208" t="b">
        <v>1</v>
      </c>
      <c r="Q39" s="208" t="b">
        <v>1</v>
      </c>
      <c r="R39" s="208" t="b">
        <v>0</v>
      </c>
      <c r="S39" s="33"/>
      <c r="T39" s="208" t="b">
        <v>1</v>
      </c>
      <c r="U39" s="208" t="b">
        <v>0</v>
      </c>
      <c r="V39" s="208" t="b">
        <v>0</v>
      </c>
      <c r="W39" s="17"/>
      <c r="X39" s="9"/>
      <c r="Y39" s="9"/>
      <c r="Z39" s="9"/>
    </row>
    <row r="40" spans="1:26" customFormat="1" ht="12" customHeight="1" outlineLevel="1" x14ac:dyDescent="0.25">
      <c r="A40" s="7"/>
      <c r="B40" s="8"/>
      <c r="C40" s="18"/>
      <c r="D40" s="18"/>
      <c r="E40" s="18"/>
      <c r="F40" s="27"/>
      <c r="K40" s="33"/>
      <c r="L40" s="33"/>
      <c r="M40" s="33"/>
      <c r="N40" s="33"/>
      <c r="O40" s="500" t="s">
        <v>1018</v>
      </c>
      <c r="P40" s="208" t="b">
        <v>1</v>
      </c>
      <c r="Q40" s="208" t="b">
        <v>1</v>
      </c>
      <c r="R40" s="208" t="b">
        <v>0</v>
      </c>
      <c r="S40" s="33"/>
      <c r="T40" s="208" t="b">
        <v>1</v>
      </c>
      <c r="U40" s="208" t="b">
        <v>0</v>
      </c>
      <c r="V40" s="208" t="b">
        <v>0</v>
      </c>
      <c r="W40" s="17"/>
      <c r="X40" s="9"/>
      <c r="Y40" s="9"/>
      <c r="Z40" s="9"/>
    </row>
    <row r="41" spans="1:26" customFormat="1" ht="12" customHeight="1" outlineLevel="1" x14ac:dyDescent="0.25">
      <c r="A41" s="7"/>
      <c r="B41" s="8"/>
      <c r="C41" s="18"/>
      <c r="D41" s="18"/>
      <c r="E41" s="18"/>
      <c r="F41" s="27"/>
      <c r="K41" s="33"/>
      <c r="L41" s="33"/>
      <c r="M41" s="33"/>
      <c r="N41" s="33"/>
      <c r="O41" s="500" t="s">
        <v>228</v>
      </c>
      <c r="P41" s="208" t="b">
        <v>1</v>
      </c>
      <c r="Q41" s="208" t="b">
        <v>1</v>
      </c>
      <c r="R41" s="208" t="b">
        <v>0</v>
      </c>
      <c r="S41" s="33"/>
      <c r="T41" s="208" t="b">
        <v>1</v>
      </c>
      <c r="U41" s="208" t="b">
        <v>0</v>
      </c>
      <c r="V41" s="208" t="b">
        <v>0</v>
      </c>
      <c r="W41" s="17"/>
      <c r="X41" s="9"/>
      <c r="Y41" s="9"/>
      <c r="Z41" s="9"/>
    </row>
    <row r="42" spans="1:26" customFormat="1" ht="12" customHeight="1" outlineLevel="1" x14ac:dyDescent="0.25">
      <c r="A42" s="7"/>
      <c r="B42" s="8"/>
      <c r="C42" s="18"/>
      <c r="D42" s="18"/>
      <c r="E42" s="18"/>
      <c r="F42" s="27"/>
      <c r="K42" s="33"/>
      <c r="L42" s="33"/>
      <c r="M42" s="33"/>
      <c r="N42" s="33"/>
      <c r="O42" s="500" t="s">
        <v>345</v>
      </c>
      <c r="P42" s="208" t="b">
        <v>1</v>
      </c>
      <c r="Q42" s="208" t="b">
        <v>1</v>
      </c>
      <c r="R42" s="208" t="b">
        <v>0</v>
      </c>
      <c r="S42" s="33"/>
      <c r="T42" s="208" t="b">
        <v>1</v>
      </c>
      <c r="U42" s="208" t="b">
        <v>0</v>
      </c>
      <c r="V42" s="208" t="b">
        <v>0</v>
      </c>
      <c r="W42" s="17"/>
      <c r="X42" s="9"/>
      <c r="Y42" s="9"/>
      <c r="Z42" s="9"/>
    </row>
    <row r="43" spans="1:26" customFormat="1" ht="12" customHeight="1" outlineLevel="1" x14ac:dyDescent="0.25">
      <c r="A43" s="7"/>
      <c r="B43" s="8"/>
      <c r="C43" s="18"/>
      <c r="D43" s="18"/>
      <c r="E43" s="18"/>
      <c r="F43" s="27"/>
      <c r="K43" s="33"/>
      <c r="L43" s="33"/>
      <c r="M43" s="33"/>
      <c r="N43" s="33"/>
      <c r="O43" s="500" t="s">
        <v>1019</v>
      </c>
      <c r="P43" s="208" t="b">
        <v>1</v>
      </c>
      <c r="Q43" s="208" t="b">
        <v>1</v>
      </c>
      <c r="R43" s="208" t="b">
        <v>0</v>
      </c>
      <c r="S43" s="33"/>
      <c r="T43" s="208" t="b">
        <v>1</v>
      </c>
      <c r="U43" s="208" t="b">
        <v>0</v>
      </c>
      <c r="V43" s="208" t="b">
        <v>0</v>
      </c>
      <c r="W43" s="17"/>
      <c r="X43" s="9"/>
      <c r="Y43" s="9"/>
      <c r="Z43" s="9"/>
    </row>
    <row r="44" spans="1:26" customFormat="1" ht="12" customHeight="1" outlineLevel="1" x14ac:dyDescent="0.25">
      <c r="A44" s="7"/>
      <c r="B44" s="8"/>
      <c r="C44" s="18"/>
      <c r="D44" s="18"/>
      <c r="E44" s="18"/>
      <c r="F44" s="27"/>
      <c r="K44" s="33"/>
      <c r="L44" s="33"/>
      <c r="M44" s="33"/>
      <c r="N44" s="33"/>
      <c r="O44" s="500" t="s">
        <v>226</v>
      </c>
      <c r="P44" s="208" t="b">
        <v>1</v>
      </c>
      <c r="Q44" s="208" t="b">
        <v>1</v>
      </c>
      <c r="R44" s="208" t="b">
        <v>0</v>
      </c>
      <c r="S44" s="33"/>
      <c r="T44" s="208" t="b">
        <v>1</v>
      </c>
      <c r="U44" s="208" t="b">
        <v>0</v>
      </c>
      <c r="V44" s="208" t="b">
        <v>0</v>
      </c>
      <c r="W44" s="17"/>
      <c r="X44" s="9"/>
      <c r="Y44" s="9"/>
      <c r="Z44" s="9"/>
    </row>
    <row r="45" spans="1:26" customFormat="1" ht="12" customHeight="1" outlineLevel="1" x14ac:dyDescent="0.25">
      <c r="A45" s="7"/>
      <c r="B45" s="8"/>
      <c r="C45" s="18"/>
      <c r="D45" s="18"/>
      <c r="E45" s="18"/>
      <c r="F45" s="27"/>
      <c r="K45" s="33"/>
      <c r="L45" s="33"/>
      <c r="M45" s="33"/>
      <c r="N45" s="33"/>
      <c r="O45" s="500" t="s">
        <v>76</v>
      </c>
      <c r="P45" s="208" t="b">
        <v>1</v>
      </c>
      <c r="Q45" s="208" t="b">
        <v>1</v>
      </c>
      <c r="R45" s="208" t="b">
        <v>0</v>
      </c>
      <c r="S45" s="33"/>
      <c r="T45" s="208" t="b">
        <v>1</v>
      </c>
      <c r="U45" s="208" t="b">
        <v>0</v>
      </c>
      <c r="V45" s="208" t="b">
        <v>0</v>
      </c>
      <c r="W45" s="17"/>
      <c r="X45" s="9"/>
      <c r="Y45" s="9"/>
      <c r="Z45" s="9"/>
    </row>
    <row r="46" spans="1:26" customFormat="1" ht="12" customHeight="1" outlineLevel="1" x14ac:dyDescent="0.25">
      <c r="A46" s="7"/>
      <c r="B46" s="8"/>
      <c r="C46" s="18"/>
      <c r="D46" s="18"/>
      <c r="E46" s="18"/>
      <c r="F46" s="27"/>
      <c r="K46" s="33"/>
      <c r="L46" s="33"/>
      <c r="M46" s="33"/>
      <c r="N46" s="33"/>
      <c r="O46" s="500" t="s">
        <v>65</v>
      </c>
      <c r="P46" s="208" t="b">
        <v>1</v>
      </c>
      <c r="Q46" s="208" t="b">
        <v>1</v>
      </c>
      <c r="R46" s="208" t="b">
        <v>0</v>
      </c>
      <c r="S46" s="33"/>
      <c r="T46" s="208" t="b">
        <v>1</v>
      </c>
      <c r="U46" s="208" t="b">
        <v>0</v>
      </c>
      <c r="V46" s="208" t="b">
        <v>0</v>
      </c>
      <c r="W46" s="17"/>
      <c r="X46" s="9"/>
      <c r="Y46" s="9"/>
      <c r="Z46" s="9"/>
    </row>
    <row r="47" spans="1:26" customFormat="1" ht="12" customHeight="1" outlineLevel="1" x14ac:dyDescent="0.25">
      <c r="A47" s="7"/>
      <c r="B47" s="8"/>
      <c r="C47" s="18"/>
      <c r="D47" s="18"/>
      <c r="E47" s="18"/>
      <c r="F47" s="27"/>
      <c r="K47" s="33"/>
      <c r="L47" s="33"/>
      <c r="M47" s="33"/>
      <c r="N47" s="33"/>
      <c r="O47" s="500" t="s">
        <v>945</v>
      </c>
      <c r="P47" s="208" t="b">
        <v>1</v>
      </c>
      <c r="Q47" s="208" t="b">
        <v>1</v>
      </c>
      <c r="R47" s="208" t="b">
        <v>0</v>
      </c>
      <c r="S47" s="33"/>
      <c r="T47" s="208" t="b">
        <v>1</v>
      </c>
      <c r="U47" s="208" t="b">
        <v>0</v>
      </c>
      <c r="V47" s="208" t="b">
        <v>0</v>
      </c>
      <c r="W47" s="17"/>
      <c r="X47" s="9"/>
      <c r="Y47" s="9"/>
      <c r="Z47" s="9"/>
    </row>
    <row r="48" spans="1:26" customFormat="1" ht="12" customHeight="1" outlineLevel="1" x14ac:dyDescent="0.25">
      <c r="A48" s="7"/>
      <c r="B48" s="8"/>
      <c r="C48" s="18"/>
      <c r="D48" s="18"/>
      <c r="E48" s="18"/>
      <c r="F48" s="27"/>
      <c r="K48" s="33"/>
      <c r="L48" s="33"/>
      <c r="M48" s="39"/>
      <c r="N48" s="33"/>
      <c r="O48" s="500" t="s">
        <v>346</v>
      </c>
      <c r="P48" s="208" t="b">
        <v>1</v>
      </c>
      <c r="Q48" s="208" t="b">
        <v>1</v>
      </c>
      <c r="R48" s="208" t="b">
        <v>0</v>
      </c>
      <c r="S48" s="39"/>
      <c r="T48" s="208" t="b">
        <v>1</v>
      </c>
      <c r="U48" s="208" t="b">
        <v>0</v>
      </c>
      <c r="V48" s="208" t="b">
        <v>0</v>
      </c>
      <c r="W48" s="17"/>
      <c r="X48" s="9"/>
      <c r="Y48" s="9"/>
      <c r="Z48" s="9"/>
    </row>
    <row r="49" spans="1:26" customFormat="1" ht="12" customHeight="1" outlineLevel="1" x14ac:dyDescent="0.25">
      <c r="A49" s="7"/>
      <c r="B49" s="8"/>
      <c r="C49" s="18"/>
      <c r="D49" s="18"/>
      <c r="E49" s="18"/>
      <c r="F49" s="27"/>
      <c r="K49" s="39"/>
      <c r="L49" s="39"/>
      <c r="M49" s="39"/>
      <c r="N49" s="33"/>
      <c r="O49" s="500" t="s">
        <v>1020</v>
      </c>
      <c r="P49" s="208" t="b">
        <v>1</v>
      </c>
      <c r="Q49" s="208" t="b">
        <v>1</v>
      </c>
      <c r="R49" s="208" t="b">
        <v>0</v>
      </c>
      <c r="S49" s="39"/>
      <c r="T49" s="208" t="b">
        <v>1</v>
      </c>
      <c r="U49" s="208" t="b">
        <v>0</v>
      </c>
      <c r="V49" s="208" t="b">
        <v>0</v>
      </c>
      <c r="W49" s="17"/>
      <c r="X49" s="9"/>
      <c r="Y49" s="9"/>
      <c r="Z49" s="9"/>
    </row>
    <row r="50" spans="1:26" customFormat="1" ht="12" customHeight="1" outlineLevel="1" x14ac:dyDescent="0.25">
      <c r="A50" s="7"/>
      <c r="B50" s="8"/>
      <c r="C50" s="18"/>
      <c r="D50" s="18"/>
      <c r="E50" s="18"/>
      <c r="F50" s="27"/>
      <c r="K50" s="39"/>
      <c r="L50" s="39"/>
      <c r="M50" s="39"/>
      <c r="N50" s="33"/>
      <c r="O50" s="500" t="s">
        <v>227</v>
      </c>
      <c r="P50" s="208" t="b">
        <v>1</v>
      </c>
      <c r="Q50" s="208" t="b">
        <v>1</v>
      </c>
      <c r="R50" s="208" t="b">
        <v>0</v>
      </c>
      <c r="S50" s="39"/>
      <c r="T50" s="208" t="b">
        <v>1</v>
      </c>
      <c r="U50" s="208" t="b">
        <v>0</v>
      </c>
      <c r="V50" s="208" t="b">
        <v>0</v>
      </c>
      <c r="W50" s="17"/>
      <c r="X50" s="9"/>
      <c r="Y50" s="9"/>
      <c r="Z50" s="9"/>
    </row>
    <row r="51" spans="1:26" customFormat="1" ht="12" customHeight="1" outlineLevel="1" x14ac:dyDescent="0.25">
      <c r="A51" s="7"/>
      <c r="B51" s="8"/>
      <c r="C51" s="18"/>
      <c r="D51" s="18"/>
      <c r="E51" s="18"/>
      <c r="F51" s="27"/>
      <c r="K51" s="39"/>
      <c r="L51" s="39"/>
      <c r="M51" s="39"/>
      <c r="N51" s="33"/>
      <c r="O51" s="500" t="s">
        <v>73</v>
      </c>
      <c r="P51" s="208" t="b">
        <v>1</v>
      </c>
      <c r="Q51" s="208" t="b">
        <v>1</v>
      </c>
      <c r="R51" s="208" t="b">
        <v>0</v>
      </c>
      <c r="S51" s="39"/>
      <c r="T51" s="208" t="b">
        <v>1</v>
      </c>
      <c r="U51" s="208" t="b">
        <v>0</v>
      </c>
      <c r="V51" s="208" t="b">
        <v>0</v>
      </c>
      <c r="W51" s="17"/>
      <c r="X51" s="9"/>
      <c r="Y51" s="9"/>
      <c r="Z51" s="9"/>
    </row>
    <row r="52" spans="1:26" customFormat="1" outlineLevel="1" x14ac:dyDescent="0.25">
      <c r="A52" s="7"/>
      <c r="B52" s="8"/>
      <c r="C52" s="18"/>
      <c r="D52" s="18"/>
      <c r="E52" s="18"/>
      <c r="F52" s="37"/>
      <c r="G52" s="38"/>
      <c r="H52" s="38"/>
      <c r="I52" s="38"/>
      <c r="K52" s="39"/>
      <c r="L52" s="39"/>
      <c r="M52" s="39"/>
      <c r="N52" s="33"/>
      <c r="O52" s="501" t="s">
        <v>948</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35" customHeight="1" outlineLevel="1" x14ac:dyDescent="0.2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398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92</v>
      </c>
      <c r="H67" s="18"/>
      <c r="I67" s="18"/>
      <c r="J67" s="18"/>
      <c r="K67" s="18"/>
      <c r="L67" s="18"/>
      <c r="M67" s="145" t="s">
        <v>106</v>
      </c>
      <c r="N67" s="145"/>
      <c r="O67" s="18"/>
      <c r="P67" s="18"/>
      <c r="Q67" s="18" t="s">
        <v>399</v>
      </c>
      <c r="R67" s="25"/>
      <c r="S67" s="23"/>
      <c r="T67" s="23"/>
      <c r="U67" s="23"/>
      <c r="V67" s="23"/>
      <c r="W67" s="17"/>
      <c r="X67" s="9"/>
      <c r="Y67" s="9"/>
      <c r="Z67" s="9"/>
    </row>
    <row r="68" spans="1:26" customFormat="1" ht="39" outlineLevel="1" x14ac:dyDescent="0.25">
      <c r="A68" s="7"/>
      <c r="B68" s="8"/>
      <c r="C68" s="18"/>
      <c r="D68" s="18"/>
      <c r="E68" s="18"/>
      <c r="F68" s="27"/>
      <c r="G68" t="s">
        <v>216</v>
      </c>
      <c r="H68" t="s">
        <v>217</v>
      </c>
      <c r="I68" s="888" t="s">
        <v>1274</v>
      </c>
      <c r="J68" s="888" t="s">
        <v>1273</v>
      </c>
      <c r="K68" s="35"/>
      <c r="L68" s="35"/>
      <c r="M68" t="s">
        <v>104</v>
      </c>
      <c r="N68" s="206">
        <v>13.59</v>
      </c>
      <c r="O68" s="35"/>
      <c r="P68" s="35"/>
      <c r="Q68" s="254">
        <v>40</v>
      </c>
      <c r="R68" s="33"/>
      <c r="S68" s="33"/>
      <c r="T68" s="33"/>
      <c r="U68" s="33"/>
      <c r="V68" s="31"/>
      <c r="W68" s="17"/>
      <c r="X68" s="9"/>
      <c r="Y68" s="9"/>
      <c r="Z68" s="9"/>
    </row>
    <row r="69" spans="1:26" customFormat="1" ht="12" customHeight="1" outlineLevel="1" x14ac:dyDescent="0.25">
      <c r="A69" s="7"/>
      <c r="B69" s="8"/>
      <c r="C69" s="18"/>
      <c r="D69" s="18"/>
      <c r="E69" s="18"/>
      <c r="F69" s="27"/>
      <c r="G69" s="499" t="s">
        <v>383</v>
      </c>
      <c r="H69" s="206">
        <v>0</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0" t="s">
        <v>56</v>
      </c>
      <c r="H70" s="206">
        <v>0</v>
      </c>
      <c r="I70" s="206">
        <v>0</v>
      </c>
      <c r="J70" s="206">
        <v>1</v>
      </c>
      <c r="K70" s="33"/>
      <c r="L70" s="33"/>
      <c r="M70" t="s">
        <v>105</v>
      </c>
      <c r="N70" s="206">
        <v>25</v>
      </c>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0" t="s">
        <v>57</v>
      </c>
      <c r="H71" s="206">
        <v>150</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0" t="s">
        <v>58</v>
      </c>
      <c r="H72" s="206">
        <v>1230</v>
      </c>
      <c r="I72" s="206">
        <v>0</v>
      </c>
      <c r="J72" s="206">
        <v>0.8</v>
      </c>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0" t="s">
        <v>59</v>
      </c>
      <c r="H73" s="206">
        <v>750</v>
      </c>
      <c r="I73" s="206">
        <v>0</v>
      </c>
      <c r="J73" s="206">
        <v>0.8</v>
      </c>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0" t="s">
        <v>880</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0" t="s">
        <v>881</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0" t="s">
        <v>882</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1" t="s">
        <v>1187</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3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787</v>
      </c>
      <c r="H89" s="14"/>
      <c r="I89" s="14"/>
      <c r="J89" s="14" t="s">
        <v>262</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788</v>
      </c>
      <c r="J90" s="14" t="s">
        <v>798</v>
      </c>
      <c r="K90" s="14" t="s">
        <v>799</v>
      </c>
      <c r="L90" s="14" t="s">
        <v>1132</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1184</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789</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3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349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351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1082</v>
      </c>
      <c r="K106" s="18"/>
      <c r="L106" s="18"/>
      <c r="M106" s="24"/>
      <c r="N106" s="889" t="s">
        <v>917</v>
      </c>
      <c r="O106" s="25"/>
      <c r="P106" s="727" t="s">
        <v>916</v>
      </c>
      <c r="Q106" s="727"/>
      <c r="R106" s="727"/>
      <c r="S106" s="25"/>
      <c r="T106" s="23" t="s">
        <v>974</v>
      </c>
      <c r="U106" s="23"/>
      <c r="V106" s="727" t="s">
        <v>916</v>
      </c>
      <c r="W106" s="727"/>
      <c r="X106" s="727"/>
      <c r="Y106" s="25"/>
      <c r="Z106" s="23" t="s">
        <v>974</v>
      </c>
      <c r="AA106" s="23"/>
      <c r="AB106" s="23" t="s">
        <v>1202</v>
      </c>
      <c r="AC106" s="23"/>
      <c r="AD106" s="23"/>
      <c r="AE106" s="135" t="s">
        <v>1199</v>
      </c>
      <c r="AF106" s="23"/>
      <c r="AG106" s="17"/>
      <c r="AH106" s="9"/>
      <c r="AI106" s="9"/>
      <c r="AJ106" s="9"/>
    </row>
    <row r="107" spans="1:36" customFormat="1" ht="12" customHeight="1" outlineLevel="1" x14ac:dyDescent="0.25">
      <c r="A107" s="7"/>
      <c r="B107" s="8"/>
      <c r="C107" s="18"/>
      <c r="D107" s="18"/>
      <c r="E107" s="18"/>
      <c r="F107" s="18"/>
      <c r="G107" s="201" t="s">
        <v>915</v>
      </c>
      <c r="H107" s="201"/>
      <c r="I107" s="201"/>
      <c r="J107" s="23" t="s">
        <v>1093</v>
      </c>
      <c r="K107" s="18"/>
      <c r="L107" s="24" t="s">
        <v>350</v>
      </c>
      <c r="M107" s="24" t="s">
        <v>352</v>
      </c>
      <c r="N107" s="890"/>
      <c r="O107" s="25"/>
      <c r="P107" s="25" t="s">
        <v>957</v>
      </c>
      <c r="Q107" s="25" t="s">
        <v>958</v>
      </c>
      <c r="R107" s="25" t="s">
        <v>914</v>
      </c>
      <c r="S107" s="25"/>
      <c r="T107" s="23"/>
      <c r="U107" s="23"/>
      <c r="V107" s="25" t="s">
        <v>957</v>
      </c>
      <c r="W107" s="25" t="s">
        <v>958</v>
      </c>
      <c r="X107" s="25" t="s">
        <v>914</v>
      </c>
      <c r="Y107" s="25"/>
      <c r="Z107" s="23"/>
      <c r="AA107" s="23"/>
      <c r="AB107" s="23" t="s">
        <v>1200</v>
      </c>
      <c r="AC107" s="23" t="s">
        <v>1201</v>
      </c>
      <c r="AD107" s="23"/>
      <c r="AE107" s="23" t="s">
        <v>1197</v>
      </c>
      <c r="AF107" s="23" t="s">
        <v>1198</v>
      </c>
      <c r="AG107" s="17"/>
      <c r="AH107" s="9"/>
      <c r="AI107" s="9"/>
      <c r="AJ107" s="9"/>
    </row>
    <row r="108" spans="1:36" customFormat="1" ht="12" customHeight="1" outlineLevel="1" x14ac:dyDescent="0.25">
      <c r="A108" s="7"/>
      <c r="B108" s="8"/>
      <c r="C108" s="18"/>
      <c r="D108" s="18"/>
      <c r="E108" s="18"/>
      <c r="F108" s="27"/>
      <c r="G108" s="208" t="b">
        <v>1</v>
      </c>
      <c r="J108" s="164" t="s">
        <v>1083</v>
      </c>
      <c r="K108" s="502" t="s">
        <v>819</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25">
      <c r="A109" s="7"/>
      <c r="B109" s="8"/>
      <c r="C109" s="18"/>
      <c r="D109" s="18"/>
      <c r="E109" s="18"/>
      <c r="F109" s="27"/>
      <c r="J109" s="164" t="s">
        <v>1084</v>
      </c>
      <c r="K109" s="503" t="s">
        <v>397</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913</v>
      </c>
      <c r="J110" s="164" t="s">
        <v>1085</v>
      </c>
      <c r="K110" s="503" t="s">
        <v>790</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1086</v>
      </c>
      <c r="K111" s="503" t="s">
        <v>791</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1087</v>
      </c>
      <c r="K112" s="503" t="s">
        <v>792</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954</v>
      </c>
      <c r="J113" s="164" t="s">
        <v>1088</v>
      </c>
      <c r="K113" s="503" t="s">
        <v>793</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1089</v>
      </c>
      <c r="K114" s="503" t="s">
        <v>794</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1090</v>
      </c>
      <c r="K115" s="503" t="s">
        <v>795</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1091</v>
      </c>
      <c r="K116" s="503" t="s">
        <v>796</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57" t="s">
        <v>1092</v>
      </c>
      <c r="K117" s="504" t="s">
        <v>797</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912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281</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3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271</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272</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1233</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274</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273</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276</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1232</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1234</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1235</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277</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278</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279</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280</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230</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281</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3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2" max="12" width="10.570312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282</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283</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284</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285</v>
      </c>
      <c r="K10" s="24" t="s">
        <v>286</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290</v>
      </c>
      <c r="K13" s="30" t="s">
        <v>291</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292</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293</v>
      </c>
      <c r="J15" s="211">
        <v>4760</v>
      </c>
      <c r="K15" s="211">
        <v>6752</v>
      </c>
      <c r="L15" s="35" t="s">
        <v>275</v>
      </c>
      <c r="M15" s="35" t="s">
        <v>289</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294</v>
      </c>
      <c r="J16" s="211">
        <v>30</v>
      </c>
      <c r="K16" s="211">
        <v>30</v>
      </c>
      <c r="L16" s="35" t="s">
        <v>287</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295</v>
      </c>
      <c r="J17" s="5">
        <f>J15/EXP(J16*LN(1.2))</f>
        <v>20.052548309496157</v>
      </c>
      <c r="K17" s="5">
        <f>K15/EXP(K16*LN(1.2))</f>
        <v>28.444287013806314</v>
      </c>
      <c r="L17" s="35" t="s">
        <v>275</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230</v>
      </c>
      <c r="J18" s="212">
        <v>3.6</v>
      </c>
      <c r="K18" s="212">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1229</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1230</v>
      </c>
      <c r="L31" s="30"/>
      <c r="N31" t="s">
        <v>1231</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293</v>
      </c>
      <c r="K32" s="211">
        <v>15000</v>
      </c>
      <c r="L32" s="35" t="s">
        <v>275</v>
      </c>
      <c r="M32" s="35"/>
      <c r="N32" s="812">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294</v>
      </c>
      <c r="K33" s="211">
        <v>30</v>
      </c>
      <c r="L33" s="35" t="s">
        <v>287</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295</v>
      </c>
      <c r="K34" s="5">
        <f>K32/EXP(K33*LN(1.2))</f>
        <v>63.190803496311425</v>
      </c>
      <c r="L34" s="35" t="s">
        <v>275</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3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288</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296</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94</v>
      </c>
      <c r="K49" s="745">
        <f>MIN(364,INT((L49 - DATE(YEAR(L49),1,1))))</f>
        <v>353</v>
      </c>
      <c r="L49" s="746">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3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297</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298</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299</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300</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301</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302</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290</v>
      </c>
      <c r="I67" s="180" t="s">
        <v>291</v>
      </c>
      <c r="J67" s="180"/>
      <c r="K67" s="180"/>
      <c r="L67" s="180"/>
      <c r="M67" s="180"/>
      <c r="W67" s="17"/>
      <c r="X67" s="9"/>
      <c r="Y67" s="9"/>
      <c r="Z67" s="9"/>
    </row>
    <row r="68" spans="1:26" ht="12.75" customHeight="1" outlineLevel="1" x14ac:dyDescent="0.25">
      <c r="A68" s="171"/>
      <c r="B68" s="8"/>
      <c r="C68" s="18"/>
      <c r="D68" s="18"/>
      <c r="E68" s="18"/>
      <c r="F68" s="27"/>
      <c r="G68" s="191" t="s">
        <v>313</v>
      </c>
      <c r="H68" s="213">
        <v>0.1</v>
      </c>
      <c r="I68" s="213">
        <v>0.2</v>
      </c>
      <c r="J68" s="180" t="s">
        <v>303</v>
      </c>
      <c r="K68" s="215">
        <f>H68*60</f>
        <v>6</v>
      </c>
      <c r="L68" s="215">
        <f>I68*60</f>
        <v>12</v>
      </c>
      <c r="M68" s="180" t="s">
        <v>304</v>
      </c>
      <c r="Q68" s="180"/>
      <c r="R68" s="180"/>
      <c r="S68" s="180"/>
      <c r="T68" s="180"/>
      <c r="U68" s="180"/>
      <c r="V68" s="181"/>
      <c r="W68" s="17"/>
      <c r="X68" s="9"/>
      <c r="Y68" s="9"/>
      <c r="Z68" s="9"/>
    </row>
    <row r="69" spans="1:26" ht="12.75" customHeight="1" outlineLevel="1" x14ac:dyDescent="0.25">
      <c r="A69" s="171"/>
      <c r="B69" s="8"/>
      <c r="C69" s="18"/>
      <c r="D69" s="18"/>
      <c r="E69" s="18"/>
      <c r="F69" s="27"/>
      <c r="G69" s="191" t="s">
        <v>314</v>
      </c>
      <c r="H69" s="213">
        <v>0.1</v>
      </c>
      <c r="I69" s="213">
        <v>0.1</v>
      </c>
      <c r="J69" s="180" t="s">
        <v>305</v>
      </c>
      <c r="K69" s="215">
        <f>H69*60</f>
        <v>6</v>
      </c>
      <c r="L69" s="215">
        <f>I69*60</f>
        <v>6</v>
      </c>
      <c r="M69" s="180" t="s">
        <v>304</v>
      </c>
      <c r="Q69" s="180"/>
      <c r="R69" s="180"/>
      <c r="S69" s="180"/>
      <c r="T69" s="180"/>
      <c r="U69" s="180"/>
      <c r="V69" s="181"/>
      <c r="W69" s="17"/>
      <c r="X69" s="9"/>
      <c r="Y69" s="9"/>
      <c r="Z69" s="9"/>
    </row>
    <row r="70" spans="1:26" ht="12.75" customHeight="1" outlineLevel="1" x14ac:dyDescent="0.25">
      <c r="A70" s="171"/>
      <c r="B70" s="8"/>
      <c r="C70" s="18"/>
      <c r="D70" s="18"/>
      <c r="E70" s="18"/>
      <c r="F70" s="27"/>
      <c r="G70" s="191" t="s">
        <v>292</v>
      </c>
      <c r="H70" s="213">
        <v>2</v>
      </c>
      <c r="I70" s="213">
        <v>2</v>
      </c>
      <c r="J70" s="180" t="s">
        <v>306</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307</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309</v>
      </c>
      <c r="O72" s="183"/>
      <c r="P72" s="183"/>
      <c r="Q72" s="180" t="s">
        <v>315</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308</v>
      </c>
      <c r="K74" s="183"/>
      <c r="L74" s="183"/>
      <c r="M74" s="183"/>
      <c r="N74" s="183" t="s">
        <v>267</v>
      </c>
      <c r="O74" s="216">
        <v>0.2</v>
      </c>
      <c r="P74" s="188" t="s">
        <v>310</v>
      </c>
      <c r="Q74" s="218">
        <f>O74*60</f>
        <v>12</v>
      </c>
      <c r="R74" s="183" t="s">
        <v>304</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311</v>
      </c>
      <c r="O75" s="217">
        <v>2</v>
      </c>
      <c r="P75" s="188" t="s">
        <v>312</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290</v>
      </c>
      <c r="J77" s="182" t="s">
        <v>291</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94</v>
      </c>
      <c r="H78" t="s">
        <v>1122</v>
      </c>
      <c r="I78" s="182" t="s">
        <v>319</v>
      </c>
      <c r="J78" s="182" t="s">
        <v>316</v>
      </c>
      <c r="M78" s="183"/>
      <c r="N78" s="183" t="s">
        <v>1122</v>
      </c>
      <c r="O78" s="183" t="s">
        <v>317</v>
      </c>
      <c r="P78" s="189" t="s">
        <v>318</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56"/>
  <sheetViews>
    <sheetView topLeftCell="A489" zoomScale="87" zoomScaleNormal="87" workbookViewId="0">
      <selection activeCell="H508" sqref="H508:K508"/>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354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330</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953</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951</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952</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976</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765</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102</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331</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103</v>
      </c>
      <c r="I42" s="36" t="s">
        <v>819</v>
      </c>
      <c r="J42" s="36" t="s">
        <v>397</v>
      </c>
      <c r="K42" s="27" t="s">
        <v>790</v>
      </c>
      <c r="L42" s="27" t="s">
        <v>791</v>
      </c>
      <c r="M42" s="27" t="s">
        <v>792</v>
      </c>
      <c r="N42" s="36" t="s">
        <v>793</v>
      </c>
      <c r="O42" s="36" t="s">
        <v>794</v>
      </c>
      <c r="P42" s="36" t="s">
        <v>795</v>
      </c>
      <c r="Q42" s="36" t="s">
        <v>796</v>
      </c>
      <c r="R42" s="36" t="s">
        <v>797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266</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101</v>
      </c>
      <c r="I62" s="36" t="s">
        <v>819</v>
      </c>
      <c r="J62" s="36" t="s">
        <v>397</v>
      </c>
      <c r="K62" s="27" t="s">
        <v>790</v>
      </c>
      <c r="L62" s="27" t="s">
        <v>791</v>
      </c>
      <c r="M62" s="27" t="s">
        <v>792</v>
      </c>
      <c r="N62" s="36" t="s">
        <v>793</v>
      </c>
      <c r="O62" s="36" t="s">
        <v>794</v>
      </c>
      <c r="P62" s="36" t="s">
        <v>795</v>
      </c>
      <c r="Q62" s="36" t="s">
        <v>796</v>
      </c>
      <c r="R62" s="36" t="s">
        <v>797</v>
      </c>
      <c r="S62" s="36"/>
      <c r="T62" s="36" t="s">
        <v>101</v>
      </c>
      <c r="U62" s="36" t="s">
        <v>819</v>
      </c>
      <c r="V62" s="36" t="s">
        <v>397</v>
      </c>
      <c r="W62" s="27" t="s">
        <v>790</v>
      </c>
      <c r="X62" s="27" t="s">
        <v>791</v>
      </c>
      <c r="Y62" s="27" t="s">
        <v>792</v>
      </c>
      <c r="Z62" s="36" t="s">
        <v>793</v>
      </c>
      <c r="AA62" s="36" t="s">
        <v>794</v>
      </c>
      <c r="AB62" s="36" t="s">
        <v>795</v>
      </c>
      <c r="AC62" s="36" t="s">
        <v>796</v>
      </c>
      <c r="AD62" s="36" t="s">
        <v>797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222</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3" t="s">
        <v>233</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14"/>
      <c r="H85" s="36" t="s">
        <v>1237</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234</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3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outlineLevel="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outlineLevel="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25">
      <c r="A94" s="7"/>
      <c r="B94" s="8"/>
      <c r="C94" s="13"/>
      <c r="D94" s="13"/>
      <c r="E94" s="13" t="s">
        <v>1</v>
      </c>
      <c r="F94" s="14"/>
      <c r="G94" s="15" t="s">
        <v>328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895" t="s">
        <v>1281</v>
      </c>
      <c r="I99" s="895"/>
      <c r="J99" s="895"/>
      <c r="K99" s="23"/>
      <c r="L99" s="23"/>
      <c r="M99" s="896" t="s">
        <v>1241</v>
      </c>
      <c r="N99" s="896"/>
      <c r="O99" s="896"/>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H102" s="232">
        <v>9.5</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x14ac:dyDescent="0.2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2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0999999999999996" customHeight="1" outlineLevel="1" x14ac:dyDescent="0.2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35" customHeight="1" outlineLevel="1" x14ac:dyDescent="0.2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2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2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thickBot="1" x14ac:dyDescent="0.3">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0999999999999996" customHeight="1" outlineLevel="1" x14ac:dyDescent="0.2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3" t="s">
        <v>1</v>
      </c>
      <c r="F112" s="14"/>
      <c r="G112" s="15" t="s">
        <v>1242</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25">
      <c r="A113" s="7"/>
      <c r="B113" s="8"/>
      <c r="C113" s="13"/>
      <c r="D113" s="13"/>
      <c r="E113" s="18"/>
      <c r="F113" s="14"/>
      <c r="G113" s="19"/>
      <c r="H113" s="14"/>
      <c r="I113" s="14"/>
      <c r="J113" s="14" t="s">
        <v>262</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2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2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2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25">
      <c r="A117" s="7"/>
      <c r="B117" s="8"/>
      <c r="C117" s="18"/>
      <c r="D117" s="18"/>
      <c r="E117" s="18"/>
      <c r="F117" s="18"/>
      <c r="G117" s="18"/>
      <c r="H117" s="892" t="s">
        <v>1280</v>
      </c>
      <c r="I117" s="892"/>
      <c r="J117" s="892"/>
      <c r="K117" s="23"/>
      <c r="L117" s="23"/>
      <c r="M117" s="23"/>
      <c r="N117" s="23"/>
      <c r="O117" s="54" t="s">
        <v>268</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25">
      <c r="A118" s="7"/>
      <c r="B118" s="8"/>
      <c r="C118" s="18"/>
      <c r="D118" s="18"/>
      <c r="E118" s="18"/>
      <c r="F118" s="18"/>
      <c r="G118" s="18"/>
      <c r="H118" s="820" t="str">
        <f>INDEX($G$754:$G$760,MATCH(H119,$H$754:$H$760,0))</f>
        <v>super</v>
      </c>
      <c r="I118" s="820" t="str">
        <f>INDEX($G$754:$G$760,MATCH(I119,$H$754:$H$760,0))</f>
        <v>mop</v>
      </c>
      <c r="J118" s="23"/>
      <c r="K118" s="23"/>
      <c r="L118" s="23"/>
      <c r="M118" s="23"/>
      <c r="N118" s="23"/>
      <c r="O118" s="820" t="str">
        <f>INDEX($G$754:$G$760,MATCH(O119,$H$754:$H$760,0))</f>
        <v>super</v>
      </c>
      <c r="P118" s="820" t="str">
        <f>INDEX($G$754:$G$760,MATCH(P119,$H$754:$H$760,0))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25">
      <c r="A119" s="7"/>
      <c r="B119" s="8"/>
      <c r="C119" s="18"/>
      <c r="D119" s="18"/>
      <c r="E119" s="18"/>
      <c r="F119" s="18"/>
      <c r="G119" s="24"/>
      <c r="H119" s="25" t="s">
        <v>1244</v>
      </c>
      <c r="I119" s="25" t="s">
        <v>1245</v>
      </c>
      <c r="J119" s="25"/>
      <c r="K119" s="23" t="s">
        <v>1246</v>
      </c>
      <c r="L119" s="25"/>
      <c r="M119" s="25"/>
      <c r="N119" s="25"/>
      <c r="O119" s="25" t="s">
        <v>1244</v>
      </c>
      <c r="P119" s="25" t="s">
        <v>1245</v>
      </c>
      <c r="Q119" s="25"/>
      <c r="R119" s="23" t="s">
        <v>1246</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5" outlineLevel="1" x14ac:dyDescent="0.25">
      <c r="A120" s="7"/>
      <c r="B120" s="8"/>
      <c r="C120" s="18"/>
      <c r="D120" s="18"/>
      <c r="E120" s="18"/>
      <c r="F120" s="27"/>
      <c r="G120" s="819" t="str">
        <f>General!K17</f>
        <v>a</v>
      </c>
      <c r="H120" s="232">
        <v>43.44</v>
      </c>
      <c r="I120" s="232">
        <v>33.840000000000003</v>
      </c>
      <c r="J120" s="706" t="str">
        <f>$G120</f>
        <v>a</v>
      </c>
      <c r="K120" s="232">
        <v>1</v>
      </c>
      <c r="N120" s="43" t="str">
        <f>$G120</f>
        <v>a</v>
      </c>
      <c r="O120" s="232">
        <f>IF(H120&gt;0,1,0)</f>
        <v>1</v>
      </c>
      <c r="P120" s="232">
        <f>IF(I120&gt;0,1,0)</f>
        <v>1</v>
      </c>
      <c r="Q120" s="706"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5" outlineLevel="1" x14ac:dyDescent="0.25">
      <c r="A121" s="7"/>
      <c r="B121" s="8"/>
      <c r="C121" s="18"/>
      <c r="D121" s="18"/>
      <c r="E121" s="18"/>
      <c r="F121" s="27"/>
      <c r="G121" s="819" t="str">
        <f>General!K18</f>
        <v>ar</v>
      </c>
      <c r="H121" s="232">
        <v>61.54</v>
      </c>
      <c r="I121" s="232">
        <v>33.840000000000003</v>
      </c>
      <c r="J121" s="706" t="str">
        <f t="shared" ref="J121:J138" si="13">$G121</f>
        <v>ar</v>
      </c>
      <c r="K121" s="232">
        <v>0</v>
      </c>
      <c r="N121" s="43" t="str">
        <f t="shared" ref="N121:N138" si="14">$G121</f>
        <v>ar</v>
      </c>
      <c r="O121" s="232">
        <f>IF(H121&gt;0,1,0)</f>
        <v>1</v>
      </c>
      <c r="P121" s="232">
        <f>IF(I121&gt;0,1,0)</f>
        <v>1</v>
      </c>
      <c r="Q121" s="706"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5" outlineLevel="1" x14ac:dyDescent="0.25">
      <c r="A122" s="7"/>
      <c r="B122" s="8"/>
      <c r="C122" s="18"/>
      <c r="D122" s="18"/>
      <c r="E122" s="18"/>
      <c r="F122" s="27"/>
      <c r="G122" s="819" t="str">
        <f>General!K19</f>
        <v>a2</v>
      </c>
      <c r="H122" s="232">
        <v>0</v>
      </c>
      <c r="I122" s="232">
        <v>0</v>
      </c>
      <c r="J122" s="706" t="str">
        <f t="shared" si="13"/>
        <v>a2</v>
      </c>
      <c r="K122" s="232">
        <v>0</v>
      </c>
      <c r="N122" s="43" t="str">
        <f t="shared" si="14"/>
        <v>a2</v>
      </c>
      <c r="O122" s="232">
        <v>0</v>
      </c>
      <c r="P122" s="232">
        <v>0</v>
      </c>
      <c r="Q122" s="706"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5" outlineLevel="1" x14ac:dyDescent="0.25">
      <c r="A123" s="7"/>
      <c r="B123" s="8"/>
      <c r="C123" s="18"/>
      <c r="D123" s="18"/>
      <c r="E123" s="18"/>
      <c r="F123" s="27"/>
      <c r="G123" s="819" t="str">
        <f>General!K20</f>
        <v>m</v>
      </c>
      <c r="H123" s="232">
        <v>43.44</v>
      </c>
      <c r="I123" s="232">
        <v>33.840000000000003</v>
      </c>
      <c r="J123" s="706" t="str">
        <f t="shared" si="13"/>
        <v>m</v>
      </c>
      <c r="K123" s="232">
        <v>1</v>
      </c>
      <c r="N123" s="43" t="str">
        <f t="shared" si="14"/>
        <v>m</v>
      </c>
      <c r="O123" s="232">
        <f>IF(H123&gt;0,1,0)</f>
        <v>1</v>
      </c>
      <c r="P123" s="232">
        <f>IF(I123&gt;0,1,0)</f>
        <v>1</v>
      </c>
      <c r="Q123" s="706"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5" outlineLevel="1" x14ac:dyDescent="0.25">
      <c r="A124" s="7"/>
      <c r="B124" s="8"/>
      <c r="C124" s="18"/>
      <c r="D124" s="18"/>
      <c r="E124" s="18"/>
      <c r="F124" s="27"/>
      <c r="G124" s="819" t="str">
        <f>General!K21</f>
        <v>j</v>
      </c>
      <c r="H124" s="232">
        <v>43.44</v>
      </c>
      <c r="I124" s="232">
        <v>33.840000000000003</v>
      </c>
      <c r="J124" s="706" t="str">
        <f t="shared" si="13"/>
        <v>j</v>
      </c>
      <c r="K124" s="232">
        <v>1</v>
      </c>
      <c r="N124" s="43" t="str">
        <f t="shared" si="14"/>
        <v>j</v>
      </c>
      <c r="O124" s="232">
        <f>IF(H124&gt;0,1,0)</f>
        <v>1</v>
      </c>
      <c r="P124" s="232">
        <f>IF(I124&gt;0,1,0)</f>
        <v>1</v>
      </c>
      <c r="Q124" s="706"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5" outlineLevel="1" x14ac:dyDescent="0.25">
      <c r="A125" s="7"/>
      <c r="B125" s="8"/>
      <c r="C125" s="18"/>
      <c r="D125" s="18"/>
      <c r="E125" s="18"/>
      <c r="F125" s="27"/>
      <c r="G125" s="819" t="str">
        <f>General!K22</f>
        <v>jc</v>
      </c>
      <c r="H125" s="698">
        <f>H126*$T$843+H124*(1-$T$843)</f>
        <v>45.25</v>
      </c>
      <c r="I125" s="698">
        <f>I126*$T$843+I124*(1-$T$843)</f>
        <v>33.840000000000003</v>
      </c>
      <c r="J125" s="706" t="str">
        <f t="shared" si="13"/>
        <v>jc</v>
      </c>
      <c r="K125" s="232">
        <v>1</v>
      </c>
      <c r="N125" s="43" t="str">
        <f t="shared" si="14"/>
        <v>jc</v>
      </c>
      <c r="O125" s="698">
        <f>O126*$T$843+O124*(1-$T$843)</f>
        <v>1</v>
      </c>
      <c r="P125" s="698">
        <f>P126*$T$843+P124*(1-$T$843)</f>
        <v>1</v>
      </c>
      <c r="Q125" s="706"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5" outlineLevel="1" x14ac:dyDescent="0.25">
      <c r="A126" s="7"/>
      <c r="B126" s="8"/>
      <c r="C126" s="18"/>
      <c r="D126" s="18"/>
      <c r="E126" s="18"/>
      <c r="F126" s="27"/>
      <c r="G126" s="819" t="str">
        <f>General!K23</f>
        <v>jr</v>
      </c>
      <c r="H126" s="232">
        <v>61.54</v>
      </c>
      <c r="I126" s="232">
        <v>33.840000000000003</v>
      </c>
      <c r="J126" s="706" t="str">
        <f t="shared" si="13"/>
        <v>jr</v>
      </c>
      <c r="K126" s="232">
        <v>0</v>
      </c>
      <c r="N126" s="43" t="str">
        <f t="shared" si="14"/>
        <v>jr</v>
      </c>
      <c r="O126" s="232">
        <f t="shared" ref="O126:P130" si="16">IF(H126&gt;0,1,0)</f>
        <v>1</v>
      </c>
      <c r="P126" s="232">
        <f t="shared" si="16"/>
        <v>1</v>
      </c>
      <c r="Q126" s="706"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5" outlineLevel="1" x14ac:dyDescent="0.25">
      <c r="A127" s="7"/>
      <c r="B127" s="8"/>
      <c r="C127" s="18"/>
      <c r="D127" s="18"/>
      <c r="E127" s="18"/>
      <c r="F127" s="27"/>
      <c r="G127" s="819" t="str">
        <f>General!K24</f>
        <v>s</v>
      </c>
      <c r="H127" s="232">
        <v>43.44</v>
      </c>
      <c r="I127" s="232">
        <v>33.840000000000003</v>
      </c>
      <c r="J127" s="706" t="str">
        <f t="shared" si="13"/>
        <v>s</v>
      </c>
      <c r="K127" s="232">
        <v>1</v>
      </c>
      <c r="N127" s="43" t="str">
        <f t="shared" si="14"/>
        <v>s</v>
      </c>
      <c r="O127" s="232">
        <f t="shared" si="16"/>
        <v>1</v>
      </c>
      <c r="P127" s="232">
        <f t="shared" si="16"/>
        <v>1</v>
      </c>
      <c r="Q127" s="706"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5" outlineLevel="1" x14ac:dyDescent="0.25">
      <c r="A128" s="7"/>
      <c r="B128" s="8"/>
      <c r="C128" s="18"/>
      <c r="D128" s="18"/>
      <c r="E128" s="18"/>
      <c r="F128" s="27"/>
      <c r="G128" s="819" t="str">
        <f>General!K25</f>
        <v>sp</v>
      </c>
      <c r="H128" s="232">
        <v>43.44</v>
      </c>
      <c r="I128" s="232">
        <v>33.840000000000003</v>
      </c>
      <c r="J128" s="706" t="str">
        <f t="shared" si="13"/>
        <v>sp</v>
      </c>
      <c r="K128" s="232">
        <v>1</v>
      </c>
      <c r="N128" s="43" t="str">
        <f t="shared" si="14"/>
        <v>sp</v>
      </c>
      <c r="O128" s="232">
        <f t="shared" si="16"/>
        <v>1</v>
      </c>
      <c r="P128" s="232">
        <f t="shared" si="16"/>
        <v>1</v>
      </c>
      <c r="Q128" s="706"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5" outlineLevel="1" x14ac:dyDescent="0.25">
      <c r="A129" s="7"/>
      <c r="B129" s="8"/>
      <c r="C129" s="18"/>
      <c r="D129" s="18"/>
      <c r="E129" s="18"/>
      <c r="F129" s="27"/>
      <c r="G129" s="819" t="str">
        <f>General!K26</f>
        <v>sr</v>
      </c>
      <c r="H129" s="232">
        <v>61.54</v>
      </c>
      <c r="I129" s="232">
        <v>33.840000000000003</v>
      </c>
      <c r="J129" s="706" t="str">
        <f t="shared" si="13"/>
        <v>sr</v>
      </c>
      <c r="K129" s="232">
        <v>0</v>
      </c>
      <c r="N129" s="43" t="str">
        <f t="shared" si="14"/>
        <v>sr</v>
      </c>
      <c r="O129" s="232">
        <f t="shared" si="16"/>
        <v>1</v>
      </c>
      <c r="P129" s="232">
        <f t="shared" si="16"/>
        <v>1</v>
      </c>
      <c r="Q129" s="706"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5" outlineLevel="1" x14ac:dyDescent="0.25">
      <c r="A130" s="7"/>
      <c r="B130" s="8"/>
      <c r="C130" s="18"/>
      <c r="D130" s="18"/>
      <c r="E130" s="18"/>
      <c r="F130" s="27"/>
      <c r="G130" s="819" t="str">
        <f>General!K27</f>
        <v>t</v>
      </c>
      <c r="H130" s="232">
        <v>43.44</v>
      </c>
      <c r="I130" s="232">
        <v>33.840000000000003</v>
      </c>
      <c r="J130" s="706" t="str">
        <f t="shared" si="13"/>
        <v>t</v>
      </c>
      <c r="K130" s="232">
        <v>1</v>
      </c>
      <c r="N130" s="43" t="str">
        <f t="shared" si="14"/>
        <v>t</v>
      </c>
      <c r="O130" s="232">
        <f t="shared" si="16"/>
        <v>1</v>
      </c>
      <c r="P130" s="232">
        <f t="shared" si="16"/>
        <v>1</v>
      </c>
      <c r="Q130" s="706"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5" outlineLevel="1" x14ac:dyDescent="0.25">
      <c r="A131" s="7"/>
      <c r="B131" s="8"/>
      <c r="C131" s="18"/>
      <c r="D131" s="18"/>
      <c r="E131" s="18"/>
      <c r="F131" s="27"/>
      <c r="G131" s="819" t="str">
        <f>General!K28</f>
        <v>tc</v>
      </c>
      <c r="H131" s="698">
        <f>H132*$T$857+H130*(1-$T$857)</f>
        <v>45.25</v>
      </c>
      <c r="I131" s="698">
        <f>I132*$T$857+I130*(1-$T$857)</f>
        <v>33.840000000000003</v>
      </c>
      <c r="J131" s="706" t="str">
        <f t="shared" si="13"/>
        <v>tc</v>
      </c>
      <c r="K131" s="232">
        <v>1</v>
      </c>
      <c r="N131" s="43" t="str">
        <f t="shared" si="14"/>
        <v>tc</v>
      </c>
      <c r="O131" s="698">
        <f>O132*$T$857+O130*(1-$T$857)</f>
        <v>1</v>
      </c>
      <c r="P131" s="698">
        <f>P132*$T$857+P130*(1-$T$857)</f>
        <v>1</v>
      </c>
      <c r="Q131" s="706"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5" outlineLevel="1" x14ac:dyDescent="0.25">
      <c r="A132" s="7"/>
      <c r="B132" s="8"/>
      <c r="C132" s="18"/>
      <c r="D132" s="18"/>
      <c r="E132" s="18"/>
      <c r="F132" s="27"/>
      <c r="G132" s="819" t="str">
        <f>General!K29</f>
        <v>tr</v>
      </c>
      <c r="H132" s="232">
        <v>61.54</v>
      </c>
      <c r="I132" s="232">
        <v>33.840000000000003</v>
      </c>
      <c r="J132" s="706" t="str">
        <f t="shared" si="13"/>
        <v>tr</v>
      </c>
      <c r="K132" s="232">
        <v>0</v>
      </c>
      <c r="N132" s="43" t="str">
        <f t="shared" si="14"/>
        <v>tr</v>
      </c>
      <c r="O132" s="232">
        <f>IF(H132&gt;0,1,0)</f>
        <v>1</v>
      </c>
      <c r="P132" s="232">
        <f>IF(I132&gt;0,1,0)</f>
        <v>1</v>
      </c>
      <c r="Q132" s="706"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5" outlineLevel="1" x14ac:dyDescent="0.25">
      <c r="A133" s="7"/>
      <c r="B133" s="8"/>
      <c r="C133" s="18"/>
      <c r="D133" s="18"/>
      <c r="E133" s="18"/>
      <c r="F133" s="27"/>
      <c r="G133" s="819" t="str">
        <f>General!K30</f>
        <v>u</v>
      </c>
      <c r="H133" s="232">
        <v>43.44</v>
      </c>
      <c r="I133" s="232">
        <v>33.840000000000003</v>
      </c>
      <c r="J133" s="706" t="str">
        <f t="shared" si="13"/>
        <v>u</v>
      </c>
      <c r="K133" s="232">
        <v>1</v>
      </c>
      <c r="N133" s="43" t="str">
        <f t="shared" si="14"/>
        <v>u</v>
      </c>
      <c r="O133" s="232">
        <f>IF(H133&gt;0,1,0)</f>
        <v>1</v>
      </c>
      <c r="P133" s="232">
        <f>IF(I133&gt;0,1,0)</f>
        <v>1</v>
      </c>
      <c r="Q133" s="706"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5" outlineLevel="1" x14ac:dyDescent="0.25">
      <c r="A134" s="7"/>
      <c r="B134" s="8"/>
      <c r="C134" s="18"/>
      <c r="D134" s="18"/>
      <c r="E134" s="18"/>
      <c r="F134" s="27"/>
      <c r="G134" s="819" t="str">
        <f>General!K31</f>
        <v>uc</v>
      </c>
      <c r="H134" s="698">
        <f>H135*$T$860+H133*(1-$T$860)</f>
        <v>45.25</v>
      </c>
      <c r="I134" s="698">
        <f>I135*$T$860+I133*(1-$T$860)</f>
        <v>33.840000000000003</v>
      </c>
      <c r="J134" s="706" t="str">
        <f t="shared" si="13"/>
        <v>uc</v>
      </c>
      <c r="K134" s="232">
        <v>1</v>
      </c>
      <c r="N134" s="43" t="str">
        <f t="shared" si="14"/>
        <v>uc</v>
      </c>
      <c r="O134" s="698">
        <f>O135*$T$860+O133*(1-$T$860)</f>
        <v>1</v>
      </c>
      <c r="P134" s="698">
        <f>P135*$T$860+P133*(1-$T$860)</f>
        <v>1</v>
      </c>
      <c r="Q134" s="706"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5" outlineLevel="1" x14ac:dyDescent="0.25">
      <c r="A135" s="7"/>
      <c r="B135" s="8"/>
      <c r="C135" s="18"/>
      <c r="D135" s="18"/>
      <c r="E135" s="18"/>
      <c r="F135" s="27"/>
      <c r="G135" s="819" t="str">
        <f>General!K32</f>
        <v>ur</v>
      </c>
      <c r="H135" s="232">
        <v>61.54</v>
      </c>
      <c r="I135" s="232">
        <v>33.840000000000003</v>
      </c>
      <c r="J135" s="706" t="str">
        <f t="shared" si="13"/>
        <v>ur</v>
      </c>
      <c r="K135" s="232">
        <v>0</v>
      </c>
      <c r="N135" s="43" t="str">
        <f t="shared" si="14"/>
        <v>ur</v>
      </c>
      <c r="O135" s="232">
        <f>IF(H135&gt;0,1,0)</f>
        <v>1</v>
      </c>
      <c r="P135" s="232">
        <f>IF(I135&gt;0,1,0)</f>
        <v>1</v>
      </c>
      <c r="Q135" s="706"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5" outlineLevel="1" x14ac:dyDescent="0.25">
      <c r="A136" s="7"/>
      <c r="B136" s="8"/>
      <c r="C136" s="18"/>
      <c r="D136" s="18"/>
      <c r="E136" s="18"/>
      <c r="F136" s="27"/>
      <c r="G136" s="819" t="str">
        <f>General!K33</f>
        <v>x</v>
      </c>
      <c r="H136" s="232">
        <v>43.44</v>
      </c>
      <c r="I136" s="232">
        <v>33.840000000000003</v>
      </c>
      <c r="J136" s="706" t="str">
        <f t="shared" si="13"/>
        <v>x</v>
      </c>
      <c r="K136" s="232">
        <v>1</v>
      </c>
      <c r="N136" s="43" t="str">
        <f t="shared" si="14"/>
        <v>x</v>
      </c>
      <c r="O136" s="232">
        <f>IF(H136&gt;0,1,0)</f>
        <v>1</v>
      </c>
      <c r="P136" s="232">
        <f>IF(I136&gt;0,1,0)</f>
        <v>1</v>
      </c>
      <c r="Q136" s="706"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5" outlineLevel="1" x14ac:dyDescent="0.25">
      <c r="A137" s="7"/>
      <c r="B137" s="8"/>
      <c r="C137" s="18"/>
      <c r="D137" s="18"/>
      <c r="E137" s="18"/>
      <c r="F137" s="27"/>
      <c r="G137" s="819" t="str">
        <f>General!K34</f>
        <v>xc</v>
      </c>
      <c r="H137" s="698">
        <f>H138*$T$860+H136*(1-$T$860)</f>
        <v>45.25</v>
      </c>
      <c r="I137" s="698">
        <f>I138*$T$860+I136*(1-$T$860)</f>
        <v>33.840000000000003</v>
      </c>
      <c r="J137" s="706" t="str">
        <f t="shared" si="13"/>
        <v>xc</v>
      </c>
      <c r="K137" s="232">
        <v>1</v>
      </c>
      <c r="N137" s="43" t="str">
        <f t="shared" si="14"/>
        <v>xc</v>
      </c>
      <c r="O137" s="698">
        <f>O138*$T$866+O136*(1-$T$866)</f>
        <v>1</v>
      </c>
      <c r="P137" s="698">
        <f>P138*$T$866+P136*(1-$T$866)</f>
        <v>1</v>
      </c>
      <c r="Q137" s="706"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5" outlineLevel="1" x14ac:dyDescent="0.25">
      <c r="A138" s="7"/>
      <c r="B138" s="8"/>
      <c r="C138" s="18"/>
      <c r="D138" s="18"/>
      <c r="E138" s="18"/>
      <c r="F138" s="27"/>
      <c r="G138" s="819" t="str">
        <f>General!K35</f>
        <v>xr</v>
      </c>
      <c r="H138" s="232">
        <v>61.54</v>
      </c>
      <c r="I138" s="232">
        <v>33.840000000000003</v>
      </c>
      <c r="J138" s="706" t="str">
        <f t="shared" si="13"/>
        <v>xr</v>
      </c>
      <c r="K138" s="232">
        <v>0</v>
      </c>
      <c r="N138" s="43" t="str">
        <f t="shared" si="14"/>
        <v>xr</v>
      </c>
      <c r="O138" s="232">
        <f>IF(H138&gt;0,1,0)</f>
        <v>1</v>
      </c>
      <c r="P138" s="232">
        <f>IF(I138&gt;0,1,0)</f>
        <v>1</v>
      </c>
      <c r="Q138" s="706"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5" outlineLevel="1" x14ac:dyDescent="0.2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2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2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0999999999999996" customHeight="1" outlineLevel="1" x14ac:dyDescent="0.2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35" customHeight="1" outlineLevel="1" x14ac:dyDescent="0.2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2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2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0999999999999996" customHeight="1" outlineLevel="1" thickBot="1" x14ac:dyDescent="0.3">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0999999999999996" customHeight="1" outlineLevel="1" x14ac:dyDescent="0.2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25">
      <c r="A148" s="7"/>
      <c r="B148" s="8"/>
      <c r="C148" s="13"/>
      <c r="D148" s="13"/>
      <c r="E148" s="13" t="s">
        <v>1</v>
      </c>
      <c r="F148" s="14"/>
      <c r="G148" s="15" t="s">
        <v>332</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25">
      <c r="A149" s="7"/>
      <c r="B149" s="8"/>
      <c r="C149" s="13"/>
      <c r="D149" s="13"/>
      <c r="E149" s="18"/>
      <c r="F149" s="14"/>
      <c r="G149" s="19"/>
      <c r="H149" s="14"/>
      <c r="I149" s="200" t="s">
        <v>333</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2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2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2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2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2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2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2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25">
      <c r="A157" s="7"/>
      <c r="B157" s="8"/>
      <c r="C157" s="18"/>
      <c r="D157" s="18"/>
      <c r="E157" s="18"/>
      <c r="F157" s="18"/>
      <c r="G157" s="18"/>
      <c r="H157" s="18"/>
      <c r="I157" s="23"/>
      <c r="J157" s="23"/>
      <c r="K157" s="23"/>
      <c r="L157" s="23"/>
      <c r="M157" s="23"/>
      <c r="N157" s="201" t="s">
        <v>340</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25">
      <c r="A158" s="7"/>
      <c r="B158" s="8"/>
      <c r="C158" s="18"/>
      <c r="D158" s="18"/>
      <c r="E158" s="18"/>
      <c r="F158" s="18"/>
      <c r="G158" s="18"/>
      <c r="H158" s="18"/>
      <c r="I158" s="18" t="s">
        <v>262</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2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25">
      <c r="A160" s="7"/>
      <c r="B160" s="8"/>
      <c r="C160" s="18"/>
      <c r="D160" s="18"/>
      <c r="E160" s="18"/>
      <c r="F160" s="18"/>
      <c r="G160" s="18"/>
      <c r="H160" s="24" t="s">
        <v>339</v>
      </c>
      <c r="I160" s="24" t="s">
        <v>338</v>
      </c>
      <c r="J160" s="24" t="s">
        <v>336</v>
      </c>
      <c r="K160" s="24" t="s">
        <v>337</v>
      </c>
      <c r="L160" s="24" t="s">
        <v>335</v>
      </c>
      <c r="M160" s="24" t="s">
        <v>334</v>
      </c>
      <c r="N160" s="23" t="s">
        <v>816</v>
      </c>
      <c r="O160" s="23"/>
      <c r="P160" s="23"/>
      <c r="Q160" s="23"/>
      <c r="R160" s="23" t="s">
        <v>789</v>
      </c>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5" outlineLevel="1" x14ac:dyDescent="0.25">
      <c r="A161" s="7"/>
      <c r="B161" s="8"/>
      <c r="C161" s="18"/>
      <c r="D161" s="18"/>
      <c r="E161" s="18"/>
      <c r="F161" s="27"/>
      <c r="G161" t="str">
        <f t="shared" ref="G161:G239" si="17">_xlfn.CONCAT(H161:M161)</f>
        <v>AAAA2A1a</v>
      </c>
      <c r="H161" s="700" t="s">
        <v>23</v>
      </c>
      <c r="I161" s="700" t="s">
        <v>23</v>
      </c>
      <c r="J161" s="700" t="s">
        <v>23</v>
      </c>
      <c r="K161" s="700" t="s">
        <v>1223</v>
      </c>
      <c r="L161" s="700" t="s">
        <v>223</v>
      </c>
      <c r="M161" s="701" t="s">
        <v>71</v>
      </c>
      <c r="N161" t="b">
        <f>AND(COUNTIF(G162:$G$239,G161))</f>
        <v>0</v>
      </c>
      <c r="O161" s="34" t="s">
        <v>23</v>
      </c>
      <c r="R161" s="253" t="b">
        <v>1</v>
      </c>
      <c r="AX161" s="17"/>
      <c r="AY161" s="9"/>
      <c r="AZ161" s="9"/>
      <c r="BA161" s="9"/>
    </row>
    <row r="162" spans="1:53" ht="15" outlineLevel="1" x14ac:dyDescent="0.25">
      <c r="A162" s="7"/>
      <c r="B162" s="8"/>
      <c r="C162" s="18"/>
      <c r="D162" s="18"/>
      <c r="E162" s="18"/>
      <c r="F162" s="27"/>
      <c r="G162" t="str">
        <f t="shared" si="17"/>
        <v>GGGGAg1a2</v>
      </c>
      <c r="H162" s="700" t="s">
        <v>151</v>
      </c>
      <c r="I162" s="700" t="s">
        <v>151</v>
      </c>
      <c r="J162" s="700" t="s">
        <v>151</v>
      </c>
      <c r="K162" s="700" t="s">
        <v>151</v>
      </c>
      <c r="L162" s="700" t="s">
        <v>1219</v>
      </c>
      <c r="M162" s="700" t="s">
        <v>821</v>
      </c>
      <c r="N162" t="b">
        <f>AND(COUNTIF(G163:$G$239,G162))</f>
        <v>0</v>
      </c>
      <c r="O162" s="34" t="s">
        <v>1195</v>
      </c>
      <c r="R162" s="253" t="b">
        <v>1</v>
      </c>
      <c r="AX162" s="17"/>
      <c r="AY162" s="9"/>
      <c r="AZ162" s="9"/>
      <c r="BA162" s="9"/>
    </row>
    <row r="163" spans="1:53" ht="15" outlineLevel="1" x14ac:dyDescent="0.25">
      <c r="A163" s="7"/>
      <c r="B163" s="8"/>
      <c r="C163" s="18"/>
      <c r="D163" s="18"/>
      <c r="E163" s="18"/>
      <c r="F163" s="27"/>
      <c r="G163" t="str">
        <f t="shared" ref="G163" si="18">_xlfn.CONCAT(H163:M163)</f>
        <v>GGGGSg1a2</v>
      </c>
      <c r="H163" s="700" t="s">
        <v>151</v>
      </c>
      <c r="I163" s="700" t="s">
        <v>151</v>
      </c>
      <c r="J163" s="700" t="s">
        <v>151</v>
      </c>
      <c r="K163" s="700" t="s">
        <v>151</v>
      </c>
      <c r="L163" s="700" t="s">
        <v>1220</v>
      </c>
      <c r="M163" s="700" t="s">
        <v>821</v>
      </c>
      <c r="N163" t="b">
        <f>AND(COUNTIF(G164:$G$239,G163))</f>
        <v>0</v>
      </c>
      <c r="O163" s="34" t="s">
        <v>1195</v>
      </c>
      <c r="R163" s="253" t="b">
        <v>1</v>
      </c>
      <c r="AX163" s="17"/>
      <c r="AY163" s="9"/>
      <c r="AZ163" s="9"/>
      <c r="BA163" s="9"/>
    </row>
    <row r="164" spans="1:53" ht="15" outlineLevel="1" x14ac:dyDescent="0.25">
      <c r="A164" s="7"/>
      <c r="B164" s="8"/>
      <c r="C164" s="18"/>
      <c r="D164" s="18"/>
      <c r="E164" s="18"/>
      <c r="F164" s="27"/>
      <c r="G164" t="str">
        <f t="shared" si="17"/>
        <v>GGGAg2Na2</v>
      </c>
      <c r="H164" s="700" t="s">
        <v>151</v>
      </c>
      <c r="I164" s="700" t="s">
        <v>151</v>
      </c>
      <c r="J164" s="700" t="s">
        <v>151</v>
      </c>
      <c r="K164" s="700" t="s">
        <v>1222</v>
      </c>
      <c r="L164" s="700" t="s">
        <v>78</v>
      </c>
      <c r="M164" s="700" t="s">
        <v>821</v>
      </c>
      <c r="N164" t="b">
        <f>AND(COUNTIF(G165:$G$239,G164))</f>
        <v>0</v>
      </c>
      <c r="O164" s="34" t="s">
        <v>1195</v>
      </c>
      <c r="R164" s="253" t="b">
        <v>1</v>
      </c>
      <c r="AX164" s="17"/>
      <c r="AY164" s="9"/>
      <c r="AZ164" s="9"/>
      <c r="BA164" s="9"/>
    </row>
    <row r="165" spans="1:53" ht="15" outlineLevel="1" x14ac:dyDescent="0.25">
      <c r="A165" s="7"/>
      <c r="B165" s="8"/>
      <c r="C165" s="18"/>
      <c r="D165" s="18"/>
      <c r="E165" s="18"/>
      <c r="F165" s="27"/>
      <c r="G165" t="str">
        <f t="shared" si="17"/>
        <v>GGGAg2Ea2</v>
      </c>
      <c r="H165" s="700" t="s">
        <v>151</v>
      </c>
      <c r="I165" s="700" t="s">
        <v>151</v>
      </c>
      <c r="J165" s="700" t="s">
        <v>151</v>
      </c>
      <c r="K165" s="700" t="s">
        <v>1222</v>
      </c>
      <c r="L165" s="700" t="s">
        <v>79</v>
      </c>
      <c r="M165" s="700" t="s">
        <v>821</v>
      </c>
      <c r="N165" t="b">
        <f>AND(COUNTIF(G166:$G$239,G165))</f>
        <v>0</v>
      </c>
      <c r="O165" s="34" t="s">
        <v>1195</v>
      </c>
      <c r="R165" s="253" t="b">
        <v>1</v>
      </c>
      <c r="AX165" s="17"/>
      <c r="AY165" s="9"/>
      <c r="AZ165" s="9"/>
      <c r="BA165" s="9"/>
    </row>
    <row r="166" spans="1:53" ht="15" outlineLevel="1" x14ac:dyDescent="0.25">
      <c r="A166" s="7"/>
      <c r="B166" s="8"/>
      <c r="C166" s="18"/>
      <c r="D166" s="18"/>
      <c r="E166" s="18"/>
      <c r="F166" s="27"/>
      <c r="G166" t="str">
        <f t="shared" si="17"/>
        <v>GGGAg2OFa2</v>
      </c>
      <c r="H166" s="700" t="s">
        <v>151</v>
      </c>
      <c r="I166" s="700" t="s">
        <v>151</v>
      </c>
      <c r="J166" s="700" t="s">
        <v>151</v>
      </c>
      <c r="K166" s="700" t="s">
        <v>1222</v>
      </c>
      <c r="L166" s="700" t="s">
        <v>152</v>
      </c>
      <c r="M166" s="700" t="s">
        <v>821</v>
      </c>
      <c r="N166" t="b">
        <f>AND(COUNTIF(G167:$G$239,G166))</f>
        <v>0</v>
      </c>
      <c r="O166" s="34" t="s">
        <v>1195</v>
      </c>
      <c r="R166" s="253" t="b">
        <v>1</v>
      </c>
      <c r="AX166" s="17"/>
      <c r="AY166" s="9"/>
      <c r="AZ166" s="9"/>
      <c r="BA166" s="9"/>
    </row>
    <row r="167" spans="1:53" ht="15" outlineLevel="1" x14ac:dyDescent="0.25">
      <c r="A167" s="7"/>
      <c r="B167" s="8"/>
      <c r="C167" s="18"/>
      <c r="D167" s="18"/>
      <c r="E167" s="18"/>
      <c r="F167" s="27"/>
      <c r="G167" t="str">
        <f t="shared" si="17"/>
        <v>GGGC1Na2</v>
      </c>
      <c r="H167" s="700" t="s">
        <v>151</v>
      </c>
      <c r="I167" s="700" t="s">
        <v>151</v>
      </c>
      <c r="J167" s="700" t="s">
        <v>151</v>
      </c>
      <c r="K167" s="700" t="s">
        <v>224</v>
      </c>
      <c r="L167" s="700" t="s">
        <v>78</v>
      </c>
      <c r="M167" s="700" t="s">
        <v>821</v>
      </c>
      <c r="N167" t="b">
        <f>AND(COUNTIF(G168:$G$239,G167))</f>
        <v>0</v>
      </c>
      <c r="O167" s="34" t="s">
        <v>1195</v>
      </c>
      <c r="R167" s="253" t="b">
        <v>1</v>
      </c>
      <c r="AX167" s="17"/>
      <c r="AY167" s="9"/>
      <c r="AZ167" s="9"/>
      <c r="BA167" s="9"/>
    </row>
    <row r="168" spans="1:53" ht="15" outlineLevel="1" x14ac:dyDescent="0.25">
      <c r="A168" s="7"/>
      <c r="B168" s="8"/>
      <c r="C168" s="18"/>
      <c r="D168" s="18"/>
      <c r="E168" s="18"/>
      <c r="F168" s="27"/>
      <c r="G168" t="str">
        <f t="shared" si="17"/>
        <v>GGGC1Ea2</v>
      </c>
      <c r="H168" s="700" t="s">
        <v>151</v>
      </c>
      <c r="I168" s="700" t="s">
        <v>151</v>
      </c>
      <c r="J168" s="700" t="s">
        <v>151</v>
      </c>
      <c r="K168" s="700" t="s">
        <v>224</v>
      </c>
      <c r="L168" s="700" t="s">
        <v>79</v>
      </c>
      <c r="M168" s="700" t="s">
        <v>821</v>
      </c>
      <c r="N168" t="b">
        <f>AND(COUNTIF(G169:$G$239,G168))</f>
        <v>0</v>
      </c>
      <c r="O168" s="34" t="s">
        <v>1195</v>
      </c>
      <c r="R168" s="253" t="b">
        <v>1</v>
      </c>
      <c r="AX168" s="17"/>
      <c r="AY168" s="9"/>
      <c r="AZ168" s="9"/>
      <c r="BA168" s="9"/>
    </row>
    <row r="169" spans="1:53" ht="15" outlineLevel="1" x14ac:dyDescent="0.25">
      <c r="A169" s="7"/>
      <c r="B169" s="8"/>
      <c r="C169" s="18"/>
      <c r="D169" s="18"/>
      <c r="E169" s="18"/>
      <c r="F169" s="27"/>
      <c r="G169" t="str">
        <f t="shared" si="17"/>
        <v>GGGC1Pa2</v>
      </c>
      <c r="H169" s="700" t="s">
        <v>151</v>
      </c>
      <c r="I169" s="700" t="s">
        <v>151</v>
      </c>
      <c r="J169" s="700" t="s">
        <v>151</v>
      </c>
      <c r="K169" s="700" t="s">
        <v>224</v>
      </c>
      <c r="L169" s="700" t="s">
        <v>80</v>
      </c>
      <c r="M169" s="700" t="s">
        <v>821</v>
      </c>
      <c r="N169" t="b">
        <f>AND(COUNTIF(G170:$G$239,G169))</f>
        <v>0</v>
      </c>
      <c r="O169" s="34" t="s">
        <v>1195</v>
      </c>
      <c r="R169" s="253" t="b">
        <v>1</v>
      </c>
      <c r="AX169" s="17"/>
      <c r="AY169" s="9"/>
      <c r="AZ169" s="9"/>
      <c r="BA169" s="9"/>
    </row>
    <row r="170" spans="1:53" ht="15" outlineLevel="1" x14ac:dyDescent="0.25">
      <c r="A170" s="7"/>
      <c r="B170" s="8"/>
      <c r="C170" s="18"/>
      <c r="D170" s="18"/>
      <c r="E170" s="18"/>
      <c r="F170" s="27"/>
      <c r="G170" t="str">
        <f t="shared" si="17"/>
        <v>GGGC1OFa2</v>
      </c>
      <c r="H170" s="700" t="s">
        <v>151</v>
      </c>
      <c r="I170" s="700" t="s">
        <v>151</v>
      </c>
      <c r="J170" s="700" t="s">
        <v>151</v>
      </c>
      <c r="K170" s="700" t="s">
        <v>224</v>
      </c>
      <c r="L170" s="700" t="s">
        <v>152</v>
      </c>
      <c r="M170" s="700" t="s">
        <v>821</v>
      </c>
      <c r="N170" t="b">
        <f>AND(COUNTIF(G171:$G$239,G170))</f>
        <v>0</v>
      </c>
      <c r="O170" s="34" t="s">
        <v>1195</v>
      </c>
      <c r="R170" s="253" t="b">
        <v>1</v>
      </c>
      <c r="AX170" s="17"/>
      <c r="AY170" s="9"/>
      <c r="AZ170" s="9"/>
      <c r="BA170" s="9"/>
    </row>
    <row r="171" spans="1:53" ht="15" outlineLevel="1" x14ac:dyDescent="0.25">
      <c r="A171" s="7"/>
      <c r="B171" s="8"/>
      <c r="C171" s="18"/>
      <c r="D171" s="18"/>
      <c r="E171" s="18"/>
      <c r="F171" s="27"/>
      <c r="G171" t="str">
        <f t="shared" ref="G171" si="19">_xlfn.CONCAT(H171:M171)</f>
        <v>SPSPSPSPSPsp</v>
      </c>
      <c r="H171" s="700" t="s">
        <v>1185</v>
      </c>
      <c r="I171" s="700" t="s">
        <v>1185</v>
      </c>
      <c r="J171" s="700" t="s">
        <v>1185</v>
      </c>
      <c r="K171" s="700" t="s">
        <v>1185</v>
      </c>
      <c r="L171" s="700" t="s">
        <v>1185</v>
      </c>
      <c r="M171" s="701" t="s">
        <v>1129</v>
      </c>
      <c r="N171" t="b">
        <f>AND(COUNTIF(G172:$G$239,G171))</f>
        <v>0</v>
      </c>
      <c r="O171" s="34" t="s">
        <v>1186</v>
      </c>
      <c r="R171" s="253" t="b">
        <v>1</v>
      </c>
      <c r="AX171" s="17"/>
      <c r="AY171" s="9"/>
      <c r="AZ171" s="9"/>
      <c r="BA171" s="9"/>
    </row>
    <row r="172" spans="1:53" ht="15" outlineLevel="1" x14ac:dyDescent="0.25">
      <c r="A172" s="7"/>
      <c r="B172" s="8"/>
      <c r="C172" s="18"/>
      <c r="D172" s="18"/>
      <c r="E172" s="18"/>
      <c r="F172" s="27"/>
      <c r="G172" t="str">
        <f t="shared" ref="G172:G192" si="20">_xlfn.CONCAT(H172:M172)</f>
        <v>ANWFWb</v>
      </c>
      <c r="H172" s="700" t="s">
        <v>23</v>
      </c>
      <c r="I172" s="700" t="s">
        <v>78</v>
      </c>
      <c r="J172" s="700" t="s">
        <v>8</v>
      </c>
      <c r="K172" s="700" t="s">
        <v>10</v>
      </c>
      <c r="L172" s="700" t="s">
        <v>8</v>
      </c>
      <c r="M172" s="701" t="s">
        <v>68</v>
      </c>
      <c r="N172" t="b">
        <f>AND(COUNTIF(G173:$G$239,G172))</f>
        <v>0</v>
      </c>
      <c r="O172" s="34" t="s">
        <v>1261</v>
      </c>
      <c r="R172" s="253" t="b">
        <v>1</v>
      </c>
      <c r="AX172" s="17"/>
      <c r="AY172" s="9"/>
      <c r="AZ172" s="9"/>
      <c r="BA172" s="9"/>
    </row>
    <row r="173" spans="1:53" ht="15" outlineLevel="1" x14ac:dyDescent="0.25">
      <c r="A173" s="7"/>
      <c r="B173" s="8"/>
      <c r="C173" s="18"/>
      <c r="D173" s="18"/>
      <c r="E173" s="18"/>
      <c r="F173" s="27"/>
      <c r="G173" t="str">
        <f t="shared" ref="G173" si="21">_xlfn.CONCAT(H173:M173)</f>
        <v>ANWFWbd</v>
      </c>
      <c r="H173" s="700" t="s">
        <v>23</v>
      </c>
      <c r="I173" s="700" t="s">
        <v>78</v>
      </c>
      <c r="J173" s="700" t="s">
        <v>8</v>
      </c>
      <c r="K173" s="700" t="s">
        <v>10</v>
      </c>
      <c r="L173" s="700" t="s">
        <v>8</v>
      </c>
      <c r="M173" s="701" t="s">
        <v>946</v>
      </c>
      <c r="N173" t="b">
        <f>AND(COUNTIF(G174:$G$239,G173))</f>
        <v>0</v>
      </c>
      <c r="O173" s="34" t="s">
        <v>1261</v>
      </c>
      <c r="R173" s="253" t="b">
        <v>1</v>
      </c>
      <c r="AX173" s="17"/>
      <c r="AY173" s="9"/>
      <c r="AZ173" s="9"/>
      <c r="BA173" s="9"/>
    </row>
    <row r="174" spans="1:53" ht="15" outlineLevel="1" x14ac:dyDescent="0.25">
      <c r="A174" s="7"/>
      <c r="B174" s="8"/>
      <c r="C174" s="18"/>
      <c r="D174" s="18"/>
      <c r="E174" s="18"/>
      <c r="F174" s="27"/>
      <c r="G174" t="str">
        <f t="shared" si="20"/>
        <v>AANWFw</v>
      </c>
      <c r="H174" s="700" t="s">
        <v>23</v>
      </c>
      <c r="I174" s="700" t="s">
        <v>23</v>
      </c>
      <c r="J174" s="700" t="s">
        <v>78</v>
      </c>
      <c r="K174" s="700" t="s">
        <v>8</v>
      </c>
      <c r="L174" s="700" t="s">
        <v>10</v>
      </c>
      <c r="M174" s="701" t="s">
        <v>65</v>
      </c>
      <c r="N174" t="b">
        <f>AND(COUNTIF(G175:$G$239,G174))</f>
        <v>0</v>
      </c>
      <c r="O174" s="34" t="s">
        <v>1261</v>
      </c>
      <c r="R174" s="253" t="b">
        <v>1</v>
      </c>
      <c r="AX174" s="17"/>
      <c r="AY174" s="9"/>
      <c r="AZ174" s="9"/>
      <c r="BA174" s="9"/>
    </row>
    <row r="175" spans="1:53" ht="15" outlineLevel="1" x14ac:dyDescent="0.25">
      <c r="A175" s="7"/>
      <c r="B175" s="8"/>
      <c r="C175" s="18"/>
      <c r="D175" s="18"/>
      <c r="E175" s="18"/>
      <c r="F175" s="27"/>
      <c r="G175" t="str">
        <f t="shared" ref="G175" si="22">_xlfn.CONCAT(H175:M175)</f>
        <v>AANWFwd</v>
      </c>
      <c r="H175" s="700" t="s">
        <v>23</v>
      </c>
      <c r="I175" s="700" t="s">
        <v>23</v>
      </c>
      <c r="J175" s="700" t="s">
        <v>78</v>
      </c>
      <c r="K175" s="700" t="s">
        <v>8</v>
      </c>
      <c r="L175" s="700" t="s">
        <v>10</v>
      </c>
      <c r="M175" s="701" t="s">
        <v>945</v>
      </c>
      <c r="N175" t="b">
        <f>AND(COUNTIF(G176:$G$239,G175))</f>
        <v>0</v>
      </c>
      <c r="O175" s="34" t="s">
        <v>1261</v>
      </c>
      <c r="R175" s="253" t="b">
        <v>1</v>
      </c>
      <c r="AX175" s="17"/>
      <c r="AY175" s="9"/>
      <c r="AZ175" s="9"/>
      <c r="BA175" s="9"/>
    </row>
    <row r="176" spans="1:53" ht="15" outlineLevel="1" x14ac:dyDescent="0.25">
      <c r="A176" s="7"/>
      <c r="B176" s="8"/>
      <c r="C176" s="18"/>
      <c r="D176" s="18"/>
      <c r="E176" s="18"/>
      <c r="F176" s="27"/>
      <c r="G176" t="str">
        <f t="shared" si="20"/>
        <v>AAANWf</v>
      </c>
      <c r="H176" s="700" t="s">
        <v>23</v>
      </c>
      <c r="I176" s="700" t="s">
        <v>23</v>
      </c>
      <c r="J176" s="700" t="s">
        <v>23</v>
      </c>
      <c r="K176" s="700" t="s">
        <v>78</v>
      </c>
      <c r="L176" s="700" t="s">
        <v>8</v>
      </c>
      <c r="M176" s="701" t="s">
        <v>66</v>
      </c>
      <c r="N176" t="b">
        <f>AND(COUNTIF(G177:$G$239,G176))</f>
        <v>0</v>
      </c>
      <c r="O176" s="34" t="s">
        <v>1261</v>
      </c>
      <c r="R176" s="253" t="b">
        <v>1</v>
      </c>
      <c r="AX176" s="17"/>
      <c r="AY176" s="9"/>
      <c r="AZ176" s="9"/>
      <c r="BA176" s="9"/>
    </row>
    <row r="177" spans="1:53" ht="15" outlineLevel="1" x14ac:dyDescent="0.25">
      <c r="A177" s="7"/>
      <c r="B177" s="8"/>
      <c r="C177" s="18"/>
      <c r="D177" s="18"/>
      <c r="E177" s="18"/>
      <c r="F177" s="27"/>
      <c r="G177" t="str">
        <f t="shared" si="20"/>
        <v>YAAA2Nw</v>
      </c>
      <c r="H177" s="700" t="s">
        <v>353</v>
      </c>
      <c r="I177" s="700" t="s">
        <v>23</v>
      </c>
      <c r="J177" s="700" t="s">
        <v>23</v>
      </c>
      <c r="K177" s="700" t="s">
        <v>1223</v>
      </c>
      <c r="L177" s="700" t="s">
        <v>78</v>
      </c>
      <c r="M177" s="701" t="s">
        <v>65</v>
      </c>
      <c r="N177" t="b">
        <f>AND(COUNTIF(G178:$G$239,G177))</f>
        <v>0</v>
      </c>
      <c r="O177" s="34" t="s">
        <v>1261</v>
      </c>
      <c r="R177" s="253" t="b">
        <v>1</v>
      </c>
      <c r="AX177" s="17"/>
      <c r="AY177" s="9"/>
      <c r="AZ177" s="9"/>
      <c r="BA177" s="9"/>
    </row>
    <row r="178" spans="1:53" ht="15" outlineLevel="1" x14ac:dyDescent="0.25">
      <c r="A178" s="7"/>
      <c r="B178" s="8"/>
      <c r="C178" s="18"/>
      <c r="D178" s="18"/>
      <c r="E178" s="18"/>
      <c r="F178" s="27"/>
      <c r="G178" t="str">
        <f t="shared" ref="G178" si="23">_xlfn.CONCAT(H178:M178)</f>
        <v>YAAA2Nwd</v>
      </c>
      <c r="H178" s="700" t="s">
        <v>353</v>
      </c>
      <c r="I178" s="700" t="s">
        <v>23</v>
      </c>
      <c r="J178" s="700" t="s">
        <v>23</v>
      </c>
      <c r="K178" s="700" t="s">
        <v>1223</v>
      </c>
      <c r="L178" s="700" t="s">
        <v>78</v>
      </c>
      <c r="M178" s="701" t="s">
        <v>945</v>
      </c>
      <c r="N178" t="b">
        <f>AND(COUNTIF(G179:$G$239,G178))</f>
        <v>0</v>
      </c>
      <c r="O178" s="34" t="s">
        <v>1261</v>
      </c>
      <c r="R178" s="253" t="b">
        <v>1</v>
      </c>
      <c r="AX178" s="17"/>
      <c r="AY178" s="9"/>
      <c r="AZ178" s="9"/>
      <c r="BA178" s="9"/>
    </row>
    <row r="179" spans="1:53" ht="15" outlineLevel="1" x14ac:dyDescent="0.25">
      <c r="A179" s="7"/>
      <c r="B179" s="8"/>
      <c r="C179" s="18"/>
      <c r="D179" s="18"/>
      <c r="E179" s="18"/>
      <c r="F179" s="27"/>
      <c r="G179" t="str">
        <f t="shared" si="20"/>
        <v>YYAA2A1z</v>
      </c>
      <c r="H179" s="700" t="s">
        <v>353</v>
      </c>
      <c r="I179" s="700" t="s">
        <v>353</v>
      </c>
      <c r="J179" s="700" t="s">
        <v>23</v>
      </c>
      <c r="K179" s="700" t="s">
        <v>1223</v>
      </c>
      <c r="L179" s="700" t="s">
        <v>223</v>
      </c>
      <c r="M179" s="701" t="s">
        <v>73</v>
      </c>
      <c r="N179" t="b">
        <f>AND(COUNTIF(G180:$G$239,G179))</f>
        <v>0</v>
      </c>
      <c r="O179" s="34" t="s">
        <v>1261</v>
      </c>
      <c r="R179" s="253" t="b">
        <v>1</v>
      </c>
      <c r="AX179" s="17"/>
      <c r="AY179" s="9"/>
      <c r="AZ179" s="9"/>
      <c r="BA179" s="9"/>
    </row>
    <row r="180" spans="1:53" ht="15" outlineLevel="1" x14ac:dyDescent="0.25">
      <c r="A180" s="7"/>
      <c r="B180" s="8"/>
      <c r="C180" s="18"/>
      <c r="D180" s="18"/>
      <c r="E180" s="18"/>
      <c r="F180" s="27"/>
      <c r="G180" t="str">
        <f t="shared" si="20"/>
        <v>YYBA2A1a</v>
      </c>
      <c r="H180" s="700" t="s">
        <v>353</v>
      </c>
      <c r="I180" s="700" t="s">
        <v>353</v>
      </c>
      <c r="J180" s="700" t="s">
        <v>14</v>
      </c>
      <c r="K180" s="700" t="s">
        <v>1223</v>
      </c>
      <c r="L180" s="700" t="s">
        <v>223</v>
      </c>
      <c r="M180" s="701" t="s">
        <v>71</v>
      </c>
      <c r="N180" t="b">
        <f>AND(COUNTIF(G181:$G$239,G180))</f>
        <v>0</v>
      </c>
      <c r="O180" s="34" t="s">
        <v>1261</v>
      </c>
      <c r="P180" s="34" t="s">
        <v>1264</v>
      </c>
      <c r="Q180" s="34"/>
      <c r="R180" s="253" t="b">
        <v>1</v>
      </c>
      <c r="AX180" s="17"/>
      <c r="AY180" s="9"/>
      <c r="AZ180" s="9"/>
      <c r="BA180" s="9"/>
    </row>
    <row r="181" spans="1:53" ht="15" outlineLevel="1" x14ac:dyDescent="0.25">
      <c r="A181" s="7"/>
      <c r="B181" s="8"/>
      <c r="C181" s="18"/>
      <c r="D181" s="18"/>
      <c r="E181" s="18"/>
      <c r="F181" s="27"/>
      <c r="G181" t="str">
        <f t="shared" si="20"/>
        <v>YYWBA1a</v>
      </c>
      <c r="H181" s="700" t="s">
        <v>353</v>
      </c>
      <c r="I181" s="700" t="s">
        <v>353</v>
      </c>
      <c r="J181" s="700" t="s">
        <v>8</v>
      </c>
      <c r="K181" s="700" t="s">
        <v>14</v>
      </c>
      <c r="L181" s="700" t="s">
        <v>223</v>
      </c>
      <c r="M181" s="701" t="s">
        <v>71</v>
      </c>
      <c r="N181" t="b">
        <f>AND(COUNTIF(G182:$G$239,G181))</f>
        <v>0</v>
      </c>
      <c r="O181" s="34" t="s">
        <v>1261</v>
      </c>
      <c r="R181" s="253" t="b">
        <v>1</v>
      </c>
      <c r="AX181" s="17"/>
      <c r="AY181" s="9"/>
      <c r="AZ181" s="9"/>
      <c r="BA181" s="9"/>
    </row>
    <row r="182" spans="1:53" ht="15" outlineLevel="1" x14ac:dyDescent="0.25">
      <c r="A182" s="7"/>
      <c r="B182" s="8"/>
      <c r="C182" s="18"/>
      <c r="D182" s="18"/>
      <c r="E182" s="18"/>
      <c r="F182" s="27"/>
      <c r="G182" t="str">
        <f t="shared" si="20"/>
        <v>YYFWBa</v>
      </c>
      <c r="H182" s="700" t="s">
        <v>353</v>
      </c>
      <c r="I182" s="700" t="s">
        <v>353</v>
      </c>
      <c r="J182" s="700" t="s">
        <v>10</v>
      </c>
      <c r="K182" s="700" t="s">
        <v>8</v>
      </c>
      <c r="L182" s="700" t="s">
        <v>14</v>
      </c>
      <c r="M182" s="701" t="s">
        <v>71</v>
      </c>
      <c r="N182" t="b">
        <f>AND(COUNTIF(G183:$G$239,G182))</f>
        <v>0</v>
      </c>
      <c r="O182" s="34" t="s">
        <v>1261</v>
      </c>
      <c r="R182" s="253" t="b">
        <v>1</v>
      </c>
      <c r="AX182" s="17"/>
      <c r="AY182" s="9"/>
      <c r="AZ182" s="9"/>
      <c r="BA182" s="9"/>
    </row>
    <row r="183" spans="1:53" ht="15" outlineLevel="1" x14ac:dyDescent="0.25">
      <c r="A183" s="7"/>
      <c r="B183" s="8"/>
      <c r="C183" s="18"/>
      <c r="D183" s="18"/>
      <c r="E183" s="18"/>
      <c r="F183" s="27"/>
      <c r="G183" t="str">
        <f t="shared" si="20"/>
        <v>AAANBo</v>
      </c>
      <c r="H183" s="700" t="s">
        <v>23</v>
      </c>
      <c r="I183" s="700" t="s">
        <v>23</v>
      </c>
      <c r="J183" s="700" t="s">
        <v>23</v>
      </c>
      <c r="K183" s="700" t="s">
        <v>78</v>
      </c>
      <c r="L183" s="700" t="s">
        <v>14</v>
      </c>
      <c r="M183" s="701" t="s">
        <v>67</v>
      </c>
      <c r="N183" t="b">
        <f>AND(COUNTIF(G184:$G$239,G183))</f>
        <v>0</v>
      </c>
      <c r="O183" s="34" t="s">
        <v>1263</v>
      </c>
      <c r="R183" s="253" t="b">
        <v>1</v>
      </c>
      <c r="AX183" s="17"/>
      <c r="AY183" s="9"/>
      <c r="AZ183" s="9"/>
      <c r="BA183" s="9"/>
    </row>
    <row r="184" spans="1:53" ht="15" outlineLevel="1" x14ac:dyDescent="0.25">
      <c r="A184" s="7"/>
      <c r="B184" s="8"/>
      <c r="C184" s="18"/>
      <c r="D184" s="18"/>
      <c r="E184" s="18"/>
      <c r="F184" s="27"/>
      <c r="G184" t="str">
        <f t="shared" ref="G184" si="24">_xlfn.CONCAT(H184:M184)</f>
        <v>AAANBod</v>
      </c>
      <c r="H184" s="700" t="s">
        <v>23</v>
      </c>
      <c r="I184" s="700" t="s">
        <v>23</v>
      </c>
      <c r="J184" s="700" t="s">
        <v>23</v>
      </c>
      <c r="K184" s="700" t="s">
        <v>78</v>
      </c>
      <c r="L184" s="700" t="s">
        <v>14</v>
      </c>
      <c r="M184" s="701" t="s">
        <v>947</v>
      </c>
      <c r="N184" t="b">
        <f>AND(COUNTIF(G185:$G$239,G184))</f>
        <v>0</v>
      </c>
      <c r="O184" s="34" t="s">
        <v>1263</v>
      </c>
      <c r="R184" s="253" t="b">
        <v>1</v>
      </c>
      <c r="AX184" s="17"/>
      <c r="AY184" s="9"/>
      <c r="AZ184" s="9"/>
      <c r="BA184" s="9"/>
    </row>
    <row r="185" spans="1:53" ht="15" outlineLevel="1" x14ac:dyDescent="0.25">
      <c r="A185" s="7"/>
      <c r="B185" s="8"/>
      <c r="C185" s="18"/>
      <c r="D185" s="18"/>
      <c r="E185" s="18"/>
      <c r="F185" s="27"/>
      <c r="G185" t="str">
        <f t="shared" si="20"/>
        <v>AAAA2Nb</v>
      </c>
      <c r="H185" s="700" t="s">
        <v>23</v>
      </c>
      <c r="I185" s="700" t="s">
        <v>23</v>
      </c>
      <c r="J185" s="700" t="s">
        <v>23</v>
      </c>
      <c r="K185" s="700" t="s">
        <v>1223</v>
      </c>
      <c r="L185" s="700" t="s">
        <v>78</v>
      </c>
      <c r="M185" s="701" t="s">
        <v>68</v>
      </c>
      <c r="N185" t="b">
        <f>AND(COUNTIF(G186:$G$239,G185))</f>
        <v>0</v>
      </c>
      <c r="O185" s="34" t="s">
        <v>1263</v>
      </c>
      <c r="R185" s="253" t="b">
        <v>1</v>
      </c>
      <c r="AX185" s="17"/>
      <c r="AY185" s="9"/>
      <c r="AZ185" s="9"/>
      <c r="BA185" s="9"/>
    </row>
    <row r="186" spans="1:53" ht="15" outlineLevel="1" x14ac:dyDescent="0.25">
      <c r="A186" s="7"/>
      <c r="B186" s="8"/>
      <c r="C186" s="18"/>
      <c r="D186" s="18"/>
      <c r="E186" s="18"/>
      <c r="F186" s="27"/>
      <c r="G186" t="str">
        <f t="shared" ref="G186" si="25">_xlfn.CONCAT(H186:M186)</f>
        <v>AAAA2Nbd</v>
      </c>
      <c r="H186" s="700" t="s">
        <v>23</v>
      </c>
      <c r="I186" s="700" t="s">
        <v>23</v>
      </c>
      <c r="J186" s="700" t="s">
        <v>23</v>
      </c>
      <c r="K186" s="700" t="s">
        <v>1223</v>
      </c>
      <c r="L186" s="700" t="s">
        <v>78</v>
      </c>
      <c r="M186" s="701" t="s">
        <v>946</v>
      </c>
      <c r="N186" t="b">
        <f>AND(COUNTIF(G187:$G$239,G186))</f>
        <v>0</v>
      </c>
      <c r="O186" s="34" t="s">
        <v>1263</v>
      </c>
      <c r="R186" s="253" t="b">
        <v>1</v>
      </c>
      <c r="AX186" s="17"/>
      <c r="AY186" s="9"/>
      <c r="AZ186" s="9"/>
      <c r="BA186" s="9"/>
    </row>
    <row r="187" spans="1:53" ht="15" outlineLevel="1" x14ac:dyDescent="0.25">
      <c r="A187" s="7"/>
      <c r="B187" s="8"/>
      <c r="C187" s="18"/>
      <c r="D187" s="18"/>
      <c r="E187" s="18"/>
      <c r="F187" s="27"/>
      <c r="G187" t="str">
        <f t="shared" si="20"/>
        <v>AAAA2A1z</v>
      </c>
      <c r="H187" s="700" t="s">
        <v>23</v>
      </c>
      <c r="I187" s="700" t="s">
        <v>23</v>
      </c>
      <c r="J187" s="700" t="s">
        <v>23</v>
      </c>
      <c r="K187" s="700" t="s">
        <v>1223</v>
      </c>
      <c r="L187" s="700" t="s">
        <v>223</v>
      </c>
      <c r="M187" s="701" t="s">
        <v>73</v>
      </c>
      <c r="N187" t="b">
        <f>AND(COUNTIF(G188:$G$239,G187))</f>
        <v>0</v>
      </c>
      <c r="O187" s="34" t="s">
        <v>1263</v>
      </c>
      <c r="P187" s="34" t="s">
        <v>1264</v>
      </c>
      <c r="Q187" s="34"/>
      <c r="R187" s="253" t="b">
        <v>1</v>
      </c>
      <c r="AX187" s="17"/>
      <c r="AY187" s="9"/>
      <c r="AZ187" s="9"/>
      <c r="BA187" s="9"/>
    </row>
    <row r="188" spans="1:53" ht="15" outlineLevel="1" x14ac:dyDescent="0.25">
      <c r="A188" s="7"/>
      <c r="B188" s="8"/>
      <c r="C188" s="18"/>
      <c r="D188" s="18"/>
      <c r="E188" s="18"/>
      <c r="F188" s="27"/>
      <c r="G188" t="str">
        <f t="shared" si="20"/>
        <v>YAAA2A1a</v>
      </c>
      <c r="H188" s="700" t="s">
        <v>353</v>
      </c>
      <c r="I188" s="700" t="s">
        <v>23</v>
      </c>
      <c r="J188" s="700" t="s">
        <v>23</v>
      </c>
      <c r="K188" s="700" t="s">
        <v>1223</v>
      </c>
      <c r="L188" s="700" t="s">
        <v>223</v>
      </c>
      <c r="M188" s="701" t="s">
        <v>71</v>
      </c>
      <c r="N188" t="b">
        <f>AND(COUNTIF(G189:$G$239,G188))</f>
        <v>0</v>
      </c>
      <c r="O188" s="34" t="s">
        <v>1263</v>
      </c>
      <c r="P188" s="34" t="s">
        <v>1264</v>
      </c>
      <c r="Q188" s="34"/>
      <c r="R188" s="253" t="b">
        <v>1</v>
      </c>
      <c r="AX188" s="17"/>
      <c r="AY188" s="9"/>
      <c r="AZ188" s="9"/>
      <c r="BA188" s="9"/>
    </row>
    <row r="189" spans="1:53" ht="15" outlineLevel="1" x14ac:dyDescent="0.25">
      <c r="A189" s="7"/>
      <c r="B189" s="8"/>
      <c r="C189" s="18"/>
      <c r="D189" s="18"/>
      <c r="E189" s="18"/>
      <c r="F189" s="27"/>
      <c r="G189" t="str">
        <f t="shared" si="20"/>
        <v>YYAA2A1a</v>
      </c>
      <c r="H189" s="700" t="s">
        <v>353</v>
      </c>
      <c r="I189" s="700" t="s">
        <v>353</v>
      </c>
      <c r="J189" s="700" t="s">
        <v>23</v>
      </c>
      <c r="K189" s="700" t="s">
        <v>1223</v>
      </c>
      <c r="L189" s="700" t="s">
        <v>223</v>
      </c>
      <c r="M189" s="701" t="s">
        <v>71</v>
      </c>
      <c r="N189" t="b">
        <f>AND(COUNTIF(G190:$G$239,G189))</f>
        <v>0</v>
      </c>
      <c r="O189" s="34" t="s">
        <v>1263</v>
      </c>
      <c r="P189" s="34" t="s">
        <v>1264</v>
      </c>
      <c r="Q189" s="34"/>
      <c r="R189" s="253" t="b">
        <v>1</v>
      </c>
      <c r="AX189" s="17"/>
      <c r="AY189" s="9"/>
      <c r="AZ189" s="9"/>
      <c r="BA189" s="9"/>
    </row>
    <row r="190" spans="1:53" ht="15" outlineLevel="1" x14ac:dyDescent="0.25">
      <c r="A190" s="7"/>
      <c r="B190" s="8"/>
      <c r="C190" s="18"/>
      <c r="D190" s="18"/>
      <c r="E190" s="18"/>
      <c r="F190" s="27"/>
      <c r="G190" t="str">
        <f t="shared" si="20"/>
        <v>YYOA2A1a</v>
      </c>
      <c r="H190" s="700" t="s">
        <v>353</v>
      </c>
      <c r="I190" s="700" t="s">
        <v>353</v>
      </c>
      <c r="J190" s="700" t="s">
        <v>12</v>
      </c>
      <c r="K190" s="700" t="s">
        <v>1223</v>
      </c>
      <c r="L190" s="700" t="s">
        <v>223</v>
      </c>
      <c r="M190" s="701" t="s">
        <v>71</v>
      </c>
      <c r="N190" t="b">
        <f>AND(COUNTIF(G191:$G$239,G190))</f>
        <v>0</v>
      </c>
      <c r="O190" s="34" t="s">
        <v>1263</v>
      </c>
      <c r="R190" s="253" t="b">
        <v>1</v>
      </c>
      <c r="AX190" s="17"/>
      <c r="AY190" s="9"/>
      <c r="AZ190" s="9"/>
      <c r="BA190" s="9"/>
    </row>
    <row r="191" spans="1:53" ht="15" outlineLevel="1" x14ac:dyDescent="0.25">
      <c r="A191" s="7"/>
      <c r="B191" s="8"/>
      <c r="C191" s="18"/>
      <c r="D191" s="18"/>
      <c r="E191" s="18"/>
      <c r="F191" s="27"/>
      <c r="G191" t="str">
        <f t="shared" si="20"/>
        <v>AYBOA1a</v>
      </c>
      <c r="H191" s="700" t="s">
        <v>23</v>
      </c>
      <c r="I191" s="700" t="s">
        <v>353</v>
      </c>
      <c r="J191" s="700" t="s">
        <v>14</v>
      </c>
      <c r="K191" s="700" t="s">
        <v>12</v>
      </c>
      <c r="L191" s="700" t="s">
        <v>223</v>
      </c>
      <c r="M191" s="701" t="s">
        <v>71</v>
      </c>
      <c r="N191" t="b">
        <f>AND(COUNTIF(G192:$G$239,G191))</f>
        <v>0</v>
      </c>
      <c r="O191" s="34" t="s">
        <v>1263</v>
      </c>
      <c r="R191" s="253" t="b">
        <v>1</v>
      </c>
      <c r="AX191" s="17"/>
      <c r="AY191" s="9"/>
      <c r="AZ191" s="9"/>
      <c r="BA191" s="9"/>
    </row>
    <row r="192" spans="1:53" ht="15" outlineLevel="1" x14ac:dyDescent="0.25">
      <c r="A192" s="7"/>
      <c r="B192" s="8"/>
      <c r="C192" s="18"/>
      <c r="D192" s="18"/>
      <c r="E192" s="18"/>
      <c r="F192" s="27"/>
      <c r="G192" t="str">
        <f t="shared" si="20"/>
        <v>AANBOa</v>
      </c>
      <c r="H192" s="700" t="s">
        <v>23</v>
      </c>
      <c r="I192" s="700" t="s">
        <v>23</v>
      </c>
      <c r="J192" s="700" t="s">
        <v>78</v>
      </c>
      <c r="K192" s="700" t="s">
        <v>14</v>
      </c>
      <c r="L192" s="700" t="s">
        <v>12</v>
      </c>
      <c r="M192" s="701" t="s">
        <v>71</v>
      </c>
      <c r="N192" t="b">
        <f>AND(COUNTIF(G193:$G$239,G192))</f>
        <v>0</v>
      </c>
      <c r="O192" s="34" t="s">
        <v>1263</v>
      </c>
      <c r="R192" s="253" t="b">
        <v>1</v>
      </c>
      <c r="AX192" s="17"/>
      <c r="AY192" s="9"/>
      <c r="AZ192" s="9"/>
      <c r="BA192" s="9"/>
    </row>
    <row r="193" spans="1:53" ht="15" outlineLevel="1" x14ac:dyDescent="0.25">
      <c r="A193" s="7"/>
      <c r="B193" s="8"/>
      <c r="C193" s="18"/>
      <c r="D193" s="18"/>
      <c r="E193" s="18"/>
      <c r="F193" s="27"/>
      <c r="G193" t="str">
        <f t="shared" si="17"/>
        <v>YABA2Ba</v>
      </c>
      <c r="H193" s="700" t="s">
        <v>353</v>
      </c>
      <c r="I193" s="700" t="s">
        <v>23</v>
      </c>
      <c r="J193" s="700" t="s">
        <v>14</v>
      </c>
      <c r="K193" s="700" t="s">
        <v>1223</v>
      </c>
      <c r="L193" s="700" t="s">
        <v>14</v>
      </c>
      <c r="M193" s="701" t="s">
        <v>71</v>
      </c>
      <c r="N193" t="b">
        <f>AND(COUNTIF(G194:$G$239,G193))</f>
        <v>0</v>
      </c>
      <c r="O193" s="34" t="s">
        <v>355</v>
      </c>
      <c r="R193" s="253" t="b">
        <v>1</v>
      </c>
      <c r="AX193" s="17"/>
      <c r="AY193" s="9"/>
      <c r="AZ193" s="9"/>
      <c r="BA193" s="9"/>
    </row>
    <row r="194" spans="1:53" ht="15" outlineLevel="1" x14ac:dyDescent="0.25">
      <c r="A194" s="7"/>
      <c r="B194" s="8"/>
      <c r="C194" s="18"/>
      <c r="D194" s="18"/>
      <c r="E194" s="18"/>
      <c r="F194" s="27"/>
      <c r="G194" t="str">
        <f t="shared" si="17"/>
        <v>AYABA1b</v>
      </c>
      <c r="H194" s="700" t="s">
        <v>23</v>
      </c>
      <c r="I194" s="700" t="s">
        <v>353</v>
      </c>
      <c r="J194" s="700" t="s">
        <v>23</v>
      </c>
      <c r="K194" s="700" t="s">
        <v>14</v>
      </c>
      <c r="L194" s="700" t="s">
        <v>223</v>
      </c>
      <c r="M194" s="701" t="s">
        <v>68</v>
      </c>
      <c r="N194" t="b">
        <f>AND(COUNTIF(G195:$G$239,G194))</f>
        <v>0</v>
      </c>
      <c r="O194" s="34" t="s">
        <v>355</v>
      </c>
      <c r="R194" s="253" t="b">
        <v>1</v>
      </c>
      <c r="AX194" s="17"/>
      <c r="AY194" s="9"/>
      <c r="AZ194" s="9"/>
      <c r="BA194" s="9"/>
    </row>
    <row r="195" spans="1:53" ht="15" outlineLevel="1" x14ac:dyDescent="0.25">
      <c r="A195" s="7"/>
      <c r="B195" s="8"/>
      <c r="C195" s="18"/>
      <c r="D195" s="18"/>
      <c r="E195" s="18"/>
      <c r="F195" s="27"/>
      <c r="G195" t="str">
        <f t="shared" ref="G195:G196" si="26">_xlfn.CONCAT(H195:M195)</f>
        <v>YAOA2OFa</v>
      </c>
      <c r="H195" s="700" t="s">
        <v>353</v>
      </c>
      <c r="I195" s="700" t="s">
        <v>23</v>
      </c>
      <c r="J195" s="700" t="s">
        <v>12</v>
      </c>
      <c r="K195" s="700" t="s">
        <v>1223</v>
      </c>
      <c r="L195" s="700" t="s">
        <v>152</v>
      </c>
      <c r="M195" s="701" t="s">
        <v>71</v>
      </c>
      <c r="N195" t="b">
        <f>AND(COUNTIF(G196:$G$239,G195))</f>
        <v>0</v>
      </c>
      <c r="O195" s="34" t="s">
        <v>943</v>
      </c>
      <c r="R195" s="253" t="b">
        <v>1</v>
      </c>
      <c r="AX195" s="17"/>
      <c r="AY195" s="9"/>
      <c r="AZ195" s="9"/>
      <c r="BA195" s="9"/>
    </row>
    <row r="196" spans="1:53" ht="15" outlineLevel="1" x14ac:dyDescent="0.25">
      <c r="A196" s="7"/>
      <c r="B196" s="8"/>
      <c r="C196" s="18"/>
      <c r="D196" s="18"/>
      <c r="E196" s="18"/>
      <c r="F196" s="27"/>
      <c r="G196" t="str">
        <f t="shared" si="26"/>
        <v>AYAOA1of</v>
      </c>
      <c r="H196" s="700" t="s">
        <v>23</v>
      </c>
      <c r="I196" s="700" t="s">
        <v>353</v>
      </c>
      <c r="J196" s="700" t="s">
        <v>23</v>
      </c>
      <c r="K196" s="700" t="s">
        <v>12</v>
      </c>
      <c r="L196" s="700" t="s">
        <v>223</v>
      </c>
      <c r="M196" s="701" t="s">
        <v>221</v>
      </c>
      <c r="N196" t="b">
        <f>AND(COUNTIF(G197:$G$239,G196))</f>
        <v>0</v>
      </c>
      <c r="O196" s="34" t="s">
        <v>943</v>
      </c>
      <c r="R196" s="253" t="b">
        <v>1</v>
      </c>
      <c r="AX196" s="17"/>
      <c r="AY196" s="9"/>
      <c r="AZ196" s="9"/>
      <c r="BA196" s="9"/>
    </row>
    <row r="197" spans="1:53" ht="15" outlineLevel="1" x14ac:dyDescent="0.25">
      <c r="A197" s="7"/>
      <c r="B197" s="8"/>
      <c r="C197" s="18"/>
      <c r="D197" s="18"/>
      <c r="E197" s="18"/>
      <c r="F197" s="27"/>
      <c r="G197" t="str">
        <f t="shared" si="17"/>
        <v>YYNBNb</v>
      </c>
      <c r="H197" s="700" t="s">
        <v>353</v>
      </c>
      <c r="I197" s="700" t="s">
        <v>353</v>
      </c>
      <c r="J197" s="700" t="s">
        <v>78</v>
      </c>
      <c r="K197" s="700" t="s">
        <v>14</v>
      </c>
      <c r="L197" s="700" t="s">
        <v>78</v>
      </c>
      <c r="M197" s="701" t="s">
        <v>68</v>
      </c>
      <c r="N197" t="b">
        <f>AND(COUNTIF(G198:$G$239,G197))</f>
        <v>0</v>
      </c>
      <c r="O197" s="34" t="s">
        <v>356</v>
      </c>
      <c r="P197" s="34" t="s">
        <v>1266</v>
      </c>
      <c r="Q197" s="34"/>
      <c r="R197" s="253" t="b">
        <v>1</v>
      </c>
      <c r="AX197" s="17"/>
      <c r="AY197" s="9"/>
      <c r="AZ197" s="9"/>
      <c r="BA197" s="9"/>
    </row>
    <row r="198" spans="1:53" ht="15" outlineLevel="1" x14ac:dyDescent="0.25">
      <c r="A198" s="7"/>
      <c r="B198" s="8"/>
      <c r="C198" s="18"/>
      <c r="D198" s="18"/>
      <c r="E198" s="18"/>
      <c r="F198" s="27"/>
      <c r="G198" t="str">
        <f t="shared" ref="G198" si="27">_xlfn.CONCAT(H198:M198)</f>
        <v>YYNBNbd</v>
      </c>
      <c r="H198" s="700" t="s">
        <v>353</v>
      </c>
      <c r="I198" s="700" t="s">
        <v>353</v>
      </c>
      <c r="J198" s="700" t="s">
        <v>78</v>
      </c>
      <c r="K198" s="700" t="s">
        <v>14</v>
      </c>
      <c r="L198" s="700" t="s">
        <v>78</v>
      </c>
      <c r="M198" s="701" t="s">
        <v>946</v>
      </c>
      <c r="N198" t="b">
        <f>AND(COUNTIF(G199:$G$239,G198))</f>
        <v>0</v>
      </c>
      <c r="O198" s="34" t="s">
        <v>356</v>
      </c>
      <c r="P198" s="34" t="s">
        <v>1266</v>
      </c>
      <c r="R198" s="253" t="b">
        <v>1</v>
      </c>
      <c r="AX198" s="17"/>
      <c r="AY198" s="9"/>
      <c r="AZ198" s="9"/>
      <c r="BA198" s="9"/>
    </row>
    <row r="199" spans="1:53" ht="15" outlineLevel="1" x14ac:dyDescent="0.25">
      <c r="A199" s="7"/>
      <c r="B199" s="8"/>
      <c r="C199" s="18"/>
      <c r="D199" s="18"/>
      <c r="E199" s="18"/>
      <c r="F199" s="27"/>
      <c r="G199" t="str">
        <f t="shared" si="17"/>
        <v>YYBNBz</v>
      </c>
      <c r="H199" s="700" t="s">
        <v>353</v>
      </c>
      <c r="I199" s="700" t="s">
        <v>353</v>
      </c>
      <c r="J199" s="700" t="s">
        <v>14</v>
      </c>
      <c r="K199" s="700" t="s">
        <v>78</v>
      </c>
      <c r="L199" s="700" t="s">
        <v>14</v>
      </c>
      <c r="M199" s="700" t="s">
        <v>73</v>
      </c>
      <c r="N199" t="b">
        <f>AND(COUNTIF(G200:$G$239,G199))</f>
        <v>0</v>
      </c>
      <c r="O199" s="34" t="s">
        <v>356</v>
      </c>
      <c r="P199" s="34"/>
      <c r="R199" s="253" t="b">
        <v>1</v>
      </c>
      <c r="AX199" s="17"/>
      <c r="AY199" s="9"/>
      <c r="AZ199" s="9"/>
      <c r="BA199" s="9"/>
    </row>
    <row r="200" spans="1:53" ht="15" outlineLevel="1" x14ac:dyDescent="0.25">
      <c r="A200" s="7"/>
      <c r="B200" s="8"/>
      <c r="C200" s="18"/>
      <c r="D200" s="18"/>
      <c r="E200" s="18"/>
      <c r="F200" s="27"/>
      <c r="G200" t="str">
        <f t="shared" ref="G200" si="28">_xlfn.CONCAT(H200:M200)</f>
        <v>YYBNBzd</v>
      </c>
      <c r="H200" s="700" t="s">
        <v>353</v>
      </c>
      <c r="I200" s="700" t="s">
        <v>353</v>
      </c>
      <c r="J200" s="700" t="s">
        <v>14</v>
      </c>
      <c r="K200" s="700" t="s">
        <v>78</v>
      </c>
      <c r="L200" s="700" t="s">
        <v>14</v>
      </c>
      <c r="M200" s="700" t="s">
        <v>948</v>
      </c>
      <c r="N200" t="b">
        <f>AND(COUNTIF(G201:$G$239,G200))</f>
        <v>0</v>
      </c>
      <c r="O200" s="34" t="s">
        <v>356</v>
      </c>
      <c r="P200" s="34"/>
      <c r="R200" s="253" t="b">
        <v>1</v>
      </c>
      <c r="AX200" s="17"/>
      <c r="AY200" s="9"/>
      <c r="AZ200" s="9"/>
      <c r="BA200" s="9"/>
    </row>
    <row r="201" spans="1:53" ht="15" outlineLevel="1" x14ac:dyDescent="0.25">
      <c r="A201" s="7"/>
      <c r="B201" s="8"/>
      <c r="C201" s="18"/>
      <c r="D201" s="18"/>
      <c r="E201" s="18"/>
      <c r="F201" s="27"/>
      <c r="G201" t="str">
        <f t="shared" si="17"/>
        <v>YYBNBr</v>
      </c>
      <c r="H201" s="700" t="s">
        <v>353</v>
      </c>
      <c r="I201" s="700" t="s">
        <v>353</v>
      </c>
      <c r="J201" s="700" t="s">
        <v>14</v>
      </c>
      <c r="K201" s="700" t="s">
        <v>78</v>
      </c>
      <c r="L201" s="700" t="s">
        <v>14</v>
      </c>
      <c r="M201" s="700" t="s">
        <v>64</v>
      </c>
      <c r="N201" t="b">
        <f>AND(COUNTIF(G202:$G$239,G201))</f>
        <v>0</v>
      </c>
      <c r="O201" s="34" t="s">
        <v>356</v>
      </c>
      <c r="P201" s="34" t="s">
        <v>1266</v>
      </c>
      <c r="R201" s="253" t="b">
        <v>1</v>
      </c>
      <c r="AX201" s="17"/>
      <c r="AY201" s="9"/>
      <c r="AZ201" s="9"/>
      <c r="BA201" s="9"/>
    </row>
    <row r="202" spans="1:53" ht="15" outlineLevel="1" x14ac:dyDescent="0.25">
      <c r="A202" s="7"/>
      <c r="B202" s="8"/>
      <c r="C202" s="18"/>
      <c r="D202" s="18"/>
      <c r="E202" s="18"/>
      <c r="F202" s="27"/>
      <c r="G202" t="str">
        <f t="shared" ref="G202:G208" si="29">_xlfn.CONCAT(H202:M202)</f>
        <v>YYBNBrd</v>
      </c>
      <c r="H202" s="700" t="s">
        <v>353</v>
      </c>
      <c r="I202" s="700" t="s">
        <v>353</v>
      </c>
      <c r="J202" s="700" t="s">
        <v>14</v>
      </c>
      <c r="K202" s="700" t="s">
        <v>78</v>
      </c>
      <c r="L202" s="700" t="s">
        <v>14</v>
      </c>
      <c r="M202" s="700" t="s">
        <v>949</v>
      </c>
      <c r="N202" t="b">
        <f>AND(COUNTIF(G203:$G$239,G202))</f>
        <v>0</v>
      </c>
      <c r="O202" s="34" t="s">
        <v>356</v>
      </c>
      <c r="P202" s="34" t="s">
        <v>1266</v>
      </c>
      <c r="R202" s="253" t="b">
        <v>1</v>
      </c>
      <c r="AX202" s="17"/>
      <c r="AY202" s="9"/>
      <c r="AZ202" s="9"/>
      <c r="BA202" s="9"/>
    </row>
    <row r="203" spans="1:53" ht="15" outlineLevel="1" x14ac:dyDescent="0.25">
      <c r="A203" s="7"/>
      <c r="B203" s="8"/>
      <c r="C203" s="18"/>
      <c r="D203" s="18"/>
      <c r="E203" s="18"/>
      <c r="F203" s="27"/>
      <c r="G203" t="str">
        <f t="shared" si="29"/>
        <v>YYBNBl</v>
      </c>
      <c r="H203" s="700" t="s">
        <v>353</v>
      </c>
      <c r="I203" s="700" t="s">
        <v>353</v>
      </c>
      <c r="J203" s="700" t="s">
        <v>14</v>
      </c>
      <c r="K203" s="700" t="s">
        <v>78</v>
      </c>
      <c r="L203" s="700" t="s">
        <v>14</v>
      </c>
      <c r="M203" s="700" t="s">
        <v>69</v>
      </c>
      <c r="N203" t="b">
        <f>AND(COUNTIF(G204:$G$239,G203))</f>
        <v>0</v>
      </c>
      <c r="O203" s="34" t="s">
        <v>1267</v>
      </c>
      <c r="R203" s="253" t="b">
        <v>1</v>
      </c>
      <c r="AX203" s="17"/>
      <c r="AY203" s="9"/>
      <c r="AZ203" s="9"/>
      <c r="BA203" s="9"/>
    </row>
    <row r="204" spans="1:53" ht="15" outlineLevel="1" x14ac:dyDescent="0.25">
      <c r="A204" s="7"/>
      <c r="B204" s="8"/>
      <c r="C204" s="18"/>
      <c r="D204" s="18"/>
      <c r="E204" s="18"/>
      <c r="F204" s="27"/>
      <c r="G204" t="str">
        <f t="shared" si="29"/>
        <v>YYNBLb</v>
      </c>
      <c r="H204" s="700" t="s">
        <v>353</v>
      </c>
      <c r="I204" s="700" t="s">
        <v>353</v>
      </c>
      <c r="J204" s="700" t="s">
        <v>78</v>
      </c>
      <c r="K204" s="700" t="s">
        <v>14</v>
      </c>
      <c r="L204" s="700" t="s">
        <v>16</v>
      </c>
      <c r="M204" s="700" t="s">
        <v>68</v>
      </c>
      <c r="N204" t="b">
        <f>AND(COUNTIF(G206:$G$239,G204))</f>
        <v>0</v>
      </c>
      <c r="O204" s="34" t="s">
        <v>1267</v>
      </c>
      <c r="R204" s="253" t="b">
        <v>1</v>
      </c>
      <c r="AX204" s="17"/>
      <c r="AY204" s="9"/>
      <c r="AZ204" s="9"/>
      <c r="BA204" s="9"/>
    </row>
    <row r="205" spans="1:53" ht="15" outlineLevel="1" x14ac:dyDescent="0.25">
      <c r="A205" s="7"/>
      <c r="B205" s="8"/>
      <c r="C205" s="18"/>
      <c r="D205" s="18"/>
      <c r="E205" s="18"/>
      <c r="F205" s="27"/>
      <c r="G205" t="str">
        <f t="shared" ref="G205" si="30">_xlfn.CONCAT(H205:M205)</f>
        <v>YYNBLbd</v>
      </c>
      <c r="H205" s="700" t="s">
        <v>353</v>
      </c>
      <c r="I205" s="700" t="s">
        <v>353</v>
      </c>
      <c r="J205" s="700" t="s">
        <v>78</v>
      </c>
      <c r="K205" s="700" t="s">
        <v>14</v>
      </c>
      <c r="L205" s="700" t="s">
        <v>16</v>
      </c>
      <c r="M205" s="700" t="s">
        <v>946</v>
      </c>
      <c r="N205" t="b">
        <f>AND(COUNTIF(G208:$G$239,G205))</f>
        <v>0</v>
      </c>
      <c r="O205" s="34" t="s">
        <v>1267</v>
      </c>
      <c r="R205" s="253" t="b">
        <v>1</v>
      </c>
      <c r="AX205" s="17"/>
      <c r="AY205" s="9"/>
      <c r="AZ205" s="9"/>
      <c r="BA205" s="9"/>
    </row>
    <row r="206" spans="1:53" ht="15" outlineLevel="1" x14ac:dyDescent="0.25">
      <c r="A206" s="7"/>
      <c r="B206" s="8"/>
      <c r="C206" s="18"/>
      <c r="D206" s="18"/>
      <c r="E206" s="18"/>
      <c r="F206" s="27"/>
      <c r="G206" t="str">
        <f t="shared" si="29"/>
        <v>YYBLBz</v>
      </c>
      <c r="H206" s="700" t="s">
        <v>353</v>
      </c>
      <c r="I206" s="700" t="s">
        <v>353</v>
      </c>
      <c r="J206" s="700" t="s">
        <v>14</v>
      </c>
      <c r="K206" s="700" t="s">
        <v>16</v>
      </c>
      <c r="L206" s="700" t="s">
        <v>14</v>
      </c>
      <c r="M206" s="700" t="s">
        <v>73</v>
      </c>
      <c r="N206" t="b">
        <f>AND(COUNTIF(G208:$G$239,G206))</f>
        <v>0</v>
      </c>
      <c r="O206" s="34" t="s">
        <v>1267</v>
      </c>
      <c r="R206" s="253" t="b">
        <v>1</v>
      </c>
      <c r="AX206" s="17"/>
      <c r="AY206" s="9"/>
      <c r="AZ206" s="9"/>
      <c r="BA206" s="9"/>
    </row>
    <row r="207" spans="1:53" ht="15" outlineLevel="1" x14ac:dyDescent="0.25">
      <c r="A207" s="7"/>
      <c r="B207" s="8"/>
      <c r="C207" s="18"/>
      <c r="D207" s="18"/>
      <c r="E207" s="18"/>
      <c r="F207" s="27"/>
      <c r="G207" t="str">
        <f t="shared" ref="G207" si="31">_xlfn.CONCAT(H207:M207)</f>
        <v>YYBLBzd</v>
      </c>
      <c r="H207" s="700" t="s">
        <v>353</v>
      </c>
      <c r="I207" s="700" t="s">
        <v>353</v>
      </c>
      <c r="J207" s="700" t="s">
        <v>14</v>
      </c>
      <c r="K207" s="700" t="s">
        <v>16</v>
      </c>
      <c r="L207" s="700" t="s">
        <v>14</v>
      </c>
      <c r="M207" s="700" t="s">
        <v>948</v>
      </c>
      <c r="N207" t="b">
        <f>AND(COUNTIF(G210:$G$239,G207))</f>
        <v>0</v>
      </c>
      <c r="O207" s="34" t="s">
        <v>1267</v>
      </c>
      <c r="R207" s="253" t="b">
        <v>1</v>
      </c>
      <c r="AX207" s="17"/>
      <c r="AY207" s="9"/>
      <c r="AZ207" s="9"/>
      <c r="BA207" s="9"/>
    </row>
    <row r="208" spans="1:53" ht="15" outlineLevel="1" x14ac:dyDescent="0.25">
      <c r="A208" s="7"/>
      <c r="B208" s="8"/>
      <c r="C208" s="18"/>
      <c r="D208" s="18"/>
      <c r="E208" s="18"/>
      <c r="F208" s="27"/>
      <c r="G208" t="str">
        <f t="shared" si="29"/>
        <v>YYLBNb</v>
      </c>
      <c r="H208" s="700" t="s">
        <v>353</v>
      </c>
      <c r="I208" s="700" t="s">
        <v>353</v>
      </c>
      <c r="J208" s="700" t="s">
        <v>16</v>
      </c>
      <c r="K208" s="700" t="s">
        <v>14</v>
      </c>
      <c r="L208" s="700" t="s">
        <v>78</v>
      </c>
      <c r="M208" s="700" t="s">
        <v>68</v>
      </c>
      <c r="N208" t="b">
        <f>AND(COUNTIF(G210:$G$239,G208))</f>
        <v>0</v>
      </c>
      <c r="O208" s="34" t="s">
        <v>1267</v>
      </c>
      <c r="R208" s="253" t="b">
        <v>1</v>
      </c>
      <c r="AX208" s="17"/>
      <c r="AY208" s="9"/>
      <c r="AZ208" s="9"/>
      <c r="BA208" s="9"/>
    </row>
    <row r="209" spans="1:53" ht="15" outlineLevel="1" x14ac:dyDescent="0.25">
      <c r="A209" s="7"/>
      <c r="B209" s="8"/>
      <c r="C209" s="18"/>
      <c r="D209" s="18"/>
      <c r="E209" s="18"/>
      <c r="F209" s="27"/>
      <c r="G209" t="str">
        <f t="shared" ref="G209" si="32">_xlfn.CONCAT(H209:M209)</f>
        <v>YYLBNbd</v>
      </c>
      <c r="H209" s="700" t="s">
        <v>353</v>
      </c>
      <c r="I209" s="700" t="s">
        <v>353</v>
      </c>
      <c r="J209" s="700" t="s">
        <v>16</v>
      </c>
      <c r="K209" s="700" t="s">
        <v>14</v>
      </c>
      <c r="L209" s="700" t="s">
        <v>78</v>
      </c>
      <c r="M209" s="700" t="s">
        <v>946</v>
      </c>
      <c r="N209" t="b">
        <f>AND(COUNTIF(G211:$G$239,G209))</f>
        <v>0</v>
      </c>
      <c r="O209" s="34" t="s">
        <v>1267</v>
      </c>
      <c r="R209" s="253" t="b">
        <v>1</v>
      </c>
      <c r="AX209" s="17"/>
      <c r="AY209" s="9"/>
      <c r="AZ209" s="9"/>
      <c r="BA209" s="9"/>
    </row>
    <row r="210" spans="1:53" ht="15" outlineLevel="1" x14ac:dyDescent="0.25">
      <c r="A210" s="7"/>
      <c r="B210" s="8"/>
      <c r="C210" s="18"/>
      <c r="D210" s="18"/>
      <c r="E210" s="18"/>
      <c r="F210" s="27"/>
      <c r="G210" t="str">
        <f t="shared" ref="G210:G212" si="33">_xlfn.CONCAT(H210:M210)</f>
        <v>YYNWNw</v>
      </c>
      <c r="H210" s="700" t="s">
        <v>353</v>
      </c>
      <c r="I210" s="700" t="s">
        <v>353</v>
      </c>
      <c r="J210" s="700" t="s">
        <v>78</v>
      </c>
      <c r="K210" s="700" t="s">
        <v>8</v>
      </c>
      <c r="L210" s="700" t="s">
        <v>78</v>
      </c>
      <c r="M210" s="701" t="s">
        <v>65</v>
      </c>
      <c r="N210" t="b">
        <f>AND(COUNTIF(G211:$G$239,G210))</f>
        <v>0</v>
      </c>
      <c r="O210" s="34" t="s">
        <v>1262</v>
      </c>
      <c r="R210" s="253" t="b">
        <v>1</v>
      </c>
      <c r="AX210" s="17"/>
      <c r="AY210" s="9"/>
      <c r="AZ210" s="9"/>
      <c r="BA210" s="9"/>
    </row>
    <row r="211" spans="1:53" ht="15" outlineLevel="1" x14ac:dyDescent="0.25">
      <c r="A211" s="7"/>
      <c r="B211" s="8"/>
      <c r="C211" s="18"/>
      <c r="D211" s="18"/>
      <c r="E211" s="18"/>
      <c r="F211" s="27"/>
      <c r="G211" t="str">
        <f t="shared" ref="G211" si="34">_xlfn.CONCAT(H211:M211)</f>
        <v>YYNWNwd</v>
      </c>
      <c r="H211" s="700" t="s">
        <v>353</v>
      </c>
      <c r="I211" s="700" t="s">
        <v>353</v>
      </c>
      <c r="J211" s="700" t="s">
        <v>78</v>
      </c>
      <c r="K211" s="700" t="s">
        <v>8</v>
      </c>
      <c r="L211" s="700" t="s">
        <v>78</v>
      </c>
      <c r="M211" s="701" t="s">
        <v>945</v>
      </c>
      <c r="N211" t="b">
        <f>AND(COUNTIF(G212:$G$239,G211))</f>
        <v>0</v>
      </c>
      <c r="O211" s="34" t="s">
        <v>1262</v>
      </c>
      <c r="R211" s="253" t="b">
        <v>1</v>
      </c>
      <c r="AX211" s="17"/>
      <c r="AY211" s="9"/>
      <c r="AZ211" s="9"/>
      <c r="BA211" s="9"/>
    </row>
    <row r="212" spans="1:53" ht="15" outlineLevel="1" x14ac:dyDescent="0.25">
      <c r="A212" s="7"/>
      <c r="B212" s="8"/>
      <c r="C212" s="18"/>
      <c r="D212" s="18"/>
      <c r="E212" s="18"/>
      <c r="F212" s="27"/>
      <c r="G212" t="str">
        <f t="shared" si="33"/>
        <v>YYWNWz</v>
      </c>
      <c r="H212" s="700" t="s">
        <v>353</v>
      </c>
      <c r="I212" s="700" t="s">
        <v>353</v>
      </c>
      <c r="J212" s="700" t="s">
        <v>8</v>
      </c>
      <c r="K212" s="700" t="s">
        <v>78</v>
      </c>
      <c r="L212" s="700" t="s">
        <v>8</v>
      </c>
      <c r="M212" s="700" t="s">
        <v>73</v>
      </c>
      <c r="N212" t="b">
        <f>AND(COUNTIF(G213:$G$239,G212))</f>
        <v>0</v>
      </c>
      <c r="O212" s="34" t="s">
        <v>1262</v>
      </c>
      <c r="R212" s="253" t="b">
        <v>1</v>
      </c>
      <c r="AX212" s="17"/>
      <c r="AY212" s="9"/>
      <c r="AZ212" s="9"/>
      <c r="BA212" s="9"/>
    </row>
    <row r="213" spans="1:53" ht="15" outlineLevel="1" x14ac:dyDescent="0.25">
      <c r="A213" s="7"/>
      <c r="B213" s="8"/>
      <c r="C213" s="18"/>
      <c r="D213" s="18"/>
      <c r="E213" s="18"/>
      <c r="F213" s="27"/>
      <c r="G213" t="str">
        <f t="shared" ref="G213" si="35">_xlfn.CONCAT(H213:M213)</f>
        <v>YYWNWzd</v>
      </c>
      <c r="H213" s="700" t="s">
        <v>353</v>
      </c>
      <c r="I213" s="700" t="s">
        <v>353</v>
      </c>
      <c r="J213" s="700" t="s">
        <v>8</v>
      </c>
      <c r="K213" s="700" t="s">
        <v>78</v>
      </c>
      <c r="L213" s="700" t="s">
        <v>8</v>
      </c>
      <c r="M213" s="700" t="s">
        <v>948</v>
      </c>
      <c r="N213" t="b">
        <f>AND(COUNTIF(G214:$G$239,G213))</f>
        <v>0</v>
      </c>
      <c r="O213" s="34" t="s">
        <v>1262</v>
      </c>
      <c r="R213" s="253" t="b">
        <v>1</v>
      </c>
      <c r="AX213" s="17"/>
      <c r="AY213" s="9"/>
      <c r="AZ213" s="9"/>
      <c r="BA213" s="9"/>
    </row>
    <row r="214" spans="1:53" ht="15" outlineLevel="1" x14ac:dyDescent="0.25">
      <c r="A214" s="7"/>
      <c r="B214" s="8"/>
      <c r="C214" s="18"/>
      <c r="D214" s="18"/>
      <c r="E214" s="18"/>
      <c r="F214" s="27"/>
      <c r="G214" t="str">
        <f t="shared" si="17"/>
        <v>YYNWBr</v>
      </c>
      <c r="H214" s="700" t="s">
        <v>353</v>
      </c>
      <c r="I214" s="700" t="s">
        <v>353</v>
      </c>
      <c r="J214" s="700" t="s">
        <v>78</v>
      </c>
      <c r="K214" s="700" t="s">
        <v>8</v>
      </c>
      <c r="L214" s="700" t="s">
        <v>14</v>
      </c>
      <c r="M214" s="700" t="s">
        <v>64</v>
      </c>
      <c r="N214" t="b">
        <f>AND(COUNTIF(G215:$G$239,G214))</f>
        <v>0</v>
      </c>
      <c r="O214" s="34" t="s">
        <v>815</v>
      </c>
      <c r="P214" s="34" t="s">
        <v>1268</v>
      </c>
      <c r="R214" s="253" t="b">
        <v>1</v>
      </c>
      <c r="AX214" s="17"/>
      <c r="AY214" s="9"/>
      <c r="AZ214" s="9"/>
      <c r="BA214" s="9"/>
    </row>
    <row r="215" spans="1:53" ht="15" outlineLevel="1" x14ac:dyDescent="0.25">
      <c r="A215" s="7"/>
      <c r="B215" s="8"/>
      <c r="C215" s="18"/>
      <c r="D215" s="18"/>
      <c r="E215" s="18"/>
      <c r="F215" s="27"/>
      <c r="G215" t="str">
        <f t="shared" ref="G215" si="36">_xlfn.CONCAT(H215:M215)</f>
        <v>YYNWBrd</v>
      </c>
      <c r="H215" s="700" t="s">
        <v>353</v>
      </c>
      <c r="I215" s="700" t="s">
        <v>353</v>
      </c>
      <c r="J215" s="700" t="s">
        <v>78</v>
      </c>
      <c r="K215" s="700" t="s">
        <v>8</v>
      </c>
      <c r="L215" s="700" t="s">
        <v>14</v>
      </c>
      <c r="M215" s="700" t="s">
        <v>949</v>
      </c>
      <c r="N215" t="b">
        <f>AND(COUNTIF(G216:$G$239,G215))</f>
        <v>0</v>
      </c>
      <c r="O215" s="34" t="s">
        <v>815</v>
      </c>
      <c r="P215" s="34" t="s">
        <v>1268</v>
      </c>
      <c r="R215" s="253" t="b">
        <v>1</v>
      </c>
      <c r="AX215" s="17"/>
      <c r="AY215" s="9"/>
      <c r="AZ215" s="9"/>
      <c r="BA215" s="9"/>
    </row>
    <row r="216" spans="1:53" ht="15" outlineLevel="1" x14ac:dyDescent="0.25">
      <c r="A216" s="7"/>
      <c r="B216" s="8"/>
      <c r="C216" s="18"/>
      <c r="D216" s="18"/>
      <c r="E216" s="18"/>
      <c r="F216" s="27"/>
      <c r="G216" t="str">
        <f t="shared" si="17"/>
        <v>YYWBNw</v>
      </c>
      <c r="H216" s="700" t="s">
        <v>353</v>
      </c>
      <c r="I216" s="700" t="s">
        <v>353</v>
      </c>
      <c r="J216" s="700" t="s">
        <v>8</v>
      </c>
      <c r="K216" s="700" t="s">
        <v>14</v>
      </c>
      <c r="L216" s="700" t="s">
        <v>78</v>
      </c>
      <c r="M216" s="700" t="s">
        <v>65</v>
      </c>
      <c r="N216" t="b">
        <f>AND(COUNTIF(G217:$G$239,G216))</f>
        <v>0</v>
      </c>
      <c r="O216" s="34" t="s">
        <v>815</v>
      </c>
      <c r="P216" s="34" t="s">
        <v>1268</v>
      </c>
      <c r="Q216" s="34" t="s">
        <v>1081</v>
      </c>
      <c r="R216" s="253" t="b">
        <v>1</v>
      </c>
      <c r="AX216" s="17"/>
      <c r="AY216" s="9"/>
      <c r="AZ216" s="9"/>
      <c r="BA216" s="9"/>
    </row>
    <row r="217" spans="1:53" ht="15" outlineLevel="1" x14ac:dyDescent="0.25">
      <c r="A217" s="7"/>
      <c r="B217" s="8"/>
      <c r="C217" s="18"/>
      <c r="D217" s="18"/>
      <c r="E217" s="18"/>
      <c r="F217" s="27"/>
      <c r="G217" t="str">
        <f t="shared" ref="G217" si="37">_xlfn.CONCAT(H217:M217)</f>
        <v>YYWBNwd</v>
      </c>
      <c r="H217" s="700" t="s">
        <v>353</v>
      </c>
      <c r="I217" s="700" t="s">
        <v>353</v>
      </c>
      <c r="J217" s="700" t="s">
        <v>8</v>
      </c>
      <c r="K217" s="700" t="s">
        <v>14</v>
      </c>
      <c r="L217" s="700" t="s">
        <v>78</v>
      </c>
      <c r="M217" s="700" t="s">
        <v>945</v>
      </c>
      <c r="N217" t="b">
        <f>AND(COUNTIF(G218:$G$239,G217))</f>
        <v>0</v>
      </c>
      <c r="O217" s="34" t="s">
        <v>815</v>
      </c>
      <c r="P217" s="34" t="s">
        <v>1268</v>
      </c>
      <c r="Q217" s="34" t="s">
        <v>1081</v>
      </c>
      <c r="R217" s="253" t="b">
        <v>1</v>
      </c>
      <c r="AX217" s="17"/>
      <c r="AY217" s="9"/>
      <c r="AZ217" s="9"/>
      <c r="BA217" s="9"/>
    </row>
    <row r="218" spans="1:53" ht="15" outlineLevel="1" x14ac:dyDescent="0.25">
      <c r="A218" s="7"/>
      <c r="B218" s="8"/>
      <c r="C218" s="18"/>
      <c r="D218" s="18"/>
      <c r="E218" s="18"/>
      <c r="F218" s="27"/>
      <c r="G218" t="str">
        <f t="shared" si="17"/>
        <v>YYBNWb</v>
      </c>
      <c r="H218" s="700" t="s">
        <v>353</v>
      </c>
      <c r="I218" s="700" t="s">
        <v>353</v>
      </c>
      <c r="J218" s="700" t="s">
        <v>14</v>
      </c>
      <c r="K218" s="700" t="s">
        <v>78</v>
      </c>
      <c r="L218" s="700" t="s">
        <v>8</v>
      </c>
      <c r="M218" s="700" t="s">
        <v>68</v>
      </c>
      <c r="N218" t="b">
        <f>AND(COUNTIF(G219:$G$239,G218))</f>
        <v>0</v>
      </c>
      <c r="O218" s="34" t="s">
        <v>815</v>
      </c>
      <c r="P218" s="34" t="s">
        <v>1268</v>
      </c>
      <c r="R218" s="253" t="b">
        <v>1</v>
      </c>
      <c r="AX218" s="17"/>
      <c r="AY218" s="9"/>
      <c r="AZ218" s="9"/>
      <c r="BA218" s="9"/>
    </row>
    <row r="219" spans="1:53" ht="15" outlineLevel="1" x14ac:dyDescent="0.25">
      <c r="A219" s="7"/>
      <c r="B219" s="8"/>
      <c r="C219" s="18"/>
      <c r="D219" s="18"/>
      <c r="E219" s="18"/>
      <c r="F219" s="27"/>
      <c r="G219" t="str">
        <f t="shared" ref="G219:G226" si="38">_xlfn.CONCAT(H219:M219)</f>
        <v>YYBNWbd</v>
      </c>
      <c r="H219" s="700" t="s">
        <v>353</v>
      </c>
      <c r="I219" s="700" t="s">
        <v>353</v>
      </c>
      <c r="J219" s="700" t="s">
        <v>14</v>
      </c>
      <c r="K219" s="700" t="s">
        <v>78</v>
      </c>
      <c r="L219" s="700" t="s">
        <v>8</v>
      </c>
      <c r="M219" s="700" t="s">
        <v>946</v>
      </c>
      <c r="N219" t="b">
        <f>AND(COUNTIF(G227:$G$239,G219))</f>
        <v>0</v>
      </c>
      <c r="O219" s="34" t="s">
        <v>815</v>
      </c>
      <c r="P219" s="34" t="s">
        <v>1268</v>
      </c>
      <c r="R219" s="253" t="b">
        <v>1</v>
      </c>
      <c r="AX219" s="17"/>
      <c r="AY219" s="9"/>
      <c r="AZ219" s="9"/>
      <c r="BA219" s="9"/>
    </row>
    <row r="220" spans="1:53" ht="15" outlineLevel="1" x14ac:dyDescent="0.25">
      <c r="A220" s="7"/>
      <c r="B220" s="8"/>
      <c r="C220" s="18"/>
      <c r="D220" s="18"/>
      <c r="E220" s="18"/>
      <c r="F220" s="27"/>
      <c r="G220" t="str">
        <f t="shared" si="38"/>
        <v>YYNWBl</v>
      </c>
      <c r="H220" s="700" t="s">
        <v>353</v>
      </c>
      <c r="I220" s="700" t="s">
        <v>353</v>
      </c>
      <c r="J220" s="700" t="s">
        <v>78</v>
      </c>
      <c r="K220" s="700" t="s">
        <v>8</v>
      </c>
      <c r="L220" s="700" t="s">
        <v>14</v>
      </c>
      <c r="M220" s="700" t="s">
        <v>69</v>
      </c>
      <c r="N220" t="b">
        <f>AND(COUNTIF(G228:$G$239,G220))</f>
        <v>0</v>
      </c>
      <c r="O220" s="34" t="s">
        <v>1268</v>
      </c>
      <c r="R220" s="253" t="b">
        <v>1</v>
      </c>
      <c r="AX220" s="17"/>
      <c r="AY220" s="9"/>
      <c r="AZ220" s="9"/>
      <c r="BA220" s="9"/>
    </row>
    <row r="221" spans="1:53" ht="15" outlineLevel="1" x14ac:dyDescent="0.25">
      <c r="A221" s="7"/>
      <c r="B221" s="8"/>
      <c r="C221" s="18"/>
      <c r="D221" s="18"/>
      <c r="E221" s="18"/>
      <c r="F221" s="27"/>
      <c r="G221" t="str">
        <f t="shared" si="38"/>
        <v>YYWBLw</v>
      </c>
      <c r="H221" s="700" t="s">
        <v>353</v>
      </c>
      <c r="I221" s="700" t="s">
        <v>353</v>
      </c>
      <c r="J221" s="700" t="s">
        <v>8</v>
      </c>
      <c r="K221" s="700" t="s">
        <v>14</v>
      </c>
      <c r="L221" s="700" t="s">
        <v>16</v>
      </c>
      <c r="M221" s="700" t="s">
        <v>65</v>
      </c>
      <c r="N221" t="b">
        <f>AND(COUNTIF(G229:$G$239,G221))</f>
        <v>0</v>
      </c>
      <c r="O221" s="34" t="s">
        <v>1268</v>
      </c>
      <c r="R221" s="253" t="b">
        <v>1</v>
      </c>
      <c r="AX221" s="17"/>
      <c r="AY221" s="9"/>
      <c r="AZ221" s="9"/>
      <c r="BA221" s="9"/>
    </row>
    <row r="222" spans="1:53" ht="15" outlineLevel="1" x14ac:dyDescent="0.25">
      <c r="A222" s="7"/>
      <c r="B222" s="8"/>
      <c r="C222" s="18"/>
      <c r="D222" s="18"/>
      <c r="E222" s="18"/>
      <c r="F222" s="27"/>
      <c r="G222" t="str">
        <f t="shared" si="38"/>
        <v>YYWBLwd</v>
      </c>
      <c r="H222" s="700" t="s">
        <v>353</v>
      </c>
      <c r="I222" s="700" t="s">
        <v>353</v>
      </c>
      <c r="J222" s="700" t="s">
        <v>8</v>
      </c>
      <c r="K222" s="700" t="s">
        <v>14</v>
      </c>
      <c r="L222" s="700" t="s">
        <v>16</v>
      </c>
      <c r="M222" s="700" t="s">
        <v>945</v>
      </c>
      <c r="N222" t="b">
        <f>AND(COUNTIF(G230:$G$239,G222))</f>
        <v>0</v>
      </c>
      <c r="O222" s="34" t="s">
        <v>1268</v>
      </c>
      <c r="R222" s="253" t="b">
        <v>1</v>
      </c>
      <c r="AX222" s="17"/>
      <c r="AY222" s="9"/>
      <c r="AZ222" s="9"/>
      <c r="BA222" s="9"/>
    </row>
    <row r="223" spans="1:53" ht="15" outlineLevel="1" x14ac:dyDescent="0.25">
      <c r="A223" s="7"/>
      <c r="B223" s="8"/>
      <c r="C223" s="18"/>
      <c r="D223" s="18"/>
      <c r="E223" s="18"/>
      <c r="F223" s="27"/>
      <c r="G223" t="str">
        <f t="shared" si="38"/>
        <v>YYBLWb</v>
      </c>
      <c r="H223" s="700" t="s">
        <v>353</v>
      </c>
      <c r="I223" s="700" t="s">
        <v>353</v>
      </c>
      <c r="J223" s="700" t="s">
        <v>14</v>
      </c>
      <c r="K223" s="700" t="s">
        <v>16</v>
      </c>
      <c r="L223" s="700" t="s">
        <v>8</v>
      </c>
      <c r="M223" s="700" t="s">
        <v>68</v>
      </c>
      <c r="N223" t="b">
        <f>AND(COUNTIF(G230:$G$239,G223))</f>
        <v>0</v>
      </c>
      <c r="O223" s="34" t="s">
        <v>1268</v>
      </c>
      <c r="R223" s="253" t="b">
        <v>1</v>
      </c>
      <c r="AX223" s="17"/>
      <c r="AY223" s="9"/>
      <c r="AZ223" s="9"/>
      <c r="BA223" s="9"/>
    </row>
    <row r="224" spans="1:53" ht="15" outlineLevel="1" x14ac:dyDescent="0.25">
      <c r="A224" s="7"/>
      <c r="B224" s="8"/>
      <c r="C224" s="18"/>
      <c r="D224" s="18"/>
      <c r="E224" s="18"/>
      <c r="F224" s="27"/>
      <c r="G224" t="str">
        <f t="shared" si="38"/>
        <v>YYBLWbd</v>
      </c>
      <c r="H224" s="700" t="s">
        <v>353</v>
      </c>
      <c r="I224" s="700" t="s">
        <v>353</v>
      </c>
      <c r="J224" s="700" t="s">
        <v>14</v>
      </c>
      <c r="K224" s="700" t="s">
        <v>16</v>
      </c>
      <c r="L224" s="700" t="s">
        <v>8</v>
      </c>
      <c r="M224" s="700" t="s">
        <v>946</v>
      </c>
      <c r="N224" t="b">
        <f>AND(COUNTIF(G231:$G$239,G224))</f>
        <v>0</v>
      </c>
      <c r="O224" s="34" t="s">
        <v>1268</v>
      </c>
      <c r="R224" s="253" t="b">
        <v>1</v>
      </c>
      <c r="AX224" s="17"/>
      <c r="AY224" s="9"/>
      <c r="AZ224" s="9"/>
      <c r="BA224" s="9"/>
    </row>
    <row r="225" spans="1:53" ht="15" outlineLevel="1" x14ac:dyDescent="0.25">
      <c r="A225" s="7"/>
      <c r="B225" s="8"/>
      <c r="C225" s="18"/>
      <c r="D225" s="18"/>
      <c r="E225" s="18"/>
      <c r="F225" s="27"/>
      <c r="G225" t="str">
        <f t="shared" si="38"/>
        <v>YYLWBr</v>
      </c>
      <c r="H225" s="700" t="s">
        <v>353</v>
      </c>
      <c r="I225" s="700" t="s">
        <v>353</v>
      </c>
      <c r="J225" s="700" t="s">
        <v>16</v>
      </c>
      <c r="K225" s="700" t="s">
        <v>8</v>
      </c>
      <c r="L225" s="700" t="s">
        <v>14</v>
      </c>
      <c r="M225" s="700" t="s">
        <v>64</v>
      </c>
      <c r="N225" t="b">
        <f>AND(COUNTIF(G231:$G$239,G225))</f>
        <v>0</v>
      </c>
      <c r="O225" s="34" t="s">
        <v>1268</v>
      </c>
      <c r="R225" s="253" t="b">
        <v>1</v>
      </c>
      <c r="AX225" s="17"/>
      <c r="AY225" s="9"/>
      <c r="AZ225" s="9"/>
      <c r="BA225" s="9"/>
    </row>
    <row r="226" spans="1:53" ht="15" outlineLevel="1" x14ac:dyDescent="0.25">
      <c r="A226" s="7"/>
      <c r="B226" s="8"/>
      <c r="C226" s="18"/>
      <c r="D226" s="18"/>
      <c r="E226" s="18"/>
      <c r="F226" s="27"/>
      <c r="G226" t="str">
        <f t="shared" si="38"/>
        <v>YYLWBrd</v>
      </c>
      <c r="H226" s="700" t="s">
        <v>353</v>
      </c>
      <c r="I226" s="700" t="s">
        <v>353</v>
      </c>
      <c r="J226" s="700" t="s">
        <v>16</v>
      </c>
      <c r="K226" s="700" t="s">
        <v>8</v>
      </c>
      <c r="L226" s="700" t="s">
        <v>14</v>
      </c>
      <c r="M226" s="700" t="s">
        <v>949</v>
      </c>
      <c r="N226" t="b">
        <f>AND(COUNTIF(G232:$G$239,G226))</f>
        <v>0</v>
      </c>
      <c r="O226" s="34" t="s">
        <v>1268</v>
      </c>
      <c r="R226" s="253" t="b">
        <v>1</v>
      </c>
      <c r="AX226" s="17"/>
      <c r="AY226" s="9"/>
      <c r="AZ226" s="9"/>
      <c r="BA226" s="9"/>
    </row>
    <row r="227" spans="1:53" ht="15" outlineLevel="1" x14ac:dyDescent="0.25">
      <c r="A227" s="7"/>
      <c r="B227" s="8"/>
      <c r="C227" s="18"/>
      <c r="D227" s="18"/>
      <c r="E227" s="18"/>
      <c r="F227" s="27"/>
      <c r="G227" t="str">
        <f t="shared" si="17"/>
        <v>AAAA2Nw</v>
      </c>
      <c r="H227" s="700" t="s">
        <v>23</v>
      </c>
      <c r="I227" s="700" t="s">
        <v>23</v>
      </c>
      <c r="J227" s="700" t="s">
        <v>23</v>
      </c>
      <c r="K227" s="700" t="s">
        <v>1223</v>
      </c>
      <c r="L227" s="700" t="s">
        <v>78</v>
      </c>
      <c r="M227" s="700" t="s">
        <v>65</v>
      </c>
      <c r="N227" t="b">
        <f>AND(COUNTIF(G228:$G$239,G227))</f>
        <v>0</v>
      </c>
      <c r="O227" s="34" t="s">
        <v>1264</v>
      </c>
      <c r="R227" s="253" t="b">
        <v>1</v>
      </c>
      <c r="AX227" s="17"/>
      <c r="AY227" s="9"/>
      <c r="AZ227" s="9"/>
      <c r="BA227" s="9"/>
    </row>
    <row r="228" spans="1:53" ht="15" outlineLevel="1" x14ac:dyDescent="0.25">
      <c r="A228" s="7"/>
      <c r="B228" s="8"/>
      <c r="C228" s="18"/>
      <c r="D228" s="18"/>
      <c r="E228" s="18"/>
      <c r="F228" s="27"/>
      <c r="G228" t="str">
        <f t="shared" ref="G228" si="39">_xlfn.CONCAT(H228:M228)</f>
        <v>AAAA2Nwd</v>
      </c>
      <c r="H228" s="700" t="s">
        <v>23</v>
      </c>
      <c r="I228" s="700" t="s">
        <v>23</v>
      </c>
      <c r="J228" s="700" t="s">
        <v>23</v>
      </c>
      <c r="K228" s="700" t="s">
        <v>1223</v>
      </c>
      <c r="L228" s="700" t="s">
        <v>78</v>
      </c>
      <c r="M228" s="700" t="s">
        <v>945</v>
      </c>
      <c r="N228" t="b">
        <f>AND(COUNTIF(G229:$G$239,G228))</f>
        <v>0</v>
      </c>
      <c r="O228" s="34" t="s">
        <v>1264</v>
      </c>
      <c r="R228" s="253" t="b">
        <v>1</v>
      </c>
      <c r="AX228" s="17"/>
      <c r="AY228" s="9"/>
      <c r="AZ228" s="9"/>
      <c r="BA228" s="9"/>
    </row>
    <row r="229" spans="1:53" ht="15" outlineLevel="1" x14ac:dyDescent="0.25">
      <c r="A229" s="7"/>
      <c r="B229" s="8"/>
      <c r="C229" s="18"/>
      <c r="D229" s="18"/>
      <c r="E229" s="18"/>
      <c r="F229" s="27"/>
      <c r="G229" t="str">
        <f t="shared" si="17"/>
        <v>AAANWb</v>
      </c>
      <c r="H229" s="700" t="s">
        <v>23</v>
      </c>
      <c r="I229" s="700" t="s">
        <v>23</v>
      </c>
      <c r="J229" s="700" t="s">
        <v>23</v>
      </c>
      <c r="K229" s="700" t="s">
        <v>78</v>
      </c>
      <c r="L229" s="700" t="s">
        <v>8</v>
      </c>
      <c r="M229" s="700" t="s">
        <v>68</v>
      </c>
      <c r="N229" t="b">
        <f>AND(COUNTIF(G230:$G$239,G229))</f>
        <v>0</v>
      </c>
      <c r="O229" s="34" t="s">
        <v>1264</v>
      </c>
      <c r="R229" s="253" t="b">
        <v>1</v>
      </c>
      <c r="AX229" s="17"/>
      <c r="AY229" s="9"/>
      <c r="AZ229" s="9"/>
      <c r="BA229" s="9"/>
    </row>
    <row r="230" spans="1:53" ht="15" outlineLevel="1" x14ac:dyDescent="0.25">
      <c r="A230" s="7"/>
      <c r="B230" s="8"/>
      <c r="C230" s="18"/>
      <c r="D230" s="18"/>
      <c r="E230" s="18"/>
      <c r="F230" s="27"/>
      <c r="G230" t="str">
        <f t="shared" ref="G230" si="40">_xlfn.CONCAT(H230:M230)</f>
        <v>AAANWbd</v>
      </c>
      <c r="H230" s="700" t="s">
        <v>23</v>
      </c>
      <c r="I230" s="700" t="s">
        <v>23</v>
      </c>
      <c r="J230" s="700" t="s">
        <v>23</v>
      </c>
      <c r="K230" s="700" t="s">
        <v>78</v>
      </c>
      <c r="L230" s="700" t="s">
        <v>8</v>
      </c>
      <c r="M230" s="700" t="s">
        <v>946</v>
      </c>
      <c r="N230" t="b">
        <f>AND(COUNTIF(G231:$G$239,G230))</f>
        <v>0</v>
      </c>
      <c r="O230" s="34" t="s">
        <v>1264</v>
      </c>
      <c r="R230" s="253" t="b">
        <v>1</v>
      </c>
      <c r="AX230" s="17"/>
      <c r="AY230" s="9"/>
      <c r="AZ230" s="9"/>
      <c r="BA230" s="9"/>
    </row>
    <row r="231" spans="1:53" ht="15" outlineLevel="1" x14ac:dyDescent="0.25">
      <c r="A231" s="7"/>
      <c r="B231" s="8"/>
      <c r="C231" s="18"/>
      <c r="D231" s="18"/>
      <c r="E231" s="18"/>
      <c r="F231" s="27"/>
      <c r="G231" t="str">
        <f t="shared" si="17"/>
        <v>AANWBa</v>
      </c>
      <c r="H231" s="700" t="s">
        <v>23</v>
      </c>
      <c r="I231" s="700" t="s">
        <v>23</v>
      </c>
      <c r="J231" s="700" t="s">
        <v>78</v>
      </c>
      <c r="K231" s="700" t="s">
        <v>8</v>
      </c>
      <c r="L231" s="700" t="s">
        <v>14</v>
      </c>
      <c r="M231" s="700" t="s">
        <v>71</v>
      </c>
      <c r="N231" t="b">
        <f>AND(COUNTIF(G232:$G$239,G231))</f>
        <v>0</v>
      </c>
      <c r="O231" s="34" t="s">
        <v>1264</v>
      </c>
      <c r="R231" s="253" t="b">
        <v>1</v>
      </c>
      <c r="AX231" s="17"/>
      <c r="AY231" s="9"/>
      <c r="AZ231" s="9"/>
      <c r="BA231" s="9"/>
    </row>
    <row r="232" spans="1:53" ht="15" outlineLevel="1" x14ac:dyDescent="0.25">
      <c r="A232" s="7"/>
      <c r="B232" s="8"/>
      <c r="C232" s="18"/>
      <c r="D232" s="18"/>
      <c r="E232" s="18"/>
      <c r="F232" s="27"/>
      <c r="G232" t="str">
        <f t="shared" si="17"/>
        <v>AYWBA1a</v>
      </c>
      <c r="H232" s="700" t="s">
        <v>23</v>
      </c>
      <c r="I232" s="700" t="s">
        <v>353</v>
      </c>
      <c r="J232" s="700" t="s">
        <v>8</v>
      </c>
      <c r="K232" s="700" t="s">
        <v>14</v>
      </c>
      <c r="L232" s="700" t="s">
        <v>223</v>
      </c>
      <c r="M232" s="700" t="s">
        <v>71</v>
      </c>
      <c r="N232" t="b">
        <f>AND(COUNTIF(G233:$G$239,G232))</f>
        <v>0</v>
      </c>
      <c r="O232" s="34" t="s">
        <v>1264</v>
      </c>
      <c r="R232" s="253" t="b">
        <v>1</v>
      </c>
      <c r="AX232" s="17"/>
      <c r="AY232" s="9"/>
      <c r="AZ232" s="9"/>
      <c r="BA232" s="9"/>
    </row>
    <row r="233" spans="1:53" ht="15" outlineLevel="1" x14ac:dyDescent="0.25">
      <c r="A233" s="7"/>
      <c r="B233" s="8"/>
      <c r="C233" s="18"/>
      <c r="D233" s="18"/>
      <c r="E233" s="18"/>
      <c r="F233" s="27"/>
      <c r="G233" t="str">
        <f t="shared" si="17"/>
        <v>YYFWBz</v>
      </c>
      <c r="H233" s="700" t="s">
        <v>353</v>
      </c>
      <c r="I233" s="700" t="s">
        <v>353</v>
      </c>
      <c r="J233" s="700" t="s">
        <v>10</v>
      </c>
      <c r="K233" s="700" t="s">
        <v>8</v>
      </c>
      <c r="L233" s="700" t="s">
        <v>14</v>
      </c>
      <c r="M233" s="700" t="s">
        <v>73</v>
      </c>
      <c r="N233" t="b">
        <f>AND(COUNTIF(G234:$G$239,G233))</f>
        <v>0</v>
      </c>
      <c r="O233" s="34" t="s">
        <v>1081</v>
      </c>
      <c r="R233" s="253" t="b">
        <v>1</v>
      </c>
      <c r="AX233" s="17"/>
      <c r="AY233" s="9"/>
      <c r="AZ233" s="9"/>
      <c r="BA233" s="9"/>
    </row>
    <row r="234" spans="1:53" ht="15" outlineLevel="1" x14ac:dyDescent="0.25">
      <c r="A234" s="7"/>
      <c r="B234" s="8"/>
      <c r="C234" s="18"/>
      <c r="D234" s="18"/>
      <c r="E234" s="18"/>
      <c r="F234" s="27"/>
      <c r="G234" t="str">
        <f t="shared" ref="G234" si="41">_xlfn.CONCAT(H234:M234)</f>
        <v>YYFWBzd</v>
      </c>
      <c r="H234" s="700" t="s">
        <v>353</v>
      </c>
      <c r="I234" s="700" t="s">
        <v>353</v>
      </c>
      <c r="J234" s="700" t="s">
        <v>10</v>
      </c>
      <c r="K234" s="700" t="s">
        <v>8</v>
      </c>
      <c r="L234" s="700" t="s">
        <v>14</v>
      </c>
      <c r="M234" s="700" t="s">
        <v>948</v>
      </c>
      <c r="N234" t="b">
        <f>AND(COUNTIF(G235:$G$239,G234))</f>
        <v>0</v>
      </c>
      <c r="O234" s="34" t="s">
        <v>1081</v>
      </c>
      <c r="R234" s="253" t="b">
        <v>1</v>
      </c>
      <c r="AX234" s="17"/>
      <c r="AY234" s="9"/>
      <c r="AZ234" s="9"/>
      <c r="BA234" s="9"/>
    </row>
    <row r="235" spans="1:53" ht="15" outlineLevel="1" x14ac:dyDescent="0.25">
      <c r="A235" s="7"/>
      <c r="B235" s="8"/>
      <c r="C235" s="18"/>
      <c r="D235" s="18"/>
      <c r="E235" s="18"/>
      <c r="F235" s="27"/>
      <c r="G235" t="str">
        <f t="shared" si="17"/>
        <v>YYBNWf</v>
      </c>
      <c r="H235" s="700" t="s">
        <v>353</v>
      </c>
      <c r="I235" s="700" t="s">
        <v>353</v>
      </c>
      <c r="J235" s="700" t="s">
        <v>14</v>
      </c>
      <c r="K235" s="700" t="s">
        <v>78</v>
      </c>
      <c r="L235" s="700" t="s">
        <v>8</v>
      </c>
      <c r="M235" s="700" t="s">
        <v>66</v>
      </c>
      <c r="N235" t="b">
        <f>AND(COUNTIF(G236:$G$239,G235))</f>
        <v>0</v>
      </c>
      <c r="O235" s="34" t="s">
        <v>1081</v>
      </c>
      <c r="R235" s="253" t="b">
        <v>1</v>
      </c>
      <c r="AX235" s="17"/>
      <c r="AY235" s="9"/>
      <c r="AZ235" s="9"/>
      <c r="BA235" s="9"/>
    </row>
    <row r="236" spans="1:53" ht="15" outlineLevel="1" x14ac:dyDescent="0.25">
      <c r="A236" s="7"/>
      <c r="B236" s="8"/>
      <c r="C236" s="18"/>
      <c r="D236" s="18"/>
      <c r="E236" s="18"/>
      <c r="F236" s="27"/>
      <c r="G236" t="str">
        <f t="shared" si="17"/>
        <v>YYNWFw</v>
      </c>
      <c r="H236" s="700" t="s">
        <v>353</v>
      </c>
      <c r="I236" s="700" t="s">
        <v>353</v>
      </c>
      <c r="J236" s="700" t="s">
        <v>78</v>
      </c>
      <c r="K236" s="700" t="s">
        <v>8</v>
      </c>
      <c r="L236" s="700" t="s">
        <v>10</v>
      </c>
      <c r="M236" s="700" t="s">
        <v>65</v>
      </c>
      <c r="N236" t="b">
        <f>AND(COUNTIF(G237:$G$239,G236))</f>
        <v>0</v>
      </c>
      <c r="O236" s="34" t="s">
        <v>1081</v>
      </c>
      <c r="R236" s="253" t="b">
        <v>1</v>
      </c>
      <c r="AX236" s="17"/>
      <c r="AY236" s="9"/>
      <c r="AZ236" s="9"/>
      <c r="BA236" s="9"/>
    </row>
    <row r="237" spans="1:53" ht="15" outlineLevel="1" x14ac:dyDescent="0.25">
      <c r="A237" s="7"/>
      <c r="B237" s="8"/>
      <c r="C237" s="18"/>
      <c r="D237" s="18"/>
      <c r="E237" s="18"/>
      <c r="F237" s="27"/>
      <c r="G237" t="str">
        <f t="shared" ref="G237:G238" si="42">_xlfn.CONCAT(H237:M237)</f>
        <v>YYNWFwd</v>
      </c>
      <c r="H237" s="700" t="s">
        <v>353</v>
      </c>
      <c r="I237" s="700" t="s">
        <v>353</v>
      </c>
      <c r="J237" s="700" t="s">
        <v>78</v>
      </c>
      <c r="K237" s="700" t="s">
        <v>8</v>
      </c>
      <c r="L237" s="700" t="s">
        <v>10</v>
      </c>
      <c r="M237" s="700" t="s">
        <v>945</v>
      </c>
      <c r="N237" t="b">
        <f>AND(COUNTIF(G238:$G$239,G237))</f>
        <v>0</v>
      </c>
      <c r="O237" s="34" t="s">
        <v>1081</v>
      </c>
      <c r="R237" s="253" t="b">
        <v>1</v>
      </c>
      <c r="AX237" s="17"/>
      <c r="AY237" s="9"/>
      <c r="AZ237" s="9"/>
      <c r="BA237" s="9"/>
    </row>
    <row r="238" spans="1:53" ht="15" outlineLevel="1" x14ac:dyDescent="0.25">
      <c r="A238" s="7"/>
      <c r="B238" s="8"/>
      <c r="C238" s="18"/>
      <c r="D238" s="18"/>
      <c r="E238" s="18"/>
      <c r="F238" s="27"/>
      <c r="G238" t="str">
        <f t="shared" si="42"/>
        <v>YYWFWb</v>
      </c>
      <c r="H238" s="700" t="s">
        <v>353</v>
      </c>
      <c r="I238" s="700" t="s">
        <v>353</v>
      </c>
      <c r="J238" s="700" t="s">
        <v>8</v>
      </c>
      <c r="K238" s="700" t="s">
        <v>10</v>
      </c>
      <c r="L238" s="700" t="s">
        <v>8</v>
      </c>
      <c r="M238" s="700" t="s">
        <v>68</v>
      </c>
      <c r="N238" t="b">
        <f>AND(COUNTIF(G239:$G$239,G238))</f>
        <v>0</v>
      </c>
      <c r="O238" s="34" t="s">
        <v>1081</v>
      </c>
      <c r="R238" s="253" t="b">
        <v>1</v>
      </c>
      <c r="AX238" s="17"/>
      <c r="AY238" s="9"/>
      <c r="AZ238" s="9"/>
      <c r="BA238" s="9"/>
    </row>
    <row r="239" spans="1:53" ht="15" outlineLevel="1" x14ac:dyDescent="0.25">
      <c r="A239" s="7"/>
      <c r="B239" s="8"/>
      <c r="C239" s="18"/>
      <c r="D239" s="18"/>
      <c r="E239" s="18"/>
      <c r="F239" s="27"/>
      <c r="G239" t="str">
        <f t="shared" si="17"/>
        <v>YYWFWbd</v>
      </c>
      <c r="H239" s="700" t="s">
        <v>353</v>
      </c>
      <c r="I239" s="700" t="s">
        <v>353</v>
      </c>
      <c r="J239" s="700" t="s">
        <v>8</v>
      </c>
      <c r="K239" s="700" t="s">
        <v>10</v>
      </c>
      <c r="L239" s="700" t="s">
        <v>8</v>
      </c>
      <c r="M239" s="700" t="s">
        <v>946</v>
      </c>
      <c r="N239" t="b">
        <f>AND(COUNTIF(G$240:$G240,G239))</f>
        <v>0</v>
      </c>
      <c r="O239" s="34" t="s">
        <v>1081</v>
      </c>
      <c r="R239" s="253" t="b">
        <v>1</v>
      </c>
      <c r="AX239" s="17"/>
      <c r="AY239" s="9"/>
      <c r="AZ239" s="9"/>
      <c r="BA239" s="9"/>
    </row>
    <row r="240" spans="1:53" ht="15" customHeight="1" outlineLevel="1" x14ac:dyDescent="0.25">
      <c r="A240" s="7"/>
      <c r="B240" s="8"/>
      <c r="C240" s="18"/>
      <c r="D240" s="18"/>
      <c r="E240" s="18"/>
      <c r="F240" s="27"/>
      <c r="N240" t="b">
        <f>OR(N161:N239)</f>
        <v>0</v>
      </c>
      <c r="AX240" s="17"/>
      <c r="AY240" s="9"/>
      <c r="AZ240" s="9"/>
      <c r="BA240" s="9"/>
    </row>
    <row r="241" spans="1:53" ht="15" outlineLevel="1" x14ac:dyDescent="0.25">
      <c r="A241" s="7"/>
      <c r="B241" s="8"/>
      <c r="C241" s="18"/>
      <c r="D241" s="18"/>
      <c r="E241" s="18"/>
      <c r="F241" s="27"/>
      <c r="AX241" s="17"/>
      <c r="AY241" s="9"/>
      <c r="AZ241" s="9"/>
      <c r="BA241" s="9"/>
    </row>
    <row r="242" spans="1:53" ht="15" outlineLevel="1" x14ac:dyDescent="0.25">
      <c r="A242" s="7"/>
      <c r="B242" s="8"/>
      <c r="C242" s="18"/>
      <c r="D242" s="18"/>
      <c r="E242" s="18"/>
      <c r="F242" s="27"/>
      <c r="G242" s="506" t="s">
        <v>1031</v>
      </c>
      <c r="I242" s="27" t="s">
        <v>1109</v>
      </c>
      <c r="J242" s="27"/>
      <c r="K242" s="27"/>
      <c r="L242" s="27"/>
      <c r="M242" s="27"/>
      <c r="N242" s="27"/>
      <c r="O242" s="196"/>
      <c r="P242" s="196"/>
      <c r="Q242" s="196"/>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506"/>
      <c r="I243" s="740">
        <v>1.2</v>
      </c>
      <c r="J243" s="740">
        <v>1</v>
      </c>
      <c r="K243" s="740">
        <v>1.22</v>
      </c>
      <c r="L243" s="740">
        <v>0.87</v>
      </c>
      <c r="M243" s="740">
        <v>1.05</v>
      </c>
      <c r="N243" s="740">
        <v>0.83</v>
      </c>
      <c r="O243" s="742">
        <v>0.95</v>
      </c>
      <c r="P243" s="742">
        <v>0.65</v>
      </c>
      <c r="Q243" s="741">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
        <v>803</v>
      </c>
      <c r="H244" t="s">
        <v>819</v>
      </c>
      <c r="I244" t="s">
        <v>397</v>
      </c>
      <c r="J244" t="s">
        <v>790</v>
      </c>
      <c r="K244" t="s">
        <v>791</v>
      </c>
      <c r="L244" t="s">
        <v>792</v>
      </c>
      <c r="M244" t="s">
        <v>793</v>
      </c>
      <c r="N244" t="s">
        <v>794</v>
      </c>
      <c r="O244" t="s">
        <v>795</v>
      </c>
      <c r="P244" t="s">
        <v>796</v>
      </c>
      <c r="Q244" t="s">
        <v>797</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ref="G245:G286" si="43">_xlfn.CONCAT(H161:M161)</f>
        <v>AAAA2A1a</v>
      </c>
      <c r="H245" s="700">
        <v>0</v>
      </c>
      <c r="I245" s="744">
        <f t="shared" ref="I245:Q245" si="44">$H245*I$243</f>
        <v>0</v>
      </c>
      <c r="J245" s="744">
        <f t="shared" si="44"/>
        <v>0</v>
      </c>
      <c r="K245" s="744">
        <f t="shared" si="44"/>
        <v>0</v>
      </c>
      <c r="L245" s="744">
        <f t="shared" si="44"/>
        <v>0</v>
      </c>
      <c r="M245" s="744">
        <f t="shared" si="44"/>
        <v>0</v>
      </c>
      <c r="N245" s="744">
        <f t="shared" si="44"/>
        <v>0</v>
      </c>
      <c r="O245" s="744">
        <f t="shared" si="44"/>
        <v>0</v>
      </c>
      <c r="P245" s="744">
        <f t="shared" si="44"/>
        <v>0</v>
      </c>
      <c r="Q245" s="744">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43"/>
        <v>GGGGAg1a2</v>
      </c>
      <c r="H246" s="700">
        <v>0</v>
      </c>
      <c r="I246" s="744">
        <f t="shared" ref="I246:I254" si="45">$H246*I$243</f>
        <v>0</v>
      </c>
      <c r="J246" s="744">
        <f t="shared" ref="J246:Q256" si="46">$H246*J$243</f>
        <v>0</v>
      </c>
      <c r="K246" s="744">
        <f t="shared" si="46"/>
        <v>0</v>
      </c>
      <c r="L246" s="744">
        <f t="shared" si="46"/>
        <v>0</v>
      </c>
      <c r="M246" s="744">
        <f t="shared" si="46"/>
        <v>0</v>
      </c>
      <c r="N246" s="744">
        <f t="shared" si="46"/>
        <v>0</v>
      </c>
      <c r="O246" s="744">
        <f t="shared" si="46"/>
        <v>0</v>
      </c>
      <c r="P246" s="744">
        <f t="shared" si="46"/>
        <v>0</v>
      </c>
      <c r="Q246" s="744">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43"/>
        <v>GGGGSg1a2</v>
      </c>
      <c r="H247" s="700">
        <v>0</v>
      </c>
      <c r="I247" s="744">
        <f t="shared" si="45"/>
        <v>0</v>
      </c>
      <c r="J247" s="744">
        <f t="shared" si="46"/>
        <v>0</v>
      </c>
      <c r="K247" s="744">
        <f t="shared" si="46"/>
        <v>0</v>
      </c>
      <c r="L247" s="744">
        <f t="shared" si="46"/>
        <v>0</v>
      </c>
      <c r="M247" s="744">
        <f t="shared" si="46"/>
        <v>0</v>
      </c>
      <c r="N247" s="744">
        <f t="shared" si="46"/>
        <v>0</v>
      </c>
      <c r="O247" s="744">
        <f t="shared" si="46"/>
        <v>0</v>
      </c>
      <c r="P247" s="744">
        <f t="shared" si="46"/>
        <v>0</v>
      </c>
      <c r="Q247" s="744">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43"/>
        <v>GGGAg2Na2</v>
      </c>
      <c r="H248" s="700">
        <v>0</v>
      </c>
      <c r="I248" s="744">
        <f t="shared" si="45"/>
        <v>0</v>
      </c>
      <c r="J248" s="744">
        <f t="shared" si="46"/>
        <v>0</v>
      </c>
      <c r="K248" s="744">
        <f t="shared" si="46"/>
        <v>0</v>
      </c>
      <c r="L248" s="744">
        <f t="shared" si="46"/>
        <v>0</v>
      </c>
      <c r="M248" s="744">
        <f t="shared" si="46"/>
        <v>0</v>
      </c>
      <c r="N248" s="744">
        <f t="shared" si="46"/>
        <v>0</v>
      </c>
      <c r="O248" s="744">
        <f t="shared" si="46"/>
        <v>0</v>
      </c>
      <c r="P248" s="744">
        <f t="shared" si="46"/>
        <v>0</v>
      </c>
      <c r="Q248" s="744">
        <f t="shared" si="46"/>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43"/>
        <v>GGGAg2Ea2</v>
      </c>
      <c r="H249" s="700">
        <v>0</v>
      </c>
      <c r="I249" s="744">
        <f t="shared" si="45"/>
        <v>0</v>
      </c>
      <c r="J249" s="744">
        <f t="shared" si="46"/>
        <v>0</v>
      </c>
      <c r="K249" s="744">
        <f t="shared" si="46"/>
        <v>0</v>
      </c>
      <c r="L249" s="744">
        <f t="shared" si="46"/>
        <v>0</v>
      </c>
      <c r="M249" s="744">
        <f t="shared" si="46"/>
        <v>0</v>
      </c>
      <c r="N249" s="744">
        <f t="shared" si="46"/>
        <v>0</v>
      </c>
      <c r="O249" s="744">
        <f t="shared" si="46"/>
        <v>0</v>
      </c>
      <c r="P249" s="744">
        <f t="shared" si="46"/>
        <v>0</v>
      </c>
      <c r="Q249" s="744">
        <f t="shared" si="46"/>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43"/>
        <v>GGGAg2OFa2</v>
      </c>
      <c r="H250" s="700">
        <v>0</v>
      </c>
      <c r="I250" s="744">
        <f t="shared" si="45"/>
        <v>0</v>
      </c>
      <c r="J250" s="744">
        <f t="shared" si="46"/>
        <v>0</v>
      </c>
      <c r="K250" s="744">
        <f t="shared" si="46"/>
        <v>0</v>
      </c>
      <c r="L250" s="744">
        <f t="shared" si="46"/>
        <v>0</v>
      </c>
      <c r="M250" s="744">
        <f t="shared" si="46"/>
        <v>0</v>
      </c>
      <c r="N250" s="744">
        <f t="shared" si="46"/>
        <v>0</v>
      </c>
      <c r="O250" s="744">
        <f t="shared" si="46"/>
        <v>0</v>
      </c>
      <c r="P250" s="744">
        <f t="shared" si="46"/>
        <v>0</v>
      </c>
      <c r="Q250" s="744">
        <f t="shared" si="46"/>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43"/>
        <v>GGGC1Na2</v>
      </c>
      <c r="H251" s="700">
        <v>0</v>
      </c>
      <c r="I251" s="744">
        <f t="shared" si="45"/>
        <v>0</v>
      </c>
      <c r="J251" s="744">
        <f t="shared" si="46"/>
        <v>0</v>
      </c>
      <c r="K251" s="744">
        <f t="shared" si="46"/>
        <v>0</v>
      </c>
      <c r="L251" s="744">
        <f t="shared" si="46"/>
        <v>0</v>
      </c>
      <c r="M251" s="744">
        <f t="shared" si="46"/>
        <v>0</v>
      </c>
      <c r="N251" s="744">
        <f t="shared" si="46"/>
        <v>0</v>
      </c>
      <c r="O251" s="744">
        <f t="shared" si="46"/>
        <v>0</v>
      </c>
      <c r="P251" s="744">
        <f t="shared" si="46"/>
        <v>0</v>
      </c>
      <c r="Q251" s="744">
        <f t="shared" si="46"/>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43"/>
        <v>GGGC1Ea2</v>
      </c>
      <c r="H252" s="700">
        <v>0</v>
      </c>
      <c r="I252" s="744">
        <f t="shared" si="45"/>
        <v>0</v>
      </c>
      <c r="J252" s="744">
        <f t="shared" si="46"/>
        <v>0</v>
      </c>
      <c r="K252" s="744">
        <f t="shared" si="46"/>
        <v>0</v>
      </c>
      <c r="L252" s="744">
        <f t="shared" si="46"/>
        <v>0</v>
      </c>
      <c r="M252" s="744">
        <f t="shared" si="46"/>
        <v>0</v>
      </c>
      <c r="N252" s="744">
        <f t="shared" si="46"/>
        <v>0</v>
      </c>
      <c r="O252" s="744">
        <f t="shared" si="46"/>
        <v>0</v>
      </c>
      <c r="P252" s="744">
        <f t="shared" si="46"/>
        <v>0</v>
      </c>
      <c r="Q252" s="744">
        <f t="shared" si="46"/>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43"/>
        <v>GGGC1Pa2</v>
      </c>
      <c r="H253" s="700">
        <v>0</v>
      </c>
      <c r="I253" s="744">
        <f t="shared" si="45"/>
        <v>0</v>
      </c>
      <c r="J253" s="744">
        <f t="shared" si="46"/>
        <v>0</v>
      </c>
      <c r="K253" s="744">
        <f t="shared" si="46"/>
        <v>0</v>
      </c>
      <c r="L253" s="744">
        <f t="shared" si="46"/>
        <v>0</v>
      </c>
      <c r="M253" s="744">
        <f t="shared" si="46"/>
        <v>0</v>
      </c>
      <c r="N253" s="744">
        <f t="shared" si="46"/>
        <v>0</v>
      </c>
      <c r="O253" s="744">
        <f t="shared" si="46"/>
        <v>0</v>
      </c>
      <c r="P253" s="744">
        <f t="shared" si="46"/>
        <v>0</v>
      </c>
      <c r="Q253" s="744">
        <f t="shared" si="46"/>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43"/>
        <v>GGGC1OFa2</v>
      </c>
      <c r="H254" s="700">
        <v>0</v>
      </c>
      <c r="I254" s="744">
        <f t="shared" si="45"/>
        <v>0</v>
      </c>
      <c r="J254" s="744">
        <f t="shared" si="46"/>
        <v>0</v>
      </c>
      <c r="K254" s="744">
        <f t="shared" si="46"/>
        <v>0</v>
      </c>
      <c r="L254" s="744">
        <f t="shared" si="46"/>
        <v>0</v>
      </c>
      <c r="M254" s="744">
        <f t="shared" si="46"/>
        <v>0</v>
      </c>
      <c r="N254" s="744">
        <f t="shared" si="46"/>
        <v>0</v>
      </c>
      <c r="O254" s="744">
        <f t="shared" si="46"/>
        <v>0</v>
      </c>
      <c r="P254" s="744">
        <f t="shared" si="46"/>
        <v>0</v>
      </c>
      <c r="Q254" s="744">
        <f t="shared" si="46"/>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43"/>
        <v>SPSPSPSPSPsp</v>
      </c>
      <c r="H255" s="700">
        <v>0</v>
      </c>
      <c r="I255" s="744">
        <f>$H255*I$243</f>
        <v>0</v>
      </c>
      <c r="J255" s="744">
        <f t="shared" si="46"/>
        <v>0</v>
      </c>
      <c r="K255" s="744">
        <f t="shared" si="46"/>
        <v>0</v>
      </c>
      <c r="L255" s="744">
        <f t="shared" si="46"/>
        <v>0</v>
      </c>
      <c r="M255" s="744">
        <f t="shared" si="46"/>
        <v>0</v>
      </c>
      <c r="N255" s="744">
        <f t="shared" si="46"/>
        <v>0</v>
      </c>
      <c r="O255" s="744">
        <f t="shared" si="46"/>
        <v>0</v>
      </c>
      <c r="P255" s="744">
        <f t="shared" si="46"/>
        <v>0</v>
      </c>
      <c r="Q255" s="744">
        <f t="shared" si="46"/>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43"/>
        <v>ANWFWb</v>
      </c>
      <c r="H256" s="700">
        <v>4000</v>
      </c>
      <c r="I256" s="744">
        <f t="shared" ref="I256:Q276" si="47">$H256*I$243</f>
        <v>4800</v>
      </c>
      <c r="J256" s="744">
        <f t="shared" si="46"/>
        <v>4000</v>
      </c>
      <c r="K256" s="744">
        <f t="shared" si="46"/>
        <v>4880</v>
      </c>
      <c r="L256" s="744">
        <f t="shared" si="46"/>
        <v>3480</v>
      </c>
      <c r="M256" s="744">
        <f t="shared" si="46"/>
        <v>4200</v>
      </c>
      <c r="N256" s="744">
        <f t="shared" si="46"/>
        <v>3320</v>
      </c>
      <c r="O256" s="744">
        <f t="shared" si="46"/>
        <v>3800</v>
      </c>
      <c r="P256" s="744">
        <f t="shared" si="46"/>
        <v>2600</v>
      </c>
      <c r="Q256" s="744">
        <f t="shared" si="46"/>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43"/>
        <v>ANWFWbd</v>
      </c>
      <c r="H257" s="700">
        <v>4000</v>
      </c>
      <c r="I257" s="744">
        <f t="shared" si="47"/>
        <v>4800</v>
      </c>
      <c r="J257" s="744">
        <f t="shared" si="47"/>
        <v>4000</v>
      </c>
      <c r="K257" s="744">
        <f t="shared" si="47"/>
        <v>4880</v>
      </c>
      <c r="L257" s="744">
        <f t="shared" si="47"/>
        <v>3480</v>
      </c>
      <c r="M257" s="744">
        <f t="shared" si="47"/>
        <v>4200</v>
      </c>
      <c r="N257" s="744">
        <f t="shared" si="47"/>
        <v>3320</v>
      </c>
      <c r="O257" s="744">
        <f t="shared" si="47"/>
        <v>3800</v>
      </c>
      <c r="P257" s="744">
        <f t="shared" si="47"/>
        <v>2600</v>
      </c>
      <c r="Q257" s="744">
        <f t="shared" si="47"/>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43"/>
        <v>AANWFw</v>
      </c>
      <c r="H258" s="700">
        <v>4200</v>
      </c>
      <c r="I258" s="744">
        <f t="shared" si="47"/>
        <v>5040</v>
      </c>
      <c r="J258" s="744">
        <f t="shared" ref="J258:Q258" si="48">$H258*J$243</f>
        <v>4200</v>
      </c>
      <c r="K258" s="744">
        <f t="shared" si="48"/>
        <v>5124</v>
      </c>
      <c r="L258" s="744">
        <f t="shared" si="48"/>
        <v>3654</v>
      </c>
      <c r="M258" s="744">
        <f t="shared" si="48"/>
        <v>4410</v>
      </c>
      <c r="N258" s="744">
        <f t="shared" si="48"/>
        <v>3486</v>
      </c>
      <c r="O258" s="744">
        <f t="shared" si="48"/>
        <v>3990</v>
      </c>
      <c r="P258" s="744">
        <f t="shared" si="48"/>
        <v>2730</v>
      </c>
      <c r="Q258" s="744">
        <f t="shared" si="48"/>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43"/>
        <v>AANWFwd</v>
      </c>
      <c r="H259" s="700">
        <v>4200</v>
      </c>
      <c r="I259" s="744">
        <f t="shared" si="47"/>
        <v>5040</v>
      </c>
      <c r="J259" s="744">
        <f t="shared" si="47"/>
        <v>4200</v>
      </c>
      <c r="K259" s="744">
        <f t="shared" si="47"/>
        <v>5124</v>
      </c>
      <c r="L259" s="744">
        <f t="shared" si="47"/>
        <v>3654</v>
      </c>
      <c r="M259" s="744">
        <f t="shared" si="47"/>
        <v>4410</v>
      </c>
      <c r="N259" s="744">
        <f t="shared" si="47"/>
        <v>3486</v>
      </c>
      <c r="O259" s="744">
        <f t="shared" si="47"/>
        <v>3990</v>
      </c>
      <c r="P259" s="744">
        <f t="shared" si="47"/>
        <v>2730</v>
      </c>
      <c r="Q259" s="744">
        <f t="shared" si="47"/>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43"/>
        <v>AAANWf</v>
      </c>
      <c r="H260" s="700">
        <v>2200</v>
      </c>
      <c r="I260" s="744">
        <f t="shared" si="47"/>
        <v>2640</v>
      </c>
      <c r="J260" s="744">
        <f t="shared" ref="J260:Q261" si="49">$H260*J$243</f>
        <v>2200</v>
      </c>
      <c r="K260" s="744">
        <f t="shared" si="49"/>
        <v>2684</v>
      </c>
      <c r="L260" s="744">
        <f t="shared" si="49"/>
        <v>1914</v>
      </c>
      <c r="M260" s="744">
        <f t="shared" si="49"/>
        <v>2310</v>
      </c>
      <c r="N260" s="744">
        <f t="shared" si="49"/>
        <v>1826</v>
      </c>
      <c r="O260" s="744">
        <f t="shared" si="49"/>
        <v>2090</v>
      </c>
      <c r="P260" s="744">
        <f t="shared" si="49"/>
        <v>1430</v>
      </c>
      <c r="Q260" s="744">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43"/>
        <v>YAAA2Nw</v>
      </c>
      <c r="H261" s="700">
        <v>3800</v>
      </c>
      <c r="I261" s="744">
        <f t="shared" si="47"/>
        <v>4560</v>
      </c>
      <c r="J261" s="744">
        <f t="shared" si="49"/>
        <v>3800</v>
      </c>
      <c r="K261" s="744">
        <f t="shared" si="49"/>
        <v>4636</v>
      </c>
      <c r="L261" s="744">
        <f t="shared" si="49"/>
        <v>3306</v>
      </c>
      <c r="M261" s="744">
        <f t="shared" si="49"/>
        <v>3990</v>
      </c>
      <c r="N261" s="744">
        <f t="shared" si="49"/>
        <v>3154</v>
      </c>
      <c r="O261" s="744">
        <f t="shared" si="49"/>
        <v>3610</v>
      </c>
      <c r="P261" s="744">
        <f t="shared" si="49"/>
        <v>2470</v>
      </c>
      <c r="Q261" s="744">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43"/>
        <v>YAAA2Nwd</v>
      </c>
      <c r="H262" s="700">
        <v>3800</v>
      </c>
      <c r="I262" s="744">
        <f t="shared" si="47"/>
        <v>4560</v>
      </c>
      <c r="J262" s="744">
        <f t="shared" si="47"/>
        <v>3800</v>
      </c>
      <c r="K262" s="744">
        <f t="shared" si="47"/>
        <v>4636</v>
      </c>
      <c r="L262" s="744">
        <f t="shared" si="47"/>
        <v>3306</v>
      </c>
      <c r="M262" s="744">
        <f t="shared" si="47"/>
        <v>3990</v>
      </c>
      <c r="N262" s="744">
        <f t="shared" si="47"/>
        <v>3154</v>
      </c>
      <c r="O262" s="744">
        <f t="shared" si="47"/>
        <v>3610</v>
      </c>
      <c r="P262" s="744">
        <f t="shared" si="47"/>
        <v>2470</v>
      </c>
      <c r="Q262" s="744">
        <f t="shared" si="47"/>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43"/>
        <v>YYAA2A1z</v>
      </c>
      <c r="H263" s="700">
        <v>1800</v>
      </c>
      <c r="I263" s="744">
        <f t="shared" si="47"/>
        <v>2160</v>
      </c>
      <c r="J263" s="744">
        <f t="shared" ref="J263:Q263" si="50">$H263*J$243</f>
        <v>1800</v>
      </c>
      <c r="K263" s="744">
        <f t="shared" si="50"/>
        <v>2196</v>
      </c>
      <c r="L263" s="744">
        <f t="shared" si="50"/>
        <v>1566</v>
      </c>
      <c r="M263" s="744">
        <f t="shared" si="50"/>
        <v>1890</v>
      </c>
      <c r="N263" s="744">
        <f t="shared" si="50"/>
        <v>1494</v>
      </c>
      <c r="O263" s="744">
        <f t="shared" si="50"/>
        <v>1710</v>
      </c>
      <c r="P263" s="744">
        <f t="shared" si="50"/>
        <v>1170</v>
      </c>
      <c r="Q263" s="744">
        <f t="shared" si="50"/>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43"/>
        <v>YYBA2A1a</v>
      </c>
      <c r="H264" s="700">
        <v>0</v>
      </c>
      <c r="I264" s="744">
        <f t="shared" si="47"/>
        <v>0</v>
      </c>
      <c r="J264" s="744">
        <f t="shared" ref="J264:P264" si="51">$H264*J$243</f>
        <v>0</v>
      </c>
      <c r="K264" s="744">
        <f t="shared" si="51"/>
        <v>0</v>
      </c>
      <c r="L264" s="744">
        <f t="shared" si="51"/>
        <v>0</v>
      </c>
      <c r="M264" s="744">
        <f t="shared" si="51"/>
        <v>0</v>
      </c>
      <c r="N264" s="744">
        <f t="shared" si="51"/>
        <v>0</v>
      </c>
      <c r="O264" s="744">
        <f t="shared" si="51"/>
        <v>0</v>
      </c>
      <c r="P264" s="744">
        <f t="shared" si="51"/>
        <v>0</v>
      </c>
      <c r="Q264" s="744">
        <f t="shared" ref="J264:Q276" si="52">$H264*Q$243</f>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43"/>
        <v>YYWBA1a</v>
      </c>
      <c r="H265" s="700">
        <v>0</v>
      </c>
      <c r="I265" s="744">
        <f t="shared" si="47"/>
        <v>0</v>
      </c>
      <c r="J265" s="744">
        <f t="shared" si="52"/>
        <v>0</v>
      </c>
      <c r="K265" s="744">
        <f t="shared" si="52"/>
        <v>0</v>
      </c>
      <c r="L265" s="744">
        <f t="shared" si="52"/>
        <v>0</v>
      </c>
      <c r="M265" s="744">
        <f t="shared" si="52"/>
        <v>0</v>
      </c>
      <c r="N265" s="744">
        <f t="shared" si="52"/>
        <v>0</v>
      </c>
      <c r="O265" s="744">
        <f t="shared" si="52"/>
        <v>0</v>
      </c>
      <c r="P265" s="744">
        <f t="shared" si="52"/>
        <v>0</v>
      </c>
      <c r="Q265" s="744">
        <f t="shared" si="52"/>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43"/>
        <v>YYFWBa</v>
      </c>
      <c r="H266" s="700">
        <v>0</v>
      </c>
      <c r="I266" s="744">
        <f t="shared" si="47"/>
        <v>0</v>
      </c>
      <c r="J266" s="744">
        <f t="shared" si="52"/>
        <v>0</v>
      </c>
      <c r="K266" s="744">
        <f t="shared" si="52"/>
        <v>0</v>
      </c>
      <c r="L266" s="744">
        <f t="shared" si="52"/>
        <v>0</v>
      </c>
      <c r="M266" s="744">
        <f t="shared" si="52"/>
        <v>0</v>
      </c>
      <c r="N266" s="744">
        <f t="shared" si="52"/>
        <v>0</v>
      </c>
      <c r="O266" s="744">
        <f t="shared" si="52"/>
        <v>0</v>
      </c>
      <c r="P266" s="744">
        <f t="shared" si="52"/>
        <v>0</v>
      </c>
      <c r="Q266" s="744">
        <f t="shared" si="52"/>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43"/>
        <v>AAANBo</v>
      </c>
      <c r="H267" s="700">
        <v>3800</v>
      </c>
      <c r="I267" s="744">
        <f t="shared" si="47"/>
        <v>4560</v>
      </c>
      <c r="J267" s="744">
        <f t="shared" si="52"/>
        <v>3800</v>
      </c>
      <c r="K267" s="744">
        <f t="shared" si="52"/>
        <v>4636</v>
      </c>
      <c r="L267" s="744">
        <f t="shared" si="52"/>
        <v>3306</v>
      </c>
      <c r="M267" s="744">
        <f t="shared" si="52"/>
        <v>3990</v>
      </c>
      <c r="N267" s="744">
        <f t="shared" si="52"/>
        <v>3154</v>
      </c>
      <c r="O267" s="744">
        <f t="shared" si="52"/>
        <v>3610</v>
      </c>
      <c r="P267" s="744">
        <f t="shared" si="52"/>
        <v>2470</v>
      </c>
      <c r="Q267" s="744">
        <f t="shared" si="52"/>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43"/>
        <v>AAANBod</v>
      </c>
      <c r="H268" s="700">
        <v>3800</v>
      </c>
      <c r="I268" s="744">
        <f t="shared" si="47"/>
        <v>4560</v>
      </c>
      <c r="J268" s="744">
        <f t="shared" si="52"/>
        <v>3800</v>
      </c>
      <c r="K268" s="744">
        <f t="shared" si="52"/>
        <v>4636</v>
      </c>
      <c r="L268" s="744">
        <f t="shared" si="52"/>
        <v>3306</v>
      </c>
      <c r="M268" s="744">
        <f t="shared" si="52"/>
        <v>3990</v>
      </c>
      <c r="N268" s="744">
        <f t="shared" si="52"/>
        <v>3154</v>
      </c>
      <c r="O268" s="744">
        <f t="shared" si="52"/>
        <v>3610</v>
      </c>
      <c r="P268" s="744">
        <f t="shared" si="52"/>
        <v>2470</v>
      </c>
      <c r="Q268" s="744">
        <f t="shared" si="52"/>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43"/>
        <v>AAAA2Nb</v>
      </c>
      <c r="H269" s="700">
        <v>4000</v>
      </c>
      <c r="I269" s="744">
        <f t="shared" si="47"/>
        <v>4800</v>
      </c>
      <c r="J269" s="744">
        <f t="shared" si="52"/>
        <v>4000</v>
      </c>
      <c r="K269" s="744">
        <f t="shared" si="52"/>
        <v>4880</v>
      </c>
      <c r="L269" s="744">
        <f t="shared" si="52"/>
        <v>3480</v>
      </c>
      <c r="M269" s="744">
        <f t="shared" si="52"/>
        <v>4200</v>
      </c>
      <c r="N269" s="744">
        <f t="shared" si="52"/>
        <v>3320</v>
      </c>
      <c r="O269" s="744">
        <f t="shared" si="52"/>
        <v>3800</v>
      </c>
      <c r="P269" s="744">
        <f t="shared" si="52"/>
        <v>2600</v>
      </c>
      <c r="Q269" s="744">
        <f t="shared" si="52"/>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43"/>
        <v>AAAA2Nbd</v>
      </c>
      <c r="H270" s="700">
        <v>4000</v>
      </c>
      <c r="I270" s="744">
        <f t="shared" si="47"/>
        <v>4800</v>
      </c>
      <c r="J270" s="744">
        <f t="shared" si="52"/>
        <v>4000</v>
      </c>
      <c r="K270" s="744">
        <f t="shared" si="52"/>
        <v>4880</v>
      </c>
      <c r="L270" s="744">
        <f t="shared" si="52"/>
        <v>3480</v>
      </c>
      <c r="M270" s="744">
        <f t="shared" si="52"/>
        <v>4200</v>
      </c>
      <c r="N270" s="744">
        <f t="shared" si="52"/>
        <v>3320</v>
      </c>
      <c r="O270" s="744">
        <f t="shared" si="52"/>
        <v>3800</v>
      </c>
      <c r="P270" s="744">
        <f t="shared" si="52"/>
        <v>2600</v>
      </c>
      <c r="Q270" s="744">
        <f t="shared" si="52"/>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43"/>
        <v>AAAA2A1z</v>
      </c>
      <c r="H271" s="700">
        <v>1800</v>
      </c>
      <c r="I271" s="744">
        <f t="shared" si="47"/>
        <v>2160</v>
      </c>
      <c r="J271" s="744">
        <f t="shared" si="52"/>
        <v>1800</v>
      </c>
      <c r="K271" s="744">
        <f t="shared" si="52"/>
        <v>2196</v>
      </c>
      <c r="L271" s="744">
        <f t="shared" si="52"/>
        <v>1566</v>
      </c>
      <c r="M271" s="744">
        <f t="shared" si="52"/>
        <v>1890</v>
      </c>
      <c r="N271" s="744">
        <f t="shared" si="52"/>
        <v>1494</v>
      </c>
      <c r="O271" s="744">
        <f t="shared" si="52"/>
        <v>1710</v>
      </c>
      <c r="P271" s="744">
        <f t="shared" si="52"/>
        <v>1170</v>
      </c>
      <c r="Q271" s="744">
        <f t="shared" si="52"/>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43"/>
        <v>YAAA2A1a</v>
      </c>
      <c r="H272" s="700">
        <v>3800</v>
      </c>
      <c r="I272" s="744">
        <f t="shared" si="47"/>
        <v>4560</v>
      </c>
      <c r="J272" s="744">
        <f t="shared" si="52"/>
        <v>3800</v>
      </c>
      <c r="K272" s="744">
        <f t="shared" si="52"/>
        <v>4636</v>
      </c>
      <c r="L272" s="744">
        <f t="shared" si="52"/>
        <v>3306</v>
      </c>
      <c r="M272" s="744">
        <f t="shared" si="52"/>
        <v>3990</v>
      </c>
      <c r="N272" s="744">
        <f t="shared" si="52"/>
        <v>3154</v>
      </c>
      <c r="O272" s="744">
        <f t="shared" si="52"/>
        <v>3610</v>
      </c>
      <c r="P272" s="744">
        <f t="shared" si="52"/>
        <v>2470</v>
      </c>
      <c r="Q272" s="744">
        <f t="shared" si="52"/>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43"/>
        <v>YYAA2A1a</v>
      </c>
      <c r="H273" s="700">
        <v>1800</v>
      </c>
      <c r="I273" s="744">
        <f t="shared" si="47"/>
        <v>2160</v>
      </c>
      <c r="J273" s="744">
        <f t="shared" si="52"/>
        <v>1800</v>
      </c>
      <c r="K273" s="744">
        <f t="shared" si="52"/>
        <v>2196</v>
      </c>
      <c r="L273" s="744">
        <f t="shared" si="52"/>
        <v>1566</v>
      </c>
      <c r="M273" s="744">
        <f t="shared" si="52"/>
        <v>1890</v>
      </c>
      <c r="N273" s="744">
        <f t="shared" si="52"/>
        <v>1494</v>
      </c>
      <c r="O273" s="744">
        <f t="shared" si="52"/>
        <v>1710</v>
      </c>
      <c r="P273" s="744">
        <f t="shared" si="52"/>
        <v>1170</v>
      </c>
      <c r="Q273" s="744">
        <f t="shared" si="52"/>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43"/>
        <v>YYOA2A1a</v>
      </c>
      <c r="H274" s="700">
        <v>0</v>
      </c>
      <c r="I274" s="744">
        <f t="shared" si="47"/>
        <v>0</v>
      </c>
      <c r="J274" s="744">
        <f t="shared" si="52"/>
        <v>0</v>
      </c>
      <c r="K274" s="744">
        <f t="shared" si="52"/>
        <v>0</v>
      </c>
      <c r="L274" s="744">
        <f t="shared" si="52"/>
        <v>0</v>
      </c>
      <c r="M274" s="744">
        <f t="shared" si="52"/>
        <v>0</v>
      </c>
      <c r="N274" s="744">
        <f t="shared" si="52"/>
        <v>0</v>
      </c>
      <c r="O274" s="744">
        <f t="shared" si="52"/>
        <v>0</v>
      </c>
      <c r="P274" s="744">
        <f t="shared" si="52"/>
        <v>0</v>
      </c>
      <c r="Q274" s="744">
        <f t="shared" si="52"/>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43"/>
        <v>AYBOA1a</v>
      </c>
      <c r="H275" s="700">
        <v>0</v>
      </c>
      <c r="I275" s="744">
        <f t="shared" si="47"/>
        <v>0</v>
      </c>
      <c r="J275" s="744">
        <f t="shared" si="52"/>
        <v>0</v>
      </c>
      <c r="K275" s="744">
        <f t="shared" si="52"/>
        <v>0</v>
      </c>
      <c r="L275" s="744">
        <f t="shared" si="52"/>
        <v>0</v>
      </c>
      <c r="M275" s="744">
        <f t="shared" si="52"/>
        <v>0</v>
      </c>
      <c r="N275" s="744">
        <f t="shared" si="52"/>
        <v>0</v>
      </c>
      <c r="O275" s="744">
        <f t="shared" si="52"/>
        <v>0</v>
      </c>
      <c r="P275" s="744">
        <f t="shared" si="52"/>
        <v>0</v>
      </c>
      <c r="Q275" s="744">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43"/>
        <v>AANBOa</v>
      </c>
      <c r="H276" s="700">
        <v>0</v>
      </c>
      <c r="I276" s="744">
        <f t="shared" si="47"/>
        <v>0</v>
      </c>
      <c r="J276" s="744">
        <f t="shared" si="52"/>
        <v>0</v>
      </c>
      <c r="K276" s="744">
        <f t="shared" si="52"/>
        <v>0</v>
      </c>
      <c r="L276" s="744">
        <f t="shared" si="52"/>
        <v>0</v>
      </c>
      <c r="M276" s="744">
        <f t="shared" si="52"/>
        <v>0</v>
      </c>
      <c r="N276" s="744">
        <f t="shared" si="52"/>
        <v>0</v>
      </c>
      <c r="O276" s="744">
        <f t="shared" si="52"/>
        <v>0</v>
      </c>
      <c r="P276" s="744">
        <f t="shared" si="52"/>
        <v>0</v>
      </c>
      <c r="Q276" s="744">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t="str">
        <f t="shared" si="43"/>
        <v>YABA2Ba</v>
      </c>
      <c r="H277" s="700">
        <v>0</v>
      </c>
      <c r="I277" s="744">
        <f t="shared" ref="I277:Q292" si="53">$H277*I$243</f>
        <v>0</v>
      </c>
      <c r="J277" s="744">
        <f t="shared" si="53"/>
        <v>0</v>
      </c>
      <c r="K277" s="744">
        <f t="shared" si="53"/>
        <v>0</v>
      </c>
      <c r="L277" s="744">
        <f t="shared" si="53"/>
        <v>0</v>
      </c>
      <c r="M277" s="744">
        <f t="shared" si="53"/>
        <v>0</v>
      </c>
      <c r="N277" s="744">
        <f t="shared" si="53"/>
        <v>0</v>
      </c>
      <c r="O277" s="744">
        <f t="shared" si="53"/>
        <v>0</v>
      </c>
      <c r="P277" s="744">
        <f t="shared" si="53"/>
        <v>0</v>
      </c>
      <c r="Q277" s="744">
        <f t="shared" si="53"/>
        <v>0</v>
      </c>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t="str">
        <f t="shared" si="43"/>
        <v>AYABA1b</v>
      </c>
      <c r="H278" s="700">
        <v>4000</v>
      </c>
      <c r="I278" s="744">
        <f t="shared" si="53"/>
        <v>4800</v>
      </c>
      <c r="J278" s="744">
        <f t="shared" si="53"/>
        <v>4000</v>
      </c>
      <c r="K278" s="744">
        <f t="shared" si="53"/>
        <v>4880</v>
      </c>
      <c r="L278" s="744">
        <f t="shared" si="53"/>
        <v>3480</v>
      </c>
      <c r="M278" s="744">
        <f t="shared" si="53"/>
        <v>4200</v>
      </c>
      <c r="N278" s="744">
        <f t="shared" si="53"/>
        <v>3320</v>
      </c>
      <c r="O278" s="744">
        <f t="shared" si="53"/>
        <v>3800</v>
      </c>
      <c r="P278" s="744">
        <f t="shared" si="53"/>
        <v>2600</v>
      </c>
      <c r="Q278" s="744">
        <f t="shared" si="53"/>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t="str">
        <f t="shared" si="43"/>
        <v>YAOA2OFa</v>
      </c>
      <c r="H279" s="700">
        <v>0</v>
      </c>
      <c r="I279" s="744">
        <f t="shared" si="53"/>
        <v>0</v>
      </c>
      <c r="J279" s="744">
        <f t="shared" si="53"/>
        <v>0</v>
      </c>
      <c r="K279" s="744">
        <f t="shared" si="53"/>
        <v>0</v>
      </c>
      <c r="L279" s="744">
        <f t="shared" si="53"/>
        <v>0</v>
      </c>
      <c r="M279" s="744">
        <f t="shared" si="53"/>
        <v>0</v>
      </c>
      <c r="N279" s="744">
        <f t="shared" si="53"/>
        <v>0</v>
      </c>
      <c r="O279" s="744">
        <f t="shared" si="53"/>
        <v>0</v>
      </c>
      <c r="P279" s="744">
        <f t="shared" si="53"/>
        <v>0</v>
      </c>
      <c r="Q279" s="744">
        <f t="shared" si="53"/>
        <v>0</v>
      </c>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t="str">
        <f t="shared" si="43"/>
        <v>AYAOA1of</v>
      </c>
      <c r="H280" s="700">
        <f>4000*0.7</f>
        <v>2800</v>
      </c>
      <c r="I280" s="744">
        <f t="shared" si="53"/>
        <v>3360</v>
      </c>
      <c r="J280" s="744">
        <f t="shared" si="53"/>
        <v>2800</v>
      </c>
      <c r="K280" s="744">
        <f t="shared" si="53"/>
        <v>3416</v>
      </c>
      <c r="L280" s="744">
        <f t="shared" si="53"/>
        <v>2436</v>
      </c>
      <c r="M280" s="744">
        <f t="shared" si="53"/>
        <v>2940</v>
      </c>
      <c r="N280" s="744">
        <f t="shared" si="53"/>
        <v>2324</v>
      </c>
      <c r="O280" s="744">
        <f t="shared" si="53"/>
        <v>2660</v>
      </c>
      <c r="P280" s="744">
        <f t="shared" si="53"/>
        <v>1820</v>
      </c>
      <c r="Q280" s="744">
        <f t="shared" si="53"/>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t="str">
        <f t="shared" si="43"/>
        <v>YYNBNb</v>
      </c>
      <c r="H281" s="700">
        <v>4000</v>
      </c>
      <c r="I281" s="744">
        <f t="shared" si="53"/>
        <v>4800</v>
      </c>
      <c r="J281" s="744">
        <f t="shared" si="53"/>
        <v>4000</v>
      </c>
      <c r="K281" s="744">
        <f t="shared" si="53"/>
        <v>4880</v>
      </c>
      <c r="L281" s="744">
        <f t="shared" si="53"/>
        <v>3480</v>
      </c>
      <c r="M281" s="744">
        <f t="shared" si="53"/>
        <v>4200</v>
      </c>
      <c r="N281" s="744">
        <f t="shared" si="53"/>
        <v>3320</v>
      </c>
      <c r="O281" s="744">
        <f t="shared" si="53"/>
        <v>3800</v>
      </c>
      <c r="P281" s="744">
        <f t="shared" si="53"/>
        <v>2600</v>
      </c>
      <c r="Q281" s="744">
        <f t="shared" si="53"/>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t="str">
        <f t="shared" si="43"/>
        <v>YYNBNbd</v>
      </c>
      <c r="H282" s="700">
        <v>4000</v>
      </c>
      <c r="I282" s="744">
        <f t="shared" si="53"/>
        <v>4800</v>
      </c>
      <c r="J282" s="744">
        <f t="shared" si="53"/>
        <v>4000</v>
      </c>
      <c r="K282" s="744">
        <f t="shared" si="53"/>
        <v>4880</v>
      </c>
      <c r="L282" s="744">
        <f t="shared" si="53"/>
        <v>3480</v>
      </c>
      <c r="M282" s="744">
        <f t="shared" si="53"/>
        <v>4200</v>
      </c>
      <c r="N282" s="744">
        <f t="shared" si="53"/>
        <v>3320</v>
      </c>
      <c r="O282" s="744">
        <f t="shared" si="53"/>
        <v>3800</v>
      </c>
      <c r="P282" s="744">
        <f t="shared" si="53"/>
        <v>2600</v>
      </c>
      <c r="Q282" s="744">
        <f t="shared" si="53"/>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27" t="str">
        <f t="shared" si="43"/>
        <v>YYBNBz</v>
      </c>
      <c r="H283" s="700">
        <v>1800</v>
      </c>
      <c r="I283" s="744">
        <f t="shared" si="53"/>
        <v>2160</v>
      </c>
      <c r="J283" s="744">
        <f t="shared" si="53"/>
        <v>1800</v>
      </c>
      <c r="K283" s="744">
        <f t="shared" si="53"/>
        <v>2196</v>
      </c>
      <c r="L283" s="744">
        <f t="shared" si="53"/>
        <v>1566</v>
      </c>
      <c r="M283" s="744">
        <f t="shared" si="53"/>
        <v>1890</v>
      </c>
      <c r="N283" s="744">
        <f t="shared" si="53"/>
        <v>1494</v>
      </c>
      <c r="O283" s="744">
        <f t="shared" si="53"/>
        <v>1710</v>
      </c>
      <c r="P283" s="744">
        <f t="shared" si="53"/>
        <v>1170</v>
      </c>
      <c r="Q283" s="744">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27" t="str">
        <f t="shared" si="43"/>
        <v>YYBNBzd</v>
      </c>
      <c r="H284" s="700">
        <v>1800</v>
      </c>
      <c r="I284" s="744">
        <f t="shared" si="53"/>
        <v>2160</v>
      </c>
      <c r="J284" s="744">
        <f t="shared" si="53"/>
        <v>1800</v>
      </c>
      <c r="K284" s="744">
        <f t="shared" si="53"/>
        <v>2196</v>
      </c>
      <c r="L284" s="744">
        <f t="shared" si="53"/>
        <v>1566</v>
      </c>
      <c r="M284" s="744">
        <f t="shared" si="53"/>
        <v>1890</v>
      </c>
      <c r="N284" s="744">
        <f t="shared" si="53"/>
        <v>1494</v>
      </c>
      <c r="O284" s="744">
        <f t="shared" si="53"/>
        <v>1710</v>
      </c>
      <c r="P284" s="744">
        <f t="shared" si="53"/>
        <v>1170</v>
      </c>
      <c r="Q284" s="744">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27" t="str">
        <f t="shared" si="43"/>
        <v>YYBNBr</v>
      </c>
      <c r="H285" s="700">
        <v>2000</v>
      </c>
      <c r="I285" s="744">
        <f t="shared" si="53"/>
        <v>2400</v>
      </c>
      <c r="J285" s="744">
        <f t="shared" si="53"/>
        <v>2000</v>
      </c>
      <c r="K285" s="744">
        <f t="shared" si="53"/>
        <v>2440</v>
      </c>
      <c r="L285" s="744">
        <f t="shared" si="53"/>
        <v>1740</v>
      </c>
      <c r="M285" s="744">
        <f t="shared" si="53"/>
        <v>2100</v>
      </c>
      <c r="N285" s="744">
        <f t="shared" si="53"/>
        <v>1660</v>
      </c>
      <c r="O285" s="744">
        <f t="shared" si="53"/>
        <v>1900</v>
      </c>
      <c r="P285" s="744">
        <f t="shared" si="53"/>
        <v>1300</v>
      </c>
      <c r="Q285" s="744">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tr">
        <f t="shared" si="43"/>
        <v>YYBNBrd</v>
      </c>
      <c r="H286" s="700">
        <v>2000</v>
      </c>
      <c r="I286" s="744">
        <f t="shared" si="53"/>
        <v>2400</v>
      </c>
      <c r="J286" s="744">
        <f t="shared" si="53"/>
        <v>2000</v>
      </c>
      <c r="K286" s="744">
        <f t="shared" si="53"/>
        <v>2440</v>
      </c>
      <c r="L286" s="744">
        <f t="shared" si="53"/>
        <v>1740</v>
      </c>
      <c r="M286" s="744">
        <f t="shared" si="53"/>
        <v>2100</v>
      </c>
      <c r="N286" s="744">
        <f t="shared" si="53"/>
        <v>1660</v>
      </c>
      <c r="O286" s="744">
        <f t="shared" si="53"/>
        <v>1900</v>
      </c>
      <c r="P286" s="744">
        <f t="shared" si="53"/>
        <v>1300</v>
      </c>
      <c r="Q286" s="744">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tr">
        <f t="shared" ref="G287:G293" si="54">_xlfn.CONCAT(H203:M203)</f>
        <v>YYBNBl</v>
      </c>
      <c r="H287" s="700">
        <v>2000</v>
      </c>
      <c r="I287" s="744">
        <f t="shared" si="53"/>
        <v>2400</v>
      </c>
      <c r="J287" s="744">
        <f t="shared" si="53"/>
        <v>2000</v>
      </c>
      <c r="K287" s="744">
        <f t="shared" si="53"/>
        <v>2440</v>
      </c>
      <c r="L287" s="744">
        <f t="shared" si="53"/>
        <v>1740</v>
      </c>
      <c r="M287" s="744">
        <f t="shared" si="53"/>
        <v>2100</v>
      </c>
      <c r="N287" s="744">
        <f t="shared" si="53"/>
        <v>1660</v>
      </c>
      <c r="O287" s="744">
        <f t="shared" si="53"/>
        <v>1900</v>
      </c>
      <c r="P287" s="744">
        <f t="shared" si="53"/>
        <v>1300</v>
      </c>
      <c r="Q287" s="744">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si="54"/>
        <v>YYNBLb</v>
      </c>
      <c r="H288" s="881">
        <f>H281+400</f>
        <v>4400</v>
      </c>
      <c r="I288" s="744">
        <f t="shared" si="53"/>
        <v>5280</v>
      </c>
      <c r="J288" s="744">
        <f t="shared" si="53"/>
        <v>4400</v>
      </c>
      <c r="K288" s="744">
        <f t="shared" si="53"/>
        <v>5368</v>
      </c>
      <c r="L288" s="744">
        <f t="shared" si="53"/>
        <v>3828</v>
      </c>
      <c r="M288" s="744">
        <f t="shared" si="53"/>
        <v>4620</v>
      </c>
      <c r="N288" s="744">
        <f t="shared" si="53"/>
        <v>3652</v>
      </c>
      <c r="O288" s="744">
        <f t="shared" si="53"/>
        <v>4180</v>
      </c>
      <c r="P288" s="744">
        <f t="shared" si="53"/>
        <v>2860</v>
      </c>
      <c r="Q288" s="744">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54"/>
        <v>YYNBLbd</v>
      </c>
      <c r="H289" s="881">
        <f>H282+400</f>
        <v>4400</v>
      </c>
      <c r="I289" s="744">
        <f t="shared" si="53"/>
        <v>5280</v>
      </c>
      <c r="J289" s="744">
        <f t="shared" si="53"/>
        <v>4400</v>
      </c>
      <c r="K289" s="744">
        <f t="shared" si="53"/>
        <v>5368</v>
      </c>
      <c r="L289" s="744">
        <f t="shared" si="53"/>
        <v>3828</v>
      </c>
      <c r="M289" s="744">
        <f t="shared" si="53"/>
        <v>4620</v>
      </c>
      <c r="N289" s="744">
        <f t="shared" si="53"/>
        <v>3652</v>
      </c>
      <c r="O289" s="744">
        <f t="shared" si="53"/>
        <v>4180</v>
      </c>
      <c r="P289" s="744">
        <f t="shared" si="53"/>
        <v>2860</v>
      </c>
      <c r="Q289" s="744">
        <f t="shared" si="53"/>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54"/>
        <v>YYBLBz</v>
      </c>
      <c r="H290" s="700">
        <v>1800</v>
      </c>
      <c r="I290" s="744">
        <f t="shared" si="53"/>
        <v>2160</v>
      </c>
      <c r="J290" s="744">
        <f t="shared" si="53"/>
        <v>1800</v>
      </c>
      <c r="K290" s="744">
        <f t="shared" si="53"/>
        <v>2196</v>
      </c>
      <c r="L290" s="744">
        <f t="shared" si="53"/>
        <v>1566</v>
      </c>
      <c r="M290" s="744">
        <f t="shared" si="53"/>
        <v>1890</v>
      </c>
      <c r="N290" s="744">
        <f t="shared" si="53"/>
        <v>1494</v>
      </c>
      <c r="O290" s="744">
        <f t="shared" si="53"/>
        <v>1710</v>
      </c>
      <c r="P290" s="744">
        <f t="shared" si="53"/>
        <v>1170</v>
      </c>
      <c r="Q290" s="744">
        <f t="shared" si="53"/>
        <v>0</v>
      </c>
      <c r="R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54"/>
        <v>YYBLBzd</v>
      </c>
      <c r="H291" s="700">
        <v>1800</v>
      </c>
      <c r="I291" s="744">
        <f t="shared" si="53"/>
        <v>2160</v>
      </c>
      <c r="J291" s="744">
        <f t="shared" si="53"/>
        <v>1800</v>
      </c>
      <c r="K291" s="744">
        <f t="shared" si="53"/>
        <v>2196</v>
      </c>
      <c r="L291" s="744">
        <f t="shared" si="53"/>
        <v>1566</v>
      </c>
      <c r="M291" s="744">
        <f t="shared" si="53"/>
        <v>1890</v>
      </c>
      <c r="N291" s="744">
        <f t="shared" si="53"/>
        <v>1494</v>
      </c>
      <c r="O291" s="744">
        <f t="shared" si="53"/>
        <v>1710</v>
      </c>
      <c r="P291" s="744">
        <f t="shared" si="53"/>
        <v>1170</v>
      </c>
      <c r="Q291" s="744">
        <f t="shared" si="53"/>
        <v>0</v>
      </c>
      <c r="R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54"/>
        <v>YYLBNb</v>
      </c>
      <c r="H292" s="700">
        <v>4000</v>
      </c>
      <c r="I292" s="744">
        <f t="shared" si="53"/>
        <v>4800</v>
      </c>
      <c r="J292" s="744">
        <f t="shared" si="53"/>
        <v>4000</v>
      </c>
      <c r="K292" s="744">
        <f t="shared" si="53"/>
        <v>4880</v>
      </c>
      <c r="L292" s="744">
        <f t="shared" si="53"/>
        <v>3480</v>
      </c>
      <c r="M292" s="744">
        <f t="shared" si="53"/>
        <v>4200</v>
      </c>
      <c r="N292" s="744">
        <f t="shared" si="53"/>
        <v>3320</v>
      </c>
      <c r="O292" s="744">
        <f t="shared" si="53"/>
        <v>3800</v>
      </c>
      <c r="P292" s="744">
        <f t="shared" si="53"/>
        <v>2600</v>
      </c>
      <c r="Q292" s="744">
        <f t="shared" si="53"/>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54"/>
        <v>YYLBNbd</v>
      </c>
      <c r="H293" s="700">
        <v>4000</v>
      </c>
      <c r="I293" s="744">
        <f t="shared" ref="I293:Q310" si="55">$H293*I$243</f>
        <v>4800</v>
      </c>
      <c r="J293" s="744">
        <f t="shared" si="55"/>
        <v>4000</v>
      </c>
      <c r="K293" s="744">
        <f t="shared" si="55"/>
        <v>4880</v>
      </c>
      <c r="L293" s="744">
        <f t="shared" si="55"/>
        <v>3480</v>
      </c>
      <c r="M293" s="744">
        <f t="shared" si="55"/>
        <v>4200</v>
      </c>
      <c r="N293" s="744">
        <f t="shared" si="55"/>
        <v>3320</v>
      </c>
      <c r="O293" s="744">
        <f t="shared" si="55"/>
        <v>3800</v>
      </c>
      <c r="P293" s="744">
        <f t="shared" si="55"/>
        <v>2600</v>
      </c>
      <c r="Q293" s="744">
        <f t="shared" si="55"/>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ref="G294:G303" si="56">_xlfn.CONCAT(H210:M210)</f>
        <v>YYNWNw</v>
      </c>
      <c r="H294" s="700">
        <v>3800</v>
      </c>
      <c r="I294" s="744">
        <f t="shared" si="55"/>
        <v>4560</v>
      </c>
      <c r="J294" s="744">
        <f t="shared" si="55"/>
        <v>3800</v>
      </c>
      <c r="K294" s="744">
        <f t="shared" si="55"/>
        <v>4636</v>
      </c>
      <c r="L294" s="744">
        <f t="shared" si="55"/>
        <v>3306</v>
      </c>
      <c r="M294" s="744">
        <f t="shared" si="55"/>
        <v>3990</v>
      </c>
      <c r="N294" s="744">
        <f t="shared" si="55"/>
        <v>3154</v>
      </c>
      <c r="O294" s="744">
        <f t="shared" si="55"/>
        <v>3610</v>
      </c>
      <c r="P294" s="744">
        <f t="shared" si="55"/>
        <v>2470</v>
      </c>
      <c r="Q294" s="744">
        <f t="shared" si="55"/>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56"/>
        <v>YYNWNwd</v>
      </c>
      <c r="H295" s="700">
        <v>3800</v>
      </c>
      <c r="I295" s="744">
        <f t="shared" si="55"/>
        <v>4560</v>
      </c>
      <c r="J295" s="744">
        <f t="shared" si="55"/>
        <v>3800</v>
      </c>
      <c r="K295" s="744">
        <f t="shared" si="55"/>
        <v>4636</v>
      </c>
      <c r="L295" s="744">
        <f t="shared" si="55"/>
        <v>3306</v>
      </c>
      <c r="M295" s="744">
        <f t="shared" si="55"/>
        <v>3990</v>
      </c>
      <c r="N295" s="744">
        <f t="shared" si="55"/>
        <v>3154</v>
      </c>
      <c r="O295" s="744">
        <f t="shared" si="55"/>
        <v>3610</v>
      </c>
      <c r="P295" s="744">
        <f t="shared" si="55"/>
        <v>2470</v>
      </c>
      <c r="Q295" s="744">
        <f t="shared" si="55"/>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56"/>
        <v>YYWNWz</v>
      </c>
      <c r="H296" s="700">
        <v>1800</v>
      </c>
      <c r="I296" s="744">
        <f t="shared" si="55"/>
        <v>2160</v>
      </c>
      <c r="J296" s="744">
        <f t="shared" si="55"/>
        <v>1800</v>
      </c>
      <c r="K296" s="744">
        <f t="shared" si="55"/>
        <v>2196</v>
      </c>
      <c r="L296" s="744">
        <f t="shared" si="55"/>
        <v>1566</v>
      </c>
      <c r="M296" s="744">
        <f t="shared" si="55"/>
        <v>1890</v>
      </c>
      <c r="N296" s="744">
        <f t="shared" si="55"/>
        <v>1494</v>
      </c>
      <c r="O296" s="744">
        <f t="shared" si="55"/>
        <v>1710</v>
      </c>
      <c r="P296" s="744">
        <f t="shared" si="55"/>
        <v>1170</v>
      </c>
      <c r="Q296" s="744">
        <f t="shared" si="55"/>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56"/>
        <v>YYWNWzd</v>
      </c>
      <c r="H297" s="700">
        <v>1800</v>
      </c>
      <c r="I297" s="744">
        <f t="shared" si="55"/>
        <v>2160</v>
      </c>
      <c r="J297" s="744">
        <f t="shared" si="55"/>
        <v>1800</v>
      </c>
      <c r="K297" s="744">
        <f t="shared" si="55"/>
        <v>2196</v>
      </c>
      <c r="L297" s="744">
        <f t="shared" si="55"/>
        <v>1566</v>
      </c>
      <c r="M297" s="744">
        <f t="shared" si="55"/>
        <v>1890</v>
      </c>
      <c r="N297" s="744">
        <f t="shared" si="55"/>
        <v>1494</v>
      </c>
      <c r="O297" s="744">
        <f t="shared" si="55"/>
        <v>1710</v>
      </c>
      <c r="P297" s="744">
        <f t="shared" si="55"/>
        <v>1170</v>
      </c>
      <c r="Q297" s="744">
        <f t="shared" si="55"/>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56"/>
        <v>YYNWBr</v>
      </c>
      <c r="H298" s="700">
        <v>2000</v>
      </c>
      <c r="I298" s="744">
        <f t="shared" si="55"/>
        <v>2400</v>
      </c>
      <c r="J298" s="744">
        <f t="shared" si="55"/>
        <v>2000</v>
      </c>
      <c r="K298" s="744">
        <f t="shared" si="55"/>
        <v>2440</v>
      </c>
      <c r="L298" s="744">
        <f t="shared" si="55"/>
        <v>1740</v>
      </c>
      <c r="M298" s="744">
        <f t="shared" si="55"/>
        <v>2100</v>
      </c>
      <c r="N298" s="744">
        <f t="shared" si="55"/>
        <v>1660</v>
      </c>
      <c r="O298" s="744">
        <f t="shared" si="55"/>
        <v>1900</v>
      </c>
      <c r="P298" s="744">
        <f t="shared" si="55"/>
        <v>1300</v>
      </c>
      <c r="Q298" s="744">
        <f t="shared" si="55"/>
        <v>0</v>
      </c>
      <c r="R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56"/>
        <v>YYNWBrd</v>
      </c>
      <c r="H299" s="700">
        <v>2000</v>
      </c>
      <c r="I299" s="744">
        <f t="shared" si="55"/>
        <v>2400</v>
      </c>
      <c r="J299" s="744">
        <f t="shared" si="55"/>
        <v>2000</v>
      </c>
      <c r="K299" s="744">
        <f t="shared" si="55"/>
        <v>2440</v>
      </c>
      <c r="L299" s="744">
        <f t="shared" si="55"/>
        <v>1740</v>
      </c>
      <c r="M299" s="744">
        <f t="shared" si="55"/>
        <v>2100</v>
      </c>
      <c r="N299" s="744">
        <f t="shared" si="55"/>
        <v>1660</v>
      </c>
      <c r="O299" s="744">
        <f t="shared" si="55"/>
        <v>1900</v>
      </c>
      <c r="P299" s="744">
        <f t="shared" si="55"/>
        <v>1300</v>
      </c>
      <c r="Q299" s="744">
        <f t="shared" si="55"/>
        <v>0</v>
      </c>
      <c r="R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56"/>
        <v>YYWBNw</v>
      </c>
      <c r="H300" s="700">
        <v>3800</v>
      </c>
      <c r="I300" s="744">
        <f t="shared" si="55"/>
        <v>4560</v>
      </c>
      <c r="J300" s="744">
        <f t="shared" si="55"/>
        <v>3800</v>
      </c>
      <c r="K300" s="744">
        <f t="shared" si="55"/>
        <v>4636</v>
      </c>
      <c r="L300" s="744">
        <f t="shared" si="55"/>
        <v>3306</v>
      </c>
      <c r="M300" s="744">
        <f t="shared" si="55"/>
        <v>3990</v>
      </c>
      <c r="N300" s="744">
        <f t="shared" si="55"/>
        <v>3154</v>
      </c>
      <c r="O300" s="744">
        <f t="shared" si="55"/>
        <v>3610</v>
      </c>
      <c r="P300" s="744">
        <f t="shared" si="55"/>
        <v>2470</v>
      </c>
      <c r="Q300" s="744">
        <f t="shared" si="55"/>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56"/>
        <v>YYWBNwd</v>
      </c>
      <c r="H301" s="700">
        <v>3800</v>
      </c>
      <c r="I301" s="744">
        <f t="shared" si="55"/>
        <v>4560</v>
      </c>
      <c r="J301" s="744">
        <f t="shared" si="55"/>
        <v>3800</v>
      </c>
      <c r="K301" s="744">
        <f t="shared" si="55"/>
        <v>4636</v>
      </c>
      <c r="L301" s="744">
        <f t="shared" si="55"/>
        <v>3306</v>
      </c>
      <c r="M301" s="744">
        <f t="shared" si="55"/>
        <v>3990</v>
      </c>
      <c r="N301" s="744">
        <f t="shared" si="55"/>
        <v>3154</v>
      </c>
      <c r="O301" s="744">
        <f t="shared" si="55"/>
        <v>3610</v>
      </c>
      <c r="P301" s="744">
        <f t="shared" si="55"/>
        <v>2470</v>
      </c>
      <c r="Q301" s="744">
        <f t="shared" si="55"/>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56"/>
        <v>YYBNWb</v>
      </c>
      <c r="H302" s="700">
        <v>4000</v>
      </c>
      <c r="I302" s="744">
        <f t="shared" si="55"/>
        <v>4800</v>
      </c>
      <c r="J302" s="744">
        <f t="shared" si="55"/>
        <v>4000</v>
      </c>
      <c r="K302" s="744">
        <f t="shared" si="55"/>
        <v>4880</v>
      </c>
      <c r="L302" s="744">
        <f t="shared" si="55"/>
        <v>3480</v>
      </c>
      <c r="M302" s="744">
        <f t="shared" si="55"/>
        <v>4200</v>
      </c>
      <c r="N302" s="744">
        <f t="shared" si="55"/>
        <v>3320</v>
      </c>
      <c r="O302" s="744">
        <f t="shared" si="55"/>
        <v>3800</v>
      </c>
      <c r="P302" s="744">
        <f t="shared" si="55"/>
        <v>2600</v>
      </c>
      <c r="Q302" s="744">
        <f t="shared" si="55"/>
        <v>0</v>
      </c>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56"/>
        <v>YYBNWbd</v>
      </c>
      <c r="H303" s="700">
        <v>4000</v>
      </c>
      <c r="I303" s="744">
        <f t="shared" si="55"/>
        <v>4800</v>
      </c>
      <c r="J303" s="744">
        <f t="shared" si="55"/>
        <v>4000</v>
      </c>
      <c r="K303" s="744">
        <f t="shared" si="55"/>
        <v>4880</v>
      </c>
      <c r="L303" s="744">
        <f t="shared" si="55"/>
        <v>3480</v>
      </c>
      <c r="M303" s="744">
        <f t="shared" si="55"/>
        <v>4200</v>
      </c>
      <c r="N303" s="744">
        <f t="shared" si="55"/>
        <v>3320</v>
      </c>
      <c r="O303" s="744">
        <f t="shared" si="55"/>
        <v>3800</v>
      </c>
      <c r="P303" s="744">
        <f t="shared" si="55"/>
        <v>2600</v>
      </c>
      <c r="Q303" s="744">
        <f t="shared" si="55"/>
        <v>0</v>
      </c>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ref="G304:G310" si="57">_xlfn.CONCAT(H220:M220)</f>
        <v>YYNWBl</v>
      </c>
      <c r="H304" s="700">
        <v>2000</v>
      </c>
      <c r="I304" s="744">
        <f t="shared" si="55"/>
        <v>2400</v>
      </c>
      <c r="J304" s="744">
        <f t="shared" si="55"/>
        <v>2000</v>
      </c>
      <c r="K304" s="744">
        <f t="shared" si="55"/>
        <v>2440</v>
      </c>
      <c r="L304" s="744">
        <f t="shared" si="55"/>
        <v>1740</v>
      </c>
      <c r="M304" s="744">
        <f t="shared" si="55"/>
        <v>2100</v>
      </c>
      <c r="N304" s="744">
        <f t="shared" si="55"/>
        <v>1660</v>
      </c>
      <c r="O304" s="744">
        <f t="shared" si="55"/>
        <v>1900</v>
      </c>
      <c r="P304" s="744">
        <f t="shared" si="55"/>
        <v>1300</v>
      </c>
      <c r="Q304" s="744">
        <f t="shared" si="55"/>
        <v>0</v>
      </c>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57"/>
        <v>YYWBLw</v>
      </c>
      <c r="H305" s="881">
        <f>H300+400</f>
        <v>4200</v>
      </c>
      <c r="I305" s="744">
        <f t="shared" si="55"/>
        <v>5040</v>
      </c>
      <c r="J305" s="744">
        <f t="shared" si="55"/>
        <v>4200</v>
      </c>
      <c r="K305" s="744">
        <f t="shared" si="55"/>
        <v>5124</v>
      </c>
      <c r="L305" s="744">
        <f t="shared" si="55"/>
        <v>3654</v>
      </c>
      <c r="M305" s="744">
        <f t="shared" si="55"/>
        <v>4410</v>
      </c>
      <c r="N305" s="744">
        <f t="shared" si="55"/>
        <v>3486</v>
      </c>
      <c r="O305" s="744">
        <f t="shared" si="55"/>
        <v>3990</v>
      </c>
      <c r="P305" s="744">
        <f t="shared" si="55"/>
        <v>2730</v>
      </c>
      <c r="Q305" s="744">
        <f t="shared" si="55"/>
        <v>0</v>
      </c>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57"/>
        <v>YYWBLwd</v>
      </c>
      <c r="H306" s="881">
        <f>H301+400</f>
        <v>4200</v>
      </c>
      <c r="I306" s="744">
        <f t="shared" si="55"/>
        <v>5040</v>
      </c>
      <c r="J306" s="744">
        <f t="shared" si="55"/>
        <v>4200</v>
      </c>
      <c r="K306" s="744">
        <f t="shared" si="55"/>
        <v>5124</v>
      </c>
      <c r="L306" s="744">
        <f t="shared" si="55"/>
        <v>3654</v>
      </c>
      <c r="M306" s="744">
        <f t="shared" si="55"/>
        <v>4410</v>
      </c>
      <c r="N306" s="744">
        <f t="shared" si="55"/>
        <v>3486</v>
      </c>
      <c r="O306" s="744">
        <f t="shared" si="55"/>
        <v>3990</v>
      </c>
      <c r="P306" s="744">
        <f t="shared" si="55"/>
        <v>2730</v>
      </c>
      <c r="Q306" s="744">
        <f t="shared" si="55"/>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57"/>
        <v>YYBLWb</v>
      </c>
      <c r="H307" s="700">
        <v>4000</v>
      </c>
      <c r="I307" s="744">
        <f t="shared" si="55"/>
        <v>4800</v>
      </c>
      <c r="J307" s="744">
        <f t="shared" si="55"/>
        <v>4000</v>
      </c>
      <c r="K307" s="744">
        <f t="shared" si="55"/>
        <v>4880</v>
      </c>
      <c r="L307" s="744">
        <f t="shared" si="55"/>
        <v>3480</v>
      </c>
      <c r="M307" s="744">
        <f t="shared" si="55"/>
        <v>4200</v>
      </c>
      <c r="N307" s="744">
        <f t="shared" si="55"/>
        <v>3320</v>
      </c>
      <c r="O307" s="744">
        <f t="shared" si="55"/>
        <v>3800</v>
      </c>
      <c r="P307" s="744">
        <f t="shared" si="55"/>
        <v>2600</v>
      </c>
      <c r="Q307" s="744">
        <f t="shared" si="55"/>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57"/>
        <v>YYBLWbd</v>
      </c>
      <c r="H308" s="700">
        <v>4000</v>
      </c>
      <c r="I308" s="744">
        <f t="shared" si="55"/>
        <v>4800</v>
      </c>
      <c r="J308" s="744">
        <f t="shared" si="55"/>
        <v>4000</v>
      </c>
      <c r="K308" s="744">
        <f t="shared" si="55"/>
        <v>4880</v>
      </c>
      <c r="L308" s="744">
        <f t="shared" si="55"/>
        <v>3480</v>
      </c>
      <c r="M308" s="744">
        <f t="shared" si="55"/>
        <v>4200</v>
      </c>
      <c r="N308" s="744">
        <f t="shared" si="55"/>
        <v>3320</v>
      </c>
      <c r="O308" s="744">
        <f t="shared" si="55"/>
        <v>3800</v>
      </c>
      <c r="P308" s="744">
        <f t="shared" si="55"/>
        <v>2600</v>
      </c>
      <c r="Q308" s="744">
        <f t="shared" si="55"/>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57"/>
        <v>YYLWBr</v>
      </c>
      <c r="H309" s="700">
        <v>2000</v>
      </c>
      <c r="I309" s="744">
        <f t="shared" si="55"/>
        <v>2400</v>
      </c>
      <c r="J309" s="744">
        <f t="shared" si="55"/>
        <v>2000</v>
      </c>
      <c r="K309" s="744">
        <f t="shared" si="55"/>
        <v>2440</v>
      </c>
      <c r="L309" s="744">
        <f t="shared" si="55"/>
        <v>1740</v>
      </c>
      <c r="M309" s="744">
        <f t="shared" si="55"/>
        <v>2100</v>
      </c>
      <c r="N309" s="744">
        <f t="shared" si="55"/>
        <v>1660</v>
      </c>
      <c r="O309" s="744">
        <f t="shared" si="55"/>
        <v>1900</v>
      </c>
      <c r="P309" s="744">
        <f t="shared" si="55"/>
        <v>1300</v>
      </c>
      <c r="Q309" s="744">
        <f t="shared" si="55"/>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57"/>
        <v>YYLWBrd</v>
      </c>
      <c r="H310" s="700">
        <v>2000</v>
      </c>
      <c r="I310" s="744">
        <f t="shared" si="55"/>
        <v>2400</v>
      </c>
      <c r="J310" s="744">
        <f t="shared" si="55"/>
        <v>2000</v>
      </c>
      <c r="K310" s="744">
        <f t="shared" si="55"/>
        <v>2440</v>
      </c>
      <c r="L310" s="744">
        <f t="shared" si="55"/>
        <v>1740</v>
      </c>
      <c r="M310" s="744">
        <f t="shared" si="55"/>
        <v>2100</v>
      </c>
      <c r="N310" s="744">
        <f t="shared" si="55"/>
        <v>1660</v>
      </c>
      <c r="O310" s="744">
        <f t="shared" si="55"/>
        <v>1900</v>
      </c>
      <c r="P310" s="744">
        <f t="shared" si="55"/>
        <v>1300</v>
      </c>
      <c r="Q310" s="744">
        <f t="shared" si="55"/>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ref="G311:G322" si="58">_xlfn.CONCAT(H227:M227)</f>
        <v>AAAA2Nw</v>
      </c>
      <c r="H311" s="700">
        <v>3800</v>
      </c>
      <c r="I311" s="744">
        <f t="shared" ref="I311:Q323" si="59">$H311*I$243</f>
        <v>4560</v>
      </c>
      <c r="J311" s="744">
        <f t="shared" si="59"/>
        <v>3800</v>
      </c>
      <c r="K311" s="744">
        <f t="shared" si="59"/>
        <v>4636</v>
      </c>
      <c r="L311" s="744">
        <f t="shared" si="59"/>
        <v>3306</v>
      </c>
      <c r="M311" s="744">
        <f t="shared" si="59"/>
        <v>3990</v>
      </c>
      <c r="N311" s="744">
        <f t="shared" si="59"/>
        <v>3154</v>
      </c>
      <c r="O311" s="744">
        <f t="shared" si="59"/>
        <v>3610</v>
      </c>
      <c r="P311" s="744">
        <f t="shared" si="59"/>
        <v>2470</v>
      </c>
      <c r="Q311" s="744">
        <f t="shared" si="59"/>
        <v>0</v>
      </c>
      <c r="R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58"/>
        <v>AAAA2Nwd</v>
      </c>
      <c r="H312" s="700">
        <v>3800</v>
      </c>
      <c r="I312" s="744">
        <f t="shared" si="59"/>
        <v>4560</v>
      </c>
      <c r="J312" s="744">
        <f t="shared" si="59"/>
        <v>3800</v>
      </c>
      <c r="K312" s="744">
        <f t="shared" si="59"/>
        <v>4636</v>
      </c>
      <c r="L312" s="744">
        <f t="shared" si="59"/>
        <v>3306</v>
      </c>
      <c r="M312" s="744">
        <f t="shared" si="59"/>
        <v>3990</v>
      </c>
      <c r="N312" s="744">
        <f t="shared" si="59"/>
        <v>3154</v>
      </c>
      <c r="O312" s="744">
        <f t="shared" si="59"/>
        <v>3610</v>
      </c>
      <c r="P312" s="744">
        <f t="shared" si="59"/>
        <v>2470</v>
      </c>
      <c r="Q312" s="744">
        <f t="shared" si="59"/>
        <v>0</v>
      </c>
      <c r="R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58"/>
        <v>AAANWb</v>
      </c>
      <c r="H313" s="700">
        <v>4000</v>
      </c>
      <c r="I313" s="744">
        <f t="shared" si="59"/>
        <v>4800</v>
      </c>
      <c r="J313" s="744">
        <f t="shared" si="59"/>
        <v>4000</v>
      </c>
      <c r="K313" s="744">
        <f t="shared" si="59"/>
        <v>4880</v>
      </c>
      <c r="L313" s="744">
        <f t="shared" si="59"/>
        <v>3480</v>
      </c>
      <c r="M313" s="744">
        <f t="shared" si="59"/>
        <v>4200</v>
      </c>
      <c r="N313" s="744">
        <f t="shared" si="59"/>
        <v>3320</v>
      </c>
      <c r="O313" s="744">
        <f t="shared" si="59"/>
        <v>3800</v>
      </c>
      <c r="P313" s="744">
        <f t="shared" si="59"/>
        <v>2600</v>
      </c>
      <c r="Q313" s="744">
        <f t="shared" si="59"/>
        <v>0</v>
      </c>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58"/>
        <v>AAANWbd</v>
      </c>
      <c r="H314" s="700">
        <v>4000</v>
      </c>
      <c r="I314" s="744">
        <f t="shared" si="59"/>
        <v>4800</v>
      </c>
      <c r="J314" s="744">
        <f t="shared" si="59"/>
        <v>4000</v>
      </c>
      <c r="K314" s="744">
        <f t="shared" si="59"/>
        <v>4880</v>
      </c>
      <c r="L314" s="744">
        <f t="shared" si="59"/>
        <v>3480</v>
      </c>
      <c r="M314" s="744">
        <f t="shared" si="59"/>
        <v>4200</v>
      </c>
      <c r="N314" s="744">
        <f t="shared" si="59"/>
        <v>3320</v>
      </c>
      <c r="O314" s="744">
        <f t="shared" si="59"/>
        <v>3800</v>
      </c>
      <c r="P314" s="744">
        <f t="shared" si="59"/>
        <v>2600</v>
      </c>
      <c r="Q314" s="744">
        <f t="shared" si="59"/>
        <v>0</v>
      </c>
      <c r="R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58"/>
        <v>AANWBa</v>
      </c>
      <c r="H315" s="700">
        <v>0</v>
      </c>
      <c r="I315" s="744">
        <f t="shared" si="59"/>
        <v>0</v>
      </c>
      <c r="J315" s="744">
        <f t="shared" si="59"/>
        <v>0</v>
      </c>
      <c r="K315" s="744">
        <f t="shared" si="59"/>
        <v>0</v>
      </c>
      <c r="L315" s="744">
        <f t="shared" si="59"/>
        <v>0</v>
      </c>
      <c r="M315" s="744">
        <f t="shared" si="59"/>
        <v>0</v>
      </c>
      <c r="N315" s="744">
        <f t="shared" si="59"/>
        <v>0</v>
      </c>
      <c r="O315" s="744">
        <f t="shared" si="59"/>
        <v>0</v>
      </c>
      <c r="P315" s="744">
        <f t="shared" si="59"/>
        <v>0</v>
      </c>
      <c r="Q315" s="744">
        <f t="shared" si="59"/>
        <v>0</v>
      </c>
      <c r="R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58"/>
        <v>AYWBA1a</v>
      </c>
      <c r="H316" s="700">
        <v>0</v>
      </c>
      <c r="I316" s="744">
        <f t="shared" si="59"/>
        <v>0</v>
      </c>
      <c r="J316" s="744">
        <f t="shared" si="59"/>
        <v>0</v>
      </c>
      <c r="K316" s="744">
        <f t="shared" si="59"/>
        <v>0</v>
      </c>
      <c r="L316" s="744">
        <f t="shared" si="59"/>
        <v>0</v>
      </c>
      <c r="M316" s="744">
        <f t="shared" si="59"/>
        <v>0</v>
      </c>
      <c r="N316" s="744">
        <f t="shared" si="59"/>
        <v>0</v>
      </c>
      <c r="O316" s="744">
        <f t="shared" si="59"/>
        <v>0</v>
      </c>
      <c r="P316" s="744">
        <f t="shared" si="59"/>
        <v>0</v>
      </c>
      <c r="Q316" s="744">
        <f t="shared" si="59"/>
        <v>0</v>
      </c>
      <c r="R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58"/>
        <v>YYFWBz</v>
      </c>
      <c r="H317" s="700">
        <v>1800</v>
      </c>
      <c r="I317" s="744">
        <f t="shared" si="59"/>
        <v>2160</v>
      </c>
      <c r="J317" s="744">
        <f t="shared" si="59"/>
        <v>1800</v>
      </c>
      <c r="K317" s="744">
        <f t="shared" si="59"/>
        <v>2196</v>
      </c>
      <c r="L317" s="744">
        <f t="shared" si="59"/>
        <v>1566</v>
      </c>
      <c r="M317" s="744">
        <f t="shared" si="59"/>
        <v>1890</v>
      </c>
      <c r="N317" s="744">
        <f t="shared" si="59"/>
        <v>1494</v>
      </c>
      <c r="O317" s="744">
        <f t="shared" si="59"/>
        <v>1710</v>
      </c>
      <c r="P317" s="744">
        <f t="shared" si="59"/>
        <v>1170</v>
      </c>
      <c r="Q317" s="744">
        <f t="shared" si="59"/>
        <v>0</v>
      </c>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58"/>
        <v>YYFWBzd</v>
      </c>
      <c r="H318" s="700">
        <v>1800</v>
      </c>
      <c r="I318" s="744">
        <f t="shared" si="59"/>
        <v>2160</v>
      </c>
      <c r="J318" s="744">
        <f t="shared" si="59"/>
        <v>1800</v>
      </c>
      <c r="K318" s="744">
        <f t="shared" si="59"/>
        <v>2196</v>
      </c>
      <c r="L318" s="744">
        <f t="shared" si="59"/>
        <v>1566</v>
      </c>
      <c r="M318" s="744">
        <f t="shared" si="59"/>
        <v>1890</v>
      </c>
      <c r="N318" s="744">
        <f t="shared" si="59"/>
        <v>1494</v>
      </c>
      <c r="O318" s="744">
        <f t="shared" si="59"/>
        <v>1710</v>
      </c>
      <c r="P318" s="744">
        <f t="shared" si="59"/>
        <v>1170</v>
      </c>
      <c r="Q318" s="744">
        <f t="shared" si="59"/>
        <v>0</v>
      </c>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58"/>
        <v>YYBNWf</v>
      </c>
      <c r="H319" s="700">
        <v>2200</v>
      </c>
      <c r="I319" s="744">
        <f t="shared" si="59"/>
        <v>2640</v>
      </c>
      <c r="J319" s="744">
        <f t="shared" si="59"/>
        <v>2200</v>
      </c>
      <c r="K319" s="744">
        <f t="shared" si="59"/>
        <v>2684</v>
      </c>
      <c r="L319" s="744">
        <f t="shared" si="59"/>
        <v>1914</v>
      </c>
      <c r="M319" s="744">
        <f t="shared" si="59"/>
        <v>2310</v>
      </c>
      <c r="N319" s="744">
        <f t="shared" si="59"/>
        <v>1826</v>
      </c>
      <c r="O319" s="744">
        <f t="shared" si="59"/>
        <v>2090</v>
      </c>
      <c r="P319" s="744">
        <f t="shared" si="59"/>
        <v>1430</v>
      </c>
      <c r="Q319" s="744">
        <f t="shared" si="59"/>
        <v>0</v>
      </c>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58"/>
        <v>YYNWFw</v>
      </c>
      <c r="H320" s="700">
        <v>4200</v>
      </c>
      <c r="I320" s="744">
        <f t="shared" si="59"/>
        <v>5040</v>
      </c>
      <c r="J320" s="744">
        <f t="shared" si="59"/>
        <v>4200</v>
      </c>
      <c r="K320" s="744">
        <f t="shared" si="59"/>
        <v>5124</v>
      </c>
      <c r="L320" s="744">
        <f t="shared" si="59"/>
        <v>3654</v>
      </c>
      <c r="M320" s="744">
        <f t="shared" si="59"/>
        <v>4410</v>
      </c>
      <c r="N320" s="744">
        <f t="shared" si="59"/>
        <v>3486</v>
      </c>
      <c r="O320" s="744">
        <f t="shared" si="59"/>
        <v>3990</v>
      </c>
      <c r="P320" s="744">
        <f t="shared" si="59"/>
        <v>2730</v>
      </c>
      <c r="Q320" s="744">
        <f t="shared" si="59"/>
        <v>0</v>
      </c>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58"/>
        <v>YYNWFwd</v>
      </c>
      <c r="H321" s="700">
        <v>4200</v>
      </c>
      <c r="I321" s="744">
        <f t="shared" si="59"/>
        <v>5040</v>
      </c>
      <c r="J321" s="744">
        <f t="shared" si="59"/>
        <v>4200</v>
      </c>
      <c r="K321" s="744">
        <f t="shared" si="59"/>
        <v>5124</v>
      </c>
      <c r="L321" s="744">
        <f t="shared" si="59"/>
        <v>3654</v>
      </c>
      <c r="M321" s="744">
        <f t="shared" si="59"/>
        <v>4410</v>
      </c>
      <c r="N321" s="744">
        <f t="shared" si="59"/>
        <v>3486</v>
      </c>
      <c r="O321" s="744">
        <f t="shared" si="59"/>
        <v>3990</v>
      </c>
      <c r="P321" s="744">
        <f t="shared" si="59"/>
        <v>2730</v>
      </c>
      <c r="Q321" s="744">
        <f t="shared" si="59"/>
        <v>0</v>
      </c>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58"/>
        <v>YYWFWb</v>
      </c>
      <c r="H322" s="700">
        <v>4000</v>
      </c>
      <c r="I322" s="744">
        <f t="shared" si="59"/>
        <v>4800</v>
      </c>
      <c r="J322" s="744">
        <f t="shared" si="59"/>
        <v>4000</v>
      </c>
      <c r="K322" s="744">
        <f t="shared" si="59"/>
        <v>4880</v>
      </c>
      <c r="L322" s="744">
        <f t="shared" si="59"/>
        <v>3480</v>
      </c>
      <c r="M322" s="744">
        <f t="shared" si="59"/>
        <v>4200</v>
      </c>
      <c r="N322" s="744">
        <f t="shared" si="59"/>
        <v>3320</v>
      </c>
      <c r="O322" s="744">
        <f t="shared" si="59"/>
        <v>3800</v>
      </c>
      <c r="P322" s="744">
        <f t="shared" si="59"/>
        <v>2600</v>
      </c>
      <c r="Q322" s="744">
        <f t="shared" si="59"/>
        <v>0</v>
      </c>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ref="G323" si="60">_xlfn.CONCAT(H239:M239)</f>
        <v>YYWFWbd</v>
      </c>
      <c r="H323" s="700">
        <v>4000</v>
      </c>
      <c r="I323" s="744">
        <f t="shared" si="59"/>
        <v>4800</v>
      </c>
      <c r="J323" s="744">
        <f t="shared" si="59"/>
        <v>4000</v>
      </c>
      <c r="K323" s="744">
        <f t="shared" si="59"/>
        <v>4880</v>
      </c>
      <c r="L323" s="744">
        <f t="shared" si="59"/>
        <v>3480</v>
      </c>
      <c r="M323" s="744">
        <f t="shared" si="59"/>
        <v>4200</v>
      </c>
      <c r="N323" s="744">
        <f t="shared" si="59"/>
        <v>3320</v>
      </c>
      <c r="O323" s="744">
        <f t="shared" si="59"/>
        <v>3800</v>
      </c>
      <c r="P323" s="744">
        <f t="shared" si="59"/>
        <v>2600</v>
      </c>
      <c r="Q323" s="744">
        <f t="shared" si="59"/>
        <v>0</v>
      </c>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c r="I324" s="27"/>
      <c r="J324" s="27"/>
      <c r="K324" s="27"/>
      <c r="N324" s="505"/>
      <c r="O324" s="196"/>
      <c r="P324" s="196"/>
      <c r="Q324" s="196"/>
      <c r="R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c r="I325" s="27"/>
      <c r="J325" s="27"/>
      <c r="K325" s="27"/>
      <c r="N325" s="505"/>
      <c r="O325" s="196"/>
      <c r="P325" s="196"/>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c r="I326" s="27"/>
      <c r="J326" s="27"/>
      <c r="K326" s="27"/>
      <c r="N326" s="505"/>
      <c r="O326" s="196"/>
      <c r="P326" s="196"/>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c r="I327" s="27"/>
      <c r="J327" s="27"/>
      <c r="K327" s="27"/>
      <c r="N327" s="505"/>
      <c r="O327" s="196"/>
      <c r="P327" s="196"/>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c r="I328" s="27"/>
      <c r="J328" s="27"/>
      <c r="K328" s="27"/>
      <c r="N328" s="505"/>
      <c r="O328" s="196"/>
      <c r="P328" s="196"/>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c r="I329" s="27"/>
      <c r="J329" s="27"/>
      <c r="K329" s="27"/>
      <c r="N329" s="505"/>
      <c r="O329" s="196"/>
      <c r="P329" s="196"/>
      <c r="Q329" s="196"/>
      <c r="X329" s="196"/>
      <c r="Y329" s="196"/>
      <c r="Z329" s="196"/>
      <c r="AA329" s="196"/>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506" t="s">
        <v>1064</v>
      </c>
      <c r="I330" t="s">
        <v>397</v>
      </c>
      <c r="J330" t="s">
        <v>790</v>
      </c>
      <c r="K330" t="s">
        <v>791</v>
      </c>
      <c r="L330" t="s">
        <v>792</v>
      </c>
      <c r="M330" t="s">
        <v>793</v>
      </c>
      <c r="N330" t="s">
        <v>794</v>
      </c>
      <c r="O330" t="s">
        <v>795</v>
      </c>
      <c r="P330" t="s">
        <v>796</v>
      </c>
      <c r="Q330" t="s">
        <v>797</v>
      </c>
      <c r="S330" s="196"/>
      <c r="T330" s="196"/>
      <c r="U330" s="196"/>
      <c r="V330" s="196"/>
      <c r="W330" s="196"/>
      <c r="X330" s="196"/>
      <c r="Y330" s="196"/>
      <c r="Z330" s="196"/>
      <c r="AA330" s="196"/>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506"/>
      <c r="H331" t="s">
        <v>1110</v>
      </c>
      <c r="I331" s="742">
        <v>0.85</v>
      </c>
      <c r="J331" s="742">
        <v>0.85</v>
      </c>
      <c r="K331" s="742">
        <v>0.85</v>
      </c>
      <c r="L331" s="742">
        <v>0.85</v>
      </c>
      <c r="M331" s="742">
        <v>1</v>
      </c>
      <c r="N331" s="742">
        <v>1</v>
      </c>
      <c r="O331" s="742">
        <v>1</v>
      </c>
      <c r="P331" s="742">
        <v>1</v>
      </c>
      <c r="Q331" s="742">
        <v>1</v>
      </c>
      <c r="S331" s="196"/>
      <c r="T331" s="196"/>
      <c r="U331" s="196"/>
      <c r="V331" s="196"/>
      <c r="W331" s="196"/>
      <c r="X331" s="196"/>
      <c r="Y331" s="196"/>
      <c r="Z331" s="196"/>
      <c r="AA331" s="196"/>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506"/>
      <c r="I332" s="27"/>
      <c r="J332" s="27"/>
      <c r="K332" s="27"/>
      <c r="N332" s="505"/>
      <c r="O332" s="196"/>
      <c r="P332" s="196"/>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
        <v>803</v>
      </c>
      <c r="H333" t="s">
        <v>819</v>
      </c>
      <c r="I333" t="s">
        <v>819</v>
      </c>
      <c r="J333" t="s">
        <v>397</v>
      </c>
      <c r="K333" t="s">
        <v>397</v>
      </c>
      <c r="L333" t="s">
        <v>790</v>
      </c>
      <c r="M333" t="s">
        <v>790</v>
      </c>
      <c r="N333" t="s">
        <v>791</v>
      </c>
      <c r="O333" t="s">
        <v>791</v>
      </c>
      <c r="P333" t="s">
        <v>792</v>
      </c>
      <c r="Q333" t="s">
        <v>792</v>
      </c>
      <c r="R333" t="s">
        <v>793</v>
      </c>
      <c r="S333" t="s">
        <v>793</v>
      </c>
      <c r="T333" t="s">
        <v>794</v>
      </c>
      <c r="U333" t="s">
        <v>794</v>
      </c>
      <c r="V333" t="s">
        <v>795</v>
      </c>
      <c r="W333" t="s">
        <v>795</v>
      </c>
      <c r="X333" t="s">
        <v>796</v>
      </c>
      <c r="Y333" t="s">
        <v>796</v>
      </c>
      <c r="Z333" t="s">
        <v>797</v>
      </c>
      <c r="AA333" t="s">
        <v>797</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
        <v>802</v>
      </c>
      <c r="H334" t="s">
        <v>1063</v>
      </c>
      <c r="I334" t="s">
        <v>1046</v>
      </c>
      <c r="J334" t="s">
        <v>1063</v>
      </c>
      <c r="K334" t="s">
        <v>1046</v>
      </c>
      <c r="L334" t="s">
        <v>1063</v>
      </c>
      <c r="M334" t="s">
        <v>1046</v>
      </c>
      <c r="N334" t="s">
        <v>1063</v>
      </c>
      <c r="O334" t="s">
        <v>1046</v>
      </c>
      <c r="P334" t="s">
        <v>1063</v>
      </c>
      <c r="Q334" t="s">
        <v>1046</v>
      </c>
      <c r="R334" t="s">
        <v>1063</v>
      </c>
      <c r="S334" t="s">
        <v>1046</v>
      </c>
      <c r="T334" t="s">
        <v>1063</v>
      </c>
      <c r="U334" t="s">
        <v>1046</v>
      </c>
      <c r="V334" t="s">
        <v>1063</v>
      </c>
      <c r="W334" t="s">
        <v>1046</v>
      </c>
      <c r="X334" t="s">
        <v>1063</v>
      </c>
      <c r="Y334" t="s">
        <v>1046</v>
      </c>
      <c r="Z334" t="s">
        <v>1063</v>
      </c>
      <c r="AA334" t="s">
        <v>1046</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t="str">
        <f t="shared" ref="G335:G376" si="61">_xlfn.CONCAT(H161:M161)</f>
        <v>AAAA2A1a</v>
      </c>
      <c r="H335" s="232">
        <v>0</v>
      </c>
      <c r="I335" s="232">
        <v>0</v>
      </c>
      <c r="J335" s="705">
        <f>$H335*HLOOKUP(J$333,$I$330:$Q$331,2)</f>
        <v>0</v>
      </c>
      <c r="K335" s="726">
        <f>$I335</f>
        <v>0</v>
      </c>
      <c r="L335" s="705">
        <f>$H335*HLOOKUP(L$333,$I$330:$Q$331,2)</f>
        <v>0</v>
      </c>
      <c r="M335" s="726">
        <f>$I335</f>
        <v>0</v>
      </c>
      <c r="N335" s="705">
        <f>$H335*HLOOKUP(N$333,$I$330:$Q$331,2)</f>
        <v>0</v>
      </c>
      <c r="O335" s="726">
        <f>$I335</f>
        <v>0</v>
      </c>
      <c r="P335" s="705">
        <f>$H335*HLOOKUP(P$333,$I$330:$Q$331,2)</f>
        <v>0</v>
      </c>
      <c r="Q335" s="726">
        <f>$I335</f>
        <v>0</v>
      </c>
      <c r="R335" s="705">
        <f>$H335*HLOOKUP(R$333,$I$330:$Q$331,2)</f>
        <v>0</v>
      </c>
      <c r="S335" s="726">
        <f>$I335</f>
        <v>0</v>
      </c>
      <c r="T335" s="705">
        <f>$H335*HLOOKUP(T$333,$I$330:$Q$331,2)</f>
        <v>0</v>
      </c>
      <c r="U335" s="726">
        <f>$I335</f>
        <v>0</v>
      </c>
      <c r="V335" s="705">
        <f>$H335*HLOOKUP(V$333,$I$330:$Q$331,2)</f>
        <v>0</v>
      </c>
      <c r="W335" s="726">
        <f>$I335</f>
        <v>0</v>
      </c>
      <c r="X335" s="705">
        <f>$H335*HLOOKUP(X$333,$I$330:$Q$331,2)</f>
        <v>0</v>
      </c>
      <c r="Y335" s="726">
        <f>$I335</f>
        <v>0</v>
      </c>
      <c r="Z335" s="705">
        <f>$H335*HLOOKUP(Z$333,$I$330:$Q$331,2)</f>
        <v>0</v>
      </c>
      <c r="AA335" s="726">
        <f>$I335</f>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27" t="str">
        <f t="shared" si="61"/>
        <v>GGGGAg1a2</v>
      </c>
      <c r="H336" s="232">
        <v>0</v>
      </c>
      <c r="I336" s="232">
        <v>0</v>
      </c>
      <c r="J336" s="705">
        <f t="shared" ref="J336:J344" si="62">$H336*HLOOKUP(J$333,$I$330:$Q$331,2)</f>
        <v>0</v>
      </c>
      <c r="K336" s="726">
        <f t="shared" ref="K336:K344" si="63">$I336</f>
        <v>0</v>
      </c>
      <c r="L336" s="705">
        <f t="shared" ref="L336:L344" si="64">$H336*HLOOKUP(L$333,$I$330:$Q$331,2)</f>
        <v>0</v>
      </c>
      <c r="M336" s="726">
        <f t="shared" ref="M336:M344" si="65">$I336</f>
        <v>0</v>
      </c>
      <c r="N336" s="705">
        <f t="shared" ref="N336:N344" si="66">$H336*HLOOKUP(N$333,$I$330:$Q$331,2)</f>
        <v>0</v>
      </c>
      <c r="O336" s="726">
        <f t="shared" ref="O336:O344" si="67">$I336</f>
        <v>0</v>
      </c>
      <c r="P336" s="705">
        <f t="shared" ref="P336:P344" si="68">$H336*HLOOKUP(P$333,$I$330:$Q$331,2)</f>
        <v>0</v>
      </c>
      <c r="Q336" s="726">
        <f t="shared" ref="Q336:Q344" si="69">$I336</f>
        <v>0</v>
      </c>
      <c r="R336" s="705">
        <f t="shared" ref="R336:R344" si="70">$H336*HLOOKUP(R$333,$I$330:$Q$331,2)</f>
        <v>0</v>
      </c>
      <c r="S336" s="726">
        <f t="shared" ref="S336:S344" si="71">$I336</f>
        <v>0</v>
      </c>
      <c r="T336" s="705">
        <f t="shared" ref="T336:T344" si="72">$H336*HLOOKUP(T$333,$I$330:$Q$331,2)</f>
        <v>0</v>
      </c>
      <c r="U336" s="726">
        <f t="shared" ref="U336:U344" si="73">$I336</f>
        <v>0</v>
      </c>
      <c r="V336" s="705">
        <f t="shared" ref="V336:V344" si="74">$H336*HLOOKUP(V$333,$I$330:$Q$331,2)</f>
        <v>0</v>
      </c>
      <c r="W336" s="726">
        <f t="shared" ref="W336:W344" si="75">$I336</f>
        <v>0</v>
      </c>
      <c r="X336" s="705">
        <f t="shared" ref="X336:X344" si="76">$H336*HLOOKUP(X$333,$I$330:$Q$331,2)</f>
        <v>0</v>
      </c>
      <c r="Y336" s="726">
        <f t="shared" ref="Y336:Y344" si="77">$I336</f>
        <v>0</v>
      </c>
      <c r="Z336" s="705">
        <f t="shared" ref="Z336:Z344" si="78">$H336*HLOOKUP(Z$333,$I$330:$Q$331,2)</f>
        <v>0</v>
      </c>
      <c r="AA336" s="726">
        <f t="shared" ref="AA336:AA344" si="79">$I336</f>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27" t="str">
        <f t="shared" si="61"/>
        <v>GGGGSg1a2</v>
      </c>
      <c r="H337" s="232">
        <v>0</v>
      </c>
      <c r="I337" s="232">
        <v>0</v>
      </c>
      <c r="J337" s="705">
        <f t="shared" si="62"/>
        <v>0</v>
      </c>
      <c r="K337" s="726">
        <f t="shared" si="63"/>
        <v>0</v>
      </c>
      <c r="L337" s="705">
        <f t="shared" si="64"/>
        <v>0</v>
      </c>
      <c r="M337" s="726">
        <f t="shared" si="65"/>
        <v>0</v>
      </c>
      <c r="N337" s="705">
        <f t="shared" si="66"/>
        <v>0</v>
      </c>
      <c r="O337" s="726">
        <f t="shared" si="67"/>
        <v>0</v>
      </c>
      <c r="P337" s="705">
        <f t="shared" si="68"/>
        <v>0</v>
      </c>
      <c r="Q337" s="726">
        <f t="shared" si="69"/>
        <v>0</v>
      </c>
      <c r="R337" s="705">
        <f t="shared" si="70"/>
        <v>0</v>
      </c>
      <c r="S337" s="726">
        <f t="shared" si="71"/>
        <v>0</v>
      </c>
      <c r="T337" s="705">
        <f t="shared" si="72"/>
        <v>0</v>
      </c>
      <c r="U337" s="726">
        <f t="shared" si="73"/>
        <v>0</v>
      </c>
      <c r="V337" s="705">
        <f t="shared" si="74"/>
        <v>0</v>
      </c>
      <c r="W337" s="726">
        <f t="shared" si="75"/>
        <v>0</v>
      </c>
      <c r="X337" s="705">
        <f t="shared" si="76"/>
        <v>0</v>
      </c>
      <c r="Y337" s="726">
        <f t="shared" si="77"/>
        <v>0</v>
      </c>
      <c r="Z337" s="705">
        <f t="shared" si="78"/>
        <v>0</v>
      </c>
      <c r="AA337" s="726">
        <f t="shared" si="79"/>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27" t="str">
        <f t="shared" si="61"/>
        <v>GGGAg2Na2</v>
      </c>
      <c r="H338" s="232">
        <v>0</v>
      </c>
      <c r="I338" s="232">
        <v>0</v>
      </c>
      <c r="J338" s="705">
        <f t="shared" si="62"/>
        <v>0</v>
      </c>
      <c r="K338" s="726">
        <f t="shared" si="63"/>
        <v>0</v>
      </c>
      <c r="L338" s="705">
        <f t="shared" si="64"/>
        <v>0</v>
      </c>
      <c r="M338" s="726">
        <f t="shared" si="65"/>
        <v>0</v>
      </c>
      <c r="N338" s="705">
        <f t="shared" si="66"/>
        <v>0</v>
      </c>
      <c r="O338" s="726">
        <f t="shared" si="67"/>
        <v>0</v>
      </c>
      <c r="P338" s="705">
        <f t="shared" si="68"/>
        <v>0</v>
      </c>
      <c r="Q338" s="726">
        <f t="shared" si="69"/>
        <v>0</v>
      </c>
      <c r="R338" s="705">
        <f t="shared" si="70"/>
        <v>0</v>
      </c>
      <c r="S338" s="726">
        <f t="shared" si="71"/>
        <v>0</v>
      </c>
      <c r="T338" s="705">
        <f t="shared" si="72"/>
        <v>0</v>
      </c>
      <c r="U338" s="726">
        <f t="shared" si="73"/>
        <v>0</v>
      </c>
      <c r="V338" s="705">
        <f t="shared" si="74"/>
        <v>0</v>
      </c>
      <c r="W338" s="726">
        <f t="shared" si="75"/>
        <v>0</v>
      </c>
      <c r="X338" s="705">
        <f t="shared" si="76"/>
        <v>0</v>
      </c>
      <c r="Y338" s="726">
        <f t="shared" si="77"/>
        <v>0</v>
      </c>
      <c r="Z338" s="705">
        <f t="shared" si="78"/>
        <v>0</v>
      </c>
      <c r="AA338" s="726">
        <f t="shared" si="79"/>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27" t="str">
        <f t="shared" si="61"/>
        <v>GGGAg2Ea2</v>
      </c>
      <c r="H339" s="232">
        <v>0</v>
      </c>
      <c r="I339" s="232">
        <v>0</v>
      </c>
      <c r="J339" s="705">
        <f t="shared" si="62"/>
        <v>0</v>
      </c>
      <c r="K339" s="726">
        <f t="shared" si="63"/>
        <v>0</v>
      </c>
      <c r="L339" s="705">
        <f t="shared" si="64"/>
        <v>0</v>
      </c>
      <c r="M339" s="726">
        <f t="shared" si="65"/>
        <v>0</v>
      </c>
      <c r="N339" s="705">
        <f t="shared" si="66"/>
        <v>0</v>
      </c>
      <c r="O339" s="726">
        <f t="shared" si="67"/>
        <v>0</v>
      </c>
      <c r="P339" s="705">
        <f t="shared" si="68"/>
        <v>0</v>
      </c>
      <c r="Q339" s="726">
        <f t="shared" si="69"/>
        <v>0</v>
      </c>
      <c r="R339" s="705">
        <f t="shared" si="70"/>
        <v>0</v>
      </c>
      <c r="S339" s="726">
        <f t="shared" si="71"/>
        <v>0</v>
      </c>
      <c r="T339" s="705">
        <f t="shared" si="72"/>
        <v>0</v>
      </c>
      <c r="U339" s="726">
        <f t="shared" si="73"/>
        <v>0</v>
      </c>
      <c r="V339" s="705">
        <f t="shared" si="74"/>
        <v>0</v>
      </c>
      <c r="W339" s="726">
        <f t="shared" si="75"/>
        <v>0</v>
      </c>
      <c r="X339" s="705">
        <f t="shared" si="76"/>
        <v>0</v>
      </c>
      <c r="Y339" s="726">
        <f t="shared" si="77"/>
        <v>0</v>
      </c>
      <c r="Z339" s="705">
        <f t="shared" si="78"/>
        <v>0</v>
      </c>
      <c r="AA339" s="726">
        <f t="shared" si="79"/>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27" t="str">
        <f t="shared" si="61"/>
        <v>GGGAg2OFa2</v>
      </c>
      <c r="H340" s="232">
        <v>0</v>
      </c>
      <c r="I340" s="232">
        <v>0</v>
      </c>
      <c r="J340" s="705">
        <f t="shared" si="62"/>
        <v>0</v>
      </c>
      <c r="K340" s="726">
        <f t="shared" si="63"/>
        <v>0</v>
      </c>
      <c r="L340" s="705">
        <f t="shared" si="64"/>
        <v>0</v>
      </c>
      <c r="M340" s="726">
        <f t="shared" si="65"/>
        <v>0</v>
      </c>
      <c r="N340" s="705">
        <f t="shared" si="66"/>
        <v>0</v>
      </c>
      <c r="O340" s="726">
        <f t="shared" si="67"/>
        <v>0</v>
      </c>
      <c r="P340" s="705">
        <f t="shared" si="68"/>
        <v>0</v>
      </c>
      <c r="Q340" s="726">
        <f t="shared" si="69"/>
        <v>0</v>
      </c>
      <c r="R340" s="705">
        <f t="shared" si="70"/>
        <v>0</v>
      </c>
      <c r="S340" s="726">
        <f t="shared" si="71"/>
        <v>0</v>
      </c>
      <c r="T340" s="705">
        <f t="shared" si="72"/>
        <v>0</v>
      </c>
      <c r="U340" s="726">
        <f t="shared" si="73"/>
        <v>0</v>
      </c>
      <c r="V340" s="705">
        <f t="shared" si="74"/>
        <v>0</v>
      </c>
      <c r="W340" s="726">
        <f t="shared" si="75"/>
        <v>0</v>
      </c>
      <c r="X340" s="705">
        <f t="shared" si="76"/>
        <v>0</v>
      </c>
      <c r="Y340" s="726">
        <f t="shared" si="77"/>
        <v>0</v>
      </c>
      <c r="Z340" s="705">
        <f t="shared" si="78"/>
        <v>0</v>
      </c>
      <c r="AA340" s="726">
        <f t="shared" si="79"/>
        <v>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27" t="str">
        <f t="shared" si="61"/>
        <v>GGGC1Na2</v>
      </c>
      <c r="H341" s="232">
        <v>0</v>
      </c>
      <c r="I341" s="232">
        <v>0</v>
      </c>
      <c r="J341" s="705">
        <f t="shared" si="62"/>
        <v>0</v>
      </c>
      <c r="K341" s="726">
        <f t="shared" si="63"/>
        <v>0</v>
      </c>
      <c r="L341" s="705">
        <f t="shared" si="64"/>
        <v>0</v>
      </c>
      <c r="M341" s="726">
        <f t="shared" si="65"/>
        <v>0</v>
      </c>
      <c r="N341" s="705">
        <f t="shared" si="66"/>
        <v>0</v>
      </c>
      <c r="O341" s="726">
        <f t="shared" si="67"/>
        <v>0</v>
      </c>
      <c r="P341" s="705">
        <f t="shared" si="68"/>
        <v>0</v>
      </c>
      <c r="Q341" s="726">
        <f t="shared" si="69"/>
        <v>0</v>
      </c>
      <c r="R341" s="705">
        <f t="shared" si="70"/>
        <v>0</v>
      </c>
      <c r="S341" s="726">
        <f t="shared" si="71"/>
        <v>0</v>
      </c>
      <c r="T341" s="705">
        <f t="shared" si="72"/>
        <v>0</v>
      </c>
      <c r="U341" s="726">
        <f t="shared" si="73"/>
        <v>0</v>
      </c>
      <c r="V341" s="705">
        <f t="shared" si="74"/>
        <v>0</v>
      </c>
      <c r="W341" s="726">
        <f t="shared" si="75"/>
        <v>0</v>
      </c>
      <c r="X341" s="705">
        <f t="shared" si="76"/>
        <v>0</v>
      </c>
      <c r="Y341" s="726">
        <f t="shared" si="77"/>
        <v>0</v>
      </c>
      <c r="Z341" s="705">
        <f t="shared" si="78"/>
        <v>0</v>
      </c>
      <c r="AA341" s="726">
        <f t="shared" si="79"/>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tr">
        <f t="shared" si="61"/>
        <v>GGGC1Ea2</v>
      </c>
      <c r="H342" s="232">
        <v>0</v>
      </c>
      <c r="I342" s="232">
        <v>0</v>
      </c>
      <c r="J342" s="705">
        <f t="shared" si="62"/>
        <v>0</v>
      </c>
      <c r="K342" s="726">
        <f t="shared" si="63"/>
        <v>0</v>
      </c>
      <c r="L342" s="705">
        <f t="shared" si="64"/>
        <v>0</v>
      </c>
      <c r="M342" s="726">
        <f t="shared" si="65"/>
        <v>0</v>
      </c>
      <c r="N342" s="705">
        <f t="shared" si="66"/>
        <v>0</v>
      </c>
      <c r="O342" s="726">
        <f t="shared" si="67"/>
        <v>0</v>
      </c>
      <c r="P342" s="705">
        <f t="shared" si="68"/>
        <v>0</v>
      </c>
      <c r="Q342" s="726">
        <f t="shared" si="69"/>
        <v>0</v>
      </c>
      <c r="R342" s="705">
        <f t="shared" si="70"/>
        <v>0</v>
      </c>
      <c r="S342" s="726">
        <f t="shared" si="71"/>
        <v>0</v>
      </c>
      <c r="T342" s="705">
        <f t="shared" si="72"/>
        <v>0</v>
      </c>
      <c r="U342" s="726">
        <f t="shared" si="73"/>
        <v>0</v>
      </c>
      <c r="V342" s="705">
        <f t="shared" si="74"/>
        <v>0</v>
      </c>
      <c r="W342" s="726">
        <f t="shared" si="75"/>
        <v>0</v>
      </c>
      <c r="X342" s="705">
        <f t="shared" si="76"/>
        <v>0</v>
      </c>
      <c r="Y342" s="726">
        <f t="shared" si="77"/>
        <v>0</v>
      </c>
      <c r="Z342" s="705">
        <f t="shared" si="78"/>
        <v>0</v>
      </c>
      <c r="AA342" s="726">
        <f t="shared" si="79"/>
        <v>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5" outlineLevel="1" x14ac:dyDescent="0.25">
      <c r="A343" s="7"/>
      <c r="B343" s="8"/>
      <c r="C343" s="18"/>
      <c r="D343" s="18"/>
      <c r="E343" s="18"/>
      <c r="F343" s="27"/>
      <c r="G343" s="27" t="str">
        <f t="shared" si="61"/>
        <v>GGGC1Pa2</v>
      </c>
      <c r="H343" s="232">
        <v>0</v>
      </c>
      <c r="I343" s="232">
        <v>0</v>
      </c>
      <c r="J343" s="705">
        <f t="shared" si="62"/>
        <v>0</v>
      </c>
      <c r="K343" s="726">
        <f t="shared" si="63"/>
        <v>0</v>
      </c>
      <c r="L343" s="705">
        <f t="shared" si="64"/>
        <v>0</v>
      </c>
      <c r="M343" s="726">
        <f t="shared" si="65"/>
        <v>0</v>
      </c>
      <c r="N343" s="705">
        <f t="shared" si="66"/>
        <v>0</v>
      </c>
      <c r="O343" s="726">
        <f t="shared" si="67"/>
        <v>0</v>
      </c>
      <c r="P343" s="705">
        <f t="shared" si="68"/>
        <v>0</v>
      </c>
      <c r="Q343" s="726">
        <f t="shared" si="69"/>
        <v>0</v>
      </c>
      <c r="R343" s="705">
        <f t="shared" si="70"/>
        <v>0</v>
      </c>
      <c r="S343" s="726">
        <f t="shared" si="71"/>
        <v>0</v>
      </c>
      <c r="T343" s="705">
        <f t="shared" si="72"/>
        <v>0</v>
      </c>
      <c r="U343" s="726">
        <f t="shared" si="73"/>
        <v>0</v>
      </c>
      <c r="V343" s="705">
        <f t="shared" si="74"/>
        <v>0</v>
      </c>
      <c r="W343" s="726">
        <f t="shared" si="75"/>
        <v>0</v>
      </c>
      <c r="X343" s="705">
        <f t="shared" si="76"/>
        <v>0</v>
      </c>
      <c r="Y343" s="726">
        <f t="shared" si="77"/>
        <v>0</v>
      </c>
      <c r="Z343" s="705">
        <f t="shared" si="78"/>
        <v>0</v>
      </c>
      <c r="AA343" s="726">
        <f t="shared" si="79"/>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5" outlineLevel="1" x14ac:dyDescent="0.25">
      <c r="A344" s="7"/>
      <c r="B344" s="8"/>
      <c r="C344" s="18"/>
      <c r="D344" s="18"/>
      <c r="E344" s="18"/>
      <c r="F344" s="27"/>
      <c r="G344" s="27" t="str">
        <f t="shared" si="61"/>
        <v>GGGC1OFa2</v>
      </c>
      <c r="H344" s="232">
        <v>0</v>
      </c>
      <c r="I344" s="232">
        <v>0</v>
      </c>
      <c r="J344" s="705">
        <f t="shared" si="62"/>
        <v>0</v>
      </c>
      <c r="K344" s="726">
        <f t="shared" si="63"/>
        <v>0</v>
      </c>
      <c r="L344" s="705">
        <f t="shared" si="64"/>
        <v>0</v>
      </c>
      <c r="M344" s="726">
        <f t="shared" si="65"/>
        <v>0</v>
      </c>
      <c r="N344" s="705">
        <f t="shared" si="66"/>
        <v>0</v>
      </c>
      <c r="O344" s="726">
        <f t="shared" si="67"/>
        <v>0</v>
      </c>
      <c r="P344" s="705">
        <f t="shared" si="68"/>
        <v>0</v>
      </c>
      <c r="Q344" s="726">
        <f t="shared" si="69"/>
        <v>0</v>
      </c>
      <c r="R344" s="705">
        <f t="shared" si="70"/>
        <v>0</v>
      </c>
      <c r="S344" s="726">
        <f t="shared" si="71"/>
        <v>0</v>
      </c>
      <c r="T344" s="705">
        <f t="shared" si="72"/>
        <v>0</v>
      </c>
      <c r="U344" s="726">
        <f t="shared" si="73"/>
        <v>0</v>
      </c>
      <c r="V344" s="705">
        <f t="shared" si="74"/>
        <v>0</v>
      </c>
      <c r="W344" s="726">
        <f t="shared" si="75"/>
        <v>0</v>
      </c>
      <c r="X344" s="705">
        <f t="shared" si="76"/>
        <v>0</v>
      </c>
      <c r="Y344" s="726">
        <f t="shared" si="77"/>
        <v>0</v>
      </c>
      <c r="Z344" s="705">
        <f t="shared" si="78"/>
        <v>0</v>
      </c>
      <c r="AA344" s="726">
        <f t="shared" si="79"/>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5" outlineLevel="1" x14ac:dyDescent="0.25">
      <c r="A345" s="7"/>
      <c r="B345" s="8"/>
      <c r="C345" s="18"/>
      <c r="D345" s="18"/>
      <c r="E345" s="18"/>
      <c r="F345" s="27"/>
      <c r="G345" s="27" t="str">
        <f t="shared" si="61"/>
        <v>SPSPSPSPSPsp</v>
      </c>
      <c r="H345" s="232">
        <v>0</v>
      </c>
      <c r="I345" s="232">
        <v>0</v>
      </c>
      <c r="J345" s="705">
        <f>$H345*HLOOKUP(J$333,$I$330:$Q$331,2)</f>
        <v>0</v>
      </c>
      <c r="K345" s="726">
        <f>$I345</f>
        <v>0</v>
      </c>
      <c r="L345" s="705">
        <f>$H345*HLOOKUP(L$333,$I$330:$Q$331,2)</f>
        <v>0</v>
      </c>
      <c r="M345" s="726">
        <f>$I345</f>
        <v>0</v>
      </c>
      <c r="N345" s="705">
        <f>$H345*HLOOKUP(N$333,$I$330:$Q$331,2)</f>
        <v>0</v>
      </c>
      <c r="O345" s="726">
        <f>$I345</f>
        <v>0</v>
      </c>
      <c r="P345" s="705">
        <f>$H345*HLOOKUP(P$333,$I$330:$Q$331,2)</f>
        <v>0</v>
      </c>
      <c r="Q345" s="726">
        <f>$I345</f>
        <v>0</v>
      </c>
      <c r="R345" s="705">
        <f>$H345*HLOOKUP(R$333,$I$330:$Q$331,2)</f>
        <v>0</v>
      </c>
      <c r="S345" s="726">
        <f>$I345</f>
        <v>0</v>
      </c>
      <c r="T345" s="705">
        <f>$H345*HLOOKUP(T$333,$I$330:$Q$331,2)</f>
        <v>0</v>
      </c>
      <c r="U345" s="726">
        <f>$I345</f>
        <v>0</v>
      </c>
      <c r="V345" s="705">
        <f>$H345*HLOOKUP(V$333,$I$330:$Q$331,2)</f>
        <v>0</v>
      </c>
      <c r="W345" s="726">
        <f>$I345</f>
        <v>0</v>
      </c>
      <c r="X345" s="705">
        <f>$H345*HLOOKUP(X$333,$I$330:$Q$331,2)</f>
        <v>0</v>
      </c>
      <c r="Y345" s="726">
        <f>$I345</f>
        <v>0</v>
      </c>
      <c r="Z345" s="705">
        <f>$H345*HLOOKUP(Z$333,$I$330:$Q$331,2)</f>
        <v>0</v>
      </c>
      <c r="AA345" s="726">
        <f>$I345</f>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5" outlineLevel="1" x14ac:dyDescent="0.25">
      <c r="A346" s="7"/>
      <c r="B346" s="8"/>
      <c r="C346" s="18"/>
      <c r="D346" s="18"/>
      <c r="E346" s="18"/>
      <c r="F346" s="27"/>
      <c r="G346" s="27" t="str">
        <f t="shared" si="61"/>
        <v>ANWFWb</v>
      </c>
      <c r="H346" s="879">
        <v>86.38</v>
      </c>
      <c r="I346" s="879">
        <v>13.52</v>
      </c>
      <c r="J346" s="705">
        <f t="shared" ref="J346:J366" si="80">$H346*HLOOKUP(J$333,$I$330:$Q$331,2)</f>
        <v>73.422999999999988</v>
      </c>
      <c r="K346" s="726">
        <f t="shared" ref="K346:K366" si="81">$I346</f>
        <v>13.52</v>
      </c>
      <c r="L346" s="705">
        <f t="shared" ref="L346:L366" si="82">$H346*HLOOKUP(L$333,$I$330:$Q$331,2)</f>
        <v>73.422999999999988</v>
      </c>
      <c r="M346" s="726">
        <f t="shared" ref="M346:M366" si="83">$I346</f>
        <v>13.52</v>
      </c>
      <c r="N346" s="705">
        <f t="shared" ref="N346:N366" si="84">$H346*HLOOKUP(N$333,$I$330:$Q$331,2)</f>
        <v>73.422999999999988</v>
      </c>
      <c r="O346" s="726">
        <f t="shared" ref="O346:O366" si="85">$I346</f>
        <v>13.52</v>
      </c>
      <c r="P346" s="705">
        <f t="shared" ref="P346:P366" si="86">$H346*HLOOKUP(P$333,$I$330:$Q$331,2)</f>
        <v>73.422999999999988</v>
      </c>
      <c r="Q346" s="726">
        <f t="shared" ref="Q346:Q366" si="87">$I346</f>
        <v>13.52</v>
      </c>
      <c r="R346" s="705">
        <f t="shared" ref="R346:R366" si="88">$H346*HLOOKUP(R$333,$I$330:$Q$331,2)</f>
        <v>86.38</v>
      </c>
      <c r="S346" s="726">
        <f t="shared" ref="S346:S366" si="89">$I346</f>
        <v>13.52</v>
      </c>
      <c r="T346" s="705">
        <f t="shared" ref="T346:T366" si="90">$H346*HLOOKUP(T$333,$I$330:$Q$331,2)</f>
        <v>86.38</v>
      </c>
      <c r="U346" s="726">
        <f t="shared" ref="U346:U366" si="91">$I346</f>
        <v>13.52</v>
      </c>
      <c r="V346" s="705">
        <f t="shared" ref="V346:V366" si="92">$H346*HLOOKUP(V$333,$I$330:$Q$331,2)</f>
        <v>86.38</v>
      </c>
      <c r="W346" s="726">
        <f t="shared" ref="W346:W366" si="93">$I346</f>
        <v>13.52</v>
      </c>
      <c r="X346" s="705">
        <f t="shared" ref="X346:X366" si="94">$H346*HLOOKUP(X$333,$I$330:$Q$331,2)</f>
        <v>86.38</v>
      </c>
      <c r="Y346" s="726">
        <f t="shared" ref="Y346:Y366" si="95">$I346</f>
        <v>13.52</v>
      </c>
      <c r="Z346" s="705">
        <f t="shared" ref="Z346:Z366" si="96">$H346*HLOOKUP(Z$333,$I$330:$Q$331,2)</f>
        <v>86.38</v>
      </c>
      <c r="AA346" s="726">
        <f t="shared" ref="AA346:AA366" si="97">$I346</f>
        <v>13.52</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5" outlineLevel="1" x14ac:dyDescent="0.25">
      <c r="A347" s="7"/>
      <c r="B347" s="8"/>
      <c r="C347" s="18"/>
      <c r="D347" s="18"/>
      <c r="E347" s="18"/>
      <c r="F347" s="27"/>
      <c r="G347" s="27" t="str">
        <f t="shared" si="61"/>
        <v>ANWFWbd</v>
      </c>
      <c r="H347" s="743">
        <f>H346*1.2</f>
        <v>103.65599999999999</v>
      </c>
      <c r="I347" s="743">
        <f>I346*1.2</f>
        <v>16.224</v>
      </c>
      <c r="J347" s="705">
        <f t="shared" si="80"/>
        <v>88.107599999999991</v>
      </c>
      <c r="K347" s="726">
        <f t="shared" si="81"/>
        <v>16.224</v>
      </c>
      <c r="L347" s="705">
        <f t="shared" si="82"/>
        <v>88.107599999999991</v>
      </c>
      <c r="M347" s="726">
        <f t="shared" si="83"/>
        <v>16.224</v>
      </c>
      <c r="N347" s="705">
        <f t="shared" si="84"/>
        <v>88.107599999999991</v>
      </c>
      <c r="O347" s="726">
        <f t="shared" si="85"/>
        <v>16.224</v>
      </c>
      <c r="P347" s="705">
        <f t="shared" si="86"/>
        <v>88.107599999999991</v>
      </c>
      <c r="Q347" s="726">
        <f t="shared" si="87"/>
        <v>16.224</v>
      </c>
      <c r="R347" s="705">
        <f t="shared" si="88"/>
        <v>103.65599999999999</v>
      </c>
      <c r="S347" s="726">
        <f t="shared" si="89"/>
        <v>16.224</v>
      </c>
      <c r="T347" s="705">
        <f t="shared" si="90"/>
        <v>103.65599999999999</v>
      </c>
      <c r="U347" s="726">
        <f t="shared" si="91"/>
        <v>16.224</v>
      </c>
      <c r="V347" s="705">
        <f t="shared" si="92"/>
        <v>103.65599999999999</v>
      </c>
      <c r="W347" s="726">
        <f t="shared" si="93"/>
        <v>16.224</v>
      </c>
      <c r="X347" s="705">
        <f t="shared" si="94"/>
        <v>103.65599999999999</v>
      </c>
      <c r="Y347" s="726">
        <f t="shared" si="95"/>
        <v>16.224</v>
      </c>
      <c r="Z347" s="705">
        <f t="shared" si="96"/>
        <v>103.65599999999999</v>
      </c>
      <c r="AA347" s="726">
        <f t="shared" si="97"/>
        <v>16.224</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5" outlineLevel="1" x14ac:dyDescent="0.25">
      <c r="A348" s="7"/>
      <c r="B348" s="8"/>
      <c r="C348" s="18"/>
      <c r="D348" s="18"/>
      <c r="E348" s="18"/>
      <c r="F348" s="27"/>
      <c r="G348" s="27" t="str">
        <f t="shared" si="61"/>
        <v>AANWFw</v>
      </c>
      <c r="H348" s="879">
        <v>105.94</v>
      </c>
      <c r="I348" s="879">
        <v>11.4</v>
      </c>
      <c r="J348" s="705">
        <f t="shared" si="80"/>
        <v>90.048999999999992</v>
      </c>
      <c r="K348" s="726">
        <f t="shared" si="81"/>
        <v>11.4</v>
      </c>
      <c r="L348" s="705">
        <f t="shared" si="82"/>
        <v>90.048999999999992</v>
      </c>
      <c r="M348" s="726">
        <f t="shared" si="83"/>
        <v>11.4</v>
      </c>
      <c r="N348" s="705">
        <f t="shared" si="84"/>
        <v>90.048999999999992</v>
      </c>
      <c r="O348" s="726">
        <f t="shared" si="85"/>
        <v>11.4</v>
      </c>
      <c r="P348" s="705">
        <f t="shared" si="86"/>
        <v>90.048999999999992</v>
      </c>
      <c r="Q348" s="726">
        <f t="shared" si="87"/>
        <v>11.4</v>
      </c>
      <c r="R348" s="705">
        <f t="shared" si="88"/>
        <v>105.94</v>
      </c>
      <c r="S348" s="726">
        <f t="shared" si="89"/>
        <v>11.4</v>
      </c>
      <c r="T348" s="705">
        <f t="shared" si="90"/>
        <v>105.94</v>
      </c>
      <c r="U348" s="726">
        <f t="shared" si="91"/>
        <v>11.4</v>
      </c>
      <c r="V348" s="705">
        <f t="shared" si="92"/>
        <v>105.94</v>
      </c>
      <c r="W348" s="726">
        <f t="shared" si="93"/>
        <v>11.4</v>
      </c>
      <c r="X348" s="705">
        <f t="shared" si="94"/>
        <v>105.94</v>
      </c>
      <c r="Y348" s="726">
        <f t="shared" si="95"/>
        <v>11.4</v>
      </c>
      <c r="Z348" s="705">
        <f t="shared" si="96"/>
        <v>105.94</v>
      </c>
      <c r="AA348" s="726">
        <f t="shared" si="97"/>
        <v>11.4</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5" outlineLevel="1" x14ac:dyDescent="0.25">
      <c r="A349" s="7"/>
      <c r="B349" s="8"/>
      <c r="C349" s="18"/>
      <c r="D349" s="18"/>
      <c r="E349" s="18"/>
      <c r="F349" s="27"/>
      <c r="G349" s="27" t="str">
        <f t="shared" si="61"/>
        <v>AANWFwd</v>
      </c>
      <c r="H349" s="743">
        <f>H348*1.2</f>
        <v>127.12799999999999</v>
      </c>
      <c r="I349" s="743">
        <f>I348*1.2</f>
        <v>13.68</v>
      </c>
      <c r="J349" s="705">
        <f t="shared" si="80"/>
        <v>108.05879999999999</v>
      </c>
      <c r="K349" s="726">
        <f t="shared" si="81"/>
        <v>13.68</v>
      </c>
      <c r="L349" s="705">
        <f t="shared" si="82"/>
        <v>108.05879999999999</v>
      </c>
      <c r="M349" s="726">
        <f t="shared" si="83"/>
        <v>13.68</v>
      </c>
      <c r="N349" s="705">
        <f t="shared" si="84"/>
        <v>108.05879999999999</v>
      </c>
      <c r="O349" s="726">
        <f t="shared" si="85"/>
        <v>13.68</v>
      </c>
      <c r="P349" s="705">
        <f t="shared" si="86"/>
        <v>108.05879999999999</v>
      </c>
      <c r="Q349" s="726">
        <f t="shared" si="87"/>
        <v>13.68</v>
      </c>
      <c r="R349" s="705">
        <f t="shared" si="88"/>
        <v>127.12799999999999</v>
      </c>
      <c r="S349" s="726">
        <f t="shared" si="89"/>
        <v>13.68</v>
      </c>
      <c r="T349" s="705">
        <f t="shared" si="90"/>
        <v>127.12799999999999</v>
      </c>
      <c r="U349" s="726">
        <f t="shared" si="91"/>
        <v>13.68</v>
      </c>
      <c r="V349" s="705">
        <f t="shared" si="92"/>
        <v>127.12799999999999</v>
      </c>
      <c r="W349" s="726">
        <f t="shared" si="93"/>
        <v>13.68</v>
      </c>
      <c r="X349" s="705">
        <f t="shared" si="94"/>
        <v>127.12799999999999</v>
      </c>
      <c r="Y349" s="726">
        <f t="shared" si="95"/>
        <v>13.68</v>
      </c>
      <c r="Z349" s="705">
        <f t="shared" si="96"/>
        <v>127.12799999999999</v>
      </c>
      <c r="AA349" s="726">
        <f t="shared" si="97"/>
        <v>13.68</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5" outlineLevel="1" x14ac:dyDescent="0.25">
      <c r="A350" s="7"/>
      <c r="B350" s="8"/>
      <c r="C350" s="18"/>
      <c r="D350" s="18"/>
      <c r="E350" s="18"/>
      <c r="F350" s="27"/>
      <c r="G350" s="27" t="str">
        <f t="shared" si="61"/>
        <v>AAANWf</v>
      </c>
      <c r="H350" s="879">
        <v>189.71</v>
      </c>
      <c r="I350" s="879">
        <v>92.01</v>
      </c>
      <c r="J350" s="705">
        <f t="shared" si="80"/>
        <v>161.2535</v>
      </c>
      <c r="K350" s="726">
        <f t="shared" si="81"/>
        <v>92.01</v>
      </c>
      <c r="L350" s="705">
        <f t="shared" si="82"/>
        <v>161.2535</v>
      </c>
      <c r="M350" s="726">
        <f t="shared" si="83"/>
        <v>92.01</v>
      </c>
      <c r="N350" s="705">
        <f t="shared" si="84"/>
        <v>161.2535</v>
      </c>
      <c r="O350" s="726">
        <f t="shared" si="85"/>
        <v>92.01</v>
      </c>
      <c r="P350" s="705">
        <f t="shared" si="86"/>
        <v>161.2535</v>
      </c>
      <c r="Q350" s="726">
        <f t="shared" si="87"/>
        <v>92.01</v>
      </c>
      <c r="R350" s="705">
        <f t="shared" si="88"/>
        <v>189.71</v>
      </c>
      <c r="S350" s="726">
        <f t="shared" si="89"/>
        <v>92.01</v>
      </c>
      <c r="T350" s="705">
        <f t="shared" si="90"/>
        <v>189.71</v>
      </c>
      <c r="U350" s="726">
        <f t="shared" si="91"/>
        <v>92.01</v>
      </c>
      <c r="V350" s="705">
        <f t="shared" si="92"/>
        <v>189.71</v>
      </c>
      <c r="W350" s="726">
        <f t="shared" si="93"/>
        <v>92.01</v>
      </c>
      <c r="X350" s="705">
        <f t="shared" si="94"/>
        <v>189.71</v>
      </c>
      <c r="Y350" s="726">
        <f t="shared" si="95"/>
        <v>92.01</v>
      </c>
      <c r="Z350" s="705">
        <f t="shared" si="96"/>
        <v>189.71</v>
      </c>
      <c r="AA350" s="726">
        <f t="shared" si="97"/>
        <v>92.01</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5" outlineLevel="1" x14ac:dyDescent="0.25">
      <c r="A351" s="7"/>
      <c r="B351" s="8"/>
      <c r="C351" s="18"/>
      <c r="D351" s="18"/>
      <c r="E351" s="18"/>
      <c r="F351" s="27"/>
      <c r="G351" s="27" t="str">
        <f t="shared" si="61"/>
        <v>YAAA2Nw</v>
      </c>
      <c r="H351" s="879">
        <v>41.04</v>
      </c>
      <c r="I351" s="879">
        <v>11.44</v>
      </c>
      <c r="J351" s="705">
        <f t="shared" si="80"/>
        <v>34.884</v>
      </c>
      <c r="K351" s="726">
        <f t="shared" si="81"/>
        <v>11.44</v>
      </c>
      <c r="L351" s="705">
        <f t="shared" si="82"/>
        <v>34.884</v>
      </c>
      <c r="M351" s="726">
        <f t="shared" si="83"/>
        <v>11.44</v>
      </c>
      <c r="N351" s="705">
        <f t="shared" si="84"/>
        <v>34.884</v>
      </c>
      <c r="O351" s="726">
        <f t="shared" si="85"/>
        <v>11.44</v>
      </c>
      <c r="P351" s="705">
        <f t="shared" si="86"/>
        <v>34.884</v>
      </c>
      <c r="Q351" s="726">
        <f t="shared" si="87"/>
        <v>11.44</v>
      </c>
      <c r="R351" s="705">
        <f t="shared" si="88"/>
        <v>41.04</v>
      </c>
      <c r="S351" s="726">
        <f t="shared" si="89"/>
        <v>11.44</v>
      </c>
      <c r="T351" s="705">
        <f t="shared" si="90"/>
        <v>41.04</v>
      </c>
      <c r="U351" s="726">
        <f t="shared" si="91"/>
        <v>11.44</v>
      </c>
      <c r="V351" s="705">
        <f t="shared" si="92"/>
        <v>41.04</v>
      </c>
      <c r="W351" s="726">
        <f t="shared" si="93"/>
        <v>11.44</v>
      </c>
      <c r="X351" s="705">
        <f t="shared" si="94"/>
        <v>41.04</v>
      </c>
      <c r="Y351" s="726">
        <f t="shared" si="95"/>
        <v>11.44</v>
      </c>
      <c r="Z351" s="705">
        <f t="shared" si="96"/>
        <v>41.04</v>
      </c>
      <c r="AA351" s="726">
        <f t="shared" si="97"/>
        <v>11.44</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5" outlineLevel="1" x14ac:dyDescent="0.25">
      <c r="A352" s="7"/>
      <c r="B352" s="8"/>
      <c r="C352" s="18"/>
      <c r="D352" s="18"/>
      <c r="E352" s="18"/>
      <c r="F352" s="27"/>
      <c r="G352" s="27" t="str">
        <f t="shared" si="61"/>
        <v>YAAA2Nwd</v>
      </c>
      <c r="H352" s="743">
        <f>H351*1.2</f>
        <v>49.247999999999998</v>
      </c>
      <c r="I352" s="743">
        <f>I351*1.2</f>
        <v>13.728</v>
      </c>
      <c r="J352" s="705">
        <f t="shared" si="80"/>
        <v>41.860799999999998</v>
      </c>
      <c r="K352" s="726">
        <f t="shared" si="81"/>
        <v>13.728</v>
      </c>
      <c r="L352" s="705">
        <f t="shared" si="82"/>
        <v>41.860799999999998</v>
      </c>
      <c r="M352" s="726">
        <f t="shared" si="83"/>
        <v>13.728</v>
      </c>
      <c r="N352" s="705">
        <f t="shared" si="84"/>
        <v>41.860799999999998</v>
      </c>
      <c r="O352" s="726">
        <f t="shared" si="85"/>
        <v>13.728</v>
      </c>
      <c r="P352" s="705">
        <f t="shared" si="86"/>
        <v>41.860799999999998</v>
      </c>
      <c r="Q352" s="726">
        <f t="shared" si="87"/>
        <v>13.728</v>
      </c>
      <c r="R352" s="705">
        <f t="shared" si="88"/>
        <v>49.247999999999998</v>
      </c>
      <c r="S352" s="726">
        <f t="shared" si="89"/>
        <v>13.728</v>
      </c>
      <c r="T352" s="705">
        <f t="shared" si="90"/>
        <v>49.247999999999998</v>
      </c>
      <c r="U352" s="726">
        <f t="shared" si="91"/>
        <v>13.728</v>
      </c>
      <c r="V352" s="705">
        <f t="shared" si="92"/>
        <v>49.247999999999998</v>
      </c>
      <c r="W352" s="726">
        <f t="shared" si="93"/>
        <v>13.728</v>
      </c>
      <c r="X352" s="705">
        <f t="shared" si="94"/>
        <v>49.247999999999998</v>
      </c>
      <c r="Y352" s="726">
        <f t="shared" si="95"/>
        <v>13.728</v>
      </c>
      <c r="Z352" s="705">
        <f t="shared" si="96"/>
        <v>49.247999999999998</v>
      </c>
      <c r="AA352" s="726">
        <f t="shared" si="97"/>
        <v>13.728</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5" outlineLevel="1" x14ac:dyDescent="0.25">
      <c r="A353" s="7"/>
      <c r="B353" s="8"/>
      <c r="C353" s="18"/>
      <c r="D353" s="18"/>
      <c r="E353" s="18"/>
      <c r="F353" s="27"/>
      <c r="G353" s="27" t="str">
        <f t="shared" si="61"/>
        <v>YYAA2A1z</v>
      </c>
      <c r="H353" s="879">
        <v>69.459999999999994</v>
      </c>
      <c r="I353" s="879">
        <v>0</v>
      </c>
      <c r="J353" s="705">
        <f t="shared" si="80"/>
        <v>59.04099999999999</v>
      </c>
      <c r="K353" s="726">
        <f t="shared" si="81"/>
        <v>0</v>
      </c>
      <c r="L353" s="705">
        <f t="shared" si="82"/>
        <v>59.04099999999999</v>
      </c>
      <c r="M353" s="726">
        <f t="shared" si="83"/>
        <v>0</v>
      </c>
      <c r="N353" s="705">
        <f t="shared" si="84"/>
        <v>59.04099999999999</v>
      </c>
      <c r="O353" s="726">
        <f t="shared" si="85"/>
        <v>0</v>
      </c>
      <c r="P353" s="705">
        <f t="shared" si="86"/>
        <v>59.04099999999999</v>
      </c>
      <c r="Q353" s="726">
        <f t="shared" si="87"/>
        <v>0</v>
      </c>
      <c r="R353" s="705">
        <f t="shared" si="88"/>
        <v>69.459999999999994</v>
      </c>
      <c r="S353" s="726">
        <f t="shared" si="89"/>
        <v>0</v>
      </c>
      <c r="T353" s="705">
        <f t="shared" si="90"/>
        <v>69.459999999999994</v>
      </c>
      <c r="U353" s="726">
        <f t="shared" si="91"/>
        <v>0</v>
      </c>
      <c r="V353" s="705">
        <f t="shared" si="92"/>
        <v>69.459999999999994</v>
      </c>
      <c r="W353" s="726">
        <f t="shared" si="93"/>
        <v>0</v>
      </c>
      <c r="X353" s="705">
        <f t="shared" si="94"/>
        <v>69.459999999999994</v>
      </c>
      <c r="Y353" s="726">
        <f t="shared" si="95"/>
        <v>0</v>
      </c>
      <c r="Z353" s="705">
        <f t="shared" si="96"/>
        <v>69.459999999999994</v>
      </c>
      <c r="AA353" s="726">
        <f t="shared" si="97"/>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5" outlineLevel="1" x14ac:dyDescent="0.25">
      <c r="A354" s="7"/>
      <c r="B354" s="8"/>
      <c r="C354" s="18"/>
      <c r="D354" s="18"/>
      <c r="E354" s="18"/>
      <c r="F354" s="27"/>
      <c r="G354" s="27" t="str">
        <f t="shared" si="61"/>
        <v>YYBA2A1a</v>
      </c>
      <c r="H354" s="232">
        <v>0</v>
      </c>
      <c r="I354" s="232">
        <v>0</v>
      </c>
      <c r="J354" s="705">
        <f t="shared" si="80"/>
        <v>0</v>
      </c>
      <c r="K354" s="726">
        <f t="shared" si="81"/>
        <v>0</v>
      </c>
      <c r="L354" s="705">
        <f t="shared" si="82"/>
        <v>0</v>
      </c>
      <c r="M354" s="726">
        <f t="shared" si="83"/>
        <v>0</v>
      </c>
      <c r="N354" s="705">
        <f t="shared" si="84"/>
        <v>0</v>
      </c>
      <c r="O354" s="726">
        <f t="shared" si="85"/>
        <v>0</v>
      </c>
      <c r="P354" s="705">
        <f t="shared" si="86"/>
        <v>0</v>
      </c>
      <c r="Q354" s="726">
        <f t="shared" si="87"/>
        <v>0</v>
      </c>
      <c r="R354" s="705">
        <f t="shared" si="88"/>
        <v>0</v>
      </c>
      <c r="S354" s="726">
        <f t="shared" si="89"/>
        <v>0</v>
      </c>
      <c r="T354" s="705">
        <f t="shared" si="90"/>
        <v>0</v>
      </c>
      <c r="U354" s="726">
        <f t="shared" si="91"/>
        <v>0</v>
      </c>
      <c r="V354" s="705">
        <f t="shared" si="92"/>
        <v>0</v>
      </c>
      <c r="W354" s="726">
        <f t="shared" si="93"/>
        <v>0</v>
      </c>
      <c r="X354" s="705">
        <f t="shared" si="94"/>
        <v>0</v>
      </c>
      <c r="Y354" s="726">
        <f t="shared" si="95"/>
        <v>0</v>
      </c>
      <c r="Z354" s="705">
        <f t="shared" si="96"/>
        <v>0</v>
      </c>
      <c r="AA354" s="726">
        <f t="shared" si="97"/>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5" outlineLevel="1" x14ac:dyDescent="0.25">
      <c r="A355" s="7"/>
      <c r="B355" s="8"/>
      <c r="C355" s="18"/>
      <c r="D355" s="18"/>
      <c r="E355" s="18"/>
      <c r="F355" s="27"/>
      <c r="G355" s="27" t="str">
        <f t="shared" si="61"/>
        <v>YYWBA1a</v>
      </c>
      <c r="H355" s="232">
        <v>0</v>
      </c>
      <c r="I355" s="232">
        <v>0</v>
      </c>
      <c r="J355" s="705">
        <f t="shared" si="80"/>
        <v>0</v>
      </c>
      <c r="K355" s="726">
        <f t="shared" si="81"/>
        <v>0</v>
      </c>
      <c r="L355" s="705">
        <f t="shared" si="82"/>
        <v>0</v>
      </c>
      <c r="M355" s="726">
        <f t="shared" si="83"/>
        <v>0</v>
      </c>
      <c r="N355" s="705">
        <f t="shared" si="84"/>
        <v>0</v>
      </c>
      <c r="O355" s="726">
        <f t="shared" si="85"/>
        <v>0</v>
      </c>
      <c r="P355" s="705">
        <f t="shared" si="86"/>
        <v>0</v>
      </c>
      <c r="Q355" s="726">
        <f t="shared" si="87"/>
        <v>0</v>
      </c>
      <c r="R355" s="705">
        <f t="shared" si="88"/>
        <v>0</v>
      </c>
      <c r="S355" s="726">
        <f t="shared" si="89"/>
        <v>0</v>
      </c>
      <c r="T355" s="705">
        <f t="shared" si="90"/>
        <v>0</v>
      </c>
      <c r="U355" s="726">
        <f t="shared" si="91"/>
        <v>0</v>
      </c>
      <c r="V355" s="705">
        <f t="shared" si="92"/>
        <v>0</v>
      </c>
      <c r="W355" s="726">
        <f t="shared" si="93"/>
        <v>0</v>
      </c>
      <c r="X355" s="705">
        <f t="shared" si="94"/>
        <v>0</v>
      </c>
      <c r="Y355" s="726">
        <f t="shared" si="95"/>
        <v>0</v>
      </c>
      <c r="Z355" s="705">
        <f t="shared" si="96"/>
        <v>0</v>
      </c>
      <c r="AA355" s="726">
        <f t="shared" si="97"/>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5" outlineLevel="1" x14ac:dyDescent="0.25">
      <c r="A356" s="7"/>
      <c r="B356" s="8"/>
      <c r="C356" s="18"/>
      <c r="D356" s="18"/>
      <c r="E356" s="18"/>
      <c r="F356" s="27"/>
      <c r="G356" s="27" t="str">
        <f t="shared" si="61"/>
        <v>YYFWBa</v>
      </c>
      <c r="H356" s="232">
        <v>0</v>
      </c>
      <c r="I356" s="232">
        <v>0</v>
      </c>
      <c r="J356" s="705">
        <f t="shared" si="80"/>
        <v>0</v>
      </c>
      <c r="K356" s="726">
        <f t="shared" si="81"/>
        <v>0</v>
      </c>
      <c r="L356" s="705">
        <f t="shared" si="82"/>
        <v>0</v>
      </c>
      <c r="M356" s="726">
        <f t="shared" si="83"/>
        <v>0</v>
      </c>
      <c r="N356" s="705">
        <f t="shared" si="84"/>
        <v>0</v>
      </c>
      <c r="O356" s="726">
        <f t="shared" si="85"/>
        <v>0</v>
      </c>
      <c r="P356" s="705">
        <f t="shared" si="86"/>
        <v>0</v>
      </c>
      <c r="Q356" s="726">
        <f t="shared" si="87"/>
        <v>0</v>
      </c>
      <c r="R356" s="705">
        <f t="shared" si="88"/>
        <v>0</v>
      </c>
      <c r="S356" s="726">
        <f t="shared" si="89"/>
        <v>0</v>
      </c>
      <c r="T356" s="705">
        <f t="shared" si="90"/>
        <v>0</v>
      </c>
      <c r="U356" s="726">
        <f t="shared" si="91"/>
        <v>0</v>
      </c>
      <c r="V356" s="705">
        <f t="shared" si="92"/>
        <v>0</v>
      </c>
      <c r="W356" s="726">
        <f t="shared" si="93"/>
        <v>0</v>
      </c>
      <c r="X356" s="705">
        <f t="shared" si="94"/>
        <v>0</v>
      </c>
      <c r="Y356" s="726">
        <f t="shared" si="95"/>
        <v>0</v>
      </c>
      <c r="Z356" s="705">
        <f t="shared" si="96"/>
        <v>0</v>
      </c>
      <c r="AA356" s="726">
        <f t="shared" si="97"/>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5" outlineLevel="1" x14ac:dyDescent="0.25">
      <c r="A357" s="7"/>
      <c r="B357" s="8"/>
      <c r="C357" s="18"/>
      <c r="D357" s="18"/>
      <c r="E357" s="18"/>
      <c r="F357" s="27"/>
      <c r="G357" s="27" t="str">
        <f t="shared" si="61"/>
        <v>AAANBo</v>
      </c>
      <c r="H357" s="879">
        <v>47.13</v>
      </c>
      <c r="I357" s="879">
        <v>11.44</v>
      </c>
      <c r="J357" s="705">
        <f t="shared" si="80"/>
        <v>40.060500000000005</v>
      </c>
      <c r="K357" s="726">
        <f t="shared" si="81"/>
        <v>11.44</v>
      </c>
      <c r="L357" s="705">
        <f t="shared" si="82"/>
        <v>40.060500000000005</v>
      </c>
      <c r="M357" s="726">
        <f t="shared" si="83"/>
        <v>11.44</v>
      </c>
      <c r="N357" s="705">
        <f t="shared" si="84"/>
        <v>40.060500000000005</v>
      </c>
      <c r="O357" s="726">
        <f t="shared" si="85"/>
        <v>11.44</v>
      </c>
      <c r="P357" s="705">
        <f t="shared" si="86"/>
        <v>40.060500000000005</v>
      </c>
      <c r="Q357" s="726">
        <f t="shared" si="87"/>
        <v>11.44</v>
      </c>
      <c r="R357" s="705">
        <f t="shared" si="88"/>
        <v>47.13</v>
      </c>
      <c r="S357" s="726">
        <f t="shared" si="89"/>
        <v>11.44</v>
      </c>
      <c r="T357" s="705">
        <f t="shared" si="90"/>
        <v>47.13</v>
      </c>
      <c r="U357" s="726">
        <f t="shared" si="91"/>
        <v>11.44</v>
      </c>
      <c r="V357" s="705">
        <f t="shared" si="92"/>
        <v>47.13</v>
      </c>
      <c r="W357" s="726">
        <f t="shared" si="93"/>
        <v>11.44</v>
      </c>
      <c r="X357" s="705">
        <f t="shared" si="94"/>
        <v>47.13</v>
      </c>
      <c r="Y357" s="726">
        <f t="shared" si="95"/>
        <v>11.44</v>
      </c>
      <c r="Z357" s="705">
        <f t="shared" si="96"/>
        <v>47.13</v>
      </c>
      <c r="AA357" s="726">
        <f t="shared" si="97"/>
        <v>11.44</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5" outlineLevel="1" x14ac:dyDescent="0.25">
      <c r="A358" s="7"/>
      <c r="B358" s="8"/>
      <c r="C358" s="18"/>
      <c r="D358" s="18"/>
      <c r="E358" s="18"/>
      <c r="F358" s="27"/>
      <c r="G358" s="27" t="str">
        <f t="shared" si="61"/>
        <v>AAANBod</v>
      </c>
      <c r="H358" s="743">
        <f>H357*1.2</f>
        <v>56.556000000000004</v>
      </c>
      <c r="I358" s="743">
        <f>I357*1.2</f>
        <v>13.728</v>
      </c>
      <c r="J358" s="705">
        <f t="shared" si="80"/>
        <v>48.072600000000001</v>
      </c>
      <c r="K358" s="726">
        <f t="shared" si="81"/>
        <v>13.728</v>
      </c>
      <c r="L358" s="705">
        <f t="shared" si="82"/>
        <v>48.072600000000001</v>
      </c>
      <c r="M358" s="726">
        <f t="shared" si="83"/>
        <v>13.728</v>
      </c>
      <c r="N358" s="705">
        <f t="shared" si="84"/>
        <v>48.072600000000001</v>
      </c>
      <c r="O358" s="726">
        <f t="shared" si="85"/>
        <v>13.728</v>
      </c>
      <c r="P358" s="705">
        <f t="shared" si="86"/>
        <v>48.072600000000001</v>
      </c>
      <c r="Q358" s="726">
        <f t="shared" si="87"/>
        <v>13.728</v>
      </c>
      <c r="R358" s="705">
        <f t="shared" si="88"/>
        <v>56.556000000000004</v>
      </c>
      <c r="S358" s="726">
        <f t="shared" si="89"/>
        <v>13.728</v>
      </c>
      <c r="T358" s="705">
        <f t="shared" si="90"/>
        <v>56.556000000000004</v>
      </c>
      <c r="U358" s="726">
        <f t="shared" si="91"/>
        <v>13.728</v>
      </c>
      <c r="V358" s="705">
        <f t="shared" si="92"/>
        <v>56.556000000000004</v>
      </c>
      <c r="W358" s="726">
        <f t="shared" si="93"/>
        <v>13.728</v>
      </c>
      <c r="X358" s="705">
        <f t="shared" si="94"/>
        <v>56.556000000000004</v>
      </c>
      <c r="Y358" s="726">
        <f t="shared" si="95"/>
        <v>13.728</v>
      </c>
      <c r="Z358" s="705">
        <f t="shared" si="96"/>
        <v>56.556000000000004</v>
      </c>
      <c r="AA358" s="726">
        <f t="shared" si="97"/>
        <v>13.728</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5" outlineLevel="1" x14ac:dyDescent="0.25">
      <c r="A359" s="7"/>
      <c r="B359" s="8"/>
      <c r="C359" s="18"/>
      <c r="D359" s="18"/>
      <c r="E359" s="18"/>
      <c r="F359" s="27"/>
      <c r="G359" s="27" t="str">
        <f t="shared" si="61"/>
        <v>AAAA2Nb</v>
      </c>
      <c r="H359" s="879">
        <v>50.83</v>
      </c>
      <c r="I359" s="879">
        <v>13.52</v>
      </c>
      <c r="J359" s="705">
        <f t="shared" si="80"/>
        <v>43.205500000000001</v>
      </c>
      <c r="K359" s="726">
        <f t="shared" si="81"/>
        <v>13.52</v>
      </c>
      <c r="L359" s="705">
        <f t="shared" si="82"/>
        <v>43.205500000000001</v>
      </c>
      <c r="M359" s="726">
        <f t="shared" si="83"/>
        <v>13.52</v>
      </c>
      <c r="N359" s="705">
        <f t="shared" si="84"/>
        <v>43.205500000000001</v>
      </c>
      <c r="O359" s="726">
        <f t="shared" si="85"/>
        <v>13.52</v>
      </c>
      <c r="P359" s="705">
        <f t="shared" si="86"/>
        <v>43.205500000000001</v>
      </c>
      <c r="Q359" s="726">
        <f t="shared" si="87"/>
        <v>13.52</v>
      </c>
      <c r="R359" s="705">
        <f t="shared" si="88"/>
        <v>50.83</v>
      </c>
      <c r="S359" s="726">
        <f t="shared" si="89"/>
        <v>13.52</v>
      </c>
      <c r="T359" s="705">
        <f t="shared" si="90"/>
        <v>50.83</v>
      </c>
      <c r="U359" s="726">
        <f t="shared" si="91"/>
        <v>13.52</v>
      </c>
      <c r="V359" s="705">
        <f t="shared" si="92"/>
        <v>50.83</v>
      </c>
      <c r="W359" s="726">
        <f t="shared" si="93"/>
        <v>13.52</v>
      </c>
      <c r="X359" s="705">
        <f t="shared" si="94"/>
        <v>50.83</v>
      </c>
      <c r="Y359" s="726">
        <f t="shared" si="95"/>
        <v>13.52</v>
      </c>
      <c r="Z359" s="705">
        <f t="shared" si="96"/>
        <v>50.83</v>
      </c>
      <c r="AA359" s="726">
        <f t="shared" si="97"/>
        <v>13.52</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5" outlineLevel="1" x14ac:dyDescent="0.25">
      <c r="A360" s="7"/>
      <c r="B360" s="8"/>
      <c r="C360" s="18"/>
      <c r="D360" s="18"/>
      <c r="E360" s="18"/>
      <c r="F360" s="27"/>
      <c r="G360" s="27" t="str">
        <f t="shared" si="61"/>
        <v>AAAA2Nbd</v>
      </c>
      <c r="H360" s="743">
        <f>H359*1.2</f>
        <v>60.995999999999995</v>
      </c>
      <c r="I360" s="743">
        <f>I359*1.2</f>
        <v>16.224</v>
      </c>
      <c r="J360" s="705">
        <f t="shared" si="80"/>
        <v>51.846599999999995</v>
      </c>
      <c r="K360" s="726">
        <f t="shared" si="81"/>
        <v>16.224</v>
      </c>
      <c r="L360" s="705">
        <f t="shared" si="82"/>
        <v>51.846599999999995</v>
      </c>
      <c r="M360" s="726">
        <f t="shared" si="83"/>
        <v>16.224</v>
      </c>
      <c r="N360" s="705">
        <f t="shared" si="84"/>
        <v>51.846599999999995</v>
      </c>
      <c r="O360" s="726">
        <f t="shared" si="85"/>
        <v>16.224</v>
      </c>
      <c r="P360" s="705">
        <f t="shared" si="86"/>
        <v>51.846599999999995</v>
      </c>
      <c r="Q360" s="726">
        <f t="shared" si="87"/>
        <v>16.224</v>
      </c>
      <c r="R360" s="705">
        <f t="shared" si="88"/>
        <v>60.995999999999995</v>
      </c>
      <c r="S360" s="726">
        <f t="shared" si="89"/>
        <v>16.224</v>
      </c>
      <c r="T360" s="705">
        <f t="shared" si="90"/>
        <v>60.995999999999995</v>
      </c>
      <c r="U360" s="726">
        <f t="shared" si="91"/>
        <v>16.224</v>
      </c>
      <c r="V360" s="705">
        <f t="shared" si="92"/>
        <v>60.995999999999995</v>
      </c>
      <c r="W360" s="726">
        <f t="shared" si="93"/>
        <v>16.224</v>
      </c>
      <c r="X360" s="705">
        <f t="shared" si="94"/>
        <v>60.995999999999995</v>
      </c>
      <c r="Y360" s="726">
        <f t="shared" si="95"/>
        <v>16.224</v>
      </c>
      <c r="Z360" s="705">
        <f t="shared" si="96"/>
        <v>60.995999999999995</v>
      </c>
      <c r="AA360" s="726">
        <f t="shared" si="97"/>
        <v>16.224</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5" outlineLevel="1" x14ac:dyDescent="0.25">
      <c r="A361" s="7"/>
      <c r="B361" s="8"/>
      <c r="C361" s="18"/>
      <c r="D361" s="18"/>
      <c r="E361" s="18"/>
      <c r="F361" s="27"/>
      <c r="G361" s="27" t="str">
        <f t="shared" si="61"/>
        <v>AAAA2A1z</v>
      </c>
      <c r="H361" s="879">
        <v>76.55</v>
      </c>
      <c r="I361" s="879">
        <v>0</v>
      </c>
      <c r="J361" s="705">
        <f t="shared" si="80"/>
        <v>65.067499999999995</v>
      </c>
      <c r="K361" s="726">
        <f t="shared" si="81"/>
        <v>0</v>
      </c>
      <c r="L361" s="705">
        <f t="shared" si="82"/>
        <v>65.067499999999995</v>
      </c>
      <c r="M361" s="726">
        <f t="shared" si="83"/>
        <v>0</v>
      </c>
      <c r="N361" s="705">
        <f t="shared" si="84"/>
        <v>65.067499999999995</v>
      </c>
      <c r="O361" s="726">
        <f t="shared" si="85"/>
        <v>0</v>
      </c>
      <c r="P361" s="705">
        <f t="shared" si="86"/>
        <v>65.067499999999995</v>
      </c>
      <c r="Q361" s="726">
        <f t="shared" si="87"/>
        <v>0</v>
      </c>
      <c r="R361" s="705">
        <f t="shared" si="88"/>
        <v>76.55</v>
      </c>
      <c r="S361" s="726">
        <f t="shared" si="89"/>
        <v>0</v>
      </c>
      <c r="T361" s="705">
        <f t="shared" si="90"/>
        <v>76.55</v>
      </c>
      <c r="U361" s="726">
        <f t="shared" si="91"/>
        <v>0</v>
      </c>
      <c r="V361" s="705">
        <f t="shared" si="92"/>
        <v>76.55</v>
      </c>
      <c r="W361" s="726">
        <f t="shared" si="93"/>
        <v>0</v>
      </c>
      <c r="X361" s="705">
        <f t="shared" si="94"/>
        <v>76.55</v>
      </c>
      <c r="Y361" s="726">
        <f t="shared" si="95"/>
        <v>0</v>
      </c>
      <c r="Z361" s="705">
        <f t="shared" si="96"/>
        <v>76.55</v>
      </c>
      <c r="AA361" s="726">
        <f t="shared" si="97"/>
        <v>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5" outlineLevel="1" x14ac:dyDescent="0.25">
      <c r="A362" s="7"/>
      <c r="B362" s="8"/>
      <c r="C362" s="18"/>
      <c r="D362" s="18"/>
      <c r="E362" s="18"/>
      <c r="F362" s="27"/>
      <c r="G362" s="27" t="str">
        <f t="shared" si="61"/>
        <v>YAAA2A1a</v>
      </c>
      <c r="H362" s="232">
        <v>0</v>
      </c>
      <c r="I362" s="232">
        <v>0</v>
      </c>
      <c r="J362" s="705">
        <f t="shared" si="80"/>
        <v>0</v>
      </c>
      <c r="K362" s="726">
        <f t="shared" si="81"/>
        <v>0</v>
      </c>
      <c r="L362" s="705">
        <f t="shared" si="82"/>
        <v>0</v>
      </c>
      <c r="M362" s="726">
        <f t="shared" si="83"/>
        <v>0</v>
      </c>
      <c r="N362" s="705">
        <f t="shared" si="84"/>
        <v>0</v>
      </c>
      <c r="O362" s="726">
        <f t="shared" si="85"/>
        <v>0</v>
      </c>
      <c r="P362" s="705">
        <f t="shared" si="86"/>
        <v>0</v>
      </c>
      <c r="Q362" s="726">
        <f t="shared" si="87"/>
        <v>0</v>
      </c>
      <c r="R362" s="705">
        <f t="shared" si="88"/>
        <v>0</v>
      </c>
      <c r="S362" s="726">
        <f t="shared" si="89"/>
        <v>0</v>
      </c>
      <c r="T362" s="705">
        <f t="shared" si="90"/>
        <v>0</v>
      </c>
      <c r="U362" s="726">
        <f t="shared" si="91"/>
        <v>0</v>
      </c>
      <c r="V362" s="705">
        <f t="shared" si="92"/>
        <v>0</v>
      </c>
      <c r="W362" s="726">
        <f t="shared" si="93"/>
        <v>0</v>
      </c>
      <c r="X362" s="705">
        <f t="shared" si="94"/>
        <v>0</v>
      </c>
      <c r="Y362" s="726">
        <f t="shared" si="95"/>
        <v>0</v>
      </c>
      <c r="Z362" s="705">
        <f t="shared" si="96"/>
        <v>0</v>
      </c>
      <c r="AA362" s="726">
        <f t="shared" si="97"/>
        <v>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5" outlineLevel="1" x14ac:dyDescent="0.25">
      <c r="A363" s="7"/>
      <c r="B363" s="8"/>
      <c r="C363" s="18"/>
      <c r="D363" s="18"/>
      <c r="E363" s="18"/>
      <c r="F363" s="27"/>
      <c r="G363" s="27" t="str">
        <f t="shared" si="61"/>
        <v>YYAA2A1a</v>
      </c>
      <c r="H363" s="232">
        <v>0</v>
      </c>
      <c r="I363" s="232">
        <v>0</v>
      </c>
      <c r="J363" s="705">
        <f t="shared" si="80"/>
        <v>0</v>
      </c>
      <c r="K363" s="726">
        <f t="shared" si="81"/>
        <v>0</v>
      </c>
      <c r="L363" s="705">
        <f t="shared" si="82"/>
        <v>0</v>
      </c>
      <c r="M363" s="726">
        <f t="shared" si="83"/>
        <v>0</v>
      </c>
      <c r="N363" s="705">
        <f t="shared" si="84"/>
        <v>0</v>
      </c>
      <c r="O363" s="726">
        <f t="shared" si="85"/>
        <v>0</v>
      </c>
      <c r="P363" s="705">
        <f t="shared" si="86"/>
        <v>0</v>
      </c>
      <c r="Q363" s="726">
        <f t="shared" si="87"/>
        <v>0</v>
      </c>
      <c r="R363" s="705">
        <f t="shared" si="88"/>
        <v>0</v>
      </c>
      <c r="S363" s="726">
        <f t="shared" si="89"/>
        <v>0</v>
      </c>
      <c r="T363" s="705">
        <f t="shared" si="90"/>
        <v>0</v>
      </c>
      <c r="U363" s="726">
        <f t="shared" si="91"/>
        <v>0</v>
      </c>
      <c r="V363" s="705">
        <f t="shared" si="92"/>
        <v>0</v>
      </c>
      <c r="W363" s="726">
        <f t="shared" si="93"/>
        <v>0</v>
      </c>
      <c r="X363" s="705">
        <f t="shared" si="94"/>
        <v>0</v>
      </c>
      <c r="Y363" s="726">
        <f t="shared" si="95"/>
        <v>0</v>
      </c>
      <c r="Z363" s="705">
        <f t="shared" si="96"/>
        <v>0</v>
      </c>
      <c r="AA363" s="726">
        <f t="shared" si="97"/>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5" outlineLevel="1" x14ac:dyDescent="0.25">
      <c r="A364" s="7"/>
      <c r="B364" s="8"/>
      <c r="C364" s="18"/>
      <c r="D364" s="18"/>
      <c r="E364" s="18"/>
      <c r="F364" s="27"/>
      <c r="G364" s="27" t="str">
        <f t="shared" si="61"/>
        <v>YYOA2A1a</v>
      </c>
      <c r="H364" s="232">
        <v>0</v>
      </c>
      <c r="I364" s="232">
        <v>0</v>
      </c>
      <c r="J364" s="705">
        <f t="shared" si="80"/>
        <v>0</v>
      </c>
      <c r="K364" s="726">
        <f t="shared" si="81"/>
        <v>0</v>
      </c>
      <c r="L364" s="705">
        <f t="shared" si="82"/>
        <v>0</v>
      </c>
      <c r="M364" s="726">
        <f t="shared" si="83"/>
        <v>0</v>
      </c>
      <c r="N364" s="705">
        <f t="shared" si="84"/>
        <v>0</v>
      </c>
      <c r="O364" s="726">
        <f t="shared" si="85"/>
        <v>0</v>
      </c>
      <c r="P364" s="705">
        <f t="shared" si="86"/>
        <v>0</v>
      </c>
      <c r="Q364" s="726">
        <f t="shared" si="87"/>
        <v>0</v>
      </c>
      <c r="R364" s="705">
        <f t="shared" si="88"/>
        <v>0</v>
      </c>
      <c r="S364" s="726">
        <f t="shared" si="89"/>
        <v>0</v>
      </c>
      <c r="T364" s="705">
        <f t="shared" si="90"/>
        <v>0</v>
      </c>
      <c r="U364" s="726">
        <f t="shared" si="91"/>
        <v>0</v>
      </c>
      <c r="V364" s="705">
        <f t="shared" si="92"/>
        <v>0</v>
      </c>
      <c r="W364" s="726">
        <f t="shared" si="93"/>
        <v>0</v>
      </c>
      <c r="X364" s="705">
        <f t="shared" si="94"/>
        <v>0</v>
      </c>
      <c r="Y364" s="726">
        <f t="shared" si="95"/>
        <v>0</v>
      </c>
      <c r="Z364" s="705">
        <f t="shared" si="96"/>
        <v>0</v>
      </c>
      <c r="AA364" s="726">
        <f t="shared" si="97"/>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5" outlineLevel="1" x14ac:dyDescent="0.25">
      <c r="A365" s="7"/>
      <c r="B365" s="8"/>
      <c r="C365" s="18"/>
      <c r="D365" s="18"/>
      <c r="E365" s="18"/>
      <c r="F365" s="27"/>
      <c r="G365" s="27" t="str">
        <f t="shared" si="61"/>
        <v>AYBOA1a</v>
      </c>
      <c r="H365" s="232">
        <v>0</v>
      </c>
      <c r="I365" s="232">
        <v>0</v>
      </c>
      <c r="J365" s="705">
        <f t="shared" si="80"/>
        <v>0</v>
      </c>
      <c r="K365" s="726">
        <f t="shared" si="81"/>
        <v>0</v>
      </c>
      <c r="L365" s="705">
        <f t="shared" si="82"/>
        <v>0</v>
      </c>
      <c r="M365" s="726">
        <f t="shared" si="83"/>
        <v>0</v>
      </c>
      <c r="N365" s="705">
        <f t="shared" si="84"/>
        <v>0</v>
      </c>
      <c r="O365" s="726">
        <f t="shared" si="85"/>
        <v>0</v>
      </c>
      <c r="P365" s="705">
        <f t="shared" si="86"/>
        <v>0</v>
      </c>
      <c r="Q365" s="726">
        <f t="shared" si="87"/>
        <v>0</v>
      </c>
      <c r="R365" s="705">
        <f t="shared" si="88"/>
        <v>0</v>
      </c>
      <c r="S365" s="726">
        <f t="shared" si="89"/>
        <v>0</v>
      </c>
      <c r="T365" s="705">
        <f t="shared" si="90"/>
        <v>0</v>
      </c>
      <c r="U365" s="726">
        <f t="shared" si="91"/>
        <v>0</v>
      </c>
      <c r="V365" s="705">
        <f t="shared" si="92"/>
        <v>0</v>
      </c>
      <c r="W365" s="726">
        <f t="shared" si="93"/>
        <v>0</v>
      </c>
      <c r="X365" s="705">
        <f t="shared" si="94"/>
        <v>0</v>
      </c>
      <c r="Y365" s="726">
        <f t="shared" si="95"/>
        <v>0</v>
      </c>
      <c r="Z365" s="705">
        <f t="shared" si="96"/>
        <v>0</v>
      </c>
      <c r="AA365" s="726">
        <f t="shared" si="97"/>
        <v>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5" outlineLevel="1" x14ac:dyDescent="0.25">
      <c r="A366" s="7"/>
      <c r="B366" s="8"/>
      <c r="C366" s="18"/>
      <c r="D366" s="18"/>
      <c r="E366" s="18"/>
      <c r="F366" s="27"/>
      <c r="G366" s="27" t="str">
        <f t="shared" si="61"/>
        <v>AANBOa</v>
      </c>
      <c r="H366" s="232">
        <v>0</v>
      </c>
      <c r="I366" s="232">
        <v>0</v>
      </c>
      <c r="J366" s="705">
        <f t="shared" si="80"/>
        <v>0</v>
      </c>
      <c r="K366" s="726">
        <f t="shared" si="81"/>
        <v>0</v>
      </c>
      <c r="L366" s="705">
        <f t="shared" si="82"/>
        <v>0</v>
      </c>
      <c r="M366" s="726">
        <f t="shared" si="83"/>
        <v>0</v>
      </c>
      <c r="N366" s="705">
        <f t="shared" si="84"/>
        <v>0</v>
      </c>
      <c r="O366" s="726">
        <f t="shared" si="85"/>
        <v>0</v>
      </c>
      <c r="P366" s="705">
        <f t="shared" si="86"/>
        <v>0</v>
      </c>
      <c r="Q366" s="726">
        <f t="shared" si="87"/>
        <v>0</v>
      </c>
      <c r="R366" s="705">
        <f t="shared" si="88"/>
        <v>0</v>
      </c>
      <c r="S366" s="726">
        <f t="shared" si="89"/>
        <v>0</v>
      </c>
      <c r="T366" s="705">
        <f t="shared" si="90"/>
        <v>0</v>
      </c>
      <c r="U366" s="726">
        <f t="shared" si="91"/>
        <v>0</v>
      </c>
      <c r="V366" s="705">
        <f t="shared" si="92"/>
        <v>0</v>
      </c>
      <c r="W366" s="726">
        <f t="shared" si="93"/>
        <v>0</v>
      </c>
      <c r="X366" s="705">
        <f t="shared" si="94"/>
        <v>0</v>
      </c>
      <c r="Y366" s="726">
        <f t="shared" si="95"/>
        <v>0</v>
      </c>
      <c r="Z366" s="705">
        <f t="shared" si="96"/>
        <v>0</v>
      </c>
      <c r="AA366" s="726">
        <f t="shared" si="97"/>
        <v>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5" outlineLevel="1" x14ac:dyDescent="0.25">
      <c r="A367" s="7"/>
      <c r="B367" s="8"/>
      <c r="C367" s="18"/>
      <c r="D367" s="18"/>
      <c r="E367" s="18"/>
      <c r="F367" s="27"/>
      <c r="G367" s="27" t="str">
        <f t="shared" si="61"/>
        <v>YABA2Ba</v>
      </c>
      <c r="H367" s="232">
        <v>0</v>
      </c>
      <c r="I367" s="232">
        <v>0</v>
      </c>
      <c r="J367" s="705">
        <f t="shared" ref="J367:J400" si="98">$H367*HLOOKUP(J$333,$I$330:$Q$331,2)</f>
        <v>0</v>
      </c>
      <c r="K367" s="726">
        <f t="shared" ref="K367:Y406" si="99">$I367</f>
        <v>0</v>
      </c>
      <c r="L367" s="705">
        <f t="shared" ref="L367:L400" si="100">$H367*HLOOKUP(L$333,$I$330:$Q$331,2)</f>
        <v>0</v>
      </c>
      <c r="M367" s="726">
        <f t="shared" si="99"/>
        <v>0</v>
      </c>
      <c r="N367" s="705">
        <f t="shared" ref="N367:N400" si="101">$H367*HLOOKUP(N$333,$I$330:$Q$331,2)</f>
        <v>0</v>
      </c>
      <c r="O367" s="726">
        <f t="shared" si="99"/>
        <v>0</v>
      </c>
      <c r="P367" s="705">
        <f t="shared" ref="P367:P400" si="102">$H367*HLOOKUP(P$333,$I$330:$Q$331,2)</f>
        <v>0</v>
      </c>
      <c r="Q367" s="726">
        <f t="shared" si="99"/>
        <v>0</v>
      </c>
      <c r="R367" s="705">
        <f t="shared" ref="R367:R400" si="103">$H367*HLOOKUP(R$333,$I$330:$Q$331,2)</f>
        <v>0</v>
      </c>
      <c r="S367" s="726">
        <f t="shared" si="99"/>
        <v>0</v>
      </c>
      <c r="T367" s="705">
        <f t="shared" ref="T367:T400" si="104">$H367*HLOOKUP(T$333,$I$330:$Q$331,2)</f>
        <v>0</v>
      </c>
      <c r="U367" s="726">
        <f t="shared" si="99"/>
        <v>0</v>
      </c>
      <c r="V367" s="705">
        <f t="shared" ref="V367:V400" si="105">$H367*HLOOKUP(V$333,$I$330:$Q$331,2)</f>
        <v>0</v>
      </c>
      <c r="W367" s="726">
        <f t="shared" si="99"/>
        <v>0</v>
      </c>
      <c r="X367" s="705">
        <f t="shared" ref="X367:X413" si="106">$H367*HLOOKUP(X$333,$I$330:$Q$331,2)</f>
        <v>0</v>
      </c>
      <c r="Y367" s="726">
        <f t="shared" si="99"/>
        <v>0</v>
      </c>
      <c r="Z367" s="705">
        <f t="shared" ref="Z367:Z413" si="107">$H367*HLOOKUP(Z$333,$I$330:$Q$331,2)</f>
        <v>0</v>
      </c>
      <c r="AA367" s="726">
        <f t="shared" ref="AA367:AA413" si="108">$I367</f>
        <v>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5" outlineLevel="1" x14ac:dyDescent="0.25">
      <c r="A368" s="7"/>
      <c r="B368" s="8"/>
      <c r="C368" s="18"/>
      <c r="D368" s="18"/>
      <c r="E368" s="18"/>
      <c r="F368" s="27"/>
      <c r="G368" s="27" t="str">
        <f t="shared" si="61"/>
        <v>AYABA1b</v>
      </c>
      <c r="H368" s="232">
        <v>56.58</v>
      </c>
      <c r="I368" s="232">
        <v>13.5</v>
      </c>
      <c r="J368" s="705">
        <f t="shared" si="98"/>
        <v>48.092999999999996</v>
      </c>
      <c r="K368" s="726">
        <f t="shared" si="99"/>
        <v>13.5</v>
      </c>
      <c r="L368" s="705">
        <f t="shared" si="100"/>
        <v>48.092999999999996</v>
      </c>
      <c r="M368" s="726">
        <f t="shared" si="99"/>
        <v>13.5</v>
      </c>
      <c r="N368" s="705">
        <f t="shared" si="101"/>
        <v>48.092999999999996</v>
      </c>
      <c r="O368" s="726">
        <f t="shared" si="99"/>
        <v>13.5</v>
      </c>
      <c r="P368" s="705">
        <f t="shared" si="102"/>
        <v>48.092999999999996</v>
      </c>
      <c r="Q368" s="726">
        <f t="shared" si="99"/>
        <v>13.5</v>
      </c>
      <c r="R368" s="705">
        <f t="shared" si="103"/>
        <v>56.58</v>
      </c>
      <c r="S368" s="726">
        <f t="shared" si="99"/>
        <v>13.5</v>
      </c>
      <c r="T368" s="705">
        <f t="shared" si="104"/>
        <v>56.58</v>
      </c>
      <c r="U368" s="726">
        <f t="shared" si="99"/>
        <v>13.5</v>
      </c>
      <c r="V368" s="705">
        <f t="shared" si="105"/>
        <v>56.58</v>
      </c>
      <c r="W368" s="726">
        <f t="shared" si="99"/>
        <v>13.5</v>
      </c>
      <c r="X368" s="705">
        <f t="shared" si="106"/>
        <v>56.58</v>
      </c>
      <c r="Y368" s="726">
        <f t="shared" si="99"/>
        <v>13.5</v>
      </c>
      <c r="Z368" s="705">
        <f t="shared" si="107"/>
        <v>56.58</v>
      </c>
      <c r="AA368" s="726">
        <f t="shared" si="108"/>
        <v>13.5</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5" outlineLevel="1" x14ac:dyDescent="0.25">
      <c r="A369" s="7"/>
      <c r="B369" s="8"/>
      <c r="C369" s="18"/>
      <c r="D369" s="18"/>
      <c r="E369" s="18"/>
      <c r="F369" s="27"/>
      <c r="G369" s="27" t="str">
        <f t="shared" si="61"/>
        <v>YAOA2OFa</v>
      </c>
      <c r="H369" s="232">
        <v>0</v>
      </c>
      <c r="I369" s="232">
        <v>0</v>
      </c>
      <c r="J369" s="705">
        <f t="shared" si="98"/>
        <v>0</v>
      </c>
      <c r="K369" s="726">
        <f t="shared" si="99"/>
        <v>0</v>
      </c>
      <c r="L369" s="705">
        <f t="shared" si="100"/>
        <v>0</v>
      </c>
      <c r="M369" s="726">
        <f t="shared" si="99"/>
        <v>0</v>
      </c>
      <c r="N369" s="705">
        <f t="shared" si="101"/>
        <v>0</v>
      </c>
      <c r="O369" s="726">
        <f t="shared" si="99"/>
        <v>0</v>
      </c>
      <c r="P369" s="705">
        <f t="shared" si="102"/>
        <v>0</v>
      </c>
      <c r="Q369" s="726">
        <f t="shared" si="99"/>
        <v>0</v>
      </c>
      <c r="R369" s="705">
        <f t="shared" si="103"/>
        <v>0</v>
      </c>
      <c r="S369" s="726">
        <f t="shared" si="99"/>
        <v>0</v>
      </c>
      <c r="T369" s="705">
        <f t="shared" si="104"/>
        <v>0</v>
      </c>
      <c r="U369" s="726">
        <f t="shared" si="99"/>
        <v>0</v>
      </c>
      <c r="V369" s="705">
        <f t="shared" si="105"/>
        <v>0</v>
      </c>
      <c r="W369" s="726">
        <f t="shared" si="99"/>
        <v>0</v>
      </c>
      <c r="X369" s="705">
        <f t="shared" si="106"/>
        <v>0</v>
      </c>
      <c r="Y369" s="726">
        <f t="shared" si="99"/>
        <v>0</v>
      </c>
      <c r="Z369" s="705">
        <f t="shared" si="107"/>
        <v>0</v>
      </c>
      <c r="AA369" s="726">
        <f t="shared" si="108"/>
        <v>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5" outlineLevel="1" x14ac:dyDescent="0.25">
      <c r="A370" s="7"/>
      <c r="B370" s="8"/>
      <c r="C370" s="18"/>
      <c r="D370" s="18"/>
      <c r="E370" s="18"/>
      <c r="F370" s="27"/>
      <c r="G370" s="27" t="str">
        <f t="shared" si="61"/>
        <v>AYAOA1of</v>
      </c>
      <c r="H370" s="232">
        <f>0.5*47.13</f>
        <v>23.565000000000001</v>
      </c>
      <c r="I370" s="232">
        <f>0.5*13.5</f>
        <v>6.75</v>
      </c>
      <c r="J370" s="705">
        <f t="shared" si="98"/>
        <v>20.030250000000002</v>
      </c>
      <c r="K370" s="726">
        <f t="shared" si="99"/>
        <v>6.75</v>
      </c>
      <c r="L370" s="705">
        <f t="shared" si="100"/>
        <v>20.030250000000002</v>
      </c>
      <c r="M370" s="726">
        <f t="shared" si="99"/>
        <v>6.75</v>
      </c>
      <c r="N370" s="705">
        <f t="shared" si="101"/>
        <v>20.030250000000002</v>
      </c>
      <c r="O370" s="726">
        <f t="shared" si="99"/>
        <v>6.75</v>
      </c>
      <c r="P370" s="705">
        <f t="shared" si="102"/>
        <v>20.030250000000002</v>
      </c>
      <c r="Q370" s="726">
        <f t="shared" si="99"/>
        <v>6.75</v>
      </c>
      <c r="R370" s="705">
        <f t="shared" si="103"/>
        <v>23.565000000000001</v>
      </c>
      <c r="S370" s="726">
        <f t="shared" si="99"/>
        <v>6.75</v>
      </c>
      <c r="T370" s="705">
        <f t="shared" si="104"/>
        <v>23.565000000000001</v>
      </c>
      <c r="U370" s="726">
        <f t="shared" si="99"/>
        <v>6.75</v>
      </c>
      <c r="V370" s="705">
        <f t="shared" si="105"/>
        <v>23.565000000000001</v>
      </c>
      <c r="W370" s="726">
        <f t="shared" si="99"/>
        <v>6.75</v>
      </c>
      <c r="X370" s="705">
        <f t="shared" si="106"/>
        <v>23.565000000000001</v>
      </c>
      <c r="Y370" s="726">
        <f t="shared" si="99"/>
        <v>6.75</v>
      </c>
      <c r="Z370" s="705">
        <f t="shared" si="107"/>
        <v>23.565000000000001</v>
      </c>
      <c r="AA370" s="726">
        <f t="shared" si="108"/>
        <v>6.75</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5" outlineLevel="1" x14ac:dyDescent="0.25">
      <c r="A371" s="7"/>
      <c r="B371" s="8"/>
      <c r="C371" s="18"/>
      <c r="D371" s="18"/>
      <c r="E371" s="18"/>
      <c r="F371" s="27"/>
      <c r="G371" s="27" t="str">
        <f t="shared" si="61"/>
        <v>YYNBNb</v>
      </c>
      <c r="H371" s="232">
        <v>86.38</v>
      </c>
      <c r="I371" s="232">
        <v>36.880000000000003</v>
      </c>
      <c r="J371" s="705">
        <f t="shared" si="98"/>
        <v>73.422999999999988</v>
      </c>
      <c r="K371" s="726">
        <f t="shared" si="99"/>
        <v>36.880000000000003</v>
      </c>
      <c r="L371" s="705">
        <f t="shared" si="100"/>
        <v>73.422999999999988</v>
      </c>
      <c r="M371" s="726">
        <f t="shared" si="99"/>
        <v>36.880000000000003</v>
      </c>
      <c r="N371" s="705">
        <f t="shared" si="101"/>
        <v>73.422999999999988</v>
      </c>
      <c r="O371" s="726">
        <f t="shared" si="99"/>
        <v>36.880000000000003</v>
      </c>
      <c r="P371" s="705">
        <f t="shared" si="102"/>
        <v>73.422999999999988</v>
      </c>
      <c r="Q371" s="726">
        <f t="shared" si="99"/>
        <v>36.880000000000003</v>
      </c>
      <c r="R371" s="705">
        <f t="shared" si="103"/>
        <v>86.38</v>
      </c>
      <c r="S371" s="726">
        <f t="shared" si="99"/>
        <v>36.880000000000003</v>
      </c>
      <c r="T371" s="705">
        <f t="shared" si="104"/>
        <v>86.38</v>
      </c>
      <c r="U371" s="726">
        <f t="shared" si="99"/>
        <v>36.880000000000003</v>
      </c>
      <c r="V371" s="705">
        <f t="shared" si="105"/>
        <v>86.38</v>
      </c>
      <c r="W371" s="726">
        <f t="shared" si="99"/>
        <v>36.880000000000003</v>
      </c>
      <c r="X371" s="705">
        <f t="shared" si="106"/>
        <v>86.38</v>
      </c>
      <c r="Y371" s="726">
        <f t="shared" si="99"/>
        <v>36.880000000000003</v>
      </c>
      <c r="Z371" s="705">
        <f t="shared" si="107"/>
        <v>86.38</v>
      </c>
      <c r="AA371" s="726">
        <f t="shared" si="108"/>
        <v>36.880000000000003</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5" outlineLevel="1" x14ac:dyDescent="0.25">
      <c r="A372" s="7"/>
      <c r="B372" s="8"/>
      <c r="C372" s="18"/>
      <c r="D372" s="18"/>
      <c r="E372" s="18"/>
      <c r="F372" s="27"/>
      <c r="G372" s="27" t="str">
        <f t="shared" si="61"/>
        <v>YYNBNbd</v>
      </c>
      <c r="H372" s="743">
        <f>H371*1.2</f>
        <v>103.65599999999999</v>
      </c>
      <c r="I372" s="743">
        <f>I371*1.2</f>
        <v>44.256</v>
      </c>
      <c r="J372" s="705">
        <f t="shared" si="98"/>
        <v>88.107599999999991</v>
      </c>
      <c r="K372" s="726">
        <f t="shared" si="99"/>
        <v>44.256</v>
      </c>
      <c r="L372" s="705">
        <f t="shared" si="100"/>
        <v>88.107599999999991</v>
      </c>
      <c r="M372" s="726">
        <f t="shared" si="99"/>
        <v>44.256</v>
      </c>
      <c r="N372" s="705">
        <f t="shared" si="101"/>
        <v>88.107599999999991</v>
      </c>
      <c r="O372" s="726">
        <f t="shared" si="99"/>
        <v>44.256</v>
      </c>
      <c r="P372" s="705">
        <f t="shared" si="102"/>
        <v>88.107599999999991</v>
      </c>
      <c r="Q372" s="726">
        <f t="shared" si="99"/>
        <v>44.256</v>
      </c>
      <c r="R372" s="705">
        <f t="shared" si="103"/>
        <v>103.65599999999999</v>
      </c>
      <c r="S372" s="726">
        <f t="shared" si="99"/>
        <v>44.256</v>
      </c>
      <c r="T372" s="705">
        <f t="shared" si="104"/>
        <v>103.65599999999999</v>
      </c>
      <c r="U372" s="726">
        <f t="shared" si="99"/>
        <v>44.256</v>
      </c>
      <c r="V372" s="705">
        <f t="shared" si="105"/>
        <v>103.65599999999999</v>
      </c>
      <c r="W372" s="726">
        <f t="shared" si="99"/>
        <v>44.256</v>
      </c>
      <c r="X372" s="705">
        <f t="shared" si="106"/>
        <v>103.65599999999999</v>
      </c>
      <c r="Y372" s="726">
        <f t="shared" si="99"/>
        <v>44.256</v>
      </c>
      <c r="Z372" s="705">
        <f t="shared" si="107"/>
        <v>103.65599999999999</v>
      </c>
      <c r="AA372" s="726">
        <f t="shared" si="108"/>
        <v>44.256</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5" outlineLevel="1" x14ac:dyDescent="0.25">
      <c r="A373" s="7"/>
      <c r="B373" s="8"/>
      <c r="C373" s="18"/>
      <c r="D373" s="18"/>
      <c r="E373" s="18"/>
      <c r="F373" s="27"/>
      <c r="G373" s="27" t="str">
        <f t="shared" si="61"/>
        <v>YYBNBz</v>
      </c>
      <c r="H373" s="232">
        <v>93.31</v>
      </c>
      <c r="I373" s="232">
        <v>43.7</v>
      </c>
      <c r="J373" s="705">
        <f t="shared" si="98"/>
        <v>79.313500000000005</v>
      </c>
      <c r="K373" s="726">
        <f t="shared" si="99"/>
        <v>43.7</v>
      </c>
      <c r="L373" s="705">
        <f t="shared" si="100"/>
        <v>79.313500000000005</v>
      </c>
      <c r="M373" s="726">
        <f t="shared" si="99"/>
        <v>43.7</v>
      </c>
      <c r="N373" s="705">
        <f t="shared" si="101"/>
        <v>79.313500000000005</v>
      </c>
      <c r="O373" s="726">
        <f t="shared" si="99"/>
        <v>43.7</v>
      </c>
      <c r="P373" s="705">
        <f t="shared" si="102"/>
        <v>79.313500000000005</v>
      </c>
      <c r="Q373" s="726">
        <f t="shared" si="99"/>
        <v>43.7</v>
      </c>
      <c r="R373" s="705">
        <f t="shared" si="103"/>
        <v>93.31</v>
      </c>
      <c r="S373" s="726">
        <f t="shared" si="99"/>
        <v>43.7</v>
      </c>
      <c r="T373" s="705">
        <f t="shared" si="104"/>
        <v>93.31</v>
      </c>
      <c r="U373" s="726">
        <f t="shared" si="99"/>
        <v>43.7</v>
      </c>
      <c r="V373" s="705">
        <f t="shared" si="105"/>
        <v>93.31</v>
      </c>
      <c r="W373" s="726">
        <f t="shared" si="99"/>
        <v>43.7</v>
      </c>
      <c r="X373" s="705">
        <f t="shared" si="106"/>
        <v>93.31</v>
      </c>
      <c r="Y373" s="726">
        <f t="shared" si="99"/>
        <v>43.7</v>
      </c>
      <c r="Z373" s="705">
        <f t="shared" si="107"/>
        <v>93.31</v>
      </c>
      <c r="AA373" s="726">
        <f t="shared" si="108"/>
        <v>43.7</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5" outlineLevel="1" x14ac:dyDescent="0.25">
      <c r="A374" s="7"/>
      <c r="B374" s="8"/>
      <c r="C374" s="18"/>
      <c r="D374" s="18"/>
      <c r="E374" s="18"/>
      <c r="F374" s="27"/>
      <c r="G374" s="27" t="str">
        <f t="shared" si="61"/>
        <v>YYBNBzd</v>
      </c>
      <c r="H374" s="743">
        <f>H373*1.2</f>
        <v>111.97199999999999</v>
      </c>
      <c r="I374" s="743">
        <f>I373*1.2</f>
        <v>52.440000000000005</v>
      </c>
      <c r="J374" s="705">
        <f t="shared" si="98"/>
        <v>95.176199999999994</v>
      </c>
      <c r="K374" s="726">
        <f t="shared" si="99"/>
        <v>52.440000000000005</v>
      </c>
      <c r="L374" s="705">
        <f t="shared" si="100"/>
        <v>95.176199999999994</v>
      </c>
      <c r="M374" s="726">
        <f t="shared" si="99"/>
        <v>52.440000000000005</v>
      </c>
      <c r="N374" s="705">
        <f t="shared" si="101"/>
        <v>95.176199999999994</v>
      </c>
      <c r="O374" s="726">
        <f t="shared" si="99"/>
        <v>52.440000000000005</v>
      </c>
      <c r="P374" s="705">
        <f t="shared" si="102"/>
        <v>95.176199999999994</v>
      </c>
      <c r="Q374" s="726">
        <f t="shared" si="99"/>
        <v>52.440000000000005</v>
      </c>
      <c r="R374" s="705">
        <f t="shared" si="103"/>
        <v>111.97199999999999</v>
      </c>
      <c r="S374" s="726">
        <f t="shared" si="99"/>
        <v>52.440000000000005</v>
      </c>
      <c r="T374" s="705">
        <f t="shared" si="104"/>
        <v>111.97199999999999</v>
      </c>
      <c r="U374" s="726">
        <f t="shared" si="99"/>
        <v>52.440000000000005</v>
      </c>
      <c r="V374" s="705">
        <f t="shared" si="105"/>
        <v>111.97199999999999</v>
      </c>
      <c r="W374" s="726">
        <f t="shared" si="99"/>
        <v>52.440000000000005</v>
      </c>
      <c r="X374" s="705">
        <f t="shared" si="106"/>
        <v>111.97199999999999</v>
      </c>
      <c r="Y374" s="726">
        <f t="shared" si="99"/>
        <v>52.440000000000005</v>
      </c>
      <c r="Z374" s="705">
        <f t="shared" si="107"/>
        <v>111.97199999999999</v>
      </c>
      <c r="AA374" s="726">
        <f t="shared" si="108"/>
        <v>52.440000000000005</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5" outlineLevel="1" x14ac:dyDescent="0.25">
      <c r="A375" s="7"/>
      <c r="B375" s="8"/>
      <c r="C375" s="18"/>
      <c r="D375" s="18"/>
      <c r="E375" s="18"/>
      <c r="F375" s="27"/>
      <c r="G375" s="27" t="str">
        <f t="shared" si="61"/>
        <v>YYBNBr</v>
      </c>
      <c r="H375" s="232">
        <v>110.01</v>
      </c>
      <c r="I375" s="232">
        <v>43.7</v>
      </c>
      <c r="J375" s="705">
        <f t="shared" si="98"/>
        <v>93.508499999999998</v>
      </c>
      <c r="K375" s="726">
        <f t="shared" si="99"/>
        <v>43.7</v>
      </c>
      <c r="L375" s="705">
        <f t="shared" si="100"/>
        <v>93.508499999999998</v>
      </c>
      <c r="M375" s="726">
        <f t="shared" si="99"/>
        <v>43.7</v>
      </c>
      <c r="N375" s="705">
        <f t="shared" si="101"/>
        <v>93.508499999999998</v>
      </c>
      <c r="O375" s="726">
        <f t="shared" si="99"/>
        <v>43.7</v>
      </c>
      <c r="P375" s="705">
        <f t="shared" si="102"/>
        <v>93.508499999999998</v>
      </c>
      <c r="Q375" s="726">
        <f t="shared" si="99"/>
        <v>43.7</v>
      </c>
      <c r="R375" s="705">
        <f t="shared" si="103"/>
        <v>110.01</v>
      </c>
      <c r="S375" s="726">
        <f t="shared" si="99"/>
        <v>43.7</v>
      </c>
      <c r="T375" s="705">
        <f t="shared" si="104"/>
        <v>110.01</v>
      </c>
      <c r="U375" s="726">
        <f t="shared" si="99"/>
        <v>43.7</v>
      </c>
      <c r="V375" s="705">
        <f t="shared" si="105"/>
        <v>110.01</v>
      </c>
      <c r="W375" s="726">
        <f t="shared" si="99"/>
        <v>43.7</v>
      </c>
      <c r="X375" s="705">
        <f t="shared" si="106"/>
        <v>110.01</v>
      </c>
      <c r="Y375" s="726">
        <f t="shared" si="99"/>
        <v>43.7</v>
      </c>
      <c r="Z375" s="705">
        <f t="shared" si="107"/>
        <v>110.01</v>
      </c>
      <c r="AA375" s="726">
        <f t="shared" si="108"/>
        <v>43.7</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5" outlineLevel="1" x14ac:dyDescent="0.25">
      <c r="A376" s="7"/>
      <c r="B376" s="8"/>
      <c r="C376" s="18"/>
      <c r="D376" s="18"/>
      <c r="E376" s="18"/>
      <c r="F376" s="27"/>
      <c r="G376" s="27" t="str">
        <f t="shared" si="61"/>
        <v>YYBNBrd</v>
      </c>
      <c r="H376" s="743">
        <f>H375*1.2</f>
        <v>132.012</v>
      </c>
      <c r="I376" s="743">
        <f>I375*1.2</f>
        <v>52.440000000000005</v>
      </c>
      <c r="J376" s="705">
        <f t="shared" si="98"/>
        <v>112.2102</v>
      </c>
      <c r="K376" s="726">
        <f t="shared" si="99"/>
        <v>52.440000000000005</v>
      </c>
      <c r="L376" s="705">
        <f t="shared" si="100"/>
        <v>112.2102</v>
      </c>
      <c r="M376" s="726">
        <f t="shared" si="99"/>
        <v>52.440000000000005</v>
      </c>
      <c r="N376" s="705">
        <f t="shared" si="101"/>
        <v>112.2102</v>
      </c>
      <c r="O376" s="726">
        <f t="shared" si="99"/>
        <v>52.440000000000005</v>
      </c>
      <c r="P376" s="705">
        <f t="shared" si="102"/>
        <v>112.2102</v>
      </c>
      <c r="Q376" s="726">
        <f t="shared" si="99"/>
        <v>52.440000000000005</v>
      </c>
      <c r="R376" s="705">
        <f t="shared" si="103"/>
        <v>132.012</v>
      </c>
      <c r="S376" s="726">
        <f t="shared" si="99"/>
        <v>52.440000000000005</v>
      </c>
      <c r="T376" s="705">
        <f t="shared" si="104"/>
        <v>132.012</v>
      </c>
      <c r="U376" s="726">
        <f t="shared" si="99"/>
        <v>52.440000000000005</v>
      </c>
      <c r="V376" s="705">
        <f t="shared" si="105"/>
        <v>132.012</v>
      </c>
      <c r="W376" s="726">
        <f t="shared" si="99"/>
        <v>52.440000000000005</v>
      </c>
      <c r="X376" s="705">
        <f t="shared" si="106"/>
        <v>132.012</v>
      </c>
      <c r="Y376" s="726">
        <f t="shared" si="99"/>
        <v>52.440000000000005</v>
      </c>
      <c r="Z376" s="705">
        <f t="shared" si="107"/>
        <v>132.012</v>
      </c>
      <c r="AA376" s="726">
        <f t="shared" si="108"/>
        <v>52.440000000000005</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5" outlineLevel="1" x14ac:dyDescent="0.25">
      <c r="A377" s="7"/>
      <c r="B377" s="8"/>
      <c r="C377" s="18"/>
      <c r="D377" s="18"/>
      <c r="E377" s="18"/>
      <c r="F377" s="27"/>
      <c r="G377" s="27" t="str">
        <f t="shared" ref="G377:G384" si="109">_xlfn.CONCAT(H203:M203)</f>
        <v>YYBNBl</v>
      </c>
      <c r="H377" s="879">
        <v>170</v>
      </c>
      <c r="I377" s="879">
        <v>0</v>
      </c>
      <c r="J377" s="705">
        <f t="shared" si="98"/>
        <v>144.5</v>
      </c>
      <c r="K377" s="726">
        <f t="shared" si="99"/>
        <v>0</v>
      </c>
      <c r="L377" s="705">
        <f t="shared" si="100"/>
        <v>144.5</v>
      </c>
      <c r="M377" s="726">
        <f t="shared" si="99"/>
        <v>0</v>
      </c>
      <c r="N377" s="705">
        <f t="shared" si="101"/>
        <v>144.5</v>
      </c>
      <c r="O377" s="726">
        <f t="shared" si="99"/>
        <v>0</v>
      </c>
      <c r="P377" s="705">
        <f t="shared" si="102"/>
        <v>144.5</v>
      </c>
      <c r="Q377" s="726">
        <f t="shared" si="99"/>
        <v>0</v>
      </c>
      <c r="R377" s="705">
        <f t="shared" si="103"/>
        <v>170</v>
      </c>
      <c r="S377" s="726">
        <f t="shared" si="99"/>
        <v>0</v>
      </c>
      <c r="T377" s="705">
        <f t="shared" si="104"/>
        <v>170</v>
      </c>
      <c r="U377" s="726">
        <f t="shared" si="99"/>
        <v>0</v>
      </c>
      <c r="V377" s="705">
        <f t="shared" si="105"/>
        <v>170</v>
      </c>
      <c r="W377" s="726">
        <f t="shared" si="99"/>
        <v>0</v>
      </c>
      <c r="X377" s="705">
        <f t="shared" si="106"/>
        <v>170</v>
      </c>
      <c r="Y377" s="726">
        <f t="shared" si="99"/>
        <v>0</v>
      </c>
      <c r="Z377" s="705">
        <f t="shared" si="107"/>
        <v>170</v>
      </c>
      <c r="AA377" s="726">
        <f t="shared" si="108"/>
        <v>0</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5" outlineLevel="1" x14ac:dyDescent="0.25">
      <c r="A378" s="7"/>
      <c r="B378" s="8"/>
      <c r="C378" s="18"/>
      <c r="D378" s="18"/>
      <c r="E378" s="18"/>
      <c r="F378" s="27"/>
      <c r="G378" s="27" t="str">
        <f t="shared" si="109"/>
        <v>YYNBLb</v>
      </c>
      <c r="H378" s="232">
        <v>86.38</v>
      </c>
      <c r="I378" s="232">
        <v>36.880000000000003</v>
      </c>
      <c r="J378" s="705">
        <f t="shared" si="98"/>
        <v>73.422999999999988</v>
      </c>
      <c r="K378" s="726">
        <f t="shared" si="99"/>
        <v>36.880000000000003</v>
      </c>
      <c r="L378" s="705">
        <f t="shared" si="100"/>
        <v>73.422999999999988</v>
      </c>
      <c r="M378" s="726">
        <f t="shared" si="99"/>
        <v>36.880000000000003</v>
      </c>
      <c r="N378" s="705">
        <f t="shared" si="101"/>
        <v>73.422999999999988</v>
      </c>
      <c r="O378" s="726">
        <f t="shared" si="99"/>
        <v>36.880000000000003</v>
      </c>
      <c r="P378" s="705">
        <f t="shared" si="102"/>
        <v>73.422999999999988</v>
      </c>
      <c r="Q378" s="726">
        <f t="shared" si="99"/>
        <v>36.880000000000003</v>
      </c>
      <c r="R378" s="705">
        <f t="shared" si="103"/>
        <v>86.38</v>
      </c>
      <c r="S378" s="726">
        <f t="shared" si="99"/>
        <v>36.880000000000003</v>
      </c>
      <c r="T378" s="705">
        <f t="shared" si="104"/>
        <v>86.38</v>
      </c>
      <c r="U378" s="726">
        <f t="shared" si="99"/>
        <v>36.880000000000003</v>
      </c>
      <c r="V378" s="705">
        <f t="shared" si="105"/>
        <v>86.38</v>
      </c>
      <c r="W378" s="726">
        <f t="shared" si="99"/>
        <v>36.880000000000003</v>
      </c>
      <c r="X378" s="705">
        <f t="shared" si="106"/>
        <v>86.38</v>
      </c>
      <c r="Y378" s="726">
        <f t="shared" si="99"/>
        <v>36.880000000000003</v>
      </c>
      <c r="Z378" s="705">
        <f t="shared" si="107"/>
        <v>86.38</v>
      </c>
      <c r="AA378" s="726">
        <f t="shared" si="108"/>
        <v>36.880000000000003</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5" outlineLevel="1" x14ac:dyDescent="0.25">
      <c r="A379" s="7"/>
      <c r="B379" s="8"/>
      <c r="C379" s="18"/>
      <c r="D379" s="18"/>
      <c r="E379" s="18"/>
      <c r="F379" s="27"/>
      <c r="G379" s="27" t="str">
        <f t="shared" si="109"/>
        <v>YYNBLbd</v>
      </c>
      <c r="H379" s="743">
        <f>H378*1.2</f>
        <v>103.65599999999999</v>
      </c>
      <c r="I379" s="743">
        <f>I378*1.2</f>
        <v>44.256</v>
      </c>
      <c r="J379" s="705">
        <f t="shared" si="98"/>
        <v>88.107599999999991</v>
      </c>
      <c r="K379" s="726">
        <f t="shared" si="99"/>
        <v>44.256</v>
      </c>
      <c r="L379" s="705">
        <f t="shared" si="100"/>
        <v>88.107599999999991</v>
      </c>
      <c r="M379" s="726">
        <f t="shared" si="99"/>
        <v>44.256</v>
      </c>
      <c r="N379" s="705">
        <f t="shared" si="101"/>
        <v>88.107599999999991</v>
      </c>
      <c r="O379" s="726">
        <f t="shared" si="99"/>
        <v>44.256</v>
      </c>
      <c r="P379" s="705">
        <f t="shared" si="102"/>
        <v>88.107599999999991</v>
      </c>
      <c r="Q379" s="726">
        <f t="shared" si="99"/>
        <v>44.256</v>
      </c>
      <c r="R379" s="705">
        <f t="shared" si="103"/>
        <v>103.65599999999999</v>
      </c>
      <c r="S379" s="726">
        <f t="shared" si="99"/>
        <v>44.256</v>
      </c>
      <c r="T379" s="705">
        <f t="shared" si="104"/>
        <v>103.65599999999999</v>
      </c>
      <c r="U379" s="726">
        <f t="shared" si="99"/>
        <v>44.256</v>
      </c>
      <c r="V379" s="705">
        <f t="shared" si="105"/>
        <v>103.65599999999999</v>
      </c>
      <c r="W379" s="726">
        <f t="shared" si="99"/>
        <v>44.256</v>
      </c>
      <c r="X379" s="705">
        <f t="shared" si="106"/>
        <v>103.65599999999999</v>
      </c>
      <c r="Y379" s="726">
        <f t="shared" si="99"/>
        <v>44.256</v>
      </c>
      <c r="Z379" s="705">
        <f t="shared" si="107"/>
        <v>103.65599999999999</v>
      </c>
      <c r="AA379" s="726">
        <f t="shared" si="108"/>
        <v>44.256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5" outlineLevel="1" x14ac:dyDescent="0.25">
      <c r="A380" s="7"/>
      <c r="B380" s="8"/>
      <c r="C380" s="18"/>
      <c r="D380" s="18"/>
      <c r="E380" s="18"/>
      <c r="F380" s="27"/>
      <c r="G380" s="27" t="str">
        <f t="shared" si="109"/>
        <v>YYBLBz</v>
      </c>
      <c r="H380" s="232">
        <v>93.31</v>
      </c>
      <c r="I380" s="232">
        <v>43.7</v>
      </c>
      <c r="J380" s="705">
        <f t="shared" si="98"/>
        <v>79.313500000000005</v>
      </c>
      <c r="K380" s="726">
        <f t="shared" si="99"/>
        <v>43.7</v>
      </c>
      <c r="L380" s="705">
        <f t="shared" si="100"/>
        <v>79.313500000000005</v>
      </c>
      <c r="M380" s="726">
        <f t="shared" si="99"/>
        <v>43.7</v>
      </c>
      <c r="N380" s="705">
        <f t="shared" si="101"/>
        <v>79.313500000000005</v>
      </c>
      <c r="O380" s="726">
        <f t="shared" si="99"/>
        <v>43.7</v>
      </c>
      <c r="P380" s="705">
        <f t="shared" si="102"/>
        <v>79.313500000000005</v>
      </c>
      <c r="Q380" s="726">
        <f t="shared" si="99"/>
        <v>43.7</v>
      </c>
      <c r="R380" s="705">
        <f t="shared" si="103"/>
        <v>93.31</v>
      </c>
      <c r="S380" s="726">
        <f t="shared" si="99"/>
        <v>43.7</v>
      </c>
      <c r="T380" s="705">
        <f t="shared" si="104"/>
        <v>93.31</v>
      </c>
      <c r="U380" s="726">
        <f t="shared" si="99"/>
        <v>43.7</v>
      </c>
      <c r="V380" s="705">
        <f t="shared" si="105"/>
        <v>93.31</v>
      </c>
      <c r="W380" s="726">
        <f t="shared" si="99"/>
        <v>43.7</v>
      </c>
      <c r="X380" s="705">
        <f t="shared" si="106"/>
        <v>93.31</v>
      </c>
      <c r="Y380" s="726">
        <f t="shared" si="99"/>
        <v>43.7</v>
      </c>
      <c r="Z380" s="705">
        <f t="shared" si="107"/>
        <v>93.31</v>
      </c>
      <c r="AA380" s="726">
        <f t="shared" si="108"/>
        <v>43.7</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5" outlineLevel="1" x14ac:dyDescent="0.25">
      <c r="A381" s="7"/>
      <c r="B381" s="8"/>
      <c r="C381" s="18"/>
      <c r="D381" s="18"/>
      <c r="E381" s="18"/>
      <c r="F381" s="27"/>
      <c r="G381" s="27" t="str">
        <f t="shared" si="109"/>
        <v>YYBLBzd</v>
      </c>
      <c r="H381" s="743">
        <f>H380*1.2</f>
        <v>111.97199999999999</v>
      </c>
      <c r="I381" s="743">
        <f>I380*1.2</f>
        <v>52.440000000000005</v>
      </c>
      <c r="J381" s="705">
        <f t="shared" si="98"/>
        <v>95.176199999999994</v>
      </c>
      <c r="K381" s="726">
        <f t="shared" si="99"/>
        <v>52.440000000000005</v>
      </c>
      <c r="L381" s="705">
        <f t="shared" si="100"/>
        <v>95.176199999999994</v>
      </c>
      <c r="M381" s="726">
        <f t="shared" si="99"/>
        <v>52.440000000000005</v>
      </c>
      <c r="N381" s="705">
        <f t="shared" si="101"/>
        <v>95.176199999999994</v>
      </c>
      <c r="O381" s="726">
        <f t="shared" si="99"/>
        <v>52.440000000000005</v>
      </c>
      <c r="P381" s="705">
        <f t="shared" si="102"/>
        <v>95.176199999999994</v>
      </c>
      <c r="Q381" s="726">
        <f t="shared" si="99"/>
        <v>52.440000000000005</v>
      </c>
      <c r="R381" s="705">
        <f t="shared" si="103"/>
        <v>111.97199999999999</v>
      </c>
      <c r="S381" s="726">
        <f t="shared" si="99"/>
        <v>52.440000000000005</v>
      </c>
      <c r="T381" s="705">
        <f t="shared" si="104"/>
        <v>111.97199999999999</v>
      </c>
      <c r="U381" s="726">
        <f t="shared" si="99"/>
        <v>52.440000000000005</v>
      </c>
      <c r="V381" s="705">
        <f t="shared" si="105"/>
        <v>111.97199999999999</v>
      </c>
      <c r="W381" s="726">
        <f t="shared" si="99"/>
        <v>52.440000000000005</v>
      </c>
      <c r="X381" s="705">
        <f t="shared" si="106"/>
        <v>111.97199999999999</v>
      </c>
      <c r="Y381" s="726">
        <f t="shared" si="99"/>
        <v>52.440000000000005</v>
      </c>
      <c r="Z381" s="705">
        <f t="shared" si="107"/>
        <v>111.97199999999999</v>
      </c>
      <c r="AA381" s="726">
        <f t="shared" si="108"/>
        <v>52.440000000000005</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5" outlineLevel="1" x14ac:dyDescent="0.25">
      <c r="A382" s="7"/>
      <c r="B382" s="8"/>
      <c r="C382" s="18"/>
      <c r="D382" s="18"/>
      <c r="E382" s="18"/>
      <c r="F382" s="27"/>
      <c r="G382" s="27" t="str">
        <f t="shared" si="109"/>
        <v>YYLBNb</v>
      </c>
      <c r="H382" s="232">
        <v>86.38</v>
      </c>
      <c r="I382" s="232">
        <v>36.880000000000003</v>
      </c>
      <c r="J382" s="705">
        <f t="shared" si="98"/>
        <v>73.422999999999988</v>
      </c>
      <c r="K382" s="726">
        <f t="shared" si="99"/>
        <v>36.880000000000003</v>
      </c>
      <c r="L382" s="705">
        <f t="shared" si="100"/>
        <v>73.422999999999988</v>
      </c>
      <c r="M382" s="726">
        <f t="shared" si="99"/>
        <v>36.880000000000003</v>
      </c>
      <c r="N382" s="705">
        <f t="shared" si="101"/>
        <v>73.422999999999988</v>
      </c>
      <c r="O382" s="726">
        <f t="shared" si="99"/>
        <v>36.880000000000003</v>
      </c>
      <c r="P382" s="705">
        <f t="shared" si="102"/>
        <v>73.422999999999988</v>
      </c>
      <c r="Q382" s="726">
        <f t="shared" si="99"/>
        <v>36.880000000000003</v>
      </c>
      <c r="R382" s="705">
        <f t="shared" si="103"/>
        <v>86.38</v>
      </c>
      <c r="S382" s="726">
        <f t="shared" si="99"/>
        <v>36.880000000000003</v>
      </c>
      <c r="T382" s="705">
        <f t="shared" si="104"/>
        <v>86.38</v>
      </c>
      <c r="U382" s="726">
        <f t="shared" si="99"/>
        <v>36.880000000000003</v>
      </c>
      <c r="V382" s="705">
        <f t="shared" si="105"/>
        <v>86.38</v>
      </c>
      <c r="W382" s="726">
        <f t="shared" si="99"/>
        <v>36.880000000000003</v>
      </c>
      <c r="X382" s="705">
        <f t="shared" si="106"/>
        <v>86.38</v>
      </c>
      <c r="Y382" s="726">
        <f t="shared" si="99"/>
        <v>36.880000000000003</v>
      </c>
      <c r="Z382" s="705">
        <f t="shared" si="107"/>
        <v>86.38</v>
      </c>
      <c r="AA382" s="726">
        <f t="shared" si="108"/>
        <v>36.880000000000003</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5" outlineLevel="1" x14ac:dyDescent="0.25">
      <c r="A383" s="7"/>
      <c r="B383" s="8"/>
      <c r="C383" s="18"/>
      <c r="D383" s="18"/>
      <c r="E383" s="18"/>
      <c r="F383" s="27"/>
      <c r="G383" s="27" t="str">
        <f t="shared" si="109"/>
        <v>YYLBNbd</v>
      </c>
      <c r="H383" s="743">
        <f>H382*1.2</f>
        <v>103.65599999999999</v>
      </c>
      <c r="I383" s="743">
        <f>I382*1.2</f>
        <v>44.256</v>
      </c>
      <c r="J383" s="705">
        <f t="shared" si="98"/>
        <v>88.107599999999991</v>
      </c>
      <c r="K383" s="726">
        <f t="shared" si="99"/>
        <v>44.256</v>
      </c>
      <c r="L383" s="705">
        <f t="shared" si="100"/>
        <v>88.107599999999991</v>
      </c>
      <c r="M383" s="726">
        <f t="shared" si="99"/>
        <v>44.256</v>
      </c>
      <c r="N383" s="705">
        <f t="shared" si="101"/>
        <v>88.107599999999991</v>
      </c>
      <c r="O383" s="726">
        <f t="shared" si="99"/>
        <v>44.256</v>
      </c>
      <c r="P383" s="705">
        <f t="shared" si="102"/>
        <v>88.107599999999991</v>
      </c>
      <c r="Q383" s="726">
        <f t="shared" si="99"/>
        <v>44.256</v>
      </c>
      <c r="R383" s="705">
        <f t="shared" si="103"/>
        <v>103.65599999999999</v>
      </c>
      <c r="S383" s="726">
        <f t="shared" si="99"/>
        <v>44.256</v>
      </c>
      <c r="T383" s="705">
        <f t="shared" si="104"/>
        <v>103.65599999999999</v>
      </c>
      <c r="U383" s="726">
        <f t="shared" si="99"/>
        <v>44.256</v>
      </c>
      <c r="V383" s="705">
        <f t="shared" si="105"/>
        <v>103.65599999999999</v>
      </c>
      <c r="W383" s="726">
        <f t="shared" si="99"/>
        <v>44.256</v>
      </c>
      <c r="X383" s="705">
        <f t="shared" si="106"/>
        <v>103.65599999999999</v>
      </c>
      <c r="Y383" s="726">
        <f t="shared" si="99"/>
        <v>44.256</v>
      </c>
      <c r="Z383" s="705">
        <f t="shared" si="107"/>
        <v>103.65599999999999</v>
      </c>
      <c r="AA383" s="726">
        <f t="shared" si="108"/>
        <v>44.256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5" outlineLevel="1" x14ac:dyDescent="0.25">
      <c r="A384" s="7"/>
      <c r="B384" s="8"/>
      <c r="C384" s="18"/>
      <c r="D384" s="18"/>
      <c r="E384" s="18"/>
      <c r="F384" s="27"/>
      <c r="G384" s="27" t="str">
        <f t="shared" si="109"/>
        <v>YYNWNw</v>
      </c>
      <c r="H384" s="232">
        <v>90.25</v>
      </c>
      <c r="I384" s="232">
        <v>11.44</v>
      </c>
      <c r="J384" s="705">
        <f t="shared" si="98"/>
        <v>76.712499999999991</v>
      </c>
      <c r="K384" s="726">
        <f t="shared" si="99"/>
        <v>11.44</v>
      </c>
      <c r="L384" s="705">
        <f t="shared" si="100"/>
        <v>76.712499999999991</v>
      </c>
      <c r="M384" s="726">
        <f t="shared" si="99"/>
        <v>11.44</v>
      </c>
      <c r="N384" s="705">
        <f t="shared" si="101"/>
        <v>76.712499999999991</v>
      </c>
      <c r="O384" s="726">
        <f t="shared" si="99"/>
        <v>11.44</v>
      </c>
      <c r="P384" s="705">
        <f t="shared" si="102"/>
        <v>76.712499999999991</v>
      </c>
      <c r="Q384" s="726">
        <f t="shared" si="99"/>
        <v>11.44</v>
      </c>
      <c r="R384" s="705">
        <f t="shared" si="103"/>
        <v>90.25</v>
      </c>
      <c r="S384" s="726">
        <f t="shared" si="99"/>
        <v>11.44</v>
      </c>
      <c r="T384" s="705">
        <f t="shared" si="104"/>
        <v>90.25</v>
      </c>
      <c r="U384" s="726">
        <f t="shared" si="99"/>
        <v>11.44</v>
      </c>
      <c r="V384" s="705">
        <f t="shared" si="105"/>
        <v>90.25</v>
      </c>
      <c r="W384" s="726">
        <f t="shared" si="99"/>
        <v>11.44</v>
      </c>
      <c r="X384" s="705">
        <f t="shared" si="106"/>
        <v>90.25</v>
      </c>
      <c r="Y384" s="726">
        <f t="shared" si="99"/>
        <v>11.44</v>
      </c>
      <c r="Z384" s="705">
        <f t="shared" si="107"/>
        <v>90.25</v>
      </c>
      <c r="AA384" s="726">
        <f t="shared" si="108"/>
        <v>11.44</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5" outlineLevel="1" x14ac:dyDescent="0.25">
      <c r="A385" s="7"/>
      <c r="B385" s="8"/>
      <c r="C385" s="18"/>
      <c r="D385" s="18"/>
      <c r="E385" s="18"/>
      <c r="F385" s="27"/>
      <c r="G385" s="27" t="str">
        <f t="shared" ref="G385:G392" si="110">_xlfn.CONCAT(H211:M211)</f>
        <v>YYNWNwd</v>
      </c>
      <c r="H385" s="743">
        <f>H384*1.2</f>
        <v>108.3</v>
      </c>
      <c r="I385" s="743">
        <f>I384*1.2</f>
        <v>13.728</v>
      </c>
      <c r="J385" s="705">
        <f t="shared" si="98"/>
        <v>92.054999999999993</v>
      </c>
      <c r="K385" s="726">
        <f t="shared" si="99"/>
        <v>13.728</v>
      </c>
      <c r="L385" s="705">
        <f t="shared" si="100"/>
        <v>92.054999999999993</v>
      </c>
      <c r="M385" s="726">
        <f t="shared" si="99"/>
        <v>13.728</v>
      </c>
      <c r="N385" s="705">
        <f t="shared" si="101"/>
        <v>92.054999999999993</v>
      </c>
      <c r="O385" s="726">
        <f t="shared" si="99"/>
        <v>13.728</v>
      </c>
      <c r="P385" s="705">
        <f t="shared" si="102"/>
        <v>92.054999999999993</v>
      </c>
      <c r="Q385" s="726">
        <f t="shared" si="99"/>
        <v>13.728</v>
      </c>
      <c r="R385" s="705">
        <f t="shared" si="103"/>
        <v>108.3</v>
      </c>
      <c r="S385" s="726">
        <f t="shared" si="99"/>
        <v>13.728</v>
      </c>
      <c r="T385" s="705">
        <f t="shared" si="104"/>
        <v>108.3</v>
      </c>
      <c r="U385" s="726">
        <f t="shared" si="99"/>
        <v>13.728</v>
      </c>
      <c r="V385" s="705">
        <f t="shared" si="105"/>
        <v>108.3</v>
      </c>
      <c r="W385" s="726">
        <f t="shared" si="99"/>
        <v>13.728</v>
      </c>
      <c r="X385" s="705">
        <f t="shared" si="106"/>
        <v>108.3</v>
      </c>
      <c r="Y385" s="726">
        <f t="shared" si="99"/>
        <v>13.728</v>
      </c>
      <c r="Z385" s="705">
        <f t="shared" si="107"/>
        <v>108.3</v>
      </c>
      <c r="AA385" s="726">
        <f t="shared" si="108"/>
        <v>13.728</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5" outlineLevel="1" x14ac:dyDescent="0.25">
      <c r="A386" s="7"/>
      <c r="B386" s="8"/>
      <c r="C386" s="18"/>
      <c r="D386" s="18"/>
      <c r="E386" s="18"/>
      <c r="F386" s="27"/>
      <c r="G386" s="27" t="str">
        <f t="shared" si="110"/>
        <v>YYWNWz</v>
      </c>
      <c r="H386" s="232">
        <v>93.81</v>
      </c>
      <c r="I386" s="232">
        <v>43.7</v>
      </c>
      <c r="J386" s="705">
        <f t="shared" si="98"/>
        <v>79.738500000000002</v>
      </c>
      <c r="K386" s="726">
        <f t="shared" si="99"/>
        <v>43.7</v>
      </c>
      <c r="L386" s="705">
        <f t="shared" si="100"/>
        <v>79.738500000000002</v>
      </c>
      <c r="M386" s="726">
        <f t="shared" si="99"/>
        <v>43.7</v>
      </c>
      <c r="N386" s="705">
        <f t="shared" si="101"/>
        <v>79.738500000000002</v>
      </c>
      <c r="O386" s="726">
        <f t="shared" si="99"/>
        <v>43.7</v>
      </c>
      <c r="P386" s="705">
        <f t="shared" si="102"/>
        <v>79.738500000000002</v>
      </c>
      <c r="Q386" s="726">
        <f t="shared" si="99"/>
        <v>43.7</v>
      </c>
      <c r="R386" s="705">
        <f t="shared" si="103"/>
        <v>93.81</v>
      </c>
      <c r="S386" s="726">
        <f t="shared" si="99"/>
        <v>43.7</v>
      </c>
      <c r="T386" s="705">
        <f t="shared" si="104"/>
        <v>93.81</v>
      </c>
      <c r="U386" s="726">
        <f t="shared" si="99"/>
        <v>43.7</v>
      </c>
      <c r="V386" s="705">
        <f t="shared" si="105"/>
        <v>93.81</v>
      </c>
      <c r="W386" s="726">
        <f t="shared" si="99"/>
        <v>43.7</v>
      </c>
      <c r="X386" s="705">
        <f t="shared" si="106"/>
        <v>93.81</v>
      </c>
      <c r="Y386" s="726">
        <f t="shared" ref="K386:Y400" si="111">$I386</f>
        <v>43.7</v>
      </c>
      <c r="Z386" s="705">
        <f t="shared" si="107"/>
        <v>93.81</v>
      </c>
      <c r="AA386" s="726">
        <f t="shared" si="108"/>
        <v>43.7</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5" outlineLevel="1" x14ac:dyDescent="0.25">
      <c r="A387" s="7"/>
      <c r="B387" s="8"/>
      <c r="C387" s="18"/>
      <c r="D387" s="18"/>
      <c r="E387" s="18"/>
      <c r="F387" s="27"/>
      <c r="G387" s="27" t="str">
        <f t="shared" si="110"/>
        <v>YYWNWzd</v>
      </c>
      <c r="H387" s="743">
        <f>H386*1.2</f>
        <v>112.572</v>
      </c>
      <c r="I387" s="743">
        <f>I386*1.2</f>
        <v>52.440000000000005</v>
      </c>
      <c r="J387" s="705">
        <f t="shared" si="98"/>
        <v>95.686199999999999</v>
      </c>
      <c r="K387" s="726">
        <f t="shared" si="111"/>
        <v>52.440000000000005</v>
      </c>
      <c r="L387" s="705">
        <f t="shared" si="100"/>
        <v>95.686199999999999</v>
      </c>
      <c r="M387" s="726">
        <f t="shared" si="111"/>
        <v>52.440000000000005</v>
      </c>
      <c r="N387" s="705">
        <f t="shared" si="101"/>
        <v>95.686199999999999</v>
      </c>
      <c r="O387" s="726">
        <f t="shared" si="111"/>
        <v>52.440000000000005</v>
      </c>
      <c r="P387" s="705">
        <f t="shared" si="102"/>
        <v>95.686199999999999</v>
      </c>
      <c r="Q387" s="726">
        <f t="shared" si="111"/>
        <v>52.440000000000005</v>
      </c>
      <c r="R387" s="705">
        <f t="shared" si="103"/>
        <v>112.572</v>
      </c>
      <c r="S387" s="726">
        <f t="shared" si="111"/>
        <v>52.440000000000005</v>
      </c>
      <c r="T387" s="705">
        <f t="shared" si="104"/>
        <v>112.572</v>
      </c>
      <c r="U387" s="726">
        <f t="shared" si="111"/>
        <v>52.440000000000005</v>
      </c>
      <c r="V387" s="705">
        <f t="shared" si="105"/>
        <v>112.572</v>
      </c>
      <c r="W387" s="726">
        <f t="shared" si="111"/>
        <v>52.440000000000005</v>
      </c>
      <c r="X387" s="705">
        <f t="shared" si="106"/>
        <v>112.572</v>
      </c>
      <c r="Y387" s="726">
        <f t="shared" si="111"/>
        <v>52.440000000000005</v>
      </c>
      <c r="Z387" s="705">
        <f t="shared" si="107"/>
        <v>112.572</v>
      </c>
      <c r="AA387" s="726">
        <f t="shared" si="108"/>
        <v>52.440000000000005</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5" outlineLevel="1" x14ac:dyDescent="0.25">
      <c r="A388" s="7"/>
      <c r="B388" s="8"/>
      <c r="C388" s="18"/>
      <c r="D388" s="18"/>
      <c r="E388" s="18"/>
      <c r="F388" s="27"/>
      <c r="G388" s="27" t="str">
        <f t="shared" si="110"/>
        <v>YYNWBr</v>
      </c>
      <c r="H388" s="232">
        <v>110.01</v>
      </c>
      <c r="I388" s="232">
        <v>43.7</v>
      </c>
      <c r="J388" s="705">
        <f t="shared" si="98"/>
        <v>93.508499999999998</v>
      </c>
      <c r="K388" s="726">
        <f t="shared" si="111"/>
        <v>43.7</v>
      </c>
      <c r="L388" s="705">
        <f t="shared" si="100"/>
        <v>93.508499999999998</v>
      </c>
      <c r="M388" s="726">
        <f t="shared" si="111"/>
        <v>43.7</v>
      </c>
      <c r="N388" s="705">
        <f t="shared" si="101"/>
        <v>93.508499999999998</v>
      </c>
      <c r="O388" s="726">
        <f t="shared" si="111"/>
        <v>43.7</v>
      </c>
      <c r="P388" s="705">
        <f t="shared" si="102"/>
        <v>93.508499999999998</v>
      </c>
      <c r="Q388" s="726">
        <f t="shared" si="111"/>
        <v>43.7</v>
      </c>
      <c r="R388" s="705">
        <f t="shared" si="103"/>
        <v>110.01</v>
      </c>
      <c r="S388" s="726">
        <f t="shared" si="111"/>
        <v>43.7</v>
      </c>
      <c r="T388" s="705">
        <f t="shared" si="104"/>
        <v>110.01</v>
      </c>
      <c r="U388" s="726">
        <f t="shared" si="111"/>
        <v>43.7</v>
      </c>
      <c r="V388" s="705">
        <f t="shared" si="105"/>
        <v>110.01</v>
      </c>
      <c r="W388" s="726">
        <f t="shared" si="111"/>
        <v>43.7</v>
      </c>
      <c r="X388" s="705">
        <f t="shared" si="106"/>
        <v>110.01</v>
      </c>
      <c r="Y388" s="726">
        <f t="shared" si="111"/>
        <v>43.7</v>
      </c>
      <c r="Z388" s="705">
        <f t="shared" si="107"/>
        <v>110.01</v>
      </c>
      <c r="AA388" s="726">
        <f t="shared" si="108"/>
        <v>43.7</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5" outlineLevel="1" x14ac:dyDescent="0.25">
      <c r="A389" s="7"/>
      <c r="B389" s="8"/>
      <c r="C389" s="18"/>
      <c r="D389" s="18"/>
      <c r="E389" s="18"/>
      <c r="F389" s="27"/>
      <c r="G389" s="27" t="str">
        <f t="shared" si="110"/>
        <v>YYNWBrd</v>
      </c>
      <c r="H389" s="743">
        <f>H388*1.2</f>
        <v>132.012</v>
      </c>
      <c r="I389" s="743">
        <f>I388*1.2</f>
        <v>52.440000000000005</v>
      </c>
      <c r="J389" s="705">
        <f t="shared" si="98"/>
        <v>112.2102</v>
      </c>
      <c r="K389" s="726">
        <f t="shared" si="111"/>
        <v>52.440000000000005</v>
      </c>
      <c r="L389" s="705">
        <f t="shared" si="100"/>
        <v>112.2102</v>
      </c>
      <c r="M389" s="726">
        <f t="shared" si="111"/>
        <v>52.440000000000005</v>
      </c>
      <c r="N389" s="705">
        <f t="shared" si="101"/>
        <v>112.2102</v>
      </c>
      <c r="O389" s="726">
        <f t="shared" si="111"/>
        <v>52.440000000000005</v>
      </c>
      <c r="P389" s="705">
        <f t="shared" si="102"/>
        <v>112.2102</v>
      </c>
      <c r="Q389" s="726">
        <f t="shared" si="111"/>
        <v>52.440000000000005</v>
      </c>
      <c r="R389" s="705">
        <f t="shared" si="103"/>
        <v>132.012</v>
      </c>
      <c r="S389" s="726">
        <f t="shared" si="111"/>
        <v>52.440000000000005</v>
      </c>
      <c r="T389" s="705">
        <f t="shared" si="104"/>
        <v>132.012</v>
      </c>
      <c r="U389" s="726">
        <f t="shared" si="111"/>
        <v>52.440000000000005</v>
      </c>
      <c r="V389" s="705">
        <f t="shared" si="105"/>
        <v>132.012</v>
      </c>
      <c r="W389" s="726">
        <f t="shared" si="111"/>
        <v>52.440000000000005</v>
      </c>
      <c r="X389" s="705">
        <f t="shared" si="106"/>
        <v>132.012</v>
      </c>
      <c r="Y389" s="726">
        <f t="shared" si="111"/>
        <v>52.440000000000005</v>
      </c>
      <c r="Z389" s="705">
        <f t="shared" si="107"/>
        <v>132.012</v>
      </c>
      <c r="AA389" s="726">
        <f t="shared" si="108"/>
        <v>52.440000000000005</v>
      </c>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5" outlineLevel="1" x14ac:dyDescent="0.25">
      <c r="A390" s="7"/>
      <c r="B390" s="8"/>
      <c r="C390" s="18"/>
      <c r="D390" s="18"/>
      <c r="E390" s="18"/>
      <c r="F390" s="27"/>
      <c r="G390" s="27" t="str">
        <f t="shared" si="110"/>
        <v>YYWBNw</v>
      </c>
      <c r="H390" s="232">
        <v>83.15</v>
      </c>
      <c r="I390" s="232">
        <v>11.5</v>
      </c>
      <c r="J390" s="705">
        <f t="shared" si="98"/>
        <v>70.677500000000009</v>
      </c>
      <c r="K390" s="726">
        <f t="shared" si="111"/>
        <v>11.5</v>
      </c>
      <c r="L390" s="705">
        <f t="shared" si="100"/>
        <v>70.677500000000009</v>
      </c>
      <c r="M390" s="726">
        <f t="shared" si="111"/>
        <v>11.5</v>
      </c>
      <c r="N390" s="705">
        <f t="shared" si="101"/>
        <v>70.677500000000009</v>
      </c>
      <c r="O390" s="726">
        <f t="shared" si="111"/>
        <v>11.5</v>
      </c>
      <c r="P390" s="705">
        <f t="shared" si="102"/>
        <v>70.677500000000009</v>
      </c>
      <c r="Q390" s="726">
        <f t="shared" si="111"/>
        <v>11.5</v>
      </c>
      <c r="R390" s="705">
        <f t="shared" si="103"/>
        <v>83.15</v>
      </c>
      <c r="S390" s="726">
        <f t="shared" si="111"/>
        <v>11.5</v>
      </c>
      <c r="T390" s="705">
        <f t="shared" si="104"/>
        <v>83.15</v>
      </c>
      <c r="U390" s="726">
        <f t="shared" si="111"/>
        <v>11.5</v>
      </c>
      <c r="V390" s="705">
        <f t="shared" si="105"/>
        <v>83.15</v>
      </c>
      <c r="W390" s="726">
        <f t="shared" si="111"/>
        <v>11.5</v>
      </c>
      <c r="X390" s="705">
        <f t="shared" si="106"/>
        <v>83.15</v>
      </c>
      <c r="Y390" s="726">
        <f t="shared" si="111"/>
        <v>11.5</v>
      </c>
      <c r="Z390" s="705">
        <f t="shared" si="107"/>
        <v>83.15</v>
      </c>
      <c r="AA390" s="726">
        <f t="shared" si="108"/>
        <v>11.5</v>
      </c>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5" outlineLevel="1" x14ac:dyDescent="0.25">
      <c r="A391" s="7"/>
      <c r="B391" s="8"/>
      <c r="C391" s="18"/>
      <c r="D391" s="18"/>
      <c r="E391" s="18"/>
      <c r="F391" s="27"/>
      <c r="G391" s="27" t="str">
        <f t="shared" si="110"/>
        <v>YYWBNwd</v>
      </c>
      <c r="H391" s="743">
        <f>H390*1.2</f>
        <v>99.78</v>
      </c>
      <c r="I391" s="743">
        <f>I390*1.2</f>
        <v>13.799999999999999</v>
      </c>
      <c r="J391" s="705">
        <f t="shared" si="98"/>
        <v>84.813000000000002</v>
      </c>
      <c r="K391" s="726">
        <f t="shared" si="111"/>
        <v>13.799999999999999</v>
      </c>
      <c r="L391" s="705">
        <f t="shared" si="100"/>
        <v>84.813000000000002</v>
      </c>
      <c r="M391" s="726">
        <f t="shared" si="111"/>
        <v>13.799999999999999</v>
      </c>
      <c r="N391" s="705">
        <f t="shared" si="101"/>
        <v>84.813000000000002</v>
      </c>
      <c r="O391" s="726">
        <f t="shared" si="111"/>
        <v>13.799999999999999</v>
      </c>
      <c r="P391" s="705">
        <f t="shared" si="102"/>
        <v>84.813000000000002</v>
      </c>
      <c r="Q391" s="726">
        <f t="shared" si="111"/>
        <v>13.799999999999999</v>
      </c>
      <c r="R391" s="705">
        <f t="shared" si="103"/>
        <v>99.78</v>
      </c>
      <c r="S391" s="726">
        <f t="shared" si="111"/>
        <v>13.799999999999999</v>
      </c>
      <c r="T391" s="705">
        <f t="shared" si="104"/>
        <v>99.78</v>
      </c>
      <c r="U391" s="726">
        <f t="shared" si="111"/>
        <v>13.799999999999999</v>
      </c>
      <c r="V391" s="705">
        <f t="shared" si="105"/>
        <v>99.78</v>
      </c>
      <c r="W391" s="726">
        <f t="shared" si="111"/>
        <v>13.799999999999999</v>
      </c>
      <c r="X391" s="705">
        <f t="shared" si="106"/>
        <v>99.78</v>
      </c>
      <c r="Y391" s="726">
        <f t="shared" si="111"/>
        <v>13.799999999999999</v>
      </c>
      <c r="Z391" s="705">
        <f t="shared" si="107"/>
        <v>99.78</v>
      </c>
      <c r="AA391" s="726">
        <f t="shared" si="108"/>
        <v>13.799999999999999</v>
      </c>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t="str">
        <f t="shared" si="110"/>
        <v>YYBNWb</v>
      </c>
      <c r="H392" s="232">
        <v>86.38</v>
      </c>
      <c r="I392" s="232">
        <v>36.9</v>
      </c>
      <c r="J392" s="705">
        <f t="shared" si="98"/>
        <v>73.422999999999988</v>
      </c>
      <c r="K392" s="726">
        <f t="shared" si="111"/>
        <v>36.9</v>
      </c>
      <c r="L392" s="705">
        <f t="shared" si="100"/>
        <v>73.422999999999988</v>
      </c>
      <c r="M392" s="726">
        <f t="shared" si="111"/>
        <v>36.9</v>
      </c>
      <c r="N392" s="705">
        <f t="shared" si="101"/>
        <v>73.422999999999988</v>
      </c>
      <c r="O392" s="726">
        <f t="shared" si="111"/>
        <v>36.9</v>
      </c>
      <c r="P392" s="705">
        <f t="shared" si="102"/>
        <v>73.422999999999988</v>
      </c>
      <c r="Q392" s="726">
        <f t="shared" si="111"/>
        <v>36.9</v>
      </c>
      <c r="R392" s="705">
        <f t="shared" si="103"/>
        <v>86.38</v>
      </c>
      <c r="S392" s="726">
        <f t="shared" si="111"/>
        <v>36.9</v>
      </c>
      <c r="T392" s="705">
        <f t="shared" si="104"/>
        <v>86.38</v>
      </c>
      <c r="U392" s="726">
        <f t="shared" si="111"/>
        <v>36.9</v>
      </c>
      <c r="V392" s="705">
        <f t="shared" si="105"/>
        <v>86.38</v>
      </c>
      <c r="W392" s="726">
        <f t="shared" si="111"/>
        <v>36.9</v>
      </c>
      <c r="X392" s="705">
        <f t="shared" si="106"/>
        <v>86.38</v>
      </c>
      <c r="Y392" s="726">
        <f t="shared" si="111"/>
        <v>36.9</v>
      </c>
      <c r="Z392" s="705">
        <f t="shared" si="107"/>
        <v>86.38</v>
      </c>
      <c r="AA392" s="726">
        <f t="shared" si="108"/>
        <v>36.9</v>
      </c>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27" t="str">
        <f t="shared" ref="G393:G400" si="112">_xlfn.CONCAT(H219:M219)</f>
        <v>YYBNWbd</v>
      </c>
      <c r="H393" s="743">
        <f>H392*1.2</f>
        <v>103.65599999999999</v>
      </c>
      <c r="I393" s="743">
        <f>I392*1.2</f>
        <v>44.279999999999994</v>
      </c>
      <c r="J393" s="705">
        <f t="shared" si="98"/>
        <v>88.107599999999991</v>
      </c>
      <c r="K393" s="726">
        <f t="shared" si="111"/>
        <v>44.279999999999994</v>
      </c>
      <c r="L393" s="705">
        <f t="shared" si="100"/>
        <v>88.107599999999991</v>
      </c>
      <c r="M393" s="726">
        <f t="shared" si="111"/>
        <v>44.279999999999994</v>
      </c>
      <c r="N393" s="705">
        <f t="shared" si="101"/>
        <v>88.107599999999991</v>
      </c>
      <c r="O393" s="726">
        <f t="shared" si="111"/>
        <v>44.279999999999994</v>
      </c>
      <c r="P393" s="705">
        <f t="shared" si="102"/>
        <v>88.107599999999991</v>
      </c>
      <c r="Q393" s="726">
        <f t="shared" si="111"/>
        <v>44.279999999999994</v>
      </c>
      <c r="R393" s="705">
        <f t="shared" si="103"/>
        <v>103.65599999999999</v>
      </c>
      <c r="S393" s="726">
        <f t="shared" si="111"/>
        <v>44.279999999999994</v>
      </c>
      <c r="T393" s="705">
        <f t="shared" si="104"/>
        <v>103.65599999999999</v>
      </c>
      <c r="U393" s="726">
        <f t="shared" si="111"/>
        <v>44.279999999999994</v>
      </c>
      <c r="V393" s="705">
        <f t="shared" si="105"/>
        <v>103.65599999999999</v>
      </c>
      <c r="W393" s="726">
        <f t="shared" si="111"/>
        <v>44.279999999999994</v>
      </c>
      <c r="X393" s="705">
        <f t="shared" si="106"/>
        <v>103.65599999999999</v>
      </c>
      <c r="Y393" s="726">
        <f t="shared" si="111"/>
        <v>44.279999999999994</v>
      </c>
      <c r="Z393" s="705">
        <f t="shared" si="107"/>
        <v>103.65599999999999</v>
      </c>
      <c r="AA393" s="726">
        <f t="shared" si="108"/>
        <v>44.279999999999994</v>
      </c>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27" t="str">
        <f t="shared" si="112"/>
        <v>YYNWBl</v>
      </c>
      <c r="H394" s="879">
        <v>170</v>
      </c>
      <c r="I394" s="879">
        <v>0</v>
      </c>
      <c r="J394" s="705">
        <f t="shared" si="98"/>
        <v>144.5</v>
      </c>
      <c r="K394" s="726">
        <f t="shared" si="111"/>
        <v>0</v>
      </c>
      <c r="L394" s="705">
        <f t="shared" si="100"/>
        <v>144.5</v>
      </c>
      <c r="M394" s="726">
        <f t="shared" si="111"/>
        <v>0</v>
      </c>
      <c r="N394" s="705">
        <f t="shared" si="101"/>
        <v>144.5</v>
      </c>
      <c r="O394" s="726">
        <f t="shared" si="111"/>
        <v>0</v>
      </c>
      <c r="P394" s="705">
        <f t="shared" si="102"/>
        <v>144.5</v>
      </c>
      <c r="Q394" s="726">
        <f t="shared" si="111"/>
        <v>0</v>
      </c>
      <c r="R394" s="705">
        <f t="shared" si="103"/>
        <v>170</v>
      </c>
      <c r="S394" s="726">
        <f t="shared" si="111"/>
        <v>0</v>
      </c>
      <c r="T394" s="705">
        <f t="shared" si="104"/>
        <v>170</v>
      </c>
      <c r="U394" s="726">
        <f t="shared" si="111"/>
        <v>0</v>
      </c>
      <c r="V394" s="705">
        <f t="shared" si="105"/>
        <v>170</v>
      </c>
      <c r="W394" s="726">
        <f t="shared" si="111"/>
        <v>0</v>
      </c>
      <c r="X394" s="705">
        <f t="shared" si="106"/>
        <v>170</v>
      </c>
      <c r="Y394" s="726">
        <f t="shared" si="111"/>
        <v>0</v>
      </c>
      <c r="Z394" s="705">
        <f t="shared" si="107"/>
        <v>170</v>
      </c>
      <c r="AA394" s="726">
        <f t="shared" si="108"/>
        <v>0</v>
      </c>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27" t="str">
        <f t="shared" si="112"/>
        <v>YYWBLw</v>
      </c>
      <c r="H395" s="232">
        <v>83.15</v>
      </c>
      <c r="I395" s="232">
        <v>11.5</v>
      </c>
      <c r="J395" s="705">
        <f t="shared" si="98"/>
        <v>70.677500000000009</v>
      </c>
      <c r="K395" s="726">
        <f t="shared" si="111"/>
        <v>11.5</v>
      </c>
      <c r="L395" s="705">
        <f t="shared" si="100"/>
        <v>70.677500000000009</v>
      </c>
      <c r="M395" s="726">
        <f t="shared" si="111"/>
        <v>11.5</v>
      </c>
      <c r="N395" s="705">
        <f t="shared" si="101"/>
        <v>70.677500000000009</v>
      </c>
      <c r="O395" s="726">
        <f t="shared" si="111"/>
        <v>11.5</v>
      </c>
      <c r="P395" s="705">
        <f t="shared" si="102"/>
        <v>70.677500000000009</v>
      </c>
      <c r="Q395" s="726">
        <f t="shared" si="111"/>
        <v>11.5</v>
      </c>
      <c r="R395" s="705">
        <f t="shared" si="103"/>
        <v>83.15</v>
      </c>
      <c r="S395" s="726">
        <f t="shared" si="111"/>
        <v>11.5</v>
      </c>
      <c r="T395" s="705">
        <f t="shared" si="104"/>
        <v>83.15</v>
      </c>
      <c r="U395" s="726">
        <f t="shared" si="111"/>
        <v>11.5</v>
      </c>
      <c r="V395" s="705">
        <f t="shared" si="105"/>
        <v>83.15</v>
      </c>
      <c r="W395" s="726">
        <f t="shared" si="111"/>
        <v>11.5</v>
      </c>
      <c r="X395" s="705">
        <f t="shared" si="106"/>
        <v>83.15</v>
      </c>
      <c r="Y395" s="726">
        <f t="shared" si="111"/>
        <v>11.5</v>
      </c>
      <c r="Z395" s="705">
        <f t="shared" si="107"/>
        <v>83.15</v>
      </c>
      <c r="AA395" s="726">
        <f t="shared" si="108"/>
        <v>11.5</v>
      </c>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tr">
        <f t="shared" si="112"/>
        <v>YYWBLwd</v>
      </c>
      <c r="H396" s="743">
        <f>H395*1.2</f>
        <v>99.78</v>
      </c>
      <c r="I396" s="743">
        <f>I395*1.2</f>
        <v>13.799999999999999</v>
      </c>
      <c r="J396" s="705">
        <f t="shared" si="98"/>
        <v>84.813000000000002</v>
      </c>
      <c r="K396" s="726">
        <f t="shared" si="111"/>
        <v>13.799999999999999</v>
      </c>
      <c r="L396" s="705">
        <f t="shared" si="100"/>
        <v>84.813000000000002</v>
      </c>
      <c r="M396" s="726">
        <f t="shared" si="111"/>
        <v>13.799999999999999</v>
      </c>
      <c r="N396" s="705">
        <f t="shared" si="101"/>
        <v>84.813000000000002</v>
      </c>
      <c r="O396" s="726">
        <f t="shared" si="111"/>
        <v>13.799999999999999</v>
      </c>
      <c r="P396" s="705">
        <f t="shared" si="102"/>
        <v>84.813000000000002</v>
      </c>
      <c r="Q396" s="726">
        <f t="shared" si="111"/>
        <v>13.799999999999999</v>
      </c>
      <c r="R396" s="705">
        <f t="shared" si="103"/>
        <v>99.78</v>
      </c>
      <c r="S396" s="726">
        <f t="shared" si="111"/>
        <v>13.799999999999999</v>
      </c>
      <c r="T396" s="705">
        <f t="shared" si="104"/>
        <v>99.78</v>
      </c>
      <c r="U396" s="726">
        <f t="shared" si="111"/>
        <v>13.799999999999999</v>
      </c>
      <c r="V396" s="705">
        <f t="shared" si="105"/>
        <v>99.78</v>
      </c>
      <c r="W396" s="726">
        <f t="shared" si="111"/>
        <v>13.799999999999999</v>
      </c>
      <c r="X396" s="705">
        <f t="shared" si="106"/>
        <v>99.78</v>
      </c>
      <c r="Y396" s="726">
        <f t="shared" si="111"/>
        <v>13.799999999999999</v>
      </c>
      <c r="Z396" s="705">
        <f t="shared" si="107"/>
        <v>99.78</v>
      </c>
      <c r="AA396" s="726">
        <f t="shared" si="108"/>
        <v>13.799999999999999</v>
      </c>
      <c r="AB396" s="196"/>
      <c r="AC396" s="196"/>
      <c r="AD396" s="196"/>
      <c r="AE396" s="196"/>
      <c r="AF396" s="196"/>
      <c r="AG396" s="196"/>
      <c r="AH396" s="196"/>
      <c r="AI396" s="196"/>
      <c r="AJ396" s="196"/>
      <c r="AK396" s="196"/>
      <c r="AL396" s="196"/>
      <c r="AM396" s="196"/>
      <c r="AN396" s="196"/>
      <c r="AO396" s="196"/>
      <c r="AP396" s="196"/>
      <c r="AQ396" s="196"/>
      <c r="AR396" s="196"/>
      <c r="AS396" s="196"/>
      <c r="AT396" s="196"/>
      <c r="AU396" s="196"/>
      <c r="AV396" s="196"/>
      <c r="AW396" s="196"/>
      <c r="AX396" s="17"/>
      <c r="AY396" s="9"/>
      <c r="AZ396" s="9"/>
      <c r="BA396" s="9"/>
    </row>
    <row r="397" spans="1:53" ht="15" outlineLevel="1" x14ac:dyDescent="0.25">
      <c r="A397" s="7"/>
      <c r="B397" s="8"/>
      <c r="C397" s="18"/>
      <c r="D397" s="18"/>
      <c r="E397" s="18"/>
      <c r="F397" s="27"/>
      <c r="G397" s="27" t="str">
        <f t="shared" si="112"/>
        <v>YYBLWb</v>
      </c>
      <c r="H397" s="232">
        <v>86.38</v>
      </c>
      <c r="I397" s="232">
        <v>36.9</v>
      </c>
      <c r="J397" s="705">
        <f t="shared" si="98"/>
        <v>73.422999999999988</v>
      </c>
      <c r="K397" s="726">
        <f t="shared" si="111"/>
        <v>36.9</v>
      </c>
      <c r="L397" s="705">
        <f t="shared" si="100"/>
        <v>73.422999999999988</v>
      </c>
      <c r="M397" s="726">
        <f t="shared" si="111"/>
        <v>36.9</v>
      </c>
      <c r="N397" s="705">
        <f t="shared" si="101"/>
        <v>73.422999999999988</v>
      </c>
      <c r="O397" s="726">
        <f t="shared" si="111"/>
        <v>36.9</v>
      </c>
      <c r="P397" s="705">
        <f t="shared" si="102"/>
        <v>73.422999999999988</v>
      </c>
      <c r="Q397" s="726">
        <f t="shared" si="111"/>
        <v>36.9</v>
      </c>
      <c r="R397" s="705">
        <f t="shared" si="103"/>
        <v>86.38</v>
      </c>
      <c r="S397" s="726">
        <f t="shared" si="111"/>
        <v>36.9</v>
      </c>
      <c r="T397" s="705">
        <f t="shared" si="104"/>
        <v>86.38</v>
      </c>
      <c r="U397" s="726">
        <f t="shared" si="111"/>
        <v>36.9</v>
      </c>
      <c r="V397" s="705">
        <f t="shared" si="105"/>
        <v>86.38</v>
      </c>
      <c r="W397" s="726">
        <f t="shared" si="111"/>
        <v>36.9</v>
      </c>
      <c r="X397" s="705">
        <f t="shared" si="106"/>
        <v>86.38</v>
      </c>
      <c r="Y397" s="726">
        <f t="shared" si="111"/>
        <v>36.9</v>
      </c>
      <c r="Z397" s="705">
        <f t="shared" si="107"/>
        <v>86.38</v>
      </c>
      <c r="AA397" s="726">
        <f t="shared" si="108"/>
        <v>36.9</v>
      </c>
      <c r="AB397" s="196"/>
      <c r="AC397" s="196"/>
      <c r="AD397" s="196"/>
      <c r="AE397" s="196"/>
      <c r="AF397" s="196"/>
      <c r="AG397" s="196"/>
      <c r="AH397" s="196"/>
      <c r="AI397" s="196"/>
      <c r="AJ397" s="196"/>
      <c r="AK397" s="196"/>
      <c r="AL397" s="196"/>
      <c r="AM397" s="196"/>
      <c r="AN397" s="196"/>
      <c r="AO397" s="196"/>
      <c r="AP397" s="196"/>
      <c r="AQ397" s="196"/>
      <c r="AR397" s="196"/>
      <c r="AS397" s="196"/>
      <c r="AT397" s="196"/>
      <c r="AU397" s="196"/>
      <c r="AV397" s="196"/>
      <c r="AW397" s="196"/>
      <c r="AX397" s="17"/>
      <c r="AY397" s="9"/>
      <c r="AZ397" s="9"/>
      <c r="BA397" s="9"/>
    </row>
    <row r="398" spans="1:53" ht="15" outlineLevel="1" x14ac:dyDescent="0.25">
      <c r="A398" s="7"/>
      <c r="B398" s="8"/>
      <c r="C398" s="18"/>
      <c r="D398" s="18"/>
      <c r="E398" s="18"/>
      <c r="F398" s="27"/>
      <c r="G398" s="27" t="str">
        <f t="shared" si="112"/>
        <v>YYBLWbd</v>
      </c>
      <c r="H398" s="743">
        <f>H397*1.2</f>
        <v>103.65599999999999</v>
      </c>
      <c r="I398" s="743">
        <f>I397*1.2</f>
        <v>44.279999999999994</v>
      </c>
      <c r="J398" s="705">
        <f t="shared" si="98"/>
        <v>88.107599999999991</v>
      </c>
      <c r="K398" s="726">
        <f t="shared" si="111"/>
        <v>44.279999999999994</v>
      </c>
      <c r="L398" s="705">
        <f t="shared" si="100"/>
        <v>88.107599999999991</v>
      </c>
      <c r="M398" s="726">
        <f t="shared" si="111"/>
        <v>44.279999999999994</v>
      </c>
      <c r="N398" s="705">
        <f t="shared" si="101"/>
        <v>88.107599999999991</v>
      </c>
      <c r="O398" s="726">
        <f t="shared" si="111"/>
        <v>44.279999999999994</v>
      </c>
      <c r="P398" s="705">
        <f t="shared" si="102"/>
        <v>88.107599999999991</v>
      </c>
      <c r="Q398" s="726">
        <f t="shared" si="111"/>
        <v>44.279999999999994</v>
      </c>
      <c r="R398" s="705">
        <f t="shared" si="103"/>
        <v>103.65599999999999</v>
      </c>
      <c r="S398" s="726">
        <f t="shared" si="111"/>
        <v>44.279999999999994</v>
      </c>
      <c r="T398" s="705">
        <f t="shared" si="104"/>
        <v>103.65599999999999</v>
      </c>
      <c r="U398" s="726">
        <f t="shared" si="111"/>
        <v>44.279999999999994</v>
      </c>
      <c r="V398" s="705">
        <f t="shared" si="105"/>
        <v>103.65599999999999</v>
      </c>
      <c r="W398" s="726">
        <f t="shared" si="111"/>
        <v>44.279999999999994</v>
      </c>
      <c r="X398" s="705">
        <f t="shared" si="106"/>
        <v>103.65599999999999</v>
      </c>
      <c r="Y398" s="726">
        <f t="shared" si="111"/>
        <v>44.279999999999994</v>
      </c>
      <c r="Z398" s="705">
        <f t="shared" si="107"/>
        <v>103.65599999999999</v>
      </c>
      <c r="AA398" s="726">
        <f t="shared" si="108"/>
        <v>44.279999999999994</v>
      </c>
      <c r="AB398" s="196"/>
      <c r="AC398" s="196"/>
      <c r="AD398" s="196"/>
      <c r="AE398" s="196"/>
      <c r="AF398" s="196"/>
      <c r="AG398" s="196"/>
      <c r="AH398" s="196"/>
      <c r="AI398" s="196"/>
      <c r="AJ398" s="196"/>
      <c r="AK398" s="196"/>
      <c r="AL398" s="196"/>
      <c r="AM398" s="196"/>
      <c r="AN398" s="196"/>
      <c r="AO398" s="196"/>
      <c r="AP398" s="196"/>
      <c r="AQ398" s="196"/>
      <c r="AR398" s="196"/>
      <c r="AS398" s="196"/>
      <c r="AT398" s="196"/>
      <c r="AU398" s="196"/>
      <c r="AV398" s="196"/>
      <c r="AW398" s="196"/>
      <c r="AX398" s="17"/>
      <c r="AY398" s="9"/>
      <c r="AZ398" s="9"/>
      <c r="BA398" s="9"/>
    </row>
    <row r="399" spans="1:53" ht="15" outlineLevel="1" x14ac:dyDescent="0.25">
      <c r="A399" s="7"/>
      <c r="B399" s="8"/>
      <c r="C399" s="18"/>
      <c r="D399" s="18"/>
      <c r="E399" s="18"/>
      <c r="F399" s="27"/>
      <c r="G399" s="27" t="str">
        <f t="shared" si="112"/>
        <v>YYLWBr</v>
      </c>
      <c r="H399" s="232">
        <v>110.01</v>
      </c>
      <c r="I399" s="232">
        <v>43.7</v>
      </c>
      <c r="J399" s="705">
        <f t="shared" si="98"/>
        <v>93.508499999999998</v>
      </c>
      <c r="K399" s="726">
        <f t="shared" si="111"/>
        <v>43.7</v>
      </c>
      <c r="L399" s="705">
        <f t="shared" si="100"/>
        <v>93.508499999999998</v>
      </c>
      <c r="M399" s="726">
        <f t="shared" si="111"/>
        <v>43.7</v>
      </c>
      <c r="N399" s="705">
        <f t="shared" si="101"/>
        <v>93.508499999999998</v>
      </c>
      <c r="O399" s="726">
        <f t="shared" si="111"/>
        <v>43.7</v>
      </c>
      <c r="P399" s="705">
        <f t="shared" si="102"/>
        <v>93.508499999999998</v>
      </c>
      <c r="Q399" s="726">
        <f t="shared" si="111"/>
        <v>43.7</v>
      </c>
      <c r="R399" s="705">
        <f t="shared" si="103"/>
        <v>110.01</v>
      </c>
      <c r="S399" s="726">
        <f t="shared" si="111"/>
        <v>43.7</v>
      </c>
      <c r="T399" s="705">
        <f t="shared" si="104"/>
        <v>110.01</v>
      </c>
      <c r="U399" s="726">
        <f t="shared" si="111"/>
        <v>43.7</v>
      </c>
      <c r="V399" s="705">
        <f t="shared" si="105"/>
        <v>110.01</v>
      </c>
      <c r="W399" s="726">
        <f t="shared" si="111"/>
        <v>43.7</v>
      </c>
      <c r="X399" s="705">
        <f t="shared" si="106"/>
        <v>110.01</v>
      </c>
      <c r="Y399" s="726">
        <f t="shared" si="111"/>
        <v>43.7</v>
      </c>
      <c r="Z399" s="705">
        <f t="shared" si="107"/>
        <v>110.01</v>
      </c>
      <c r="AA399" s="726">
        <f t="shared" si="108"/>
        <v>43.7</v>
      </c>
      <c r="AB399" s="196"/>
      <c r="AC399" s="196"/>
      <c r="AD399" s="196"/>
      <c r="AE399" s="196"/>
      <c r="AF399" s="196"/>
      <c r="AG399" s="196"/>
      <c r="AH399" s="196"/>
      <c r="AI399" s="196"/>
      <c r="AJ399" s="196"/>
      <c r="AK399" s="196"/>
      <c r="AL399" s="196"/>
      <c r="AM399" s="196"/>
      <c r="AN399" s="196"/>
      <c r="AO399" s="196"/>
      <c r="AP399" s="196"/>
      <c r="AQ399" s="196"/>
      <c r="AR399" s="196"/>
      <c r="AS399" s="196"/>
      <c r="AT399" s="196"/>
      <c r="AU399" s="196"/>
      <c r="AV399" s="196"/>
      <c r="AW399" s="196"/>
      <c r="AX399" s="17"/>
      <c r="AY399" s="9"/>
      <c r="AZ399" s="9"/>
      <c r="BA399" s="9"/>
    </row>
    <row r="400" spans="1:53" ht="15" outlineLevel="1" x14ac:dyDescent="0.25">
      <c r="A400" s="7"/>
      <c r="B400" s="8"/>
      <c r="C400" s="18"/>
      <c r="D400" s="18"/>
      <c r="E400" s="18"/>
      <c r="F400" s="27"/>
      <c r="G400" s="27" t="str">
        <f t="shared" si="112"/>
        <v>YYLWBrd</v>
      </c>
      <c r="H400" s="743">
        <f>H399*1.2</f>
        <v>132.012</v>
      </c>
      <c r="I400" s="743">
        <f>I399*1.2</f>
        <v>52.440000000000005</v>
      </c>
      <c r="J400" s="705">
        <f t="shared" si="98"/>
        <v>112.2102</v>
      </c>
      <c r="K400" s="726">
        <f t="shared" si="111"/>
        <v>52.440000000000005</v>
      </c>
      <c r="L400" s="705">
        <f t="shared" si="100"/>
        <v>112.2102</v>
      </c>
      <c r="M400" s="726">
        <f t="shared" si="111"/>
        <v>52.440000000000005</v>
      </c>
      <c r="N400" s="705">
        <f t="shared" si="101"/>
        <v>112.2102</v>
      </c>
      <c r="O400" s="726">
        <f t="shared" si="111"/>
        <v>52.440000000000005</v>
      </c>
      <c r="P400" s="705">
        <f t="shared" si="102"/>
        <v>112.2102</v>
      </c>
      <c r="Q400" s="726">
        <f t="shared" si="111"/>
        <v>52.440000000000005</v>
      </c>
      <c r="R400" s="705">
        <f t="shared" si="103"/>
        <v>132.012</v>
      </c>
      <c r="S400" s="726">
        <f t="shared" si="111"/>
        <v>52.440000000000005</v>
      </c>
      <c r="T400" s="705">
        <f t="shared" si="104"/>
        <v>132.012</v>
      </c>
      <c r="U400" s="726">
        <f t="shared" si="111"/>
        <v>52.440000000000005</v>
      </c>
      <c r="V400" s="705">
        <f t="shared" si="105"/>
        <v>132.012</v>
      </c>
      <c r="W400" s="726">
        <f t="shared" si="111"/>
        <v>52.440000000000005</v>
      </c>
      <c r="X400" s="705">
        <f t="shared" si="106"/>
        <v>132.012</v>
      </c>
      <c r="Y400" s="726">
        <f t="shared" si="111"/>
        <v>52.440000000000005</v>
      </c>
      <c r="Z400" s="705">
        <f t="shared" si="107"/>
        <v>132.012</v>
      </c>
      <c r="AA400" s="726">
        <f t="shared" si="108"/>
        <v>52.440000000000005</v>
      </c>
      <c r="AB400" s="196"/>
      <c r="AC400" s="196"/>
      <c r="AD400" s="196"/>
      <c r="AE400" s="196"/>
      <c r="AF400" s="196"/>
      <c r="AG400" s="196"/>
      <c r="AH400" s="196"/>
      <c r="AI400" s="196"/>
      <c r="AJ400" s="196"/>
      <c r="AK400" s="196"/>
      <c r="AL400" s="196"/>
      <c r="AM400" s="196"/>
      <c r="AN400" s="196"/>
      <c r="AO400" s="196"/>
      <c r="AP400" s="196"/>
      <c r="AQ400" s="196"/>
      <c r="AR400" s="196"/>
      <c r="AS400" s="196"/>
      <c r="AT400" s="196"/>
      <c r="AU400" s="196"/>
      <c r="AV400" s="196"/>
      <c r="AW400" s="196"/>
      <c r="AX400" s="17"/>
      <c r="AY400" s="9"/>
      <c r="AZ400" s="9"/>
      <c r="BA400" s="9"/>
    </row>
    <row r="401" spans="1:53" ht="15" outlineLevel="1" x14ac:dyDescent="0.25">
      <c r="A401" s="7"/>
      <c r="B401" s="8"/>
      <c r="C401" s="18"/>
      <c r="D401" s="18"/>
      <c r="E401" s="18"/>
      <c r="F401" s="27"/>
      <c r="G401" s="27" t="str">
        <f t="shared" ref="G401:G412" si="113">_xlfn.CONCAT(H227:M227)</f>
        <v>AAAA2Nw</v>
      </c>
      <c r="H401" s="232">
        <v>77.56</v>
      </c>
      <c r="I401" s="232">
        <v>11.5</v>
      </c>
      <c r="J401" s="705">
        <f t="shared" ref="J401:J413" si="114">$H401*HLOOKUP(J$333,$I$330:$Q$331,2)</f>
        <v>65.926000000000002</v>
      </c>
      <c r="K401" s="726">
        <f t="shared" si="99"/>
        <v>11.5</v>
      </c>
      <c r="L401" s="705">
        <f t="shared" ref="L401:L413" si="115">$H401*HLOOKUP(L$333,$I$330:$Q$331,2)</f>
        <v>65.926000000000002</v>
      </c>
      <c r="M401" s="726">
        <f t="shared" si="99"/>
        <v>11.5</v>
      </c>
      <c r="N401" s="705">
        <f t="shared" ref="N401:N413" si="116">$H401*HLOOKUP(N$333,$I$330:$Q$331,2)</f>
        <v>65.926000000000002</v>
      </c>
      <c r="O401" s="726">
        <f t="shared" si="99"/>
        <v>11.5</v>
      </c>
      <c r="P401" s="705">
        <f t="shared" ref="P401:P413" si="117">$H401*HLOOKUP(P$333,$I$330:$Q$331,2)</f>
        <v>65.926000000000002</v>
      </c>
      <c r="Q401" s="726">
        <f t="shared" si="99"/>
        <v>11.5</v>
      </c>
      <c r="R401" s="705">
        <f t="shared" ref="R401:R413" si="118">$H401*HLOOKUP(R$333,$I$330:$Q$331,2)</f>
        <v>77.56</v>
      </c>
      <c r="S401" s="726">
        <f t="shared" si="99"/>
        <v>11.5</v>
      </c>
      <c r="T401" s="705">
        <f t="shared" ref="T401:T413" si="119">$H401*HLOOKUP(T$333,$I$330:$Q$331,2)</f>
        <v>77.56</v>
      </c>
      <c r="U401" s="726">
        <f t="shared" si="99"/>
        <v>11.5</v>
      </c>
      <c r="V401" s="705">
        <f t="shared" ref="V401:V413" si="120">$H401*HLOOKUP(V$333,$I$330:$Q$331,2)</f>
        <v>77.56</v>
      </c>
      <c r="W401" s="726">
        <f t="shared" si="99"/>
        <v>11.5</v>
      </c>
      <c r="X401" s="705">
        <f t="shared" si="106"/>
        <v>77.56</v>
      </c>
      <c r="Y401" s="726">
        <f t="shared" si="99"/>
        <v>11.5</v>
      </c>
      <c r="Z401" s="705">
        <f t="shared" si="107"/>
        <v>77.56</v>
      </c>
      <c r="AA401" s="726">
        <f t="shared" si="108"/>
        <v>11.5</v>
      </c>
      <c r="AB401" s="196"/>
      <c r="AC401" s="196"/>
      <c r="AD401" s="196"/>
      <c r="AE401" s="196"/>
      <c r="AF401" s="196"/>
      <c r="AG401" s="196"/>
      <c r="AH401" s="196"/>
      <c r="AI401" s="196"/>
      <c r="AJ401" s="196"/>
      <c r="AK401" s="196"/>
      <c r="AL401" s="196"/>
      <c r="AM401" s="196"/>
      <c r="AN401" s="196"/>
      <c r="AO401" s="196"/>
      <c r="AP401" s="196"/>
      <c r="AQ401" s="196"/>
      <c r="AR401" s="196"/>
      <c r="AS401" s="196"/>
      <c r="AT401" s="196"/>
      <c r="AU401" s="196"/>
      <c r="AV401" s="196"/>
      <c r="AW401" s="196"/>
      <c r="AX401" s="17"/>
      <c r="AY401" s="9"/>
      <c r="AZ401" s="9"/>
      <c r="BA401" s="9"/>
    </row>
    <row r="402" spans="1:53" ht="15" outlineLevel="1" x14ac:dyDescent="0.25">
      <c r="A402" s="7"/>
      <c r="B402" s="8"/>
      <c r="C402" s="18"/>
      <c r="D402" s="18"/>
      <c r="E402" s="18"/>
      <c r="F402" s="27"/>
      <c r="G402" s="27" t="str">
        <f t="shared" si="113"/>
        <v>AAAA2Nwd</v>
      </c>
      <c r="H402" s="743">
        <f>H401*1.2</f>
        <v>93.072000000000003</v>
      </c>
      <c r="I402" s="743">
        <f>I401*1.2</f>
        <v>13.799999999999999</v>
      </c>
      <c r="J402" s="705">
        <f t="shared" si="114"/>
        <v>79.111199999999997</v>
      </c>
      <c r="K402" s="726">
        <f t="shared" si="99"/>
        <v>13.799999999999999</v>
      </c>
      <c r="L402" s="705">
        <f t="shared" si="115"/>
        <v>79.111199999999997</v>
      </c>
      <c r="M402" s="726">
        <f t="shared" si="99"/>
        <v>13.799999999999999</v>
      </c>
      <c r="N402" s="705">
        <f t="shared" si="116"/>
        <v>79.111199999999997</v>
      </c>
      <c r="O402" s="726">
        <f t="shared" si="99"/>
        <v>13.799999999999999</v>
      </c>
      <c r="P402" s="705">
        <f t="shared" si="117"/>
        <v>79.111199999999997</v>
      </c>
      <c r="Q402" s="726">
        <f t="shared" si="99"/>
        <v>13.799999999999999</v>
      </c>
      <c r="R402" s="705">
        <f t="shared" si="118"/>
        <v>93.072000000000003</v>
      </c>
      <c r="S402" s="726">
        <f t="shared" si="99"/>
        <v>13.799999999999999</v>
      </c>
      <c r="T402" s="705">
        <f t="shared" si="119"/>
        <v>93.072000000000003</v>
      </c>
      <c r="U402" s="726">
        <f t="shared" si="99"/>
        <v>13.799999999999999</v>
      </c>
      <c r="V402" s="705">
        <f t="shared" si="120"/>
        <v>93.072000000000003</v>
      </c>
      <c r="W402" s="726">
        <f t="shared" si="99"/>
        <v>13.799999999999999</v>
      </c>
      <c r="X402" s="705">
        <f t="shared" si="106"/>
        <v>93.072000000000003</v>
      </c>
      <c r="Y402" s="726">
        <f t="shared" si="99"/>
        <v>13.799999999999999</v>
      </c>
      <c r="Z402" s="705">
        <f t="shared" si="107"/>
        <v>93.072000000000003</v>
      </c>
      <c r="AA402" s="726">
        <f t="shared" si="108"/>
        <v>13.799999999999999</v>
      </c>
      <c r="AB402" s="196"/>
      <c r="AC402" s="196"/>
      <c r="AD402" s="196"/>
      <c r="AE402" s="196"/>
      <c r="AF402" s="196"/>
      <c r="AG402" s="196"/>
      <c r="AH402" s="196"/>
      <c r="AI402" s="196"/>
      <c r="AJ402" s="196"/>
      <c r="AK402" s="196"/>
      <c r="AL402" s="196"/>
      <c r="AM402" s="196"/>
      <c r="AN402" s="196"/>
      <c r="AO402" s="196"/>
      <c r="AP402" s="196"/>
      <c r="AQ402" s="196"/>
      <c r="AR402" s="196"/>
      <c r="AS402" s="196"/>
      <c r="AT402" s="196"/>
      <c r="AU402" s="196"/>
      <c r="AV402" s="196"/>
      <c r="AW402" s="196"/>
      <c r="AX402" s="17"/>
      <c r="AY402" s="9"/>
      <c r="AZ402" s="9"/>
      <c r="BA402" s="9"/>
    </row>
    <row r="403" spans="1:53" ht="15" outlineLevel="1" x14ac:dyDescent="0.25">
      <c r="A403" s="7"/>
      <c r="B403" s="8"/>
      <c r="C403" s="18"/>
      <c r="D403" s="18"/>
      <c r="E403" s="18"/>
      <c r="F403" s="27"/>
      <c r="G403" s="27" t="str">
        <f t="shared" si="113"/>
        <v>AAANWb</v>
      </c>
      <c r="H403" s="232">
        <v>56.58</v>
      </c>
      <c r="I403" s="232">
        <v>13.5</v>
      </c>
      <c r="J403" s="705">
        <f t="shared" si="114"/>
        <v>48.092999999999996</v>
      </c>
      <c r="K403" s="726">
        <f t="shared" si="99"/>
        <v>13.5</v>
      </c>
      <c r="L403" s="705">
        <f t="shared" si="115"/>
        <v>48.092999999999996</v>
      </c>
      <c r="M403" s="726">
        <f t="shared" si="99"/>
        <v>13.5</v>
      </c>
      <c r="N403" s="705">
        <f t="shared" si="116"/>
        <v>48.092999999999996</v>
      </c>
      <c r="O403" s="726">
        <f t="shared" si="99"/>
        <v>13.5</v>
      </c>
      <c r="P403" s="705">
        <f t="shared" si="117"/>
        <v>48.092999999999996</v>
      </c>
      <c r="Q403" s="726">
        <f t="shared" si="99"/>
        <v>13.5</v>
      </c>
      <c r="R403" s="705">
        <f t="shared" si="118"/>
        <v>56.58</v>
      </c>
      <c r="S403" s="726">
        <f t="shared" si="99"/>
        <v>13.5</v>
      </c>
      <c r="T403" s="705">
        <f t="shared" si="119"/>
        <v>56.58</v>
      </c>
      <c r="U403" s="726">
        <f t="shared" si="99"/>
        <v>13.5</v>
      </c>
      <c r="V403" s="705">
        <f t="shared" si="120"/>
        <v>56.58</v>
      </c>
      <c r="W403" s="726">
        <f t="shared" si="99"/>
        <v>13.5</v>
      </c>
      <c r="X403" s="705">
        <f t="shared" si="106"/>
        <v>56.58</v>
      </c>
      <c r="Y403" s="726">
        <f t="shared" si="99"/>
        <v>13.5</v>
      </c>
      <c r="Z403" s="705">
        <f t="shared" si="107"/>
        <v>56.58</v>
      </c>
      <c r="AA403" s="726">
        <f t="shared" si="108"/>
        <v>13.5</v>
      </c>
      <c r="AB403" s="196"/>
      <c r="AC403" s="196"/>
      <c r="AD403" s="196"/>
      <c r="AE403" s="196"/>
      <c r="AF403" s="196"/>
      <c r="AG403" s="196"/>
      <c r="AH403" s="196"/>
      <c r="AI403" s="196"/>
      <c r="AJ403" s="196"/>
      <c r="AK403" s="196"/>
      <c r="AL403" s="196"/>
      <c r="AM403" s="196"/>
      <c r="AN403" s="196"/>
      <c r="AO403" s="196"/>
      <c r="AP403" s="196"/>
      <c r="AQ403" s="196"/>
      <c r="AR403" s="196"/>
      <c r="AS403" s="196"/>
      <c r="AT403" s="196"/>
      <c r="AU403" s="196"/>
      <c r="AV403" s="196"/>
      <c r="AW403" s="196"/>
      <c r="AX403" s="17"/>
      <c r="AY403" s="9"/>
      <c r="AZ403" s="9"/>
      <c r="BA403" s="9"/>
    </row>
    <row r="404" spans="1:53" ht="15" outlineLevel="1" x14ac:dyDescent="0.25">
      <c r="A404" s="7"/>
      <c r="B404" s="8"/>
      <c r="C404" s="18"/>
      <c r="D404" s="18"/>
      <c r="E404" s="18"/>
      <c r="F404" s="27"/>
      <c r="G404" s="27" t="str">
        <f t="shared" si="113"/>
        <v>AAANWbd</v>
      </c>
      <c r="H404" s="743">
        <f>H403*1.2</f>
        <v>67.896000000000001</v>
      </c>
      <c r="I404" s="743">
        <f>I403*1.2</f>
        <v>16.2</v>
      </c>
      <c r="J404" s="705">
        <f t="shared" si="114"/>
        <v>57.711599999999997</v>
      </c>
      <c r="K404" s="726">
        <f t="shared" si="99"/>
        <v>16.2</v>
      </c>
      <c r="L404" s="705">
        <f t="shared" si="115"/>
        <v>57.711599999999997</v>
      </c>
      <c r="M404" s="726">
        <f t="shared" si="99"/>
        <v>16.2</v>
      </c>
      <c r="N404" s="705">
        <f t="shared" si="116"/>
        <v>57.711599999999997</v>
      </c>
      <c r="O404" s="726">
        <f t="shared" si="99"/>
        <v>16.2</v>
      </c>
      <c r="P404" s="705">
        <f t="shared" si="117"/>
        <v>57.711599999999997</v>
      </c>
      <c r="Q404" s="726">
        <f t="shared" si="99"/>
        <v>16.2</v>
      </c>
      <c r="R404" s="705">
        <f t="shared" si="118"/>
        <v>67.896000000000001</v>
      </c>
      <c r="S404" s="726">
        <f t="shared" si="99"/>
        <v>16.2</v>
      </c>
      <c r="T404" s="705">
        <f t="shared" si="119"/>
        <v>67.896000000000001</v>
      </c>
      <c r="U404" s="726">
        <f t="shared" si="99"/>
        <v>16.2</v>
      </c>
      <c r="V404" s="705">
        <f t="shared" si="120"/>
        <v>67.896000000000001</v>
      </c>
      <c r="W404" s="726">
        <f t="shared" si="99"/>
        <v>16.2</v>
      </c>
      <c r="X404" s="705">
        <f t="shared" si="106"/>
        <v>67.896000000000001</v>
      </c>
      <c r="Y404" s="726">
        <f t="shared" si="99"/>
        <v>16.2</v>
      </c>
      <c r="Z404" s="705">
        <f t="shared" si="107"/>
        <v>67.896000000000001</v>
      </c>
      <c r="AA404" s="726">
        <f t="shared" si="108"/>
        <v>16.2</v>
      </c>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c r="AV404" s="196"/>
      <c r="AW404" s="196"/>
      <c r="AX404" s="17"/>
      <c r="AY404" s="9"/>
      <c r="AZ404" s="9"/>
      <c r="BA404" s="9"/>
    </row>
    <row r="405" spans="1:53" ht="15" outlineLevel="1" x14ac:dyDescent="0.25">
      <c r="A405" s="7"/>
      <c r="B405" s="8"/>
      <c r="C405" s="18"/>
      <c r="D405" s="18"/>
      <c r="E405" s="18"/>
      <c r="F405" s="27"/>
      <c r="G405" s="27" t="str">
        <f t="shared" si="113"/>
        <v>AANWBa</v>
      </c>
      <c r="H405" s="232">
        <v>0</v>
      </c>
      <c r="I405" s="232">
        <v>0</v>
      </c>
      <c r="J405" s="705">
        <f t="shared" si="114"/>
        <v>0</v>
      </c>
      <c r="K405" s="726">
        <f t="shared" si="99"/>
        <v>0</v>
      </c>
      <c r="L405" s="705">
        <f t="shared" si="115"/>
        <v>0</v>
      </c>
      <c r="M405" s="726">
        <f t="shared" si="99"/>
        <v>0</v>
      </c>
      <c r="N405" s="705">
        <f t="shared" si="116"/>
        <v>0</v>
      </c>
      <c r="O405" s="726">
        <f t="shared" si="99"/>
        <v>0</v>
      </c>
      <c r="P405" s="705">
        <f t="shared" si="117"/>
        <v>0</v>
      </c>
      <c r="Q405" s="726">
        <f t="shared" si="99"/>
        <v>0</v>
      </c>
      <c r="R405" s="705">
        <f t="shared" si="118"/>
        <v>0</v>
      </c>
      <c r="S405" s="726">
        <f t="shared" si="99"/>
        <v>0</v>
      </c>
      <c r="T405" s="705">
        <f t="shared" si="119"/>
        <v>0</v>
      </c>
      <c r="U405" s="726">
        <f t="shared" si="99"/>
        <v>0</v>
      </c>
      <c r="V405" s="705">
        <f t="shared" si="120"/>
        <v>0</v>
      </c>
      <c r="W405" s="726">
        <f t="shared" si="99"/>
        <v>0</v>
      </c>
      <c r="X405" s="705">
        <f t="shared" si="106"/>
        <v>0</v>
      </c>
      <c r="Y405" s="726">
        <f t="shared" si="99"/>
        <v>0</v>
      </c>
      <c r="Z405" s="705">
        <f t="shared" si="107"/>
        <v>0</v>
      </c>
      <c r="AA405" s="726">
        <f t="shared" si="108"/>
        <v>0</v>
      </c>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c r="AV405" s="196"/>
      <c r="AW405" s="196"/>
      <c r="AX405" s="17"/>
      <c r="AY405" s="9"/>
      <c r="AZ405" s="9"/>
      <c r="BA405" s="9"/>
    </row>
    <row r="406" spans="1:53" ht="15" outlineLevel="1" x14ac:dyDescent="0.25">
      <c r="A406" s="7"/>
      <c r="B406" s="8"/>
      <c r="C406" s="18"/>
      <c r="D406" s="18"/>
      <c r="E406" s="18"/>
      <c r="F406" s="27"/>
      <c r="G406" s="27" t="str">
        <f t="shared" si="113"/>
        <v>AYWBA1a</v>
      </c>
      <c r="H406" s="232">
        <v>0</v>
      </c>
      <c r="I406" s="232">
        <v>0</v>
      </c>
      <c r="J406" s="705">
        <f t="shared" si="114"/>
        <v>0</v>
      </c>
      <c r="K406" s="726">
        <f t="shared" si="99"/>
        <v>0</v>
      </c>
      <c r="L406" s="705">
        <f t="shared" si="115"/>
        <v>0</v>
      </c>
      <c r="M406" s="726">
        <f t="shared" si="99"/>
        <v>0</v>
      </c>
      <c r="N406" s="705">
        <f t="shared" si="116"/>
        <v>0</v>
      </c>
      <c r="O406" s="726">
        <f t="shared" si="99"/>
        <v>0</v>
      </c>
      <c r="P406" s="705">
        <f t="shared" si="117"/>
        <v>0</v>
      </c>
      <c r="Q406" s="726">
        <f t="shared" si="99"/>
        <v>0</v>
      </c>
      <c r="R406" s="705">
        <f t="shared" si="118"/>
        <v>0</v>
      </c>
      <c r="S406" s="726">
        <f t="shared" si="99"/>
        <v>0</v>
      </c>
      <c r="T406" s="705">
        <f t="shared" si="119"/>
        <v>0</v>
      </c>
      <c r="U406" s="726">
        <f t="shared" si="99"/>
        <v>0</v>
      </c>
      <c r="V406" s="705">
        <f t="shared" si="120"/>
        <v>0</v>
      </c>
      <c r="W406" s="726">
        <f t="shared" si="99"/>
        <v>0</v>
      </c>
      <c r="X406" s="705">
        <f t="shared" si="106"/>
        <v>0</v>
      </c>
      <c r="Y406" s="726">
        <f t="shared" si="99"/>
        <v>0</v>
      </c>
      <c r="Z406" s="705">
        <f t="shared" si="107"/>
        <v>0</v>
      </c>
      <c r="AA406" s="726">
        <f t="shared" si="108"/>
        <v>0</v>
      </c>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c r="AV406" s="196"/>
      <c r="AW406" s="196"/>
      <c r="AX406" s="17"/>
      <c r="AY406" s="9"/>
      <c r="AZ406" s="9"/>
      <c r="BA406" s="9"/>
    </row>
    <row r="407" spans="1:53" ht="15" outlineLevel="1" x14ac:dyDescent="0.25">
      <c r="A407" s="7"/>
      <c r="B407" s="8"/>
      <c r="C407" s="18"/>
      <c r="D407" s="18"/>
      <c r="E407" s="18"/>
      <c r="F407" s="27"/>
      <c r="G407" s="27" t="str">
        <f t="shared" si="113"/>
        <v>YYFWBz</v>
      </c>
      <c r="H407" s="232">
        <v>112.12</v>
      </c>
      <c r="I407" s="232">
        <v>43.7</v>
      </c>
      <c r="J407" s="705">
        <f t="shared" si="114"/>
        <v>95.302000000000007</v>
      </c>
      <c r="K407" s="726">
        <f t="shared" ref="K407:Y413" si="121">$I407</f>
        <v>43.7</v>
      </c>
      <c r="L407" s="705">
        <f t="shared" si="115"/>
        <v>95.302000000000007</v>
      </c>
      <c r="M407" s="726">
        <f t="shared" si="121"/>
        <v>43.7</v>
      </c>
      <c r="N407" s="705">
        <f t="shared" si="116"/>
        <v>95.302000000000007</v>
      </c>
      <c r="O407" s="726">
        <f t="shared" si="121"/>
        <v>43.7</v>
      </c>
      <c r="P407" s="705">
        <f t="shared" si="117"/>
        <v>95.302000000000007</v>
      </c>
      <c r="Q407" s="726">
        <f t="shared" si="121"/>
        <v>43.7</v>
      </c>
      <c r="R407" s="705">
        <f t="shared" si="118"/>
        <v>112.12</v>
      </c>
      <c r="S407" s="726">
        <f t="shared" si="121"/>
        <v>43.7</v>
      </c>
      <c r="T407" s="705">
        <f t="shared" si="119"/>
        <v>112.12</v>
      </c>
      <c r="U407" s="726">
        <f t="shared" si="121"/>
        <v>43.7</v>
      </c>
      <c r="V407" s="705">
        <f t="shared" si="120"/>
        <v>112.12</v>
      </c>
      <c r="W407" s="726">
        <f t="shared" si="121"/>
        <v>43.7</v>
      </c>
      <c r="X407" s="705">
        <f t="shared" si="106"/>
        <v>112.12</v>
      </c>
      <c r="Y407" s="726">
        <f t="shared" si="121"/>
        <v>43.7</v>
      </c>
      <c r="Z407" s="705">
        <f t="shared" si="107"/>
        <v>112.12</v>
      </c>
      <c r="AA407" s="726">
        <f t="shared" si="108"/>
        <v>43.7</v>
      </c>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c r="AV407" s="196"/>
      <c r="AW407" s="196"/>
      <c r="AX407" s="17"/>
      <c r="AY407" s="9"/>
      <c r="AZ407" s="9"/>
      <c r="BA407" s="9"/>
    </row>
    <row r="408" spans="1:53" ht="15" outlineLevel="1" x14ac:dyDescent="0.25">
      <c r="A408" s="7"/>
      <c r="B408" s="8"/>
      <c r="C408" s="18"/>
      <c r="D408" s="18"/>
      <c r="E408" s="18"/>
      <c r="F408" s="27"/>
      <c r="G408" s="27" t="str">
        <f t="shared" si="113"/>
        <v>YYFWBzd</v>
      </c>
      <c r="H408" s="743">
        <f>H407*1.2</f>
        <v>134.54400000000001</v>
      </c>
      <c r="I408" s="743">
        <f>I407*1.2</f>
        <v>52.440000000000005</v>
      </c>
      <c r="J408" s="705">
        <f t="shared" si="114"/>
        <v>114.36240000000001</v>
      </c>
      <c r="K408" s="726">
        <f t="shared" si="121"/>
        <v>52.440000000000005</v>
      </c>
      <c r="L408" s="705">
        <f t="shared" si="115"/>
        <v>114.36240000000001</v>
      </c>
      <c r="M408" s="726">
        <f t="shared" si="121"/>
        <v>52.440000000000005</v>
      </c>
      <c r="N408" s="705">
        <f t="shared" si="116"/>
        <v>114.36240000000001</v>
      </c>
      <c r="O408" s="726">
        <f t="shared" si="121"/>
        <v>52.440000000000005</v>
      </c>
      <c r="P408" s="705">
        <f t="shared" si="117"/>
        <v>114.36240000000001</v>
      </c>
      <c r="Q408" s="726">
        <f t="shared" si="121"/>
        <v>52.440000000000005</v>
      </c>
      <c r="R408" s="705">
        <f t="shared" si="118"/>
        <v>134.54400000000001</v>
      </c>
      <c r="S408" s="726">
        <f t="shared" si="121"/>
        <v>52.440000000000005</v>
      </c>
      <c r="T408" s="705">
        <f t="shared" si="119"/>
        <v>134.54400000000001</v>
      </c>
      <c r="U408" s="726">
        <f t="shared" si="121"/>
        <v>52.440000000000005</v>
      </c>
      <c r="V408" s="705">
        <f t="shared" si="120"/>
        <v>134.54400000000001</v>
      </c>
      <c r="W408" s="726">
        <f t="shared" si="121"/>
        <v>52.440000000000005</v>
      </c>
      <c r="X408" s="705">
        <f t="shared" si="106"/>
        <v>134.54400000000001</v>
      </c>
      <c r="Y408" s="726">
        <f t="shared" si="121"/>
        <v>52.440000000000005</v>
      </c>
      <c r="Z408" s="705">
        <f t="shared" si="107"/>
        <v>134.54400000000001</v>
      </c>
      <c r="AA408" s="726">
        <f t="shared" si="108"/>
        <v>52.440000000000005</v>
      </c>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c r="AV408" s="196"/>
      <c r="AW408" s="196"/>
      <c r="AX408" s="17"/>
      <c r="AY408" s="9"/>
      <c r="AZ408" s="9"/>
      <c r="BA408" s="9"/>
    </row>
    <row r="409" spans="1:53" ht="15" outlineLevel="1" x14ac:dyDescent="0.25">
      <c r="A409" s="7"/>
      <c r="B409" s="8"/>
      <c r="C409" s="18"/>
      <c r="D409" s="18"/>
      <c r="E409" s="18"/>
      <c r="F409" s="27"/>
      <c r="G409" s="27" t="str">
        <f t="shared" si="113"/>
        <v>YYBNWf</v>
      </c>
      <c r="H409" s="232">
        <v>177.21</v>
      </c>
      <c r="I409" s="232">
        <v>92.01</v>
      </c>
      <c r="J409" s="705">
        <f t="shared" si="114"/>
        <v>150.6285</v>
      </c>
      <c r="K409" s="726">
        <f t="shared" si="121"/>
        <v>92.01</v>
      </c>
      <c r="L409" s="705">
        <f t="shared" si="115"/>
        <v>150.6285</v>
      </c>
      <c r="M409" s="726">
        <f t="shared" si="121"/>
        <v>92.01</v>
      </c>
      <c r="N409" s="705">
        <f t="shared" si="116"/>
        <v>150.6285</v>
      </c>
      <c r="O409" s="726">
        <f t="shared" si="121"/>
        <v>92.01</v>
      </c>
      <c r="P409" s="705">
        <f t="shared" si="117"/>
        <v>150.6285</v>
      </c>
      <c r="Q409" s="726">
        <f t="shared" si="121"/>
        <v>92.01</v>
      </c>
      <c r="R409" s="705">
        <f t="shared" si="118"/>
        <v>177.21</v>
      </c>
      <c r="S409" s="726">
        <f t="shared" si="121"/>
        <v>92.01</v>
      </c>
      <c r="T409" s="705">
        <f t="shared" si="119"/>
        <v>177.21</v>
      </c>
      <c r="U409" s="726">
        <f t="shared" si="121"/>
        <v>92.01</v>
      </c>
      <c r="V409" s="705">
        <f t="shared" si="120"/>
        <v>177.21</v>
      </c>
      <c r="W409" s="726">
        <f t="shared" si="121"/>
        <v>92.01</v>
      </c>
      <c r="X409" s="705">
        <f t="shared" si="106"/>
        <v>177.21</v>
      </c>
      <c r="Y409" s="726">
        <f t="shared" si="121"/>
        <v>92.01</v>
      </c>
      <c r="Z409" s="705">
        <f t="shared" si="107"/>
        <v>177.21</v>
      </c>
      <c r="AA409" s="729">
        <f>$I409</f>
        <v>92.01</v>
      </c>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c r="AV409" s="196"/>
      <c r="AW409" s="196"/>
      <c r="AX409" s="17"/>
      <c r="AY409" s="9"/>
      <c r="AZ409" s="9"/>
      <c r="BA409" s="9"/>
    </row>
    <row r="410" spans="1:53" ht="15" outlineLevel="1" x14ac:dyDescent="0.25">
      <c r="A410" s="7"/>
      <c r="B410" s="8"/>
      <c r="C410" s="18"/>
      <c r="D410" s="18"/>
      <c r="E410" s="18"/>
      <c r="F410" s="27"/>
      <c r="G410" s="27" t="str">
        <f t="shared" si="113"/>
        <v>YYNWFw</v>
      </c>
      <c r="H410" s="232">
        <v>105.94</v>
      </c>
      <c r="I410" s="232">
        <v>11.5</v>
      </c>
      <c r="J410" s="705">
        <f t="shared" si="114"/>
        <v>90.048999999999992</v>
      </c>
      <c r="K410" s="726">
        <f t="shared" si="121"/>
        <v>11.5</v>
      </c>
      <c r="L410" s="705">
        <f t="shared" si="115"/>
        <v>90.048999999999992</v>
      </c>
      <c r="M410" s="726">
        <f t="shared" si="121"/>
        <v>11.5</v>
      </c>
      <c r="N410" s="705">
        <f t="shared" si="116"/>
        <v>90.048999999999992</v>
      </c>
      <c r="O410" s="726">
        <f t="shared" si="121"/>
        <v>11.5</v>
      </c>
      <c r="P410" s="705">
        <f t="shared" si="117"/>
        <v>90.048999999999992</v>
      </c>
      <c r="Q410" s="726">
        <f t="shared" si="121"/>
        <v>11.5</v>
      </c>
      <c r="R410" s="705">
        <f t="shared" si="118"/>
        <v>105.94</v>
      </c>
      <c r="S410" s="726">
        <f t="shared" si="121"/>
        <v>11.5</v>
      </c>
      <c r="T410" s="705">
        <f t="shared" si="119"/>
        <v>105.94</v>
      </c>
      <c r="U410" s="726">
        <f t="shared" si="121"/>
        <v>11.5</v>
      </c>
      <c r="V410" s="705">
        <f t="shared" si="120"/>
        <v>105.94</v>
      </c>
      <c r="W410" s="726">
        <f t="shared" si="121"/>
        <v>11.5</v>
      </c>
      <c r="X410" s="705">
        <f t="shared" si="106"/>
        <v>105.94</v>
      </c>
      <c r="Y410" s="726">
        <f t="shared" si="121"/>
        <v>11.5</v>
      </c>
      <c r="Z410" s="705">
        <f t="shared" si="107"/>
        <v>105.94</v>
      </c>
      <c r="AA410" s="726">
        <f t="shared" si="108"/>
        <v>11.5</v>
      </c>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c r="AV410" s="196"/>
      <c r="AW410" s="196"/>
      <c r="AX410" s="17"/>
      <c r="AY410" s="9"/>
      <c r="AZ410" s="9"/>
      <c r="BA410" s="9"/>
    </row>
    <row r="411" spans="1:53" ht="15" outlineLevel="1" x14ac:dyDescent="0.25">
      <c r="A411" s="7"/>
      <c r="B411" s="8"/>
      <c r="C411" s="18"/>
      <c r="D411" s="18"/>
      <c r="E411" s="18"/>
      <c r="F411" s="27"/>
      <c r="G411" s="27" t="str">
        <f t="shared" si="113"/>
        <v>YYNWFwd</v>
      </c>
      <c r="H411" s="743">
        <f>H410*1.2</f>
        <v>127.12799999999999</v>
      </c>
      <c r="I411" s="743">
        <f>I410*1.2</f>
        <v>13.799999999999999</v>
      </c>
      <c r="J411" s="705">
        <f t="shared" si="114"/>
        <v>108.05879999999999</v>
      </c>
      <c r="K411" s="726">
        <f t="shared" si="121"/>
        <v>13.799999999999999</v>
      </c>
      <c r="L411" s="705">
        <f t="shared" si="115"/>
        <v>108.05879999999999</v>
      </c>
      <c r="M411" s="726">
        <f t="shared" si="121"/>
        <v>13.799999999999999</v>
      </c>
      <c r="N411" s="705">
        <f t="shared" si="116"/>
        <v>108.05879999999999</v>
      </c>
      <c r="O411" s="726">
        <f t="shared" si="121"/>
        <v>13.799999999999999</v>
      </c>
      <c r="P411" s="705">
        <f t="shared" si="117"/>
        <v>108.05879999999999</v>
      </c>
      <c r="Q411" s="726">
        <f t="shared" si="121"/>
        <v>13.799999999999999</v>
      </c>
      <c r="R411" s="705">
        <f t="shared" si="118"/>
        <v>127.12799999999999</v>
      </c>
      <c r="S411" s="726">
        <f t="shared" si="121"/>
        <v>13.799999999999999</v>
      </c>
      <c r="T411" s="705">
        <f t="shared" si="119"/>
        <v>127.12799999999999</v>
      </c>
      <c r="U411" s="726">
        <f t="shared" si="121"/>
        <v>13.799999999999999</v>
      </c>
      <c r="V411" s="705">
        <f t="shared" si="120"/>
        <v>127.12799999999999</v>
      </c>
      <c r="W411" s="726">
        <f t="shared" si="121"/>
        <v>13.799999999999999</v>
      </c>
      <c r="X411" s="705">
        <f t="shared" si="106"/>
        <v>127.12799999999999</v>
      </c>
      <c r="Y411" s="726">
        <f t="shared" si="121"/>
        <v>13.799999999999999</v>
      </c>
      <c r="Z411" s="705">
        <f t="shared" si="107"/>
        <v>127.12799999999999</v>
      </c>
      <c r="AA411" s="726">
        <f t="shared" si="108"/>
        <v>13.799999999999999</v>
      </c>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c r="AV411" s="196"/>
      <c r="AW411" s="196"/>
      <c r="AX411" s="17"/>
      <c r="AY411" s="9"/>
      <c r="AZ411" s="9"/>
      <c r="BA411" s="9"/>
    </row>
    <row r="412" spans="1:53" ht="15" outlineLevel="1" x14ac:dyDescent="0.25">
      <c r="A412" s="7"/>
      <c r="B412" s="8"/>
      <c r="C412" s="18"/>
      <c r="D412" s="18"/>
      <c r="E412" s="18"/>
      <c r="F412" s="27"/>
      <c r="G412" s="27" t="str">
        <f t="shared" si="113"/>
        <v>YYWFWb</v>
      </c>
      <c r="H412" s="232">
        <v>86.38</v>
      </c>
      <c r="I412" s="232">
        <v>36.880000000000003</v>
      </c>
      <c r="J412" s="705">
        <f t="shared" si="114"/>
        <v>73.422999999999988</v>
      </c>
      <c r="K412" s="726">
        <f t="shared" si="121"/>
        <v>36.880000000000003</v>
      </c>
      <c r="L412" s="705">
        <f t="shared" si="115"/>
        <v>73.422999999999988</v>
      </c>
      <c r="M412" s="726">
        <f t="shared" si="121"/>
        <v>36.880000000000003</v>
      </c>
      <c r="N412" s="705">
        <f t="shared" si="116"/>
        <v>73.422999999999988</v>
      </c>
      <c r="O412" s="726">
        <f t="shared" si="121"/>
        <v>36.880000000000003</v>
      </c>
      <c r="P412" s="705">
        <f t="shared" si="117"/>
        <v>73.422999999999988</v>
      </c>
      <c r="Q412" s="726">
        <f t="shared" si="121"/>
        <v>36.880000000000003</v>
      </c>
      <c r="R412" s="705">
        <f t="shared" si="118"/>
        <v>86.38</v>
      </c>
      <c r="S412" s="726">
        <f t="shared" si="121"/>
        <v>36.880000000000003</v>
      </c>
      <c r="T412" s="705">
        <f t="shared" si="119"/>
        <v>86.38</v>
      </c>
      <c r="U412" s="726">
        <f t="shared" si="121"/>
        <v>36.880000000000003</v>
      </c>
      <c r="V412" s="705">
        <f t="shared" si="120"/>
        <v>86.38</v>
      </c>
      <c r="W412" s="726">
        <f t="shared" si="121"/>
        <v>36.880000000000003</v>
      </c>
      <c r="X412" s="705">
        <f t="shared" si="106"/>
        <v>86.38</v>
      </c>
      <c r="Y412" s="726">
        <f t="shared" si="121"/>
        <v>36.880000000000003</v>
      </c>
      <c r="Z412" s="705">
        <f t="shared" si="107"/>
        <v>86.38</v>
      </c>
      <c r="AA412" s="726">
        <f t="shared" si="108"/>
        <v>36.880000000000003</v>
      </c>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c r="AV412" s="196"/>
      <c r="AW412" s="196"/>
      <c r="AX412" s="17"/>
      <c r="AY412" s="9"/>
      <c r="AZ412" s="9"/>
      <c r="BA412" s="9"/>
    </row>
    <row r="413" spans="1:53" ht="15" outlineLevel="1" x14ac:dyDescent="0.25">
      <c r="A413" s="7"/>
      <c r="B413" s="8"/>
      <c r="C413" s="18"/>
      <c r="D413" s="18"/>
      <c r="E413" s="18"/>
      <c r="F413" s="27"/>
      <c r="G413" s="27" t="str">
        <f t="shared" ref="G413" si="122">_xlfn.CONCAT(H239:M239)</f>
        <v>YYWFWbd</v>
      </c>
      <c r="H413" s="743">
        <f>H412*1.2</f>
        <v>103.65599999999999</v>
      </c>
      <c r="I413" s="743">
        <f>I412*1.2</f>
        <v>44.256</v>
      </c>
      <c r="J413" s="705">
        <f t="shared" si="114"/>
        <v>88.107599999999991</v>
      </c>
      <c r="K413" s="726">
        <f t="shared" si="121"/>
        <v>44.256</v>
      </c>
      <c r="L413" s="705">
        <f t="shared" si="115"/>
        <v>88.107599999999991</v>
      </c>
      <c r="M413" s="726">
        <f t="shared" si="121"/>
        <v>44.256</v>
      </c>
      <c r="N413" s="705">
        <f t="shared" si="116"/>
        <v>88.107599999999991</v>
      </c>
      <c r="O413" s="726">
        <f t="shared" si="121"/>
        <v>44.256</v>
      </c>
      <c r="P413" s="705">
        <f t="shared" si="117"/>
        <v>88.107599999999991</v>
      </c>
      <c r="Q413" s="726">
        <f t="shared" si="121"/>
        <v>44.256</v>
      </c>
      <c r="R413" s="705">
        <f t="shared" si="118"/>
        <v>103.65599999999999</v>
      </c>
      <c r="S413" s="726">
        <f t="shared" si="121"/>
        <v>44.256</v>
      </c>
      <c r="T413" s="705">
        <f t="shared" si="119"/>
        <v>103.65599999999999</v>
      </c>
      <c r="U413" s="726">
        <f t="shared" si="121"/>
        <v>44.256</v>
      </c>
      <c r="V413" s="705">
        <f t="shared" si="120"/>
        <v>103.65599999999999</v>
      </c>
      <c r="W413" s="726">
        <f t="shared" si="121"/>
        <v>44.256</v>
      </c>
      <c r="X413" s="705">
        <f t="shared" si="106"/>
        <v>103.65599999999999</v>
      </c>
      <c r="Y413" s="726">
        <f t="shared" si="121"/>
        <v>44.256</v>
      </c>
      <c r="Z413" s="705">
        <f t="shared" si="107"/>
        <v>103.65599999999999</v>
      </c>
      <c r="AA413" s="726">
        <f t="shared" si="108"/>
        <v>44.256</v>
      </c>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c r="AV413" s="196"/>
      <c r="AW413" s="196"/>
      <c r="AX413" s="17"/>
      <c r="AY413" s="9"/>
      <c r="AZ413" s="9"/>
      <c r="BA413" s="9"/>
    </row>
    <row r="414" spans="1:53" ht="15" outlineLevel="1" x14ac:dyDescent="0.25">
      <c r="A414" s="7"/>
      <c r="B414" s="8"/>
      <c r="C414" s="18"/>
      <c r="D414" s="18"/>
      <c r="E414" s="18"/>
      <c r="F414" s="27"/>
      <c r="G414" s="27"/>
      <c r="I414" s="27"/>
      <c r="J414" s="27"/>
      <c r="K414" s="27"/>
      <c r="N414" s="505"/>
      <c r="O414" s="196"/>
      <c r="P414" s="196"/>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c r="AV414" s="196"/>
      <c r="AW414" s="196"/>
      <c r="AX414" s="17"/>
      <c r="AY414" s="9"/>
      <c r="AZ414" s="9"/>
      <c r="BA414" s="9"/>
    </row>
    <row r="415" spans="1:53" ht="15" outlineLevel="1" x14ac:dyDescent="0.25">
      <c r="A415" s="7"/>
      <c r="B415" s="8"/>
      <c r="C415" s="18"/>
      <c r="D415" s="18"/>
      <c r="E415" s="18"/>
      <c r="F415" s="27"/>
      <c r="G415" s="506" t="s">
        <v>800</v>
      </c>
      <c r="I415" t="s">
        <v>1111</v>
      </c>
      <c r="J415" t="s">
        <v>397</v>
      </c>
      <c r="K415" t="s">
        <v>790</v>
      </c>
      <c r="L415" t="s">
        <v>791</v>
      </c>
      <c r="M415" t="s">
        <v>792</v>
      </c>
      <c r="N415" t="s">
        <v>793</v>
      </c>
      <c r="O415" t="s">
        <v>794</v>
      </c>
      <c r="P415" t="s">
        <v>795</v>
      </c>
      <c r="Q415" t="s">
        <v>796</v>
      </c>
      <c r="R415" t="s">
        <v>797</v>
      </c>
      <c r="S415" s="196"/>
      <c r="T415" s="196"/>
      <c r="U415" s="196"/>
      <c r="V415" s="196"/>
      <c r="W415" s="196"/>
      <c r="X415" s="196"/>
      <c r="Y415" s="196"/>
      <c r="Z415" s="196"/>
      <c r="AA415" s="196"/>
      <c r="AB415" s="196"/>
      <c r="AC415" s="196"/>
      <c r="AD415" s="196"/>
      <c r="AE415" s="196"/>
      <c r="AF415" s="196"/>
      <c r="AG415" s="196"/>
      <c r="AH415" s="196"/>
      <c r="AI415" s="196"/>
      <c r="AJ415" s="196"/>
      <c r="AK415" s="196"/>
      <c r="AL415" s="196"/>
      <c r="AM415" s="196"/>
      <c r="AN415" s="196"/>
      <c r="AO415" s="196"/>
      <c r="AP415" s="196"/>
      <c r="AQ415" s="196"/>
      <c r="AR415" s="196"/>
      <c r="AS415" s="196"/>
      <c r="AT415" s="196"/>
      <c r="AU415" s="196"/>
      <c r="AV415" s="196"/>
      <c r="AW415" s="196"/>
      <c r="AX415" s="17"/>
      <c r="AY415" s="9"/>
      <c r="AZ415" s="9"/>
      <c r="BA415" s="9"/>
    </row>
    <row r="416" spans="1:53" ht="15" outlineLevel="1" x14ac:dyDescent="0.25">
      <c r="A416" s="7"/>
      <c r="B416" s="8"/>
      <c r="C416" s="18"/>
      <c r="D416" s="18"/>
      <c r="E416" s="18"/>
      <c r="F416" s="27"/>
      <c r="G416" s="506"/>
      <c r="I416" t="s">
        <v>1105</v>
      </c>
      <c r="J416" s="742">
        <v>2</v>
      </c>
      <c r="K416" s="742">
        <v>2</v>
      </c>
      <c r="L416" s="742">
        <v>2</v>
      </c>
      <c r="M416" s="742">
        <v>2</v>
      </c>
      <c r="N416" s="742">
        <v>1</v>
      </c>
      <c r="O416" s="742">
        <v>1</v>
      </c>
      <c r="P416" s="742">
        <v>1</v>
      </c>
      <c r="Q416" s="742">
        <v>1</v>
      </c>
      <c r="R416" s="742">
        <v>1</v>
      </c>
      <c r="S416" s="196"/>
      <c r="T416" s="196"/>
      <c r="U416" s="196"/>
      <c r="V416" s="196"/>
      <c r="W416" s="196"/>
      <c r="X416" s="196"/>
      <c r="Y416" s="196"/>
      <c r="Z416" s="196"/>
      <c r="AA416" s="196"/>
      <c r="AB416" s="196"/>
      <c r="AC416" s="196"/>
      <c r="AD416" s="196"/>
      <c r="AE416" s="196"/>
      <c r="AF416" s="196"/>
      <c r="AG416" s="196"/>
      <c r="AH416" s="196"/>
      <c r="AI416" s="196"/>
      <c r="AJ416" s="196"/>
      <c r="AK416" s="196"/>
      <c r="AL416" s="196"/>
      <c r="AM416" s="196"/>
      <c r="AN416" s="196"/>
      <c r="AO416" s="196"/>
      <c r="AP416" s="196"/>
      <c r="AQ416" s="196"/>
      <c r="AR416" s="196"/>
      <c r="AS416" s="196"/>
      <c r="AT416" s="196"/>
      <c r="AU416" s="196"/>
      <c r="AV416" s="196"/>
      <c r="AW416" s="196"/>
      <c r="AX416" s="17"/>
      <c r="AY416" s="9"/>
      <c r="AZ416" s="9"/>
      <c r="BA416" s="9"/>
    </row>
    <row r="417" spans="1:53" ht="15" outlineLevel="1" x14ac:dyDescent="0.25">
      <c r="A417" s="7"/>
      <c r="B417" s="8"/>
      <c r="C417" s="18"/>
      <c r="D417" s="18"/>
      <c r="E417" s="18"/>
      <c r="F417" s="27"/>
      <c r="G417" s="506"/>
      <c r="I417" t="s">
        <v>1106</v>
      </c>
      <c r="J417" s="742">
        <v>1</v>
      </c>
      <c r="K417" s="742">
        <v>1</v>
      </c>
      <c r="L417" s="742">
        <v>1</v>
      </c>
      <c r="M417" s="742">
        <v>1</v>
      </c>
      <c r="N417" s="742">
        <v>1</v>
      </c>
      <c r="O417" s="742">
        <v>1</v>
      </c>
      <c r="P417" s="742">
        <v>1</v>
      </c>
      <c r="Q417" s="742">
        <v>1</v>
      </c>
      <c r="R417" s="742">
        <v>1</v>
      </c>
      <c r="S417" s="196"/>
      <c r="T417" s="196"/>
      <c r="U417" s="196"/>
      <c r="V417" s="196"/>
      <c r="W417" s="196"/>
      <c r="X417" s="196"/>
      <c r="Y417" s="196"/>
      <c r="Z417" s="196"/>
      <c r="AA417" s="196"/>
      <c r="AB417" s="196"/>
      <c r="AC417" s="196"/>
      <c r="AD417" s="196"/>
      <c r="AE417" s="196"/>
      <c r="AF417" s="196"/>
      <c r="AG417" s="196"/>
      <c r="AH417" s="196"/>
      <c r="AI417" s="196"/>
      <c r="AJ417" s="196"/>
      <c r="AK417" s="196"/>
      <c r="AL417" s="196"/>
      <c r="AM417" s="196"/>
      <c r="AN417" s="196"/>
      <c r="AO417" s="196"/>
      <c r="AP417" s="196"/>
      <c r="AQ417" s="196"/>
      <c r="AR417" s="196"/>
      <c r="AS417" s="196"/>
      <c r="AT417" s="196"/>
      <c r="AU417" s="196"/>
      <c r="AV417" s="196"/>
      <c r="AW417" s="196"/>
      <c r="AX417" s="17"/>
      <c r="AY417" s="9"/>
      <c r="AZ417" s="9"/>
      <c r="BA417" s="9"/>
    </row>
    <row r="418" spans="1:53" ht="15" outlineLevel="1" x14ac:dyDescent="0.25">
      <c r="A418" s="7"/>
      <c r="B418" s="8"/>
      <c r="C418" s="18"/>
      <c r="D418" s="18"/>
      <c r="E418" s="18"/>
      <c r="F418" s="27"/>
      <c r="G418" s="506"/>
      <c r="I418" t="s">
        <v>1107</v>
      </c>
      <c r="J418" s="742">
        <v>1</v>
      </c>
      <c r="K418" s="742">
        <v>1</v>
      </c>
      <c r="L418" s="742">
        <v>1</v>
      </c>
      <c r="M418" s="742">
        <v>1</v>
      </c>
      <c r="N418" s="742">
        <v>1</v>
      </c>
      <c r="O418" s="742">
        <v>1</v>
      </c>
      <c r="P418" s="742">
        <v>1</v>
      </c>
      <c r="Q418" s="742">
        <v>1</v>
      </c>
      <c r="R418" s="742">
        <v>1</v>
      </c>
      <c r="S418" s="196"/>
      <c r="T418" s="196"/>
      <c r="U418" s="196"/>
      <c r="V418" s="196"/>
      <c r="W418" s="196"/>
      <c r="X418" s="196"/>
      <c r="Y418" s="196"/>
      <c r="Z418" s="196"/>
      <c r="AA418" s="196"/>
      <c r="AB418" s="196"/>
      <c r="AC418" s="196"/>
      <c r="AD418" s="196"/>
      <c r="AE418" s="196"/>
      <c r="AF418" s="196"/>
      <c r="AG418" s="196"/>
      <c r="AH418" s="196"/>
      <c r="AI418" s="196"/>
      <c r="AJ418" s="196"/>
      <c r="AK418" s="196"/>
      <c r="AL418" s="196"/>
      <c r="AM418" s="196"/>
      <c r="AN418" s="196"/>
      <c r="AO418" s="196"/>
      <c r="AP418" s="196"/>
      <c r="AQ418" s="196"/>
      <c r="AR418" s="196"/>
      <c r="AS418" s="196"/>
      <c r="AT418" s="196"/>
      <c r="AU418" s="196"/>
      <c r="AV418" s="196"/>
      <c r="AW418" s="196"/>
      <c r="AX418" s="17"/>
      <c r="AY418" s="9"/>
      <c r="AZ418" s="9"/>
      <c r="BA418" s="9"/>
    </row>
    <row r="419" spans="1:53" ht="15" outlineLevel="1" x14ac:dyDescent="0.25">
      <c r="A419" s="7"/>
      <c r="B419" s="8"/>
      <c r="C419" s="18"/>
      <c r="D419" s="18"/>
      <c r="E419" s="18"/>
      <c r="F419" s="27"/>
      <c r="G419" s="506"/>
      <c r="I419" t="s">
        <v>1046</v>
      </c>
      <c r="J419" s="742">
        <v>1</v>
      </c>
      <c r="K419" s="742">
        <v>1</v>
      </c>
      <c r="L419" s="742">
        <v>1</v>
      </c>
      <c r="M419" s="742">
        <v>1</v>
      </c>
      <c r="N419" s="742">
        <v>1</v>
      </c>
      <c r="O419" s="742">
        <v>1</v>
      </c>
      <c r="P419" s="742">
        <v>1</v>
      </c>
      <c r="Q419" s="742">
        <v>1</v>
      </c>
      <c r="R419" s="742">
        <v>1</v>
      </c>
      <c r="S419" s="196"/>
      <c r="T419" s="196"/>
      <c r="U419" s="196"/>
      <c r="V419" s="196"/>
      <c r="W419" s="196"/>
      <c r="X419" s="196"/>
      <c r="Y419" s="196"/>
      <c r="Z419" s="196"/>
      <c r="AA419" s="196"/>
      <c r="AB419" s="196"/>
      <c r="AC419" s="196"/>
      <c r="AD419" s="196"/>
      <c r="AE419" s="196"/>
      <c r="AF419" s="196"/>
      <c r="AG419" s="196"/>
      <c r="AH419" s="196"/>
      <c r="AI419" s="196"/>
      <c r="AJ419" s="196"/>
      <c r="AK419" s="196"/>
      <c r="AL419" s="196"/>
      <c r="AM419" s="196"/>
      <c r="AN419" s="196"/>
      <c r="AO419" s="196"/>
      <c r="AP419" s="196"/>
      <c r="AQ419" s="196"/>
      <c r="AR419" s="196"/>
      <c r="AS419" s="196"/>
      <c r="AT419" s="196"/>
      <c r="AU419" s="196"/>
      <c r="AV419" s="196"/>
      <c r="AW419" s="196"/>
      <c r="AX419" s="17"/>
      <c r="AY419" s="9"/>
      <c r="AZ419" s="9"/>
      <c r="BA419" s="9"/>
    </row>
    <row r="420" spans="1:53" ht="15" outlineLevel="1" x14ac:dyDescent="0.25">
      <c r="A420" s="7"/>
      <c r="B420" s="8"/>
      <c r="C420" s="18"/>
      <c r="D420" s="18"/>
      <c r="E420" s="18"/>
      <c r="F420" s="27"/>
      <c r="G420" s="506"/>
      <c r="I420" s="27"/>
      <c r="J420" s="27"/>
      <c r="K420" s="27"/>
      <c r="N420" s="505"/>
      <c r="O420" s="196"/>
      <c r="P420" s="196"/>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c r="AM420" s="196"/>
      <c r="AN420" s="196"/>
      <c r="AO420" s="196"/>
      <c r="AP420" s="196"/>
      <c r="AQ420" s="196"/>
      <c r="AR420" s="196"/>
      <c r="AS420" s="196"/>
      <c r="AT420" s="196"/>
      <c r="AU420" s="196"/>
      <c r="AV420" s="196"/>
      <c r="AW420" s="196"/>
      <c r="AX420" s="17"/>
      <c r="AY420" s="9"/>
      <c r="AZ420" s="9"/>
      <c r="BA420" s="9"/>
    </row>
    <row r="421" spans="1:53" ht="15" outlineLevel="1" x14ac:dyDescent="0.25">
      <c r="A421" s="7"/>
      <c r="B421" s="8"/>
      <c r="C421" s="18"/>
      <c r="D421" s="18"/>
      <c r="E421" s="18"/>
      <c r="F421" s="27"/>
      <c r="G421" s="27" t="s">
        <v>803</v>
      </c>
      <c r="H421" t="s">
        <v>819</v>
      </c>
      <c r="I421" t="s">
        <v>819</v>
      </c>
      <c r="J421" t="s">
        <v>819</v>
      </c>
      <c r="K421" t="s">
        <v>819</v>
      </c>
      <c r="L421" t="s">
        <v>397</v>
      </c>
      <c r="M421" t="s">
        <v>397</v>
      </c>
      <c r="N421" t="s">
        <v>397</v>
      </c>
      <c r="O421" t="s">
        <v>397</v>
      </c>
      <c r="P421" t="s">
        <v>790</v>
      </c>
      <c r="Q421" t="s">
        <v>790</v>
      </c>
      <c r="R421" t="s">
        <v>790</v>
      </c>
      <c r="S421" t="s">
        <v>790</v>
      </c>
      <c r="T421" t="s">
        <v>791</v>
      </c>
      <c r="U421" t="s">
        <v>791</v>
      </c>
      <c r="V421" t="s">
        <v>791</v>
      </c>
      <c r="W421" t="s">
        <v>791</v>
      </c>
      <c r="X421" t="s">
        <v>792</v>
      </c>
      <c r="Y421" t="s">
        <v>792</v>
      </c>
      <c r="Z421" t="s">
        <v>792</v>
      </c>
      <c r="AA421" t="s">
        <v>792</v>
      </c>
      <c r="AB421" t="s">
        <v>793</v>
      </c>
      <c r="AC421" t="s">
        <v>793</v>
      </c>
      <c r="AD421" t="s">
        <v>793</v>
      </c>
      <c r="AE421" t="s">
        <v>793</v>
      </c>
      <c r="AF421" t="s">
        <v>794</v>
      </c>
      <c r="AG421" t="s">
        <v>794</v>
      </c>
      <c r="AH421" t="s">
        <v>794</v>
      </c>
      <c r="AI421" t="s">
        <v>794</v>
      </c>
      <c r="AJ421" t="s">
        <v>795</v>
      </c>
      <c r="AK421" t="s">
        <v>795</v>
      </c>
      <c r="AL421" t="s">
        <v>795</v>
      </c>
      <c r="AM421" t="s">
        <v>795</v>
      </c>
      <c r="AN421" t="s">
        <v>796</v>
      </c>
      <c r="AO421" t="s">
        <v>796</v>
      </c>
      <c r="AP421" t="s">
        <v>796</v>
      </c>
      <c r="AQ421" t="s">
        <v>796</v>
      </c>
      <c r="AR421" t="s">
        <v>797</v>
      </c>
      <c r="AS421" t="s">
        <v>797</v>
      </c>
      <c r="AT421" t="s">
        <v>797</v>
      </c>
      <c r="AU421" t="s">
        <v>797</v>
      </c>
      <c r="AV421" s="196"/>
      <c r="AW421" s="196"/>
      <c r="AX421" s="17"/>
      <c r="AY421" s="9"/>
      <c r="AZ421" s="9"/>
      <c r="BA421" s="9"/>
    </row>
    <row r="422" spans="1:53" ht="15" outlineLevel="1" x14ac:dyDescent="0.25">
      <c r="A422" s="7"/>
      <c r="B422" s="8"/>
      <c r="C422" s="18"/>
      <c r="D422" s="18"/>
      <c r="E422" s="18"/>
      <c r="F422" s="27"/>
      <c r="G422" s="27" t="s">
        <v>802</v>
      </c>
      <c r="H422" t="s">
        <v>1105</v>
      </c>
      <c r="I422" t="s">
        <v>1106</v>
      </c>
      <c r="J422" t="s">
        <v>1107</v>
      </c>
      <c r="K422" t="s">
        <v>1046</v>
      </c>
      <c r="L422" t="str">
        <f>H422</f>
        <v>knock</v>
      </c>
      <c r="M422" t="str">
        <f t="shared" ref="M422:AU422" si="123">I422</f>
        <v>pre-em</v>
      </c>
      <c r="N422" t="str">
        <f t="shared" si="123"/>
        <v>selective_and_spraytop</v>
      </c>
      <c r="O422" t="str">
        <f t="shared" si="123"/>
        <v>fungicide</v>
      </c>
      <c r="P422" t="str">
        <f t="shared" si="123"/>
        <v>knock</v>
      </c>
      <c r="Q422" t="str">
        <f t="shared" si="123"/>
        <v>pre-em</v>
      </c>
      <c r="R422" t="str">
        <f t="shared" si="123"/>
        <v>selective_and_spraytop</v>
      </c>
      <c r="S422" t="str">
        <f t="shared" si="123"/>
        <v>fungicide</v>
      </c>
      <c r="T422" t="str">
        <f t="shared" si="123"/>
        <v>knock</v>
      </c>
      <c r="U422" t="str">
        <f t="shared" si="123"/>
        <v>pre-em</v>
      </c>
      <c r="V422" t="str">
        <f t="shared" si="123"/>
        <v>selective_and_spraytop</v>
      </c>
      <c r="W422" t="str">
        <f t="shared" si="123"/>
        <v>fungicide</v>
      </c>
      <c r="X422" t="str">
        <f t="shared" si="123"/>
        <v>knock</v>
      </c>
      <c r="Y422" t="str">
        <f t="shared" si="123"/>
        <v>pre-em</v>
      </c>
      <c r="Z422" t="str">
        <f t="shared" si="123"/>
        <v>selective_and_spraytop</v>
      </c>
      <c r="AA422" t="str">
        <f t="shared" si="123"/>
        <v>fungicide</v>
      </c>
      <c r="AB422" t="str">
        <f t="shared" si="123"/>
        <v>knock</v>
      </c>
      <c r="AC422" t="str">
        <f t="shared" si="123"/>
        <v>pre-em</v>
      </c>
      <c r="AD422" t="str">
        <f t="shared" si="123"/>
        <v>selective_and_spraytop</v>
      </c>
      <c r="AE422" t="str">
        <f t="shared" si="123"/>
        <v>fungicide</v>
      </c>
      <c r="AF422" t="str">
        <f t="shared" si="123"/>
        <v>knock</v>
      </c>
      <c r="AG422" t="str">
        <f t="shared" si="123"/>
        <v>pre-em</v>
      </c>
      <c r="AH422" t="str">
        <f t="shared" si="123"/>
        <v>selective_and_spraytop</v>
      </c>
      <c r="AI422" t="str">
        <f t="shared" si="123"/>
        <v>fungicide</v>
      </c>
      <c r="AJ422" t="str">
        <f t="shared" si="123"/>
        <v>knock</v>
      </c>
      <c r="AK422" t="str">
        <f t="shared" si="123"/>
        <v>pre-em</v>
      </c>
      <c r="AL422" t="str">
        <f t="shared" si="123"/>
        <v>selective_and_spraytop</v>
      </c>
      <c r="AM422" t="str">
        <f t="shared" si="123"/>
        <v>fungicide</v>
      </c>
      <c r="AN422" t="str">
        <f t="shared" si="123"/>
        <v>knock</v>
      </c>
      <c r="AO422" t="str">
        <f t="shared" si="123"/>
        <v>pre-em</v>
      </c>
      <c r="AP422" t="str">
        <f t="shared" si="123"/>
        <v>selective_and_spraytop</v>
      </c>
      <c r="AQ422" t="str">
        <f t="shared" si="123"/>
        <v>fungicide</v>
      </c>
      <c r="AR422" t="str">
        <f t="shared" si="123"/>
        <v>knock</v>
      </c>
      <c r="AS422" t="str">
        <f t="shared" si="123"/>
        <v>pre-em</v>
      </c>
      <c r="AT422" t="str">
        <f t="shared" si="123"/>
        <v>selective_and_spraytop</v>
      </c>
      <c r="AU422" t="str">
        <f t="shared" si="123"/>
        <v>fungicide</v>
      </c>
      <c r="AV422" s="196"/>
      <c r="AW422" s="196"/>
      <c r="AX422" s="17"/>
      <c r="AY422" s="9"/>
      <c r="AZ422" s="9"/>
      <c r="BA422" s="9"/>
    </row>
    <row r="423" spans="1:53" ht="15" outlineLevel="1" x14ac:dyDescent="0.25">
      <c r="A423" s="7"/>
      <c r="B423" s="8"/>
      <c r="C423" s="18"/>
      <c r="D423" s="18"/>
      <c r="E423" s="18"/>
      <c r="F423" s="27"/>
      <c r="G423" s="27" t="str">
        <f t="shared" ref="G423:G454" si="124">_xlfn.CONCAT(H161:M161)</f>
        <v>AAAA2A1a</v>
      </c>
      <c r="H423" s="232">
        <v>0</v>
      </c>
      <c r="I423" s="232">
        <v>0</v>
      </c>
      <c r="J423" s="232">
        <v>0</v>
      </c>
      <c r="K423" s="232">
        <v>0</v>
      </c>
      <c r="L423" s="743" cm="1">
        <f t="array" ref="L423">INDEX($H423:$K423,0,MATCH(L$422,$H$422:$K$422,0))*INDEX($J$416:$R$419,MATCH(L$422,$I$416:$I$419,0),MATCH(L$421,$J$415:$R$415,0))</f>
        <v>0</v>
      </c>
      <c r="M423" s="743" cm="1">
        <f t="array" ref="M423">INDEX($H423:$K423,0,MATCH(M$422,$H$422:$K$422,0))*INDEX($J$416:$R$419,MATCH(M$422,$I$416:$I$419,0),MATCH(M$421,$J$415:$R$415,0))</f>
        <v>0</v>
      </c>
      <c r="N423" s="743" cm="1">
        <f t="array" ref="N423">INDEX($H423:$K423,0,MATCH(N$422,$H$422:$K$422,0))*INDEX($J$416:$R$419,MATCH(N$422,$I$416:$I$419,0),MATCH(N$421,$J$415:$R$415,0))</f>
        <v>0</v>
      </c>
      <c r="O423" s="743" cm="1">
        <f t="array" ref="O423">INDEX($H423:$K423,0,MATCH(O$422,$H$422:$K$422,0))*INDEX($J$416:$R$419,MATCH(O$422,$I$416:$I$419,0),MATCH(O$421,$J$415:$R$415,0))</f>
        <v>0</v>
      </c>
      <c r="P423" s="743" cm="1">
        <f t="array" ref="P423">INDEX($H423:$K423,0,MATCH(P$422,$H$422:$K$422,0))*INDEX($J$416:$R$419,MATCH(P$422,$I$416:$I$419,0),MATCH(P$421,$J$415:$R$415,0))</f>
        <v>0</v>
      </c>
      <c r="Q423" s="743" cm="1">
        <f t="array" ref="Q423">INDEX($H423:$K423,0,MATCH(Q$422,$H$422:$K$422,0))*INDEX($J$416:$R$419,MATCH(Q$422,$I$416:$I$419,0),MATCH(Q$421,$J$415:$R$415,0))</f>
        <v>0</v>
      </c>
      <c r="R423" s="743" cm="1">
        <f t="array" ref="R423">INDEX($H423:$K423,0,MATCH(R$422,$H$422:$K$422,0))*INDEX($J$416:$R$419,MATCH(R$422,$I$416:$I$419,0),MATCH(R$421,$J$415:$R$415,0))</f>
        <v>0</v>
      </c>
      <c r="S423" s="743" cm="1">
        <f t="array" ref="S423">INDEX($H423:$K423,0,MATCH(S$422,$H$422:$K$422,0))*INDEX($J$416:$R$419,MATCH(S$422,$I$416:$I$419,0),MATCH(S$421,$J$415:$R$415,0))</f>
        <v>0</v>
      </c>
      <c r="T423" s="743" cm="1">
        <f t="array" ref="T423">INDEX($H423:$K423,0,MATCH(T$422,$H$422:$K$422,0))*INDEX($J$416:$R$419,MATCH(T$422,$I$416:$I$419,0),MATCH(T$421,$J$415:$R$415,0))</f>
        <v>0</v>
      </c>
      <c r="U423" s="743" cm="1">
        <f t="array" ref="U423">INDEX($H423:$K423,0,MATCH(U$422,$H$422:$K$422,0))*INDEX($J$416:$R$419,MATCH(U$422,$I$416:$I$419,0),MATCH(U$421,$J$415:$R$415,0))</f>
        <v>0</v>
      </c>
      <c r="V423" s="743" cm="1">
        <f t="array" ref="V423">INDEX($H423:$K423,0,MATCH(V$422,$H$422:$K$422,0))*INDEX($J$416:$R$419,MATCH(V$422,$I$416:$I$419,0),MATCH(V$421,$J$415:$R$415,0))</f>
        <v>0</v>
      </c>
      <c r="W423" s="743" cm="1">
        <f t="array" ref="W423">INDEX($H423:$K423,0,MATCH(W$422,$H$422:$K$422,0))*INDEX($J$416:$R$419,MATCH(W$422,$I$416:$I$419,0),MATCH(W$421,$J$415:$R$415,0))</f>
        <v>0</v>
      </c>
      <c r="X423" s="743" cm="1">
        <f t="array" ref="X423">INDEX($H423:$K423,0,MATCH(X$422,$H$422:$K$422,0))*INDEX($J$416:$R$419,MATCH(X$422,$I$416:$I$419,0),MATCH(X$421,$J$415:$R$415,0))</f>
        <v>0</v>
      </c>
      <c r="Y423" s="743" cm="1">
        <f t="array" ref="Y423">INDEX($H423:$K423,0,MATCH(Y$422,$H$422:$K$422,0))*INDEX($J$416:$R$419,MATCH(Y$422,$I$416:$I$419,0),MATCH(Y$421,$J$415:$R$415,0))</f>
        <v>0</v>
      </c>
      <c r="Z423" s="743" cm="1">
        <f t="array" ref="Z423">INDEX($H423:$K423,0,MATCH(Z$422,$H$422:$K$422,0))*INDEX($J$416:$R$419,MATCH(Z$422,$I$416:$I$419,0),MATCH(Z$421,$J$415:$R$415,0))</f>
        <v>0</v>
      </c>
      <c r="AA423" s="743" cm="1">
        <f t="array" ref="AA423">INDEX($H423:$K423,0,MATCH(AA$422,$H$422:$K$422,0))*INDEX($J$416:$R$419,MATCH(AA$422,$I$416:$I$419,0),MATCH(AA$421,$J$415:$R$415,0))</f>
        <v>0</v>
      </c>
      <c r="AB423" s="743" cm="1">
        <f t="array" ref="AB423">INDEX($H423:$K423,0,MATCH(AB$422,$H$422:$K$422,0))*INDEX($J$416:$R$419,MATCH(AB$422,$I$416:$I$419,0),MATCH(AB$421,$J$415:$R$415,0))</f>
        <v>0</v>
      </c>
      <c r="AC423" s="743" cm="1">
        <f t="array" ref="AC423">INDEX($H423:$K423,0,MATCH(AC$422,$H$422:$K$422,0))*INDEX($J$416:$R$419,MATCH(AC$422,$I$416:$I$419,0),MATCH(AC$421,$J$415:$R$415,0))</f>
        <v>0</v>
      </c>
      <c r="AD423" s="743" cm="1">
        <f t="array" ref="AD423">INDEX($H423:$K423,0,MATCH(AD$422,$H$422:$K$422,0))*INDEX($J$416:$R$419,MATCH(AD$422,$I$416:$I$419,0),MATCH(AD$421,$J$415:$R$415,0))</f>
        <v>0</v>
      </c>
      <c r="AE423" s="743" cm="1">
        <f t="array" ref="AE423">INDEX($H423:$K423,0,MATCH(AE$422,$H$422:$K$422,0))*INDEX($J$416:$R$419,MATCH(AE$422,$I$416:$I$419,0),MATCH(AE$421,$J$415:$R$415,0))</f>
        <v>0</v>
      </c>
      <c r="AF423" s="743" cm="1">
        <f t="array" ref="AF423">INDEX($H423:$K423,0,MATCH(AF$422,$H$422:$K$422,0))*INDEX($J$416:$R$419,MATCH(AF$422,$I$416:$I$419,0),MATCH(AF$421,$J$415:$R$415,0))</f>
        <v>0</v>
      </c>
      <c r="AG423" s="743" cm="1">
        <f t="array" ref="AG423">INDEX($H423:$K423,0,MATCH(AG$422,$H$422:$K$422,0))*INDEX($J$416:$R$419,MATCH(AG$422,$I$416:$I$419,0),MATCH(AG$421,$J$415:$R$415,0))</f>
        <v>0</v>
      </c>
      <c r="AH423" s="743" cm="1">
        <f t="array" ref="AH423">INDEX($H423:$K423,0,MATCH(AH$422,$H$422:$K$422,0))*INDEX($J$416:$R$419,MATCH(AH$422,$I$416:$I$419,0),MATCH(AH$421,$J$415:$R$415,0))</f>
        <v>0</v>
      </c>
      <c r="AI423" s="743" cm="1">
        <f t="array" ref="AI423">INDEX($H423:$K423,0,MATCH(AI$422,$H$422:$K$422,0))*INDEX($J$416:$R$419,MATCH(AI$422,$I$416:$I$419,0),MATCH(AI$421,$J$415:$R$415,0))</f>
        <v>0</v>
      </c>
      <c r="AJ423" s="743" cm="1">
        <f t="array" ref="AJ423">INDEX($H423:$K423,0,MATCH(AJ$422,$H$422:$K$422,0))*INDEX($J$416:$R$419,MATCH(AJ$422,$I$416:$I$419,0),MATCH(AJ$421,$J$415:$R$415,0))</f>
        <v>0</v>
      </c>
      <c r="AK423" s="743" cm="1">
        <f t="array" ref="AK423">INDEX($H423:$K423,0,MATCH(AK$422,$H$422:$K$422,0))*INDEX($J$416:$R$419,MATCH(AK$422,$I$416:$I$419,0),MATCH(AK$421,$J$415:$R$415,0))</f>
        <v>0</v>
      </c>
      <c r="AL423" s="743" cm="1">
        <f t="array" ref="AL423">INDEX($H423:$K423,0,MATCH(AL$422,$H$422:$K$422,0))*INDEX($J$416:$R$419,MATCH(AL$422,$I$416:$I$419,0),MATCH(AL$421,$J$415:$R$415,0))</f>
        <v>0</v>
      </c>
      <c r="AM423" s="743" cm="1">
        <f t="array" ref="AM423">INDEX($H423:$K423,0,MATCH(AM$422,$H$422:$K$422,0))*INDEX($J$416:$R$419,MATCH(AM$422,$I$416:$I$419,0),MATCH(AM$421,$J$415:$R$415,0))</f>
        <v>0</v>
      </c>
      <c r="AN423" s="743" cm="1">
        <f t="array" ref="AN423">INDEX($H423:$K423,0,MATCH(AN$422,$H$422:$K$422,0))*INDEX($J$416:$R$419,MATCH(AN$422,$I$416:$I$419,0),MATCH(AN$421,$J$415:$R$415,0))</f>
        <v>0</v>
      </c>
      <c r="AO423" s="743" cm="1">
        <f t="array" ref="AO423">INDEX($H423:$K423,0,MATCH(AO$422,$H$422:$K$422,0))*INDEX($J$416:$R$419,MATCH(AO$422,$I$416:$I$419,0),MATCH(AO$421,$J$415:$R$415,0))</f>
        <v>0</v>
      </c>
      <c r="AP423" s="743" cm="1">
        <f t="array" ref="AP423">INDEX($H423:$K423,0,MATCH(AP$422,$H$422:$K$422,0))*INDEX($J$416:$R$419,MATCH(AP$422,$I$416:$I$419,0),MATCH(AP$421,$J$415:$R$415,0))</f>
        <v>0</v>
      </c>
      <c r="AQ423" s="743" cm="1">
        <f t="array" ref="AQ423">INDEX($H423:$K423,0,MATCH(AQ$422,$H$422:$K$422,0))*INDEX($J$416:$R$419,MATCH(AQ$422,$I$416:$I$419,0),MATCH(AQ$421,$J$415:$R$415,0))</f>
        <v>0</v>
      </c>
      <c r="AR423" s="743" cm="1">
        <f t="array" ref="AR423">INDEX($H423:$K423,0,MATCH(AR$422,$H$422:$K$422,0))*INDEX($J$416:$R$419,MATCH(AR$422,$I$416:$I$419,0),MATCH(AR$421,$J$415:$R$415,0))</f>
        <v>0</v>
      </c>
      <c r="AS423" s="743" cm="1">
        <f t="array" ref="AS423">INDEX($H423:$K423,0,MATCH(AS$422,$H$422:$K$422,0))*INDEX($J$416:$R$419,MATCH(AS$422,$I$416:$I$419,0),MATCH(AS$421,$J$415:$R$415,0))</f>
        <v>0</v>
      </c>
      <c r="AT423" s="743" cm="1">
        <f t="array" ref="AT423">INDEX($H423:$K423,0,MATCH(AT$422,$H$422:$K$422,0))*INDEX($J$416:$R$419,MATCH(AT$422,$I$416:$I$419,0),MATCH(AT$421,$J$415:$R$415,0))</f>
        <v>0</v>
      </c>
      <c r="AU423" s="743" cm="1">
        <f t="array" ref="AU423">INDEX($H423:$K423,0,MATCH(AU$422,$H$422:$K$422,0))*INDEX($J$416:$R$419,MATCH(AU$422,$I$416:$I$419,0),MATCH(AU$421,$J$415:$R$415,0))</f>
        <v>0</v>
      </c>
      <c r="AV423" s="196"/>
      <c r="AW423" s="196"/>
      <c r="AX423" s="17"/>
      <c r="AY423" s="9"/>
      <c r="AZ423" s="9"/>
      <c r="BA423" s="9"/>
    </row>
    <row r="424" spans="1:53" ht="15" outlineLevel="1" x14ac:dyDescent="0.25">
      <c r="A424" s="7"/>
      <c r="B424" s="8"/>
      <c r="C424" s="18"/>
      <c r="D424" s="18"/>
      <c r="E424" s="18"/>
      <c r="F424" s="27"/>
      <c r="G424" s="27" t="str">
        <f t="shared" si="124"/>
        <v>GGGGAg1a2</v>
      </c>
      <c r="H424" s="232">
        <v>0</v>
      </c>
      <c r="I424" s="232">
        <v>0</v>
      </c>
      <c r="J424" s="232">
        <v>0</v>
      </c>
      <c r="K424" s="232">
        <v>0</v>
      </c>
      <c r="L424" s="743" cm="1">
        <f t="array" ref="L424">INDEX($H424:$K424,0,MATCH(L$422,$H$422:$K$422,0))*INDEX($J$416:$R$419,MATCH(L$422,$I$416:$I$419,0),MATCH(L$421,$J$415:$R$415,0))</f>
        <v>0</v>
      </c>
      <c r="M424" s="743" cm="1">
        <f t="array" ref="M424">INDEX($H424:$K424,0,MATCH(M$422,$H$422:$K$422,0))*INDEX($J$416:$R$419,MATCH(M$422,$I$416:$I$419,0),MATCH(M$421,$J$415:$R$415,0))</f>
        <v>0</v>
      </c>
      <c r="N424" s="743" cm="1">
        <f t="array" ref="N424">INDEX($H424:$K424,0,MATCH(N$422,$H$422:$K$422,0))*INDEX($J$416:$R$419,MATCH(N$422,$I$416:$I$419,0),MATCH(N$421,$J$415:$R$415,0))</f>
        <v>0</v>
      </c>
      <c r="O424" s="743" cm="1">
        <f t="array" ref="O424">INDEX($H424:$K424,0,MATCH(O$422,$H$422:$K$422,0))*INDEX($J$416:$R$419,MATCH(O$422,$I$416:$I$419,0),MATCH(O$421,$J$415:$R$415,0))</f>
        <v>0</v>
      </c>
      <c r="P424" s="743" cm="1">
        <f t="array" ref="P424">INDEX($H424:$K424,0,MATCH(P$422,$H$422:$K$422,0))*INDEX($J$416:$R$419,MATCH(P$422,$I$416:$I$419,0),MATCH(P$421,$J$415:$R$415,0))</f>
        <v>0</v>
      </c>
      <c r="Q424" s="743" cm="1">
        <f t="array" ref="Q424">INDEX($H424:$K424,0,MATCH(Q$422,$H$422:$K$422,0))*INDEX($J$416:$R$419,MATCH(Q$422,$I$416:$I$419,0),MATCH(Q$421,$J$415:$R$415,0))</f>
        <v>0</v>
      </c>
      <c r="R424" s="743" cm="1">
        <f t="array" ref="R424">INDEX($H424:$K424,0,MATCH(R$422,$H$422:$K$422,0))*INDEX($J$416:$R$419,MATCH(R$422,$I$416:$I$419,0),MATCH(R$421,$J$415:$R$415,0))</f>
        <v>0</v>
      </c>
      <c r="S424" s="743" cm="1">
        <f t="array" ref="S424">INDEX($H424:$K424,0,MATCH(S$422,$H$422:$K$422,0))*INDEX($J$416:$R$419,MATCH(S$422,$I$416:$I$419,0),MATCH(S$421,$J$415:$R$415,0))</f>
        <v>0</v>
      </c>
      <c r="T424" s="743" cm="1">
        <f t="array" ref="T424">INDEX($H424:$K424,0,MATCH(T$422,$H$422:$K$422,0))*INDEX($J$416:$R$419,MATCH(T$422,$I$416:$I$419,0),MATCH(T$421,$J$415:$R$415,0))</f>
        <v>0</v>
      </c>
      <c r="U424" s="743" cm="1">
        <f t="array" ref="U424">INDEX($H424:$K424,0,MATCH(U$422,$H$422:$K$422,0))*INDEX($J$416:$R$419,MATCH(U$422,$I$416:$I$419,0),MATCH(U$421,$J$415:$R$415,0))</f>
        <v>0</v>
      </c>
      <c r="V424" s="743" cm="1">
        <f t="array" ref="V424">INDEX($H424:$K424,0,MATCH(V$422,$H$422:$K$422,0))*INDEX($J$416:$R$419,MATCH(V$422,$I$416:$I$419,0),MATCH(V$421,$J$415:$R$415,0))</f>
        <v>0</v>
      </c>
      <c r="W424" s="743" cm="1">
        <f t="array" ref="W424">INDEX($H424:$K424,0,MATCH(W$422,$H$422:$K$422,0))*INDEX($J$416:$R$419,MATCH(W$422,$I$416:$I$419,0),MATCH(W$421,$J$415:$R$415,0))</f>
        <v>0</v>
      </c>
      <c r="X424" s="743" cm="1">
        <f t="array" ref="X424">INDEX($H424:$K424,0,MATCH(X$422,$H$422:$K$422,0))*INDEX($J$416:$R$419,MATCH(X$422,$I$416:$I$419,0),MATCH(X$421,$J$415:$R$415,0))</f>
        <v>0</v>
      </c>
      <c r="Y424" s="743" cm="1">
        <f t="array" ref="Y424">INDEX($H424:$K424,0,MATCH(Y$422,$H$422:$K$422,0))*INDEX($J$416:$R$419,MATCH(Y$422,$I$416:$I$419,0),MATCH(Y$421,$J$415:$R$415,0))</f>
        <v>0</v>
      </c>
      <c r="Z424" s="743" cm="1">
        <f t="array" ref="Z424">INDEX($H424:$K424,0,MATCH(Z$422,$H$422:$K$422,0))*INDEX($J$416:$R$419,MATCH(Z$422,$I$416:$I$419,0),MATCH(Z$421,$J$415:$R$415,0))</f>
        <v>0</v>
      </c>
      <c r="AA424" s="743" cm="1">
        <f t="array" ref="AA424">INDEX($H424:$K424,0,MATCH(AA$422,$H$422:$K$422,0))*INDEX($J$416:$R$419,MATCH(AA$422,$I$416:$I$419,0),MATCH(AA$421,$J$415:$R$415,0))</f>
        <v>0</v>
      </c>
      <c r="AB424" s="743" cm="1">
        <f t="array" ref="AB424">INDEX($H424:$K424,0,MATCH(AB$422,$H$422:$K$422,0))*INDEX($J$416:$R$419,MATCH(AB$422,$I$416:$I$419,0),MATCH(AB$421,$J$415:$R$415,0))</f>
        <v>0</v>
      </c>
      <c r="AC424" s="743" cm="1">
        <f t="array" ref="AC424">INDEX($H424:$K424,0,MATCH(AC$422,$H$422:$K$422,0))*INDEX($J$416:$R$419,MATCH(AC$422,$I$416:$I$419,0),MATCH(AC$421,$J$415:$R$415,0))</f>
        <v>0</v>
      </c>
      <c r="AD424" s="743" cm="1">
        <f t="array" ref="AD424">INDEX($H424:$K424,0,MATCH(AD$422,$H$422:$K$422,0))*INDEX($J$416:$R$419,MATCH(AD$422,$I$416:$I$419,0),MATCH(AD$421,$J$415:$R$415,0))</f>
        <v>0</v>
      </c>
      <c r="AE424" s="743" cm="1">
        <f t="array" ref="AE424">INDEX($H424:$K424,0,MATCH(AE$422,$H$422:$K$422,0))*INDEX($J$416:$R$419,MATCH(AE$422,$I$416:$I$419,0),MATCH(AE$421,$J$415:$R$415,0))</f>
        <v>0</v>
      </c>
      <c r="AF424" s="743" cm="1">
        <f t="array" ref="AF424">INDEX($H424:$K424,0,MATCH(AF$422,$H$422:$K$422,0))*INDEX($J$416:$R$419,MATCH(AF$422,$I$416:$I$419,0),MATCH(AF$421,$J$415:$R$415,0))</f>
        <v>0</v>
      </c>
      <c r="AG424" s="743" cm="1">
        <f t="array" ref="AG424">INDEX($H424:$K424,0,MATCH(AG$422,$H$422:$K$422,0))*INDEX($J$416:$R$419,MATCH(AG$422,$I$416:$I$419,0),MATCH(AG$421,$J$415:$R$415,0))</f>
        <v>0</v>
      </c>
      <c r="AH424" s="743" cm="1">
        <f t="array" ref="AH424">INDEX($H424:$K424,0,MATCH(AH$422,$H$422:$K$422,0))*INDEX($J$416:$R$419,MATCH(AH$422,$I$416:$I$419,0),MATCH(AH$421,$J$415:$R$415,0))</f>
        <v>0</v>
      </c>
      <c r="AI424" s="743" cm="1">
        <f t="array" ref="AI424">INDEX($H424:$K424,0,MATCH(AI$422,$H$422:$K$422,0))*INDEX($J$416:$R$419,MATCH(AI$422,$I$416:$I$419,0),MATCH(AI$421,$J$415:$R$415,0))</f>
        <v>0</v>
      </c>
      <c r="AJ424" s="743" cm="1">
        <f t="array" ref="AJ424">INDEX($H424:$K424,0,MATCH(AJ$422,$H$422:$K$422,0))*INDEX($J$416:$R$419,MATCH(AJ$422,$I$416:$I$419,0),MATCH(AJ$421,$J$415:$R$415,0))</f>
        <v>0</v>
      </c>
      <c r="AK424" s="743" cm="1">
        <f t="array" ref="AK424">INDEX($H424:$K424,0,MATCH(AK$422,$H$422:$K$422,0))*INDEX($J$416:$R$419,MATCH(AK$422,$I$416:$I$419,0),MATCH(AK$421,$J$415:$R$415,0))</f>
        <v>0</v>
      </c>
      <c r="AL424" s="743" cm="1">
        <f t="array" ref="AL424">INDEX($H424:$K424,0,MATCH(AL$422,$H$422:$K$422,0))*INDEX($J$416:$R$419,MATCH(AL$422,$I$416:$I$419,0),MATCH(AL$421,$J$415:$R$415,0))</f>
        <v>0</v>
      </c>
      <c r="AM424" s="743" cm="1">
        <f t="array" ref="AM424">INDEX($H424:$K424,0,MATCH(AM$422,$H$422:$K$422,0))*INDEX($J$416:$R$419,MATCH(AM$422,$I$416:$I$419,0),MATCH(AM$421,$J$415:$R$415,0))</f>
        <v>0</v>
      </c>
      <c r="AN424" s="743" cm="1">
        <f t="array" ref="AN424">INDEX($H424:$K424,0,MATCH(AN$422,$H$422:$K$422,0))*INDEX($J$416:$R$419,MATCH(AN$422,$I$416:$I$419,0),MATCH(AN$421,$J$415:$R$415,0))</f>
        <v>0</v>
      </c>
      <c r="AO424" s="743" cm="1">
        <f t="array" ref="AO424">INDEX($H424:$K424,0,MATCH(AO$422,$H$422:$K$422,0))*INDEX($J$416:$R$419,MATCH(AO$422,$I$416:$I$419,0),MATCH(AO$421,$J$415:$R$415,0))</f>
        <v>0</v>
      </c>
      <c r="AP424" s="743" cm="1">
        <f t="array" ref="AP424">INDEX($H424:$K424,0,MATCH(AP$422,$H$422:$K$422,0))*INDEX($J$416:$R$419,MATCH(AP$422,$I$416:$I$419,0),MATCH(AP$421,$J$415:$R$415,0))</f>
        <v>0</v>
      </c>
      <c r="AQ424" s="743" cm="1">
        <f t="array" ref="AQ424">INDEX($H424:$K424,0,MATCH(AQ$422,$H$422:$K$422,0))*INDEX($J$416:$R$419,MATCH(AQ$422,$I$416:$I$419,0),MATCH(AQ$421,$J$415:$R$415,0))</f>
        <v>0</v>
      </c>
      <c r="AR424" s="743" cm="1">
        <f t="array" ref="AR424">INDEX($H424:$K424,0,MATCH(AR$422,$H$422:$K$422,0))*INDEX($J$416:$R$419,MATCH(AR$422,$I$416:$I$419,0),MATCH(AR$421,$J$415:$R$415,0))</f>
        <v>0</v>
      </c>
      <c r="AS424" s="743" cm="1">
        <f t="array" ref="AS424">INDEX($H424:$K424,0,MATCH(AS$422,$H$422:$K$422,0))*INDEX($J$416:$R$419,MATCH(AS$422,$I$416:$I$419,0),MATCH(AS$421,$J$415:$R$415,0))</f>
        <v>0</v>
      </c>
      <c r="AT424" s="743" cm="1">
        <f t="array" ref="AT424">INDEX($H424:$K424,0,MATCH(AT$422,$H$422:$K$422,0))*INDEX($J$416:$R$419,MATCH(AT$422,$I$416:$I$419,0),MATCH(AT$421,$J$415:$R$415,0))</f>
        <v>0</v>
      </c>
      <c r="AU424" s="743" cm="1">
        <f t="array" ref="AU424">INDEX($H424:$K424,0,MATCH(AU$422,$H$422:$K$422,0))*INDEX($J$416:$R$419,MATCH(AU$422,$I$416:$I$419,0),MATCH(AU$421,$J$415:$R$415,0))</f>
        <v>0</v>
      </c>
      <c r="AV424" s="196"/>
      <c r="AW424" s="196"/>
      <c r="AX424" s="17"/>
      <c r="AY424" s="9"/>
      <c r="AZ424" s="9"/>
      <c r="BA424" s="9"/>
    </row>
    <row r="425" spans="1:53" ht="15" outlineLevel="1" x14ac:dyDescent="0.25">
      <c r="A425" s="7"/>
      <c r="B425" s="8"/>
      <c r="C425" s="18"/>
      <c r="D425" s="18"/>
      <c r="E425" s="18"/>
      <c r="F425" s="27"/>
      <c r="G425" s="27" t="str">
        <f t="shared" si="124"/>
        <v>GGGGSg1a2</v>
      </c>
      <c r="H425" s="232">
        <v>0</v>
      </c>
      <c r="I425" s="232">
        <v>0</v>
      </c>
      <c r="J425" s="232">
        <v>0</v>
      </c>
      <c r="K425" s="232">
        <v>0</v>
      </c>
      <c r="L425" s="743" cm="1">
        <f t="array" ref="L425">INDEX($H425:$K425,0,MATCH(L$422,$H$422:$K$422,0))*INDEX($J$416:$R$419,MATCH(L$422,$I$416:$I$419,0),MATCH(L$421,$J$415:$R$415,0))</f>
        <v>0</v>
      </c>
      <c r="M425" s="743" cm="1">
        <f t="array" ref="M425">INDEX($H425:$K425,0,MATCH(M$422,$H$422:$K$422,0))*INDEX($J$416:$R$419,MATCH(M$422,$I$416:$I$419,0),MATCH(M$421,$J$415:$R$415,0))</f>
        <v>0</v>
      </c>
      <c r="N425" s="743" cm="1">
        <f t="array" ref="N425">INDEX($H425:$K425,0,MATCH(N$422,$H$422:$K$422,0))*INDEX($J$416:$R$419,MATCH(N$422,$I$416:$I$419,0),MATCH(N$421,$J$415:$R$415,0))</f>
        <v>0</v>
      </c>
      <c r="O425" s="743" cm="1">
        <f t="array" ref="O425">INDEX($H425:$K425,0,MATCH(O$422,$H$422:$K$422,0))*INDEX($J$416:$R$419,MATCH(O$422,$I$416:$I$419,0),MATCH(O$421,$J$415:$R$415,0))</f>
        <v>0</v>
      </c>
      <c r="P425" s="743" cm="1">
        <f t="array" ref="P425">INDEX($H425:$K425,0,MATCH(P$422,$H$422:$K$422,0))*INDEX($J$416:$R$419,MATCH(P$422,$I$416:$I$419,0),MATCH(P$421,$J$415:$R$415,0))</f>
        <v>0</v>
      </c>
      <c r="Q425" s="743" cm="1">
        <f t="array" ref="Q425">INDEX($H425:$K425,0,MATCH(Q$422,$H$422:$K$422,0))*INDEX($J$416:$R$419,MATCH(Q$422,$I$416:$I$419,0),MATCH(Q$421,$J$415:$R$415,0))</f>
        <v>0</v>
      </c>
      <c r="R425" s="743" cm="1">
        <f t="array" ref="R425">INDEX($H425:$K425,0,MATCH(R$422,$H$422:$K$422,0))*INDEX($J$416:$R$419,MATCH(R$422,$I$416:$I$419,0),MATCH(R$421,$J$415:$R$415,0))</f>
        <v>0</v>
      </c>
      <c r="S425" s="743" cm="1">
        <f t="array" ref="S425">INDEX($H425:$K425,0,MATCH(S$422,$H$422:$K$422,0))*INDEX($J$416:$R$419,MATCH(S$422,$I$416:$I$419,0),MATCH(S$421,$J$415:$R$415,0))</f>
        <v>0</v>
      </c>
      <c r="T425" s="743" cm="1">
        <f t="array" ref="T425">INDEX($H425:$K425,0,MATCH(T$422,$H$422:$K$422,0))*INDEX($J$416:$R$419,MATCH(T$422,$I$416:$I$419,0),MATCH(T$421,$J$415:$R$415,0))</f>
        <v>0</v>
      </c>
      <c r="U425" s="743" cm="1">
        <f t="array" ref="U425">INDEX($H425:$K425,0,MATCH(U$422,$H$422:$K$422,0))*INDEX($J$416:$R$419,MATCH(U$422,$I$416:$I$419,0),MATCH(U$421,$J$415:$R$415,0))</f>
        <v>0</v>
      </c>
      <c r="V425" s="743" cm="1">
        <f t="array" ref="V425">INDEX($H425:$K425,0,MATCH(V$422,$H$422:$K$422,0))*INDEX($J$416:$R$419,MATCH(V$422,$I$416:$I$419,0),MATCH(V$421,$J$415:$R$415,0))</f>
        <v>0</v>
      </c>
      <c r="W425" s="743" cm="1">
        <f t="array" ref="W425">INDEX($H425:$K425,0,MATCH(W$422,$H$422:$K$422,0))*INDEX($J$416:$R$419,MATCH(W$422,$I$416:$I$419,0),MATCH(W$421,$J$415:$R$415,0))</f>
        <v>0</v>
      </c>
      <c r="X425" s="743" cm="1">
        <f t="array" ref="X425">INDEX($H425:$K425,0,MATCH(X$422,$H$422:$K$422,0))*INDEX($J$416:$R$419,MATCH(X$422,$I$416:$I$419,0),MATCH(X$421,$J$415:$R$415,0))</f>
        <v>0</v>
      </c>
      <c r="Y425" s="743" cm="1">
        <f t="array" ref="Y425">INDEX($H425:$K425,0,MATCH(Y$422,$H$422:$K$422,0))*INDEX($J$416:$R$419,MATCH(Y$422,$I$416:$I$419,0),MATCH(Y$421,$J$415:$R$415,0))</f>
        <v>0</v>
      </c>
      <c r="Z425" s="743" cm="1">
        <f t="array" ref="Z425">INDEX($H425:$K425,0,MATCH(Z$422,$H$422:$K$422,0))*INDEX($J$416:$R$419,MATCH(Z$422,$I$416:$I$419,0),MATCH(Z$421,$J$415:$R$415,0))</f>
        <v>0</v>
      </c>
      <c r="AA425" s="743" cm="1">
        <f t="array" ref="AA425">INDEX($H425:$K425,0,MATCH(AA$422,$H$422:$K$422,0))*INDEX($J$416:$R$419,MATCH(AA$422,$I$416:$I$419,0),MATCH(AA$421,$J$415:$R$415,0))</f>
        <v>0</v>
      </c>
      <c r="AB425" s="743" cm="1">
        <f t="array" ref="AB425">INDEX($H425:$K425,0,MATCH(AB$422,$H$422:$K$422,0))*INDEX($J$416:$R$419,MATCH(AB$422,$I$416:$I$419,0),MATCH(AB$421,$J$415:$R$415,0))</f>
        <v>0</v>
      </c>
      <c r="AC425" s="743" cm="1">
        <f t="array" ref="AC425">INDEX($H425:$K425,0,MATCH(AC$422,$H$422:$K$422,0))*INDEX($J$416:$R$419,MATCH(AC$422,$I$416:$I$419,0),MATCH(AC$421,$J$415:$R$415,0))</f>
        <v>0</v>
      </c>
      <c r="AD425" s="743" cm="1">
        <f t="array" ref="AD425">INDEX($H425:$K425,0,MATCH(AD$422,$H$422:$K$422,0))*INDEX($J$416:$R$419,MATCH(AD$422,$I$416:$I$419,0),MATCH(AD$421,$J$415:$R$415,0))</f>
        <v>0</v>
      </c>
      <c r="AE425" s="743" cm="1">
        <f t="array" ref="AE425">INDEX($H425:$K425,0,MATCH(AE$422,$H$422:$K$422,0))*INDEX($J$416:$R$419,MATCH(AE$422,$I$416:$I$419,0),MATCH(AE$421,$J$415:$R$415,0))</f>
        <v>0</v>
      </c>
      <c r="AF425" s="743" cm="1">
        <f t="array" ref="AF425">INDEX($H425:$K425,0,MATCH(AF$422,$H$422:$K$422,0))*INDEX($J$416:$R$419,MATCH(AF$422,$I$416:$I$419,0),MATCH(AF$421,$J$415:$R$415,0))</f>
        <v>0</v>
      </c>
      <c r="AG425" s="743" cm="1">
        <f t="array" ref="AG425">INDEX($H425:$K425,0,MATCH(AG$422,$H$422:$K$422,0))*INDEX($J$416:$R$419,MATCH(AG$422,$I$416:$I$419,0),MATCH(AG$421,$J$415:$R$415,0))</f>
        <v>0</v>
      </c>
      <c r="AH425" s="743" cm="1">
        <f t="array" ref="AH425">INDEX($H425:$K425,0,MATCH(AH$422,$H$422:$K$422,0))*INDEX($J$416:$R$419,MATCH(AH$422,$I$416:$I$419,0),MATCH(AH$421,$J$415:$R$415,0))</f>
        <v>0</v>
      </c>
      <c r="AI425" s="743" cm="1">
        <f t="array" ref="AI425">INDEX($H425:$K425,0,MATCH(AI$422,$H$422:$K$422,0))*INDEX($J$416:$R$419,MATCH(AI$422,$I$416:$I$419,0),MATCH(AI$421,$J$415:$R$415,0))</f>
        <v>0</v>
      </c>
      <c r="AJ425" s="743" cm="1">
        <f t="array" ref="AJ425">INDEX($H425:$K425,0,MATCH(AJ$422,$H$422:$K$422,0))*INDEX($J$416:$R$419,MATCH(AJ$422,$I$416:$I$419,0),MATCH(AJ$421,$J$415:$R$415,0))</f>
        <v>0</v>
      </c>
      <c r="AK425" s="743" cm="1">
        <f t="array" ref="AK425">INDEX($H425:$K425,0,MATCH(AK$422,$H$422:$K$422,0))*INDEX($J$416:$R$419,MATCH(AK$422,$I$416:$I$419,0),MATCH(AK$421,$J$415:$R$415,0))</f>
        <v>0</v>
      </c>
      <c r="AL425" s="743" cm="1">
        <f t="array" ref="AL425">INDEX($H425:$K425,0,MATCH(AL$422,$H$422:$K$422,0))*INDEX($J$416:$R$419,MATCH(AL$422,$I$416:$I$419,0),MATCH(AL$421,$J$415:$R$415,0))</f>
        <v>0</v>
      </c>
      <c r="AM425" s="743" cm="1">
        <f t="array" ref="AM425">INDEX($H425:$K425,0,MATCH(AM$422,$H$422:$K$422,0))*INDEX($J$416:$R$419,MATCH(AM$422,$I$416:$I$419,0),MATCH(AM$421,$J$415:$R$415,0))</f>
        <v>0</v>
      </c>
      <c r="AN425" s="743" cm="1">
        <f t="array" ref="AN425">INDEX($H425:$K425,0,MATCH(AN$422,$H$422:$K$422,0))*INDEX($J$416:$R$419,MATCH(AN$422,$I$416:$I$419,0),MATCH(AN$421,$J$415:$R$415,0))</f>
        <v>0</v>
      </c>
      <c r="AO425" s="743" cm="1">
        <f t="array" ref="AO425">INDEX($H425:$K425,0,MATCH(AO$422,$H$422:$K$422,0))*INDEX($J$416:$R$419,MATCH(AO$422,$I$416:$I$419,0),MATCH(AO$421,$J$415:$R$415,0))</f>
        <v>0</v>
      </c>
      <c r="AP425" s="743" cm="1">
        <f t="array" ref="AP425">INDEX($H425:$K425,0,MATCH(AP$422,$H$422:$K$422,0))*INDEX($J$416:$R$419,MATCH(AP$422,$I$416:$I$419,0),MATCH(AP$421,$J$415:$R$415,0))</f>
        <v>0</v>
      </c>
      <c r="AQ425" s="743" cm="1">
        <f t="array" ref="AQ425">INDEX($H425:$K425,0,MATCH(AQ$422,$H$422:$K$422,0))*INDEX($J$416:$R$419,MATCH(AQ$422,$I$416:$I$419,0),MATCH(AQ$421,$J$415:$R$415,0))</f>
        <v>0</v>
      </c>
      <c r="AR425" s="743" cm="1">
        <f t="array" ref="AR425">INDEX($H425:$K425,0,MATCH(AR$422,$H$422:$K$422,0))*INDEX($J$416:$R$419,MATCH(AR$422,$I$416:$I$419,0),MATCH(AR$421,$J$415:$R$415,0))</f>
        <v>0</v>
      </c>
      <c r="AS425" s="743" cm="1">
        <f t="array" ref="AS425">INDEX($H425:$K425,0,MATCH(AS$422,$H$422:$K$422,0))*INDEX($J$416:$R$419,MATCH(AS$422,$I$416:$I$419,0),MATCH(AS$421,$J$415:$R$415,0))</f>
        <v>0</v>
      </c>
      <c r="AT425" s="743" cm="1">
        <f t="array" ref="AT425">INDEX($H425:$K425,0,MATCH(AT$422,$H$422:$K$422,0))*INDEX($J$416:$R$419,MATCH(AT$422,$I$416:$I$419,0),MATCH(AT$421,$J$415:$R$415,0))</f>
        <v>0</v>
      </c>
      <c r="AU425" s="743" cm="1">
        <f t="array" ref="AU425">INDEX($H425:$K425,0,MATCH(AU$422,$H$422:$K$422,0))*INDEX($J$416:$R$419,MATCH(AU$422,$I$416:$I$419,0),MATCH(AU$421,$J$415:$R$415,0))</f>
        <v>0</v>
      </c>
      <c r="AV425" s="196"/>
      <c r="AW425" s="196"/>
      <c r="AX425" s="17"/>
      <c r="AY425" s="9"/>
      <c r="AZ425" s="9"/>
      <c r="BA425" s="9"/>
    </row>
    <row r="426" spans="1:53" ht="15" outlineLevel="1" x14ac:dyDescent="0.25">
      <c r="A426" s="7"/>
      <c r="B426" s="8"/>
      <c r="C426" s="18"/>
      <c r="D426" s="18"/>
      <c r="E426" s="18"/>
      <c r="F426" s="27"/>
      <c r="G426" s="27" t="str">
        <f t="shared" si="124"/>
        <v>GGGAg2Na2</v>
      </c>
      <c r="H426" s="232">
        <v>0</v>
      </c>
      <c r="I426" s="232">
        <v>0</v>
      </c>
      <c r="J426" s="232">
        <v>0</v>
      </c>
      <c r="K426" s="232">
        <v>0</v>
      </c>
      <c r="L426" s="743" cm="1">
        <f t="array" ref="L426">INDEX($H426:$K426,0,MATCH(L$422,$H$422:$K$422,0))*INDEX($J$416:$R$419,MATCH(L$422,$I$416:$I$419,0),MATCH(L$421,$J$415:$R$415,0))</f>
        <v>0</v>
      </c>
      <c r="M426" s="743" cm="1">
        <f t="array" ref="M426">INDEX($H426:$K426,0,MATCH(M$422,$H$422:$K$422,0))*INDEX($J$416:$R$419,MATCH(M$422,$I$416:$I$419,0),MATCH(M$421,$J$415:$R$415,0))</f>
        <v>0</v>
      </c>
      <c r="N426" s="743" cm="1">
        <f t="array" ref="N426">INDEX($H426:$K426,0,MATCH(N$422,$H$422:$K$422,0))*INDEX($J$416:$R$419,MATCH(N$422,$I$416:$I$419,0),MATCH(N$421,$J$415:$R$415,0))</f>
        <v>0</v>
      </c>
      <c r="O426" s="743" cm="1">
        <f t="array" ref="O426">INDEX($H426:$K426,0,MATCH(O$422,$H$422:$K$422,0))*INDEX($J$416:$R$419,MATCH(O$422,$I$416:$I$419,0),MATCH(O$421,$J$415:$R$415,0))</f>
        <v>0</v>
      </c>
      <c r="P426" s="743" cm="1">
        <f t="array" ref="P426">INDEX($H426:$K426,0,MATCH(P$422,$H$422:$K$422,0))*INDEX($J$416:$R$419,MATCH(P$422,$I$416:$I$419,0),MATCH(P$421,$J$415:$R$415,0))</f>
        <v>0</v>
      </c>
      <c r="Q426" s="743" cm="1">
        <f t="array" ref="Q426">INDEX($H426:$K426,0,MATCH(Q$422,$H$422:$K$422,0))*INDEX($J$416:$R$419,MATCH(Q$422,$I$416:$I$419,0),MATCH(Q$421,$J$415:$R$415,0))</f>
        <v>0</v>
      </c>
      <c r="R426" s="743" cm="1">
        <f t="array" ref="R426">INDEX($H426:$K426,0,MATCH(R$422,$H$422:$K$422,0))*INDEX($J$416:$R$419,MATCH(R$422,$I$416:$I$419,0),MATCH(R$421,$J$415:$R$415,0))</f>
        <v>0</v>
      </c>
      <c r="S426" s="743" cm="1">
        <f t="array" ref="S426">INDEX($H426:$K426,0,MATCH(S$422,$H$422:$K$422,0))*INDEX($J$416:$R$419,MATCH(S$422,$I$416:$I$419,0),MATCH(S$421,$J$415:$R$415,0))</f>
        <v>0</v>
      </c>
      <c r="T426" s="743" cm="1">
        <f t="array" ref="T426">INDEX($H426:$K426,0,MATCH(T$422,$H$422:$K$422,0))*INDEX($J$416:$R$419,MATCH(T$422,$I$416:$I$419,0),MATCH(T$421,$J$415:$R$415,0))</f>
        <v>0</v>
      </c>
      <c r="U426" s="743" cm="1">
        <f t="array" ref="U426">INDEX($H426:$K426,0,MATCH(U$422,$H$422:$K$422,0))*INDEX($J$416:$R$419,MATCH(U$422,$I$416:$I$419,0),MATCH(U$421,$J$415:$R$415,0))</f>
        <v>0</v>
      </c>
      <c r="V426" s="743" cm="1">
        <f t="array" ref="V426">INDEX($H426:$K426,0,MATCH(V$422,$H$422:$K$422,0))*INDEX($J$416:$R$419,MATCH(V$422,$I$416:$I$419,0),MATCH(V$421,$J$415:$R$415,0))</f>
        <v>0</v>
      </c>
      <c r="W426" s="743" cm="1">
        <f t="array" ref="W426">INDEX($H426:$K426,0,MATCH(W$422,$H$422:$K$422,0))*INDEX($J$416:$R$419,MATCH(W$422,$I$416:$I$419,0),MATCH(W$421,$J$415:$R$415,0))</f>
        <v>0</v>
      </c>
      <c r="X426" s="743" cm="1">
        <f t="array" ref="X426">INDEX($H426:$K426,0,MATCH(X$422,$H$422:$K$422,0))*INDEX($J$416:$R$419,MATCH(X$422,$I$416:$I$419,0),MATCH(X$421,$J$415:$R$415,0))</f>
        <v>0</v>
      </c>
      <c r="Y426" s="743" cm="1">
        <f t="array" ref="Y426">INDEX($H426:$K426,0,MATCH(Y$422,$H$422:$K$422,0))*INDEX($J$416:$R$419,MATCH(Y$422,$I$416:$I$419,0),MATCH(Y$421,$J$415:$R$415,0))</f>
        <v>0</v>
      </c>
      <c r="Z426" s="743" cm="1">
        <f t="array" ref="Z426">INDEX($H426:$K426,0,MATCH(Z$422,$H$422:$K$422,0))*INDEX($J$416:$R$419,MATCH(Z$422,$I$416:$I$419,0),MATCH(Z$421,$J$415:$R$415,0))</f>
        <v>0</v>
      </c>
      <c r="AA426" s="743" cm="1">
        <f t="array" ref="AA426">INDEX($H426:$K426,0,MATCH(AA$422,$H$422:$K$422,0))*INDEX($J$416:$R$419,MATCH(AA$422,$I$416:$I$419,0),MATCH(AA$421,$J$415:$R$415,0))</f>
        <v>0</v>
      </c>
      <c r="AB426" s="743" cm="1">
        <f t="array" ref="AB426">INDEX($H426:$K426,0,MATCH(AB$422,$H$422:$K$422,0))*INDEX($J$416:$R$419,MATCH(AB$422,$I$416:$I$419,0),MATCH(AB$421,$J$415:$R$415,0))</f>
        <v>0</v>
      </c>
      <c r="AC426" s="743" cm="1">
        <f t="array" ref="AC426">INDEX($H426:$K426,0,MATCH(AC$422,$H$422:$K$422,0))*INDEX($J$416:$R$419,MATCH(AC$422,$I$416:$I$419,0),MATCH(AC$421,$J$415:$R$415,0))</f>
        <v>0</v>
      </c>
      <c r="AD426" s="743" cm="1">
        <f t="array" ref="AD426">INDEX($H426:$K426,0,MATCH(AD$422,$H$422:$K$422,0))*INDEX($J$416:$R$419,MATCH(AD$422,$I$416:$I$419,0),MATCH(AD$421,$J$415:$R$415,0))</f>
        <v>0</v>
      </c>
      <c r="AE426" s="743" cm="1">
        <f t="array" ref="AE426">INDEX($H426:$K426,0,MATCH(AE$422,$H$422:$K$422,0))*INDEX($J$416:$R$419,MATCH(AE$422,$I$416:$I$419,0),MATCH(AE$421,$J$415:$R$415,0))</f>
        <v>0</v>
      </c>
      <c r="AF426" s="743" cm="1">
        <f t="array" ref="AF426">INDEX($H426:$K426,0,MATCH(AF$422,$H$422:$K$422,0))*INDEX($J$416:$R$419,MATCH(AF$422,$I$416:$I$419,0),MATCH(AF$421,$J$415:$R$415,0))</f>
        <v>0</v>
      </c>
      <c r="AG426" s="743" cm="1">
        <f t="array" ref="AG426">INDEX($H426:$K426,0,MATCH(AG$422,$H$422:$K$422,0))*INDEX($J$416:$R$419,MATCH(AG$422,$I$416:$I$419,0),MATCH(AG$421,$J$415:$R$415,0))</f>
        <v>0</v>
      </c>
      <c r="AH426" s="743" cm="1">
        <f t="array" ref="AH426">INDEX($H426:$K426,0,MATCH(AH$422,$H$422:$K$422,0))*INDEX($J$416:$R$419,MATCH(AH$422,$I$416:$I$419,0),MATCH(AH$421,$J$415:$R$415,0))</f>
        <v>0</v>
      </c>
      <c r="AI426" s="743" cm="1">
        <f t="array" ref="AI426">INDEX($H426:$K426,0,MATCH(AI$422,$H$422:$K$422,0))*INDEX($J$416:$R$419,MATCH(AI$422,$I$416:$I$419,0),MATCH(AI$421,$J$415:$R$415,0))</f>
        <v>0</v>
      </c>
      <c r="AJ426" s="743" cm="1">
        <f t="array" ref="AJ426">INDEX($H426:$K426,0,MATCH(AJ$422,$H$422:$K$422,0))*INDEX($J$416:$R$419,MATCH(AJ$422,$I$416:$I$419,0),MATCH(AJ$421,$J$415:$R$415,0))</f>
        <v>0</v>
      </c>
      <c r="AK426" s="743" cm="1">
        <f t="array" ref="AK426">INDEX($H426:$K426,0,MATCH(AK$422,$H$422:$K$422,0))*INDEX($J$416:$R$419,MATCH(AK$422,$I$416:$I$419,0),MATCH(AK$421,$J$415:$R$415,0))</f>
        <v>0</v>
      </c>
      <c r="AL426" s="743" cm="1">
        <f t="array" ref="AL426">INDEX($H426:$K426,0,MATCH(AL$422,$H$422:$K$422,0))*INDEX($J$416:$R$419,MATCH(AL$422,$I$416:$I$419,0),MATCH(AL$421,$J$415:$R$415,0))</f>
        <v>0</v>
      </c>
      <c r="AM426" s="743" cm="1">
        <f t="array" ref="AM426">INDEX($H426:$K426,0,MATCH(AM$422,$H$422:$K$422,0))*INDEX($J$416:$R$419,MATCH(AM$422,$I$416:$I$419,0),MATCH(AM$421,$J$415:$R$415,0))</f>
        <v>0</v>
      </c>
      <c r="AN426" s="743" cm="1">
        <f t="array" ref="AN426">INDEX($H426:$K426,0,MATCH(AN$422,$H$422:$K$422,0))*INDEX($J$416:$R$419,MATCH(AN$422,$I$416:$I$419,0),MATCH(AN$421,$J$415:$R$415,0))</f>
        <v>0</v>
      </c>
      <c r="AO426" s="743" cm="1">
        <f t="array" ref="AO426">INDEX($H426:$K426,0,MATCH(AO$422,$H$422:$K$422,0))*INDEX($J$416:$R$419,MATCH(AO$422,$I$416:$I$419,0),MATCH(AO$421,$J$415:$R$415,0))</f>
        <v>0</v>
      </c>
      <c r="AP426" s="743" cm="1">
        <f t="array" ref="AP426">INDEX($H426:$K426,0,MATCH(AP$422,$H$422:$K$422,0))*INDEX($J$416:$R$419,MATCH(AP$422,$I$416:$I$419,0),MATCH(AP$421,$J$415:$R$415,0))</f>
        <v>0</v>
      </c>
      <c r="AQ426" s="743" cm="1">
        <f t="array" ref="AQ426">INDEX($H426:$K426,0,MATCH(AQ$422,$H$422:$K$422,0))*INDEX($J$416:$R$419,MATCH(AQ$422,$I$416:$I$419,0),MATCH(AQ$421,$J$415:$R$415,0))</f>
        <v>0</v>
      </c>
      <c r="AR426" s="743" cm="1">
        <f t="array" ref="AR426">INDEX($H426:$K426,0,MATCH(AR$422,$H$422:$K$422,0))*INDEX($J$416:$R$419,MATCH(AR$422,$I$416:$I$419,0),MATCH(AR$421,$J$415:$R$415,0))</f>
        <v>0</v>
      </c>
      <c r="AS426" s="743" cm="1">
        <f t="array" ref="AS426">INDEX($H426:$K426,0,MATCH(AS$422,$H$422:$K$422,0))*INDEX($J$416:$R$419,MATCH(AS$422,$I$416:$I$419,0),MATCH(AS$421,$J$415:$R$415,0))</f>
        <v>0</v>
      </c>
      <c r="AT426" s="743" cm="1">
        <f t="array" ref="AT426">INDEX($H426:$K426,0,MATCH(AT$422,$H$422:$K$422,0))*INDEX($J$416:$R$419,MATCH(AT$422,$I$416:$I$419,0),MATCH(AT$421,$J$415:$R$415,0))</f>
        <v>0</v>
      </c>
      <c r="AU426" s="743" cm="1">
        <f t="array" ref="AU426">INDEX($H426:$K426,0,MATCH(AU$422,$H$422:$K$422,0))*INDEX($J$416:$R$419,MATCH(AU$422,$I$416:$I$419,0),MATCH(AU$421,$J$415:$R$415,0))</f>
        <v>0</v>
      </c>
      <c r="AV426" s="196"/>
      <c r="AW426" s="196"/>
      <c r="AX426" s="17"/>
      <c r="AY426" s="9"/>
      <c r="AZ426" s="9"/>
      <c r="BA426" s="9"/>
    </row>
    <row r="427" spans="1:53" ht="15" outlineLevel="1" x14ac:dyDescent="0.25">
      <c r="A427" s="7"/>
      <c r="B427" s="8"/>
      <c r="C427" s="18"/>
      <c r="D427" s="18"/>
      <c r="E427" s="18"/>
      <c r="F427" s="27"/>
      <c r="G427" s="27" t="str">
        <f t="shared" si="124"/>
        <v>GGGAg2Ea2</v>
      </c>
      <c r="H427" s="232">
        <v>0</v>
      </c>
      <c r="I427" s="232">
        <v>0</v>
      </c>
      <c r="J427" s="232">
        <v>0</v>
      </c>
      <c r="K427" s="232">
        <v>0</v>
      </c>
      <c r="L427" s="743" cm="1">
        <f t="array" ref="L427">INDEX($H427:$K427,0,MATCH(L$422,$H$422:$K$422,0))*INDEX($J$416:$R$419,MATCH(L$422,$I$416:$I$419,0),MATCH(L$421,$J$415:$R$415,0))</f>
        <v>0</v>
      </c>
      <c r="M427" s="743" cm="1">
        <f t="array" ref="M427">INDEX($H427:$K427,0,MATCH(M$422,$H$422:$K$422,0))*INDEX($J$416:$R$419,MATCH(M$422,$I$416:$I$419,0),MATCH(M$421,$J$415:$R$415,0))</f>
        <v>0</v>
      </c>
      <c r="N427" s="743" cm="1">
        <f t="array" ref="N427">INDEX($H427:$K427,0,MATCH(N$422,$H$422:$K$422,0))*INDEX($J$416:$R$419,MATCH(N$422,$I$416:$I$419,0),MATCH(N$421,$J$415:$R$415,0))</f>
        <v>0</v>
      </c>
      <c r="O427" s="743" cm="1">
        <f t="array" ref="O427">INDEX($H427:$K427,0,MATCH(O$422,$H$422:$K$422,0))*INDEX($J$416:$R$419,MATCH(O$422,$I$416:$I$419,0),MATCH(O$421,$J$415:$R$415,0))</f>
        <v>0</v>
      </c>
      <c r="P427" s="743" cm="1">
        <f t="array" ref="P427">INDEX($H427:$K427,0,MATCH(P$422,$H$422:$K$422,0))*INDEX($J$416:$R$419,MATCH(P$422,$I$416:$I$419,0),MATCH(P$421,$J$415:$R$415,0))</f>
        <v>0</v>
      </c>
      <c r="Q427" s="743" cm="1">
        <f t="array" ref="Q427">INDEX($H427:$K427,0,MATCH(Q$422,$H$422:$K$422,0))*INDEX($J$416:$R$419,MATCH(Q$422,$I$416:$I$419,0),MATCH(Q$421,$J$415:$R$415,0))</f>
        <v>0</v>
      </c>
      <c r="R427" s="743" cm="1">
        <f t="array" ref="R427">INDEX($H427:$K427,0,MATCH(R$422,$H$422:$K$422,0))*INDEX($J$416:$R$419,MATCH(R$422,$I$416:$I$419,0),MATCH(R$421,$J$415:$R$415,0))</f>
        <v>0</v>
      </c>
      <c r="S427" s="743" cm="1">
        <f t="array" ref="S427">INDEX($H427:$K427,0,MATCH(S$422,$H$422:$K$422,0))*INDEX($J$416:$R$419,MATCH(S$422,$I$416:$I$419,0),MATCH(S$421,$J$415:$R$415,0))</f>
        <v>0</v>
      </c>
      <c r="T427" s="743" cm="1">
        <f t="array" ref="T427">INDEX($H427:$K427,0,MATCH(T$422,$H$422:$K$422,0))*INDEX($J$416:$R$419,MATCH(T$422,$I$416:$I$419,0),MATCH(T$421,$J$415:$R$415,0))</f>
        <v>0</v>
      </c>
      <c r="U427" s="743" cm="1">
        <f t="array" ref="U427">INDEX($H427:$K427,0,MATCH(U$422,$H$422:$K$422,0))*INDEX($J$416:$R$419,MATCH(U$422,$I$416:$I$419,0),MATCH(U$421,$J$415:$R$415,0))</f>
        <v>0</v>
      </c>
      <c r="V427" s="743" cm="1">
        <f t="array" ref="V427">INDEX($H427:$K427,0,MATCH(V$422,$H$422:$K$422,0))*INDEX($J$416:$R$419,MATCH(V$422,$I$416:$I$419,0),MATCH(V$421,$J$415:$R$415,0))</f>
        <v>0</v>
      </c>
      <c r="W427" s="743" cm="1">
        <f t="array" ref="W427">INDEX($H427:$K427,0,MATCH(W$422,$H$422:$K$422,0))*INDEX($J$416:$R$419,MATCH(W$422,$I$416:$I$419,0),MATCH(W$421,$J$415:$R$415,0))</f>
        <v>0</v>
      </c>
      <c r="X427" s="743" cm="1">
        <f t="array" ref="X427">INDEX($H427:$K427,0,MATCH(X$422,$H$422:$K$422,0))*INDEX($J$416:$R$419,MATCH(X$422,$I$416:$I$419,0),MATCH(X$421,$J$415:$R$415,0))</f>
        <v>0</v>
      </c>
      <c r="Y427" s="743" cm="1">
        <f t="array" ref="Y427">INDEX($H427:$K427,0,MATCH(Y$422,$H$422:$K$422,0))*INDEX($J$416:$R$419,MATCH(Y$422,$I$416:$I$419,0),MATCH(Y$421,$J$415:$R$415,0))</f>
        <v>0</v>
      </c>
      <c r="Z427" s="743" cm="1">
        <f t="array" ref="Z427">INDEX($H427:$K427,0,MATCH(Z$422,$H$422:$K$422,0))*INDEX($J$416:$R$419,MATCH(Z$422,$I$416:$I$419,0),MATCH(Z$421,$J$415:$R$415,0))</f>
        <v>0</v>
      </c>
      <c r="AA427" s="743" cm="1">
        <f t="array" ref="AA427">INDEX($H427:$K427,0,MATCH(AA$422,$H$422:$K$422,0))*INDEX($J$416:$R$419,MATCH(AA$422,$I$416:$I$419,0),MATCH(AA$421,$J$415:$R$415,0))</f>
        <v>0</v>
      </c>
      <c r="AB427" s="743" cm="1">
        <f t="array" ref="AB427">INDEX($H427:$K427,0,MATCH(AB$422,$H$422:$K$422,0))*INDEX($J$416:$R$419,MATCH(AB$422,$I$416:$I$419,0),MATCH(AB$421,$J$415:$R$415,0))</f>
        <v>0</v>
      </c>
      <c r="AC427" s="743" cm="1">
        <f t="array" ref="AC427">INDEX($H427:$K427,0,MATCH(AC$422,$H$422:$K$422,0))*INDEX($J$416:$R$419,MATCH(AC$422,$I$416:$I$419,0),MATCH(AC$421,$J$415:$R$415,0))</f>
        <v>0</v>
      </c>
      <c r="AD427" s="743" cm="1">
        <f t="array" ref="AD427">INDEX($H427:$K427,0,MATCH(AD$422,$H$422:$K$422,0))*INDEX($J$416:$R$419,MATCH(AD$422,$I$416:$I$419,0),MATCH(AD$421,$J$415:$R$415,0))</f>
        <v>0</v>
      </c>
      <c r="AE427" s="743" cm="1">
        <f t="array" ref="AE427">INDEX($H427:$K427,0,MATCH(AE$422,$H$422:$K$422,0))*INDEX($J$416:$R$419,MATCH(AE$422,$I$416:$I$419,0),MATCH(AE$421,$J$415:$R$415,0))</f>
        <v>0</v>
      </c>
      <c r="AF427" s="743" cm="1">
        <f t="array" ref="AF427">INDEX($H427:$K427,0,MATCH(AF$422,$H$422:$K$422,0))*INDEX($J$416:$R$419,MATCH(AF$422,$I$416:$I$419,0),MATCH(AF$421,$J$415:$R$415,0))</f>
        <v>0</v>
      </c>
      <c r="AG427" s="743" cm="1">
        <f t="array" ref="AG427">INDEX($H427:$K427,0,MATCH(AG$422,$H$422:$K$422,0))*INDEX($J$416:$R$419,MATCH(AG$422,$I$416:$I$419,0),MATCH(AG$421,$J$415:$R$415,0))</f>
        <v>0</v>
      </c>
      <c r="AH427" s="743" cm="1">
        <f t="array" ref="AH427">INDEX($H427:$K427,0,MATCH(AH$422,$H$422:$K$422,0))*INDEX($J$416:$R$419,MATCH(AH$422,$I$416:$I$419,0),MATCH(AH$421,$J$415:$R$415,0))</f>
        <v>0</v>
      </c>
      <c r="AI427" s="743" cm="1">
        <f t="array" ref="AI427">INDEX($H427:$K427,0,MATCH(AI$422,$H$422:$K$422,0))*INDEX($J$416:$R$419,MATCH(AI$422,$I$416:$I$419,0),MATCH(AI$421,$J$415:$R$415,0))</f>
        <v>0</v>
      </c>
      <c r="AJ427" s="743" cm="1">
        <f t="array" ref="AJ427">INDEX($H427:$K427,0,MATCH(AJ$422,$H$422:$K$422,0))*INDEX($J$416:$R$419,MATCH(AJ$422,$I$416:$I$419,0),MATCH(AJ$421,$J$415:$R$415,0))</f>
        <v>0</v>
      </c>
      <c r="AK427" s="743" cm="1">
        <f t="array" ref="AK427">INDEX($H427:$K427,0,MATCH(AK$422,$H$422:$K$422,0))*INDEX($J$416:$R$419,MATCH(AK$422,$I$416:$I$419,0),MATCH(AK$421,$J$415:$R$415,0))</f>
        <v>0</v>
      </c>
      <c r="AL427" s="743" cm="1">
        <f t="array" ref="AL427">INDEX($H427:$K427,0,MATCH(AL$422,$H$422:$K$422,0))*INDEX($J$416:$R$419,MATCH(AL$422,$I$416:$I$419,0),MATCH(AL$421,$J$415:$R$415,0))</f>
        <v>0</v>
      </c>
      <c r="AM427" s="743" cm="1">
        <f t="array" ref="AM427">INDEX($H427:$K427,0,MATCH(AM$422,$H$422:$K$422,0))*INDEX($J$416:$R$419,MATCH(AM$422,$I$416:$I$419,0),MATCH(AM$421,$J$415:$R$415,0))</f>
        <v>0</v>
      </c>
      <c r="AN427" s="743" cm="1">
        <f t="array" ref="AN427">INDEX($H427:$K427,0,MATCH(AN$422,$H$422:$K$422,0))*INDEX($J$416:$R$419,MATCH(AN$422,$I$416:$I$419,0),MATCH(AN$421,$J$415:$R$415,0))</f>
        <v>0</v>
      </c>
      <c r="AO427" s="743" cm="1">
        <f t="array" ref="AO427">INDEX($H427:$K427,0,MATCH(AO$422,$H$422:$K$422,0))*INDEX($J$416:$R$419,MATCH(AO$422,$I$416:$I$419,0),MATCH(AO$421,$J$415:$R$415,0))</f>
        <v>0</v>
      </c>
      <c r="AP427" s="743" cm="1">
        <f t="array" ref="AP427">INDEX($H427:$K427,0,MATCH(AP$422,$H$422:$K$422,0))*INDEX($J$416:$R$419,MATCH(AP$422,$I$416:$I$419,0),MATCH(AP$421,$J$415:$R$415,0))</f>
        <v>0</v>
      </c>
      <c r="AQ427" s="743" cm="1">
        <f t="array" ref="AQ427">INDEX($H427:$K427,0,MATCH(AQ$422,$H$422:$K$422,0))*INDEX($J$416:$R$419,MATCH(AQ$422,$I$416:$I$419,0),MATCH(AQ$421,$J$415:$R$415,0))</f>
        <v>0</v>
      </c>
      <c r="AR427" s="743" cm="1">
        <f t="array" ref="AR427">INDEX($H427:$K427,0,MATCH(AR$422,$H$422:$K$422,0))*INDEX($J$416:$R$419,MATCH(AR$422,$I$416:$I$419,0),MATCH(AR$421,$J$415:$R$415,0))</f>
        <v>0</v>
      </c>
      <c r="AS427" s="743" cm="1">
        <f t="array" ref="AS427">INDEX($H427:$K427,0,MATCH(AS$422,$H$422:$K$422,0))*INDEX($J$416:$R$419,MATCH(AS$422,$I$416:$I$419,0),MATCH(AS$421,$J$415:$R$415,0))</f>
        <v>0</v>
      </c>
      <c r="AT427" s="743" cm="1">
        <f t="array" ref="AT427">INDEX($H427:$K427,0,MATCH(AT$422,$H$422:$K$422,0))*INDEX($J$416:$R$419,MATCH(AT$422,$I$416:$I$419,0),MATCH(AT$421,$J$415:$R$415,0))</f>
        <v>0</v>
      </c>
      <c r="AU427" s="743" cm="1">
        <f t="array" ref="AU427">INDEX($H427:$K427,0,MATCH(AU$422,$H$422:$K$422,0))*INDEX($J$416:$R$419,MATCH(AU$422,$I$416:$I$419,0),MATCH(AU$421,$J$415:$R$415,0))</f>
        <v>0</v>
      </c>
      <c r="AV427" s="196"/>
      <c r="AW427" s="196"/>
      <c r="AX427" s="17"/>
      <c r="AY427" s="9"/>
      <c r="AZ427" s="9"/>
      <c r="BA427" s="9"/>
    </row>
    <row r="428" spans="1:53" ht="15" outlineLevel="1" x14ac:dyDescent="0.25">
      <c r="A428" s="7"/>
      <c r="B428" s="8"/>
      <c r="C428" s="18"/>
      <c r="D428" s="18"/>
      <c r="E428" s="18"/>
      <c r="F428" s="27"/>
      <c r="G428" s="27" t="str">
        <f t="shared" si="124"/>
        <v>GGGAg2OFa2</v>
      </c>
      <c r="H428" s="232">
        <v>0</v>
      </c>
      <c r="I428" s="232">
        <v>0</v>
      </c>
      <c r="J428" s="232">
        <v>0</v>
      </c>
      <c r="K428" s="232">
        <v>0</v>
      </c>
      <c r="L428" s="743" cm="1">
        <f t="array" ref="L428">INDEX($H428:$K428,0,MATCH(L$422,$H$422:$K$422,0))*INDEX($J$416:$R$419,MATCH(L$422,$I$416:$I$419,0),MATCH(L$421,$J$415:$R$415,0))</f>
        <v>0</v>
      </c>
      <c r="M428" s="743" cm="1">
        <f t="array" ref="M428">INDEX($H428:$K428,0,MATCH(M$422,$H$422:$K$422,0))*INDEX($J$416:$R$419,MATCH(M$422,$I$416:$I$419,0),MATCH(M$421,$J$415:$R$415,0))</f>
        <v>0</v>
      </c>
      <c r="N428" s="743" cm="1">
        <f t="array" ref="N428">INDEX($H428:$K428,0,MATCH(N$422,$H$422:$K$422,0))*INDEX($J$416:$R$419,MATCH(N$422,$I$416:$I$419,0),MATCH(N$421,$J$415:$R$415,0))</f>
        <v>0</v>
      </c>
      <c r="O428" s="743" cm="1">
        <f t="array" ref="O428">INDEX($H428:$K428,0,MATCH(O$422,$H$422:$K$422,0))*INDEX($J$416:$R$419,MATCH(O$422,$I$416:$I$419,0),MATCH(O$421,$J$415:$R$415,0))</f>
        <v>0</v>
      </c>
      <c r="P428" s="743" cm="1">
        <f t="array" ref="P428">INDEX($H428:$K428,0,MATCH(P$422,$H$422:$K$422,0))*INDEX($J$416:$R$419,MATCH(P$422,$I$416:$I$419,0),MATCH(P$421,$J$415:$R$415,0))</f>
        <v>0</v>
      </c>
      <c r="Q428" s="743" cm="1">
        <f t="array" ref="Q428">INDEX($H428:$K428,0,MATCH(Q$422,$H$422:$K$422,0))*INDEX($J$416:$R$419,MATCH(Q$422,$I$416:$I$419,0),MATCH(Q$421,$J$415:$R$415,0))</f>
        <v>0</v>
      </c>
      <c r="R428" s="743" cm="1">
        <f t="array" ref="R428">INDEX($H428:$K428,0,MATCH(R$422,$H$422:$K$422,0))*INDEX($J$416:$R$419,MATCH(R$422,$I$416:$I$419,0),MATCH(R$421,$J$415:$R$415,0))</f>
        <v>0</v>
      </c>
      <c r="S428" s="743" cm="1">
        <f t="array" ref="S428">INDEX($H428:$K428,0,MATCH(S$422,$H$422:$K$422,0))*INDEX($J$416:$R$419,MATCH(S$422,$I$416:$I$419,0),MATCH(S$421,$J$415:$R$415,0))</f>
        <v>0</v>
      </c>
      <c r="T428" s="743" cm="1">
        <f t="array" ref="T428">INDEX($H428:$K428,0,MATCH(T$422,$H$422:$K$422,0))*INDEX($J$416:$R$419,MATCH(T$422,$I$416:$I$419,0),MATCH(T$421,$J$415:$R$415,0))</f>
        <v>0</v>
      </c>
      <c r="U428" s="743" cm="1">
        <f t="array" ref="U428">INDEX($H428:$K428,0,MATCH(U$422,$H$422:$K$422,0))*INDEX($J$416:$R$419,MATCH(U$422,$I$416:$I$419,0),MATCH(U$421,$J$415:$R$415,0))</f>
        <v>0</v>
      </c>
      <c r="V428" s="743" cm="1">
        <f t="array" ref="V428">INDEX($H428:$K428,0,MATCH(V$422,$H$422:$K$422,0))*INDEX($J$416:$R$419,MATCH(V$422,$I$416:$I$419,0),MATCH(V$421,$J$415:$R$415,0))</f>
        <v>0</v>
      </c>
      <c r="W428" s="743" cm="1">
        <f t="array" ref="W428">INDEX($H428:$K428,0,MATCH(W$422,$H$422:$K$422,0))*INDEX($J$416:$R$419,MATCH(W$422,$I$416:$I$419,0),MATCH(W$421,$J$415:$R$415,0))</f>
        <v>0</v>
      </c>
      <c r="X428" s="743" cm="1">
        <f t="array" ref="X428">INDEX($H428:$K428,0,MATCH(X$422,$H$422:$K$422,0))*INDEX($J$416:$R$419,MATCH(X$422,$I$416:$I$419,0),MATCH(X$421,$J$415:$R$415,0))</f>
        <v>0</v>
      </c>
      <c r="Y428" s="743" cm="1">
        <f t="array" ref="Y428">INDEX($H428:$K428,0,MATCH(Y$422,$H$422:$K$422,0))*INDEX($J$416:$R$419,MATCH(Y$422,$I$416:$I$419,0),MATCH(Y$421,$J$415:$R$415,0))</f>
        <v>0</v>
      </c>
      <c r="Z428" s="743" cm="1">
        <f t="array" ref="Z428">INDEX($H428:$K428,0,MATCH(Z$422,$H$422:$K$422,0))*INDEX($J$416:$R$419,MATCH(Z$422,$I$416:$I$419,0),MATCH(Z$421,$J$415:$R$415,0))</f>
        <v>0</v>
      </c>
      <c r="AA428" s="743" cm="1">
        <f t="array" ref="AA428">INDEX($H428:$K428,0,MATCH(AA$422,$H$422:$K$422,0))*INDEX($J$416:$R$419,MATCH(AA$422,$I$416:$I$419,0),MATCH(AA$421,$J$415:$R$415,0))</f>
        <v>0</v>
      </c>
      <c r="AB428" s="743" cm="1">
        <f t="array" ref="AB428">INDEX($H428:$K428,0,MATCH(AB$422,$H$422:$K$422,0))*INDEX($J$416:$R$419,MATCH(AB$422,$I$416:$I$419,0),MATCH(AB$421,$J$415:$R$415,0))</f>
        <v>0</v>
      </c>
      <c r="AC428" s="743" cm="1">
        <f t="array" ref="AC428">INDEX($H428:$K428,0,MATCH(AC$422,$H$422:$K$422,0))*INDEX($J$416:$R$419,MATCH(AC$422,$I$416:$I$419,0),MATCH(AC$421,$J$415:$R$415,0))</f>
        <v>0</v>
      </c>
      <c r="AD428" s="743" cm="1">
        <f t="array" ref="AD428">INDEX($H428:$K428,0,MATCH(AD$422,$H$422:$K$422,0))*INDEX($J$416:$R$419,MATCH(AD$422,$I$416:$I$419,0),MATCH(AD$421,$J$415:$R$415,0))</f>
        <v>0</v>
      </c>
      <c r="AE428" s="743" cm="1">
        <f t="array" ref="AE428">INDEX($H428:$K428,0,MATCH(AE$422,$H$422:$K$422,0))*INDEX($J$416:$R$419,MATCH(AE$422,$I$416:$I$419,0),MATCH(AE$421,$J$415:$R$415,0))</f>
        <v>0</v>
      </c>
      <c r="AF428" s="743" cm="1">
        <f t="array" ref="AF428">INDEX($H428:$K428,0,MATCH(AF$422,$H$422:$K$422,0))*INDEX($J$416:$R$419,MATCH(AF$422,$I$416:$I$419,0),MATCH(AF$421,$J$415:$R$415,0))</f>
        <v>0</v>
      </c>
      <c r="AG428" s="743" cm="1">
        <f t="array" ref="AG428">INDEX($H428:$K428,0,MATCH(AG$422,$H$422:$K$422,0))*INDEX($J$416:$R$419,MATCH(AG$422,$I$416:$I$419,0),MATCH(AG$421,$J$415:$R$415,0))</f>
        <v>0</v>
      </c>
      <c r="AH428" s="743" cm="1">
        <f t="array" ref="AH428">INDEX($H428:$K428,0,MATCH(AH$422,$H$422:$K$422,0))*INDEX($J$416:$R$419,MATCH(AH$422,$I$416:$I$419,0),MATCH(AH$421,$J$415:$R$415,0))</f>
        <v>0</v>
      </c>
      <c r="AI428" s="743" cm="1">
        <f t="array" ref="AI428">INDEX($H428:$K428,0,MATCH(AI$422,$H$422:$K$422,0))*INDEX($J$416:$R$419,MATCH(AI$422,$I$416:$I$419,0),MATCH(AI$421,$J$415:$R$415,0))</f>
        <v>0</v>
      </c>
      <c r="AJ428" s="743" cm="1">
        <f t="array" ref="AJ428">INDEX($H428:$K428,0,MATCH(AJ$422,$H$422:$K$422,0))*INDEX($J$416:$R$419,MATCH(AJ$422,$I$416:$I$419,0),MATCH(AJ$421,$J$415:$R$415,0))</f>
        <v>0</v>
      </c>
      <c r="AK428" s="743" cm="1">
        <f t="array" ref="AK428">INDEX($H428:$K428,0,MATCH(AK$422,$H$422:$K$422,0))*INDEX($J$416:$R$419,MATCH(AK$422,$I$416:$I$419,0),MATCH(AK$421,$J$415:$R$415,0))</f>
        <v>0</v>
      </c>
      <c r="AL428" s="743" cm="1">
        <f t="array" ref="AL428">INDEX($H428:$K428,0,MATCH(AL$422,$H$422:$K$422,0))*INDEX($J$416:$R$419,MATCH(AL$422,$I$416:$I$419,0),MATCH(AL$421,$J$415:$R$415,0))</f>
        <v>0</v>
      </c>
      <c r="AM428" s="743" cm="1">
        <f t="array" ref="AM428">INDEX($H428:$K428,0,MATCH(AM$422,$H$422:$K$422,0))*INDEX($J$416:$R$419,MATCH(AM$422,$I$416:$I$419,0),MATCH(AM$421,$J$415:$R$415,0))</f>
        <v>0</v>
      </c>
      <c r="AN428" s="743" cm="1">
        <f t="array" ref="AN428">INDEX($H428:$K428,0,MATCH(AN$422,$H$422:$K$422,0))*INDEX($J$416:$R$419,MATCH(AN$422,$I$416:$I$419,0),MATCH(AN$421,$J$415:$R$415,0))</f>
        <v>0</v>
      </c>
      <c r="AO428" s="743" cm="1">
        <f t="array" ref="AO428">INDEX($H428:$K428,0,MATCH(AO$422,$H$422:$K$422,0))*INDEX($J$416:$R$419,MATCH(AO$422,$I$416:$I$419,0),MATCH(AO$421,$J$415:$R$415,0))</f>
        <v>0</v>
      </c>
      <c r="AP428" s="743" cm="1">
        <f t="array" ref="AP428">INDEX($H428:$K428,0,MATCH(AP$422,$H$422:$K$422,0))*INDEX($J$416:$R$419,MATCH(AP$422,$I$416:$I$419,0),MATCH(AP$421,$J$415:$R$415,0))</f>
        <v>0</v>
      </c>
      <c r="AQ428" s="743" cm="1">
        <f t="array" ref="AQ428">INDEX($H428:$K428,0,MATCH(AQ$422,$H$422:$K$422,0))*INDEX($J$416:$R$419,MATCH(AQ$422,$I$416:$I$419,0),MATCH(AQ$421,$J$415:$R$415,0))</f>
        <v>0</v>
      </c>
      <c r="AR428" s="743" cm="1">
        <f t="array" ref="AR428">INDEX($H428:$K428,0,MATCH(AR$422,$H$422:$K$422,0))*INDEX($J$416:$R$419,MATCH(AR$422,$I$416:$I$419,0),MATCH(AR$421,$J$415:$R$415,0))</f>
        <v>0</v>
      </c>
      <c r="AS428" s="743" cm="1">
        <f t="array" ref="AS428">INDEX($H428:$K428,0,MATCH(AS$422,$H$422:$K$422,0))*INDEX($J$416:$R$419,MATCH(AS$422,$I$416:$I$419,0),MATCH(AS$421,$J$415:$R$415,0))</f>
        <v>0</v>
      </c>
      <c r="AT428" s="743" cm="1">
        <f t="array" ref="AT428">INDEX($H428:$K428,0,MATCH(AT$422,$H$422:$K$422,0))*INDEX($J$416:$R$419,MATCH(AT$422,$I$416:$I$419,0),MATCH(AT$421,$J$415:$R$415,0))</f>
        <v>0</v>
      </c>
      <c r="AU428" s="743" cm="1">
        <f t="array" ref="AU428">INDEX($H428:$K428,0,MATCH(AU$422,$H$422:$K$422,0))*INDEX($J$416:$R$419,MATCH(AU$422,$I$416:$I$419,0),MATCH(AU$421,$J$415:$R$415,0))</f>
        <v>0</v>
      </c>
      <c r="AV428" s="196"/>
      <c r="AW428" s="196"/>
      <c r="AX428" s="17"/>
      <c r="AY428" s="9"/>
      <c r="AZ428" s="9"/>
      <c r="BA428" s="9"/>
    </row>
    <row r="429" spans="1:53" ht="15" outlineLevel="1" x14ac:dyDescent="0.25">
      <c r="A429" s="7"/>
      <c r="B429" s="8"/>
      <c r="C429" s="18"/>
      <c r="D429" s="18"/>
      <c r="E429" s="18"/>
      <c r="F429" s="27"/>
      <c r="G429" s="27" t="str">
        <f t="shared" si="124"/>
        <v>GGGC1Na2</v>
      </c>
      <c r="H429" s="232">
        <v>0</v>
      </c>
      <c r="I429" s="232">
        <v>0</v>
      </c>
      <c r="J429" s="232">
        <v>0</v>
      </c>
      <c r="K429" s="232">
        <v>0</v>
      </c>
      <c r="L429" s="743" cm="1">
        <f t="array" ref="L429">INDEX($H429:$K429,0,MATCH(L$422,$H$422:$K$422,0))*INDEX($J$416:$R$419,MATCH(L$422,$I$416:$I$419,0),MATCH(L$421,$J$415:$R$415,0))</f>
        <v>0</v>
      </c>
      <c r="M429" s="743" cm="1">
        <f t="array" ref="M429">INDEX($H429:$K429,0,MATCH(M$422,$H$422:$K$422,0))*INDEX($J$416:$R$419,MATCH(M$422,$I$416:$I$419,0),MATCH(M$421,$J$415:$R$415,0))</f>
        <v>0</v>
      </c>
      <c r="N429" s="743" cm="1">
        <f t="array" ref="N429">INDEX($H429:$K429,0,MATCH(N$422,$H$422:$K$422,0))*INDEX($J$416:$R$419,MATCH(N$422,$I$416:$I$419,0),MATCH(N$421,$J$415:$R$415,0))</f>
        <v>0</v>
      </c>
      <c r="O429" s="743" cm="1">
        <f t="array" ref="O429">INDEX($H429:$K429,0,MATCH(O$422,$H$422:$K$422,0))*INDEX($J$416:$R$419,MATCH(O$422,$I$416:$I$419,0),MATCH(O$421,$J$415:$R$415,0))</f>
        <v>0</v>
      </c>
      <c r="P429" s="743" cm="1">
        <f t="array" ref="P429">INDEX($H429:$K429,0,MATCH(P$422,$H$422:$K$422,0))*INDEX($J$416:$R$419,MATCH(P$422,$I$416:$I$419,0),MATCH(P$421,$J$415:$R$415,0))</f>
        <v>0</v>
      </c>
      <c r="Q429" s="743" cm="1">
        <f t="array" ref="Q429">INDEX($H429:$K429,0,MATCH(Q$422,$H$422:$K$422,0))*INDEX($J$416:$R$419,MATCH(Q$422,$I$416:$I$419,0),MATCH(Q$421,$J$415:$R$415,0))</f>
        <v>0</v>
      </c>
      <c r="R429" s="743" cm="1">
        <f t="array" ref="R429">INDEX($H429:$K429,0,MATCH(R$422,$H$422:$K$422,0))*INDEX($J$416:$R$419,MATCH(R$422,$I$416:$I$419,0),MATCH(R$421,$J$415:$R$415,0))</f>
        <v>0</v>
      </c>
      <c r="S429" s="743" cm="1">
        <f t="array" ref="S429">INDEX($H429:$K429,0,MATCH(S$422,$H$422:$K$422,0))*INDEX($J$416:$R$419,MATCH(S$422,$I$416:$I$419,0),MATCH(S$421,$J$415:$R$415,0))</f>
        <v>0</v>
      </c>
      <c r="T429" s="743" cm="1">
        <f t="array" ref="T429">INDEX($H429:$K429,0,MATCH(T$422,$H$422:$K$422,0))*INDEX($J$416:$R$419,MATCH(T$422,$I$416:$I$419,0),MATCH(T$421,$J$415:$R$415,0))</f>
        <v>0</v>
      </c>
      <c r="U429" s="743" cm="1">
        <f t="array" ref="U429">INDEX($H429:$K429,0,MATCH(U$422,$H$422:$K$422,0))*INDEX($J$416:$R$419,MATCH(U$422,$I$416:$I$419,0),MATCH(U$421,$J$415:$R$415,0))</f>
        <v>0</v>
      </c>
      <c r="V429" s="743" cm="1">
        <f t="array" ref="V429">INDEX($H429:$K429,0,MATCH(V$422,$H$422:$K$422,0))*INDEX($J$416:$R$419,MATCH(V$422,$I$416:$I$419,0),MATCH(V$421,$J$415:$R$415,0))</f>
        <v>0</v>
      </c>
      <c r="W429" s="743" cm="1">
        <f t="array" ref="W429">INDEX($H429:$K429,0,MATCH(W$422,$H$422:$K$422,0))*INDEX($J$416:$R$419,MATCH(W$422,$I$416:$I$419,0),MATCH(W$421,$J$415:$R$415,0))</f>
        <v>0</v>
      </c>
      <c r="X429" s="743" cm="1">
        <f t="array" ref="X429">INDEX($H429:$K429,0,MATCH(X$422,$H$422:$K$422,0))*INDEX($J$416:$R$419,MATCH(X$422,$I$416:$I$419,0),MATCH(X$421,$J$415:$R$415,0))</f>
        <v>0</v>
      </c>
      <c r="Y429" s="743" cm="1">
        <f t="array" ref="Y429">INDEX($H429:$K429,0,MATCH(Y$422,$H$422:$K$422,0))*INDEX($J$416:$R$419,MATCH(Y$422,$I$416:$I$419,0),MATCH(Y$421,$J$415:$R$415,0))</f>
        <v>0</v>
      </c>
      <c r="Z429" s="743" cm="1">
        <f t="array" ref="Z429">INDEX($H429:$K429,0,MATCH(Z$422,$H$422:$K$422,0))*INDEX($J$416:$R$419,MATCH(Z$422,$I$416:$I$419,0),MATCH(Z$421,$J$415:$R$415,0))</f>
        <v>0</v>
      </c>
      <c r="AA429" s="743" cm="1">
        <f t="array" ref="AA429">INDEX($H429:$K429,0,MATCH(AA$422,$H$422:$K$422,0))*INDEX($J$416:$R$419,MATCH(AA$422,$I$416:$I$419,0),MATCH(AA$421,$J$415:$R$415,0))</f>
        <v>0</v>
      </c>
      <c r="AB429" s="743" cm="1">
        <f t="array" ref="AB429">INDEX($H429:$K429,0,MATCH(AB$422,$H$422:$K$422,0))*INDEX($J$416:$R$419,MATCH(AB$422,$I$416:$I$419,0),MATCH(AB$421,$J$415:$R$415,0))</f>
        <v>0</v>
      </c>
      <c r="AC429" s="743" cm="1">
        <f t="array" ref="AC429">INDEX($H429:$K429,0,MATCH(AC$422,$H$422:$K$422,0))*INDEX($J$416:$R$419,MATCH(AC$422,$I$416:$I$419,0),MATCH(AC$421,$J$415:$R$415,0))</f>
        <v>0</v>
      </c>
      <c r="AD429" s="743" cm="1">
        <f t="array" ref="AD429">INDEX($H429:$K429,0,MATCH(AD$422,$H$422:$K$422,0))*INDEX($J$416:$R$419,MATCH(AD$422,$I$416:$I$419,0),MATCH(AD$421,$J$415:$R$415,0))</f>
        <v>0</v>
      </c>
      <c r="AE429" s="743" cm="1">
        <f t="array" ref="AE429">INDEX($H429:$K429,0,MATCH(AE$422,$H$422:$K$422,0))*INDEX($J$416:$R$419,MATCH(AE$422,$I$416:$I$419,0),MATCH(AE$421,$J$415:$R$415,0))</f>
        <v>0</v>
      </c>
      <c r="AF429" s="743" cm="1">
        <f t="array" ref="AF429">INDEX($H429:$K429,0,MATCH(AF$422,$H$422:$K$422,0))*INDEX($J$416:$R$419,MATCH(AF$422,$I$416:$I$419,0),MATCH(AF$421,$J$415:$R$415,0))</f>
        <v>0</v>
      </c>
      <c r="AG429" s="743" cm="1">
        <f t="array" ref="AG429">INDEX($H429:$K429,0,MATCH(AG$422,$H$422:$K$422,0))*INDEX($J$416:$R$419,MATCH(AG$422,$I$416:$I$419,0),MATCH(AG$421,$J$415:$R$415,0))</f>
        <v>0</v>
      </c>
      <c r="AH429" s="743" cm="1">
        <f t="array" ref="AH429">INDEX($H429:$K429,0,MATCH(AH$422,$H$422:$K$422,0))*INDEX($J$416:$R$419,MATCH(AH$422,$I$416:$I$419,0),MATCH(AH$421,$J$415:$R$415,0))</f>
        <v>0</v>
      </c>
      <c r="AI429" s="743" cm="1">
        <f t="array" ref="AI429">INDEX($H429:$K429,0,MATCH(AI$422,$H$422:$K$422,0))*INDEX($J$416:$R$419,MATCH(AI$422,$I$416:$I$419,0),MATCH(AI$421,$J$415:$R$415,0))</f>
        <v>0</v>
      </c>
      <c r="AJ429" s="743" cm="1">
        <f t="array" ref="AJ429">INDEX($H429:$K429,0,MATCH(AJ$422,$H$422:$K$422,0))*INDEX($J$416:$R$419,MATCH(AJ$422,$I$416:$I$419,0),MATCH(AJ$421,$J$415:$R$415,0))</f>
        <v>0</v>
      </c>
      <c r="AK429" s="743" cm="1">
        <f t="array" ref="AK429">INDEX($H429:$K429,0,MATCH(AK$422,$H$422:$K$422,0))*INDEX($J$416:$R$419,MATCH(AK$422,$I$416:$I$419,0),MATCH(AK$421,$J$415:$R$415,0))</f>
        <v>0</v>
      </c>
      <c r="AL429" s="743" cm="1">
        <f t="array" ref="AL429">INDEX($H429:$K429,0,MATCH(AL$422,$H$422:$K$422,0))*INDEX($J$416:$R$419,MATCH(AL$422,$I$416:$I$419,0),MATCH(AL$421,$J$415:$R$415,0))</f>
        <v>0</v>
      </c>
      <c r="AM429" s="743" cm="1">
        <f t="array" ref="AM429">INDEX($H429:$K429,0,MATCH(AM$422,$H$422:$K$422,0))*INDEX($J$416:$R$419,MATCH(AM$422,$I$416:$I$419,0),MATCH(AM$421,$J$415:$R$415,0))</f>
        <v>0</v>
      </c>
      <c r="AN429" s="743" cm="1">
        <f t="array" ref="AN429">INDEX($H429:$K429,0,MATCH(AN$422,$H$422:$K$422,0))*INDEX($J$416:$R$419,MATCH(AN$422,$I$416:$I$419,0),MATCH(AN$421,$J$415:$R$415,0))</f>
        <v>0</v>
      </c>
      <c r="AO429" s="743" cm="1">
        <f t="array" ref="AO429">INDEX($H429:$K429,0,MATCH(AO$422,$H$422:$K$422,0))*INDEX($J$416:$R$419,MATCH(AO$422,$I$416:$I$419,0),MATCH(AO$421,$J$415:$R$415,0))</f>
        <v>0</v>
      </c>
      <c r="AP429" s="743" cm="1">
        <f t="array" ref="AP429">INDEX($H429:$K429,0,MATCH(AP$422,$H$422:$K$422,0))*INDEX($J$416:$R$419,MATCH(AP$422,$I$416:$I$419,0),MATCH(AP$421,$J$415:$R$415,0))</f>
        <v>0</v>
      </c>
      <c r="AQ429" s="743" cm="1">
        <f t="array" ref="AQ429">INDEX($H429:$K429,0,MATCH(AQ$422,$H$422:$K$422,0))*INDEX($J$416:$R$419,MATCH(AQ$422,$I$416:$I$419,0),MATCH(AQ$421,$J$415:$R$415,0))</f>
        <v>0</v>
      </c>
      <c r="AR429" s="743" cm="1">
        <f t="array" ref="AR429">INDEX($H429:$K429,0,MATCH(AR$422,$H$422:$K$422,0))*INDEX($J$416:$R$419,MATCH(AR$422,$I$416:$I$419,0),MATCH(AR$421,$J$415:$R$415,0))</f>
        <v>0</v>
      </c>
      <c r="AS429" s="743" cm="1">
        <f t="array" ref="AS429">INDEX($H429:$K429,0,MATCH(AS$422,$H$422:$K$422,0))*INDEX($J$416:$R$419,MATCH(AS$422,$I$416:$I$419,0),MATCH(AS$421,$J$415:$R$415,0))</f>
        <v>0</v>
      </c>
      <c r="AT429" s="743" cm="1">
        <f t="array" ref="AT429">INDEX($H429:$K429,0,MATCH(AT$422,$H$422:$K$422,0))*INDEX($J$416:$R$419,MATCH(AT$422,$I$416:$I$419,0),MATCH(AT$421,$J$415:$R$415,0))</f>
        <v>0</v>
      </c>
      <c r="AU429" s="743" cm="1">
        <f t="array" ref="AU429">INDEX($H429:$K429,0,MATCH(AU$422,$H$422:$K$422,0))*INDEX($J$416:$R$419,MATCH(AU$422,$I$416:$I$419,0),MATCH(AU$421,$J$415:$R$415,0))</f>
        <v>0</v>
      </c>
      <c r="AV429" s="196"/>
      <c r="AW429" s="196"/>
      <c r="AX429" s="17"/>
      <c r="AY429" s="9"/>
      <c r="AZ429" s="9"/>
      <c r="BA429" s="9"/>
    </row>
    <row r="430" spans="1:53" ht="15" outlineLevel="1" x14ac:dyDescent="0.25">
      <c r="A430" s="7"/>
      <c r="B430" s="8"/>
      <c r="C430" s="18"/>
      <c r="D430" s="18"/>
      <c r="E430" s="18"/>
      <c r="F430" s="27"/>
      <c r="G430" s="27" t="str">
        <f t="shared" si="124"/>
        <v>GGGC1Ea2</v>
      </c>
      <c r="H430" s="232">
        <v>0</v>
      </c>
      <c r="I430" s="232">
        <v>0</v>
      </c>
      <c r="J430" s="232">
        <v>0</v>
      </c>
      <c r="K430" s="232">
        <v>0</v>
      </c>
      <c r="L430" s="743" cm="1">
        <f t="array" ref="L430">INDEX($H430:$K430,0,MATCH(L$422,$H$422:$K$422,0))*INDEX($J$416:$R$419,MATCH(L$422,$I$416:$I$419,0),MATCH(L$421,$J$415:$R$415,0))</f>
        <v>0</v>
      </c>
      <c r="M430" s="743" cm="1">
        <f t="array" ref="M430">INDEX($H430:$K430,0,MATCH(M$422,$H$422:$K$422,0))*INDEX($J$416:$R$419,MATCH(M$422,$I$416:$I$419,0),MATCH(M$421,$J$415:$R$415,0))</f>
        <v>0</v>
      </c>
      <c r="N430" s="743" cm="1">
        <f t="array" ref="N430">INDEX($H430:$K430,0,MATCH(N$422,$H$422:$K$422,0))*INDEX($J$416:$R$419,MATCH(N$422,$I$416:$I$419,0),MATCH(N$421,$J$415:$R$415,0))</f>
        <v>0</v>
      </c>
      <c r="O430" s="743" cm="1">
        <f t="array" ref="O430">INDEX($H430:$K430,0,MATCH(O$422,$H$422:$K$422,0))*INDEX($J$416:$R$419,MATCH(O$422,$I$416:$I$419,0),MATCH(O$421,$J$415:$R$415,0))</f>
        <v>0</v>
      </c>
      <c r="P430" s="743" cm="1">
        <f t="array" ref="P430">INDEX($H430:$K430,0,MATCH(P$422,$H$422:$K$422,0))*INDEX($J$416:$R$419,MATCH(P$422,$I$416:$I$419,0),MATCH(P$421,$J$415:$R$415,0))</f>
        <v>0</v>
      </c>
      <c r="Q430" s="743" cm="1">
        <f t="array" ref="Q430">INDEX($H430:$K430,0,MATCH(Q$422,$H$422:$K$422,0))*INDEX($J$416:$R$419,MATCH(Q$422,$I$416:$I$419,0),MATCH(Q$421,$J$415:$R$415,0))</f>
        <v>0</v>
      </c>
      <c r="R430" s="743" cm="1">
        <f t="array" ref="R430">INDEX($H430:$K430,0,MATCH(R$422,$H$422:$K$422,0))*INDEX($J$416:$R$419,MATCH(R$422,$I$416:$I$419,0),MATCH(R$421,$J$415:$R$415,0))</f>
        <v>0</v>
      </c>
      <c r="S430" s="743" cm="1">
        <f t="array" ref="S430">INDEX($H430:$K430,0,MATCH(S$422,$H$422:$K$422,0))*INDEX($J$416:$R$419,MATCH(S$422,$I$416:$I$419,0),MATCH(S$421,$J$415:$R$415,0))</f>
        <v>0</v>
      </c>
      <c r="T430" s="743" cm="1">
        <f t="array" ref="T430">INDEX($H430:$K430,0,MATCH(T$422,$H$422:$K$422,0))*INDEX($J$416:$R$419,MATCH(T$422,$I$416:$I$419,0),MATCH(T$421,$J$415:$R$415,0))</f>
        <v>0</v>
      </c>
      <c r="U430" s="743" cm="1">
        <f t="array" ref="U430">INDEX($H430:$K430,0,MATCH(U$422,$H$422:$K$422,0))*INDEX($J$416:$R$419,MATCH(U$422,$I$416:$I$419,0),MATCH(U$421,$J$415:$R$415,0))</f>
        <v>0</v>
      </c>
      <c r="V430" s="743" cm="1">
        <f t="array" ref="V430">INDEX($H430:$K430,0,MATCH(V$422,$H$422:$K$422,0))*INDEX($J$416:$R$419,MATCH(V$422,$I$416:$I$419,0),MATCH(V$421,$J$415:$R$415,0))</f>
        <v>0</v>
      </c>
      <c r="W430" s="743" cm="1">
        <f t="array" ref="W430">INDEX($H430:$K430,0,MATCH(W$422,$H$422:$K$422,0))*INDEX($J$416:$R$419,MATCH(W$422,$I$416:$I$419,0),MATCH(W$421,$J$415:$R$415,0))</f>
        <v>0</v>
      </c>
      <c r="X430" s="743" cm="1">
        <f t="array" ref="X430">INDEX($H430:$K430,0,MATCH(X$422,$H$422:$K$422,0))*INDEX($J$416:$R$419,MATCH(X$422,$I$416:$I$419,0),MATCH(X$421,$J$415:$R$415,0))</f>
        <v>0</v>
      </c>
      <c r="Y430" s="743" cm="1">
        <f t="array" ref="Y430">INDEX($H430:$K430,0,MATCH(Y$422,$H$422:$K$422,0))*INDEX($J$416:$R$419,MATCH(Y$422,$I$416:$I$419,0),MATCH(Y$421,$J$415:$R$415,0))</f>
        <v>0</v>
      </c>
      <c r="Z430" s="743" cm="1">
        <f t="array" ref="Z430">INDEX($H430:$K430,0,MATCH(Z$422,$H$422:$K$422,0))*INDEX($J$416:$R$419,MATCH(Z$422,$I$416:$I$419,0),MATCH(Z$421,$J$415:$R$415,0))</f>
        <v>0</v>
      </c>
      <c r="AA430" s="743" cm="1">
        <f t="array" ref="AA430">INDEX($H430:$K430,0,MATCH(AA$422,$H$422:$K$422,0))*INDEX($J$416:$R$419,MATCH(AA$422,$I$416:$I$419,0),MATCH(AA$421,$J$415:$R$415,0))</f>
        <v>0</v>
      </c>
      <c r="AB430" s="743" cm="1">
        <f t="array" ref="AB430">INDEX($H430:$K430,0,MATCH(AB$422,$H$422:$K$422,0))*INDEX($J$416:$R$419,MATCH(AB$422,$I$416:$I$419,0),MATCH(AB$421,$J$415:$R$415,0))</f>
        <v>0</v>
      </c>
      <c r="AC430" s="743" cm="1">
        <f t="array" ref="AC430">INDEX($H430:$K430,0,MATCH(AC$422,$H$422:$K$422,0))*INDEX($J$416:$R$419,MATCH(AC$422,$I$416:$I$419,0),MATCH(AC$421,$J$415:$R$415,0))</f>
        <v>0</v>
      </c>
      <c r="AD430" s="743" cm="1">
        <f t="array" ref="AD430">INDEX($H430:$K430,0,MATCH(AD$422,$H$422:$K$422,0))*INDEX($J$416:$R$419,MATCH(AD$422,$I$416:$I$419,0),MATCH(AD$421,$J$415:$R$415,0))</f>
        <v>0</v>
      </c>
      <c r="AE430" s="743" cm="1">
        <f t="array" ref="AE430">INDEX($H430:$K430,0,MATCH(AE$422,$H$422:$K$422,0))*INDEX($J$416:$R$419,MATCH(AE$422,$I$416:$I$419,0),MATCH(AE$421,$J$415:$R$415,0))</f>
        <v>0</v>
      </c>
      <c r="AF430" s="743" cm="1">
        <f t="array" ref="AF430">INDEX($H430:$K430,0,MATCH(AF$422,$H$422:$K$422,0))*INDEX($J$416:$R$419,MATCH(AF$422,$I$416:$I$419,0),MATCH(AF$421,$J$415:$R$415,0))</f>
        <v>0</v>
      </c>
      <c r="AG430" s="743" cm="1">
        <f t="array" ref="AG430">INDEX($H430:$K430,0,MATCH(AG$422,$H$422:$K$422,0))*INDEX($J$416:$R$419,MATCH(AG$422,$I$416:$I$419,0),MATCH(AG$421,$J$415:$R$415,0))</f>
        <v>0</v>
      </c>
      <c r="AH430" s="743" cm="1">
        <f t="array" ref="AH430">INDEX($H430:$K430,0,MATCH(AH$422,$H$422:$K$422,0))*INDEX($J$416:$R$419,MATCH(AH$422,$I$416:$I$419,0),MATCH(AH$421,$J$415:$R$415,0))</f>
        <v>0</v>
      </c>
      <c r="AI430" s="743" cm="1">
        <f t="array" ref="AI430">INDEX($H430:$K430,0,MATCH(AI$422,$H$422:$K$422,0))*INDEX($J$416:$R$419,MATCH(AI$422,$I$416:$I$419,0),MATCH(AI$421,$J$415:$R$415,0))</f>
        <v>0</v>
      </c>
      <c r="AJ430" s="743" cm="1">
        <f t="array" ref="AJ430">INDEX($H430:$K430,0,MATCH(AJ$422,$H$422:$K$422,0))*INDEX($J$416:$R$419,MATCH(AJ$422,$I$416:$I$419,0),MATCH(AJ$421,$J$415:$R$415,0))</f>
        <v>0</v>
      </c>
      <c r="AK430" s="743" cm="1">
        <f t="array" ref="AK430">INDEX($H430:$K430,0,MATCH(AK$422,$H$422:$K$422,0))*INDEX($J$416:$R$419,MATCH(AK$422,$I$416:$I$419,0),MATCH(AK$421,$J$415:$R$415,0))</f>
        <v>0</v>
      </c>
      <c r="AL430" s="743" cm="1">
        <f t="array" ref="AL430">INDEX($H430:$K430,0,MATCH(AL$422,$H$422:$K$422,0))*INDEX($J$416:$R$419,MATCH(AL$422,$I$416:$I$419,0),MATCH(AL$421,$J$415:$R$415,0))</f>
        <v>0</v>
      </c>
      <c r="AM430" s="743" cm="1">
        <f t="array" ref="AM430">INDEX($H430:$K430,0,MATCH(AM$422,$H$422:$K$422,0))*INDEX($J$416:$R$419,MATCH(AM$422,$I$416:$I$419,0),MATCH(AM$421,$J$415:$R$415,0))</f>
        <v>0</v>
      </c>
      <c r="AN430" s="743" cm="1">
        <f t="array" ref="AN430">INDEX($H430:$K430,0,MATCH(AN$422,$H$422:$K$422,0))*INDEX($J$416:$R$419,MATCH(AN$422,$I$416:$I$419,0),MATCH(AN$421,$J$415:$R$415,0))</f>
        <v>0</v>
      </c>
      <c r="AO430" s="743" cm="1">
        <f t="array" ref="AO430">INDEX($H430:$K430,0,MATCH(AO$422,$H$422:$K$422,0))*INDEX($J$416:$R$419,MATCH(AO$422,$I$416:$I$419,0),MATCH(AO$421,$J$415:$R$415,0))</f>
        <v>0</v>
      </c>
      <c r="AP430" s="743" cm="1">
        <f t="array" ref="AP430">INDEX($H430:$K430,0,MATCH(AP$422,$H$422:$K$422,0))*INDEX($J$416:$R$419,MATCH(AP$422,$I$416:$I$419,0),MATCH(AP$421,$J$415:$R$415,0))</f>
        <v>0</v>
      </c>
      <c r="AQ430" s="743" cm="1">
        <f t="array" ref="AQ430">INDEX($H430:$K430,0,MATCH(AQ$422,$H$422:$K$422,0))*INDEX($J$416:$R$419,MATCH(AQ$422,$I$416:$I$419,0),MATCH(AQ$421,$J$415:$R$415,0))</f>
        <v>0</v>
      </c>
      <c r="AR430" s="743" cm="1">
        <f t="array" ref="AR430">INDEX($H430:$K430,0,MATCH(AR$422,$H$422:$K$422,0))*INDEX($J$416:$R$419,MATCH(AR$422,$I$416:$I$419,0),MATCH(AR$421,$J$415:$R$415,0))</f>
        <v>0</v>
      </c>
      <c r="AS430" s="743" cm="1">
        <f t="array" ref="AS430">INDEX($H430:$K430,0,MATCH(AS$422,$H$422:$K$422,0))*INDEX($J$416:$R$419,MATCH(AS$422,$I$416:$I$419,0),MATCH(AS$421,$J$415:$R$415,0))</f>
        <v>0</v>
      </c>
      <c r="AT430" s="743" cm="1">
        <f t="array" ref="AT430">INDEX($H430:$K430,0,MATCH(AT$422,$H$422:$K$422,0))*INDEX($J$416:$R$419,MATCH(AT$422,$I$416:$I$419,0),MATCH(AT$421,$J$415:$R$415,0))</f>
        <v>0</v>
      </c>
      <c r="AU430" s="743" cm="1">
        <f t="array" ref="AU430">INDEX($H430:$K430,0,MATCH(AU$422,$H$422:$K$422,0))*INDEX($J$416:$R$419,MATCH(AU$422,$I$416:$I$419,0),MATCH(AU$421,$J$415:$R$415,0))</f>
        <v>0</v>
      </c>
      <c r="AV430" s="196"/>
      <c r="AW430" s="196"/>
      <c r="AX430" s="17"/>
      <c r="AY430" s="9"/>
      <c r="AZ430" s="9"/>
      <c r="BA430" s="9"/>
    </row>
    <row r="431" spans="1:53" ht="15" outlineLevel="1" x14ac:dyDescent="0.25">
      <c r="A431" s="7"/>
      <c r="B431" s="8"/>
      <c r="C431" s="18"/>
      <c r="D431" s="18"/>
      <c r="E431" s="18"/>
      <c r="F431" s="27"/>
      <c r="G431" s="27" t="str">
        <f t="shared" si="124"/>
        <v>GGGC1Pa2</v>
      </c>
      <c r="H431" s="232">
        <v>0</v>
      </c>
      <c r="I431" s="232">
        <v>0</v>
      </c>
      <c r="J431" s="232">
        <v>0</v>
      </c>
      <c r="K431" s="232">
        <v>0</v>
      </c>
      <c r="L431" s="743" cm="1">
        <f t="array" ref="L431">INDEX($H431:$K431,0,MATCH(L$422,$H$422:$K$422,0))*INDEX($J$416:$R$419,MATCH(L$422,$I$416:$I$419,0),MATCH(L$421,$J$415:$R$415,0))</f>
        <v>0</v>
      </c>
      <c r="M431" s="743" cm="1">
        <f t="array" ref="M431">INDEX($H431:$K431,0,MATCH(M$422,$H$422:$K$422,0))*INDEX($J$416:$R$419,MATCH(M$422,$I$416:$I$419,0),MATCH(M$421,$J$415:$R$415,0))</f>
        <v>0</v>
      </c>
      <c r="N431" s="743" cm="1">
        <f t="array" ref="N431">INDEX($H431:$K431,0,MATCH(N$422,$H$422:$K$422,0))*INDEX($J$416:$R$419,MATCH(N$422,$I$416:$I$419,0),MATCH(N$421,$J$415:$R$415,0))</f>
        <v>0</v>
      </c>
      <c r="O431" s="743" cm="1">
        <f t="array" ref="O431">INDEX($H431:$K431,0,MATCH(O$422,$H$422:$K$422,0))*INDEX($J$416:$R$419,MATCH(O$422,$I$416:$I$419,0),MATCH(O$421,$J$415:$R$415,0))</f>
        <v>0</v>
      </c>
      <c r="P431" s="743" cm="1">
        <f t="array" ref="P431">INDEX($H431:$K431,0,MATCH(P$422,$H$422:$K$422,0))*INDEX($J$416:$R$419,MATCH(P$422,$I$416:$I$419,0),MATCH(P$421,$J$415:$R$415,0))</f>
        <v>0</v>
      </c>
      <c r="Q431" s="743" cm="1">
        <f t="array" ref="Q431">INDEX($H431:$K431,0,MATCH(Q$422,$H$422:$K$422,0))*INDEX($J$416:$R$419,MATCH(Q$422,$I$416:$I$419,0),MATCH(Q$421,$J$415:$R$415,0))</f>
        <v>0</v>
      </c>
      <c r="R431" s="743" cm="1">
        <f t="array" ref="R431">INDEX($H431:$K431,0,MATCH(R$422,$H$422:$K$422,0))*INDEX($J$416:$R$419,MATCH(R$422,$I$416:$I$419,0),MATCH(R$421,$J$415:$R$415,0))</f>
        <v>0</v>
      </c>
      <c r="S431" s="743" cm="1">
        <f t="array" ref="S431">INDEX($H431:$K431,0,MATCH(S$422,$H$422:$K$422,0))*INDEX($J$416:$R$419,MATCH(S$422,$I$416:$I$419,0),MATCH(S$421,$J$415:$R$415,0))</f>
        <v>0</v>
      </c>
      <c r="T431" s="743" cm="1">
        <f t="array" ref="T431">INDEX($H431:$K431,0,MATCH(T$422,$H$422:$K$422,0))*INDEX($J$416:$R$419,MATCH(T$422,$I$416:$I$419,0),MATCH(T$421,$J$415:$R$415,0))</f>
        <v>0</v>
      </c>
      <c r="U431" s="743" cm="1">
        <f t="array" ref="U431">INDEX($H431:$K431,0,MATCH(U$422,$H$422:$K$422,0))*INDEX($J$416:$R$419,MATCH(U$422,$I$416:$I$419,0),MATCH(U$421,$J$415:$R$415,0))</f>
        <v>0</v>
      </c>
      <c r="V431" s="743" cm="1">
        <f t="array" ref="V431">INDEX($H431:$K431,0,MATCH(V$422,$H$422:$K$422,0))*INDEX($J$416:$R$419,MATCH(V$422,$I$416:$I$419,0),MATCH(V$421,$J$415:$R$415,0))</f>
        <v>0</v>
      </c>
      <c r="W431" s="743" cm="1">
        <f t="array" ref="W431">INDEX($H431:$K431,0,MATCH(W$422,$H$422:$K$422,0))*INDEX($J$416:$R$419,MATCH(W$422,$I$416:$I$419,0),MATCH(W$421,$J$415:$R$415,0))</f>
        <v>0</v>
      </c>
      <c r="X431" s="743" cm="1">
        <f t="array" ref="X431">INDEX($H431:$K431,0,MATCH(X$422,$H$422:$K$422,0))*INDEX($J$416:$R$419,MATCH(X$422,$I$416:$I$419,0),MATCH(X$421,$J$415:$R$415,0))</f>
        <v>0</v>
      </c>
      <c r="Y431" s="743" cm="1">
        <f t="array" ref="Y431">INDEX($H431:$K431,0,MATCH(Y$422,$H$422:$K$422,0))*INDEX($J$416:$R$419,MATCH(Y$422,$I$416:$I$419,0),MATCH(Y$421,$J$415:$R$415,0))</f>
        <v>0</v>
      </c>
      <c r="Z431" s="743" cm="1">
        <f t="array" ref="Z431">INDEX($H431:$K431,0,MATCH(Z$422,$H$422:$K$422,0))*INDEX($J$416:$R$419,MATCH(Z$422,$I$416:$I$419,0),MATCH(Z$421,$J$415:$R$415,0))</f>
        <v>0</v>
      </c>
      <c r="AA431" s="743" cm="1">
        <f t="array" ref="AA431">INDEX($H431:$K431,0,MATCH(AA$422,$H$422:$K$422,0))*INDEX($J$416:$R$419,MATCH(AA$422,$I$416:$I$419,0),MATCH(AA$421,$J$415:$R$415,0))</f>
        <v>0</v>
      </c>
      <c r="AB431" s="743" cm="1">
        <f t="array" ref="AB431">INDEX($H431:$K431,0,MATCH(AB$422,$H$422:$K$422,0))*INDEX($J$416:$R$419,MATCH(AB$422,$I$416:$I$419,0),MATCH(AB$421,$J$415:$R$415,0))</f>
        <v>0</v>
      </c>
      <c r="AC431" s="743" cm="1">
        <f t="array" ref="AC431">INDEX($H431:$K431,0,MATCH(AC$422,$H$422:$K$422,0))*INDEX($J$416:$R$419,MATCH(AC$422,$I$416:$I$419,0),MATCH(AC$421,$J$415:$R$415,0))</f>
        <v>0</v>
      </c>
      <c r="AD431" s="743" cm="1">
        <f t="array" ref="AD431">INDEX($H431:$K431,0,MATCH(AD$422,$H$422:$K$422,0))*INDEX($J$416:$R$419,MATCH(AD$422,$I$416:$I$419,0),MATCH(AD$421,$J$415:$R$415,0))</f>
        <v>0</v>
      </c>
      <c r="AE431" s="743" cm="1">
        <f t="array" ref="AE431">INDEX($H431:$K431,0,MATCH(AE$422,$H$422:$K$422,0))*INDEX($J$416:$R$419,MATCH(AE$422,$I$416:$I$419,0),MATCH(AE$421,$J$415:$R$415,0))</f>
        <v>0</v>
      </c>
      <c r="AF431" s="743" cm="1">
        <f t="array" ref="AF431">INDEX($H431:$K431,0,MATCH(AF$422,$H$422:$K$422,0))*INDEX($J$416:$R$419,MATCH(AF$422,$I$416:$I$419,0),MATCH(AF$421,$J$415:$R$415,0))</f>
        <v>0</v>
      </c>
      <c r="AG431" s="743" cm="1">
        <f t="array" ref="AG431">INDEX($H431:$K431,0,MATCH(AG$422,$H$422:$K$422,0))*INDEX($J$416:$R$419,MATCH(AG$422,$I$416:$I$419,0),MATCH(AG$421,$J$415:$R$415,0))</f>
        <v>0</v>
      </c>
      <c r="AH431" s="743" cm="1">
        <f t="array" ref="AH431">INDEX($H431:$K431,0,MATCH(AH$422,$H$422:$K$422,0))*INDEX($J$416:$R$419,MATCH(AH$422,$I$416:$I$419,0),MATCH(AH$421,$J$415:$R$415,0))</f>
        <v>0</v>
      </c>
      <c r="AI431" s="743" cm="1">
        <f t="array" ref="AI431">INDEX($H431:$K431,0,MATCH(AI$422,$H$422:$K$422,0))*INDEX($J$416:$R$419,MATCH(AI$422,$I$416:$I$419,0),MATCH(AI$421,$J$415:$R$415,0))</f>
        <v>0</v>
      </c>
      <c r="AJ431" s="743" cm="1">
        <f t="array" ref="AJ431">INDEX($H431:$K431,0,MATCH(AJ$422,$H$422:$K$422,0))*INDEX($J$416:$R$419,MATCH(AJ$422,$I$416:$I$419,0),MATCH(AJ$421,$J$415:$R$415,0))</f>
        <v>0</v>
      </c>
      <c r="AK431" s="743" cm="1">
        <f t="array" ref="AK431">INDEX($H431:$K431,0,MATCH(AK$422,$H$422:$K$422,0))*INDEX($J$416:$R$419,MATCH(AK$422,$I$416:$I$419,0),MATCH(AK$421,$J$415:$R$415,0))</f>
        <v>0</v>
      </c>
      <c r="AL431" s="743" cm="1">
        <f t="array" ref="AL431">INDEX($H431:$K431,0,MATCH(AL$422,$H$422:$K$422,0))*INDEX($J$416:$R$419,MATCH(AL$422,$I$416:$I$419,0),MATCH(AL$421,$J$415:$R$415,0))</f>
        <v>0</v>
      </c>
      <c r="AM431" s="743" cm="1">
        <f t="array" ref="AM431">INDEX($H431:$K431,0,MATCH(AM$422,$H$422:$K$422,0))*INDEX($J$416:$R$419,MATCH(AM$422,$I$416:$I$419,0),MATCH(AM$421,$J$415:$R$415,0))</f>
        <v>0</v>
      </c>
      <c r="AN431" s="743" cm="1">
        <f t="array" ref="AN431">INDEX($H431:$K431,0,MATCH(AN$422,$H$422:$K$422,0))*INDEX($J$416:$R$419,MATCH(AN$422,$I$416:$I$419,0),MATCH(AN$421,$J$415:$R$415,0))</f>
        <v>0</v>
      </c>
      <c r="AO431" s="743" cm="1">
        <f t="array" ref="AO431">INDEX($H431:$K431,0,MATCH(AO$422,$H$422:$K$422,0))*INDEX($J$416:$R$419,MATCH(AO$422,$I$416:$I$419,0),MATCH(AO$421,$J$415:$R$415,0))</f>
        <v>0</v>
      </c>
      <c r="AP431" s="743" cm="1">
        <f t="array" ref="AP431">INDEX($H431:$K431,0,MATCH(AP$422,$H$422:$K$422,0))*INDEX($J$416:$R$419,MATCH(AP$422,$I$416:$I$419,0),MATCH(AP$421,$J$415:$R$415,0))</f>
        <v>0</v>
      </c>
      <c r="AQ431" s="743" cm="1">
        <f t="array" ref="AQ431">INDEX($H431:$K431,0,MATCH(AQ$422,$H$422:$K$422,0))*INDEX($J$416:$R$419,MATCH(AQ$422,$I$416:$I$419,0),MATCH(AQ$421,$J$415:$R$415,0))</f>
        <v>0</v>
      </c>
      <c r="AR431" s="743" cm="1">
        <f t="array" ref="AR431">INDEX($H431:$K431,0,MATCH(AR$422,$H$422:$K$422,0))*INDEX($J$416:$R$419,MATCH(AR$422,$I$416:$I$419,0),MATCH(AR$421,$J$415:$R$415,0))</f>
        <v>0</v>
      </c>
      <c r="AS431" s="743" cm="1">
        <f t="array" ref="AS431">INDEX($H431:$K431,0,MATCH(AS$422,$H$422:$K$422,0))*INDEX($J$416:$R$419,MATCH(AS$422,$I$416:$I$419,0),MATCH(AS$421,$J$415:$R$415,0))</f>
        <v>0</v>
      </c>
      <c r="AT431" s="743" cm="1">
        <f t="array" ref="AT431">INDEX($H431:$K431,0,MATCH(AT$422,$H$422:$K$422,0))*INDEX($J$416:$R$419,MATCH(AT$422,$I$416:$I$419,0),MATCH(AT$421,$J$415:$R$415,0))</f>
        <v>0</v>
      </c>
      <c r="AU431" s="743" cm="1">
        <f t="array" ref="AU431">INDEX($H431:$K431,0,MATCH(AU$422,$H$422:$K$422,0))*INDEX($J$416:$R$419,MATCH(AU$422,$I$416:$I$419,0),MATCH(AU$421,$J$415:$R$415,0))</f>
        <v>0</v>
      </c>
      <c r="AV431" s="196"/>
      <c r="AW431" s="196"/>
      <c r="AX431" s="17"/>
      <c r="AY431" s="9"/>
      <c r="AZ431" s="9"/>
      <c r="BA431" s="9"/>
    </row>
    <row r="432" spans="1:53" ht="15" outlineLevel="1" x14ac:dyDescent="0.25">
      <c r="A432" s="7"/>
      <c r="B432" s="8"/>
      <c r="C432" s="18"/>
      <c r="D432" s="18"/>
      <c r="E432" s="18"/>
      <c r="F432" s="27"/>
      <c r="G432" s="27" t="str">
        <f t="shared" si="124"/>
        <v>GGGC1OFa2</v>
      </c>
      <c r="H432" s="232">
        <v>0</v>
      </c>
      <c r="I432" s="232">
        <v>0</v>
      </c>
      <c r="J432" s="232">
        <v>0</v>
      </c>
      <c r="K432" s="232">
        <v>0</v>
      </c>
      <c r="L432" s="743" cm="1">
        <f t="array" ref="L432">INDEX($H432:$K432,0,MATCH(L$422,$H$422:$K$422,0))*INDEX($J$416:$R$419,MATCH(L$422,$I$416:$I$419,0),MATCH(L$421,$J$415:$R$415,0))</f>
        <v>0</v>
      </c>
      <c r="M432" s="743" cm="1">
        <f t="array" ref="M432">INDEX($H432:$K432,0,MATCH(M$422,$H$422:$K$422,0))*INDEX($J$416:$R$419,MATCH(M$422,$I$416:$I$419,0),MATCH(M$421,$J$415:$R$415,0))</f>
        <v>0</v>
      </c>
      <c r="N432" s="743" cm="1">
        <f t="array" ref="N432">INDEX($H432:$K432,0,MATCH(N$422,$H$422:$K$422,0))*INDEX($J$416:$R$419,MATCH(N$422,$I$416:$I$419,0),MATCH(N$421,$J$415:$R$415,0))</f>
        <v>0</v>
      </c>
      <c r="O432" s="743" cm="1">
        <f t="array" ref="O432">INDEX($H432:$K432,0,MATCH(O$422,$H$422:$K$422,0))*INDEX($J$416:$R$419,MATCH(O$422,$I$416:$I$419,0),MATCH(O$421,$J$415:$R$415,0))</f>
        <v>0</v>
      </c>
      <c r="P432" s="743" cm="1">
        <f t="array" ref="P432">INDEX($H432:$K432,0,MATCH(P$422,$H$422:$K$422,0))*INDEX($J$416:$R$419,MATCH(P$422,$I$416:$I$419,0),MATCH(P$421,$J$415:$R$415,0))</f>
        <v>0</v>
      </c>
      <c r="Q432" s="743" cm="1">
        <f t="array" ref="Q432">INDEX($H432:$K432,0,MATCH(Q$422,$H$422:$K$422,0))*INDEX($J$416:$R$419,MATCH(Q$422,$I$416:$I$419,0),MATCH(Q$421,$J$415:$R$415,0))</f>
        <v>0</v>
      </c>
      <c r="R432" s="743" cm="1">
        <f t="array" ref="R432">INDEX($H432:$K432,0,MATCH(R$422,$H$422:$K$422,0))*INDEX($J$416:$R$419,MATCH(R$422,$I$416:$I$419,0),MATCH(R$421,$J$415:$R$415,0))</f>
        <v>0</v>
      </c>
      <c r="S432" s="743" cm="1">
        <f t="array" ref="S432">INDEX($H432:$K432,0,MATCH(S$422,$H$422:$K$422,0))*INDEX($J$416:$R$419,MATCH(S$422,$I$416:$I$419,0),MATCH(S$421,$J$415:$R$415,0))</f>
        <v>0</v>
      </c>
      <c r="T432" s="743" cm="1">
        <f t="array" ref="T432">INDEX($H432:$K432,0,MATCH(T$422,$H$422:$K$422,0))*INDEX($J$416:$R$419,MATCH(T$422,$I$416:$I$419,0),MATCH(T$421,$J$415:$R$415,0))</f>
        <v>0</v>
      </c>
      <c r="U432" s="743" cm="1">
        <f t="array" ref="U432">INDEX($H432:$K432,0,MATCH(U$422,$H$422:$K$422,0))*INDEX($J$416:$R$419,MATCH(U$422,$I$416:$I$419,0),MATCH(U$421,$J$415:$R$415,0))</f>
        <v>0</v>
      </c>
      <c r="V432" s="743" cm="1">
        <f t="array" ref="V432">INDEX($H432:$K432,0,MATCH(V$422,$H$422:$K$422,0))*INDEX($J$416:$R$419,MATCH(V$422,$I$416:$I$419,0),MATCH(V$421,$J$415:$R$415,0))</f>
        <v>0</v>
      </c>
      <c r="W432" s="743" cm="1">
        <f t="array" ref="W432">INDEX($H432:$K432,0,MATCH(W$422,$H$422:$K$422,0))*INDEX($J$416:$R$419,MATCH(W$422,$I$416:$I$419,0),MATCH(W$421,$J$415:$R$415,0))</f>
        <v>0</v>
      </c>
      <c r="X432" s="743" cm="1">
        <f t="array" ref="X432">INDEX($H432:$K432,0,MATCH(X$422,$H$422:$K$422,0))*INDEX($J$416:$R$419,MATCH(X$422,$I$416:$I$419,0),MATCH(X$421,$J$415:$R$415,0))</f>
        <v>0</v>
      </c>
      <c r="Y432" s="743" cm="1">
        <f t="array" ref="Y432">INDEX($H432:$K432,0,MATCH(Y$422,$H$422:$K$422,0))*INDEX($J$416:$R$419,MATCH(Y$422,$I$416:$I$419,0),MATCH(Y$421,$J$415:$R$415,0))</f>
        <v>0</v>
      </c>
      <c r="Z432" s="743" cm="1">
        <f t="array" ref="Z432">INDEX($H432:$K432,0,MATCH(Z$422,$H$422:$K$422,0))*INDEX($J$416:$R$419,MATCH(Z$422,$I$416:$I$419,0),MATCH(Z$421,$J$415:$R$415,0))</f>
        <v>0</v>
      </c>
      <c r="AA432" s="743" cm="1">
        <f t="array" ref="AA432">INDEX($H432:$K432,0,MATCH(AA$422,$H$422:$K$422,0))*INDEX($J$416:$R$419,MATCH(AA$422,$I$416:$I$419,0),MATCH(AA$421,$J$415:$R$415,0))</f>
        <v>0</v>
      </c>
      <c r="AB432" s="743" cm="1">
        <f t="array" ref="AB432">INDEX($H432:$K432,0,MATCH(AB$422,$H$422:$K$422,0))*INDEX($J$416:$R$419,MATCH(AB$422,$I$416:$I$419,0),MATCH(AB$421,$J$415:$R$415,0))</f>
        <v>0</v>
      </c>
      <c r="AC432" s="743" cm="1">
        <f t="array" ref="AC432">INDEX($H432:$K432,0,MATCH(AC$422,$H$422:$K$422,0))*INDEX($J$416:$R$419,MATCH(AC$422,$I$416:$I$419,0),MATCH(AC$421,$J$415:$R$415,0))</f>
        <v>0</v>
      </c>
      <c r="AD432" s="743" cm="1">
        <f t="array" ref="AD432">INDEX($H432:$K432,0,MATCH(AD$422,$H$422:$K$422,0))*INDEX($J$416:$R$419,MATCH(AD$422,$I$416:$I$419,0),MATCH(AD$421,$J$415:$R$415,0))</f>
        <v>0</v>
      </c>
      <c r="AE432" s="743" cm="1">
        <f t="array" ref="AE432">INDEX($H432:$K432,0,MATCH(AE$422,$H$422:$K$422,0))*INDEX($J$416:$R$419,MATCH(AE$422,$I$416:$I$419,0),MATCH(AE$421,$J$415:$R$415,0))</f>
        <v>0</v>
      </c>
      <c r="AF432" s="743" cm="1">
        <f t="array" ref="AF432">INDEX($H432:$K432,0,MATCH(AF$422,$H$422:$K$422,0))*INDEX($J$416:$R$419,MATCH(AF$422,$I$416:$I$419,0),MATCH(AF$421,$J$415:$R$415,0))</f>
        <v>0</v>
      </c>
      <c r="AG432" s="743" cm="1">
        <f t="array" ref="AG432">INDEX($H432:$K432,0,MATCH(AG$422,$H$422:$K$422,0))*INDEX($J$416:$R$419,MATCH(AG$422,$I$416:$I$419,0),MATCH(AG$421,$J$415:$R$415,0))</f>
        <v>0</v>
      </c>
      <c r="AH432" s="743" cm="1">
        <f t="array" ref="AH432">INDEX($H432:$K432,0,MATCH(AH$422,$H$422:$K$422,0))*INDEX($J$416:$R$419,MATCH(AH$422,$I$416:$I$419,0),MATCH(AH$421,$J$415:$R$415,0))</f>
        <v>0</v>
      </c>
      <c r="AI432" s="743" cm="1">
        <f t="array" ref="AI432">INDEX($H432:$K432,0,MATCH(AI$422,$H$422:$K$422,0))*INDEX($J$416:$R$419,MATCH(AI$422,$I$416:$I$419,0),MATCH(AI$421,$J$415:$R$415,0))</f>
        <v>0</v>
      </c>
      <c r="AJ432" s="743" cm="1">
        <f t="array" ref="AJ432">INDEX($H432:$K432,0,MATCH(AJ$422,$H$422:$K$422,0))*INDEX($J$416:$R$419,MATCH(AJ$422,$I$416:$I$419,0),MATCH(AJ$421,$J$415:$R$415,0))</f>
        <v>0</v>
      </c>
      <c r="AK432" s="743" cm="1">
        <f t="array" ref="AK432">INDEX($H432:$K432,0,MATCH(AK$422,$H$422:$K$422,0))*INDEX($J$416:$R$419,MATCH(AK$422,$I$416:$I$419,0),MATCH(AK$421,$J$415:$R$415,0))</f>
        <v>0</v>
      </c>
      <c r="AL432" s="743" cm="1">
        <f t="array" ref="AL432">INDEX($H432:$K432,0,MATCH(AL$422,$H$422:$K$422,0))*INDEX($J$416:$R$419,MATCH(AL$422,$I$416:$I$419,0),MATCH(AL$421,$J$415:$R$415,0))</f>
        <v>0</v>
      </c>
      <c r="AM432" s="743" cm="1">
        <f t="array" ref="AM432">INDEX($H432:$K432,0,MATCH(AM$422,$H$422:$K$422,0))*INDEX($J$416:$R$419,MATCH(AM$422,$I$416:$I$419,0),MATCH(AM$421,$J$415:$R$415,0))</f>
        <v>0</v>
      </c>
      <c r="AN432" s="743" cm="1">
        <f t="array" ref="AN432">INDEX($H432:$K432,0,MATCH(AN$422,$H$422:$K$422,0))*INDEX($J$416:$R$419,MATCH(AN$422,$I$416:$I$419,0),MATCH(AN$421,$J$415:$R$415,0))</f>
        <v>0</v>
      </c>
      <c r="AO432" s="743" cm="1">
        <f t="array" ref="AO432">INDEX($H432:$K432,0,MATCH(AO$422,$H$422:$K$422,0))*INDEX($J$416:$R$419,MATCH(AO$422,$I$416:$I$419,0),MATCH(AO$421,$J$415:$R$415,0))</f>
        <v>0</v>
      </c>
      <c r="AP432" s="743" cm="1">
        <f t="array" ref="AP432">INDEX($H432:$K432,0,MATCH(AP$422,$H$422:$K$422,0))*INDEX($J$416:$R$419,MATCH(AP$422,$I$416:$I$419,0),MATCH(AP$421,$J$415:$R$415,0))</f>
        <v>0</v>
      </c>
      <c r="AQ432" s="743" cm="1">
        <f t="array" ref="AQ432">INDEX($H432:$K432,0,MATCH(AQ$422,$H$422:$K$422,0))*INDEX($J$416:$R$419,MATCH(AQ$422,$I$416:$I$419,0),MATCH(AQ$421,$J$415:$R$415,0))</f>
        <v>0</v>
      </c>
      <c r="AR432" s="743" cm="1">
        <f t="array" ref="AR432">INDEX($H432:$K432,0,MATCH(AR$422,$H$422:$K$422,0))*INDEX($J$416:$R$419,MATCH(AR$422,$I$416:$I$419,0),MATCH(AR$421,$J$415:$R$415,0))</f>
        <v>0</v>
      </c>
      <c r="AS432" s="743" cm="1">
        <f t="array" ref="AS432">INDEX($H432:$K432,0,MATCH(AS$422,$H$422:$K$422,0))*INDEX($J$416:$R$419,MATCH(AS$422,$I$416:$I$419,0),MATCH(AS$421,$J$415:$R$415,0))</f>
        <v>0</v>
      </c>
      <c r="AT432" s="743" cm="1">
        <f t="array" ref="AT432">INDEX($H432:$K432,0,MATCH(AT$422,$H$422:$K$422,0))*INDEX($J$416:$R$419,MATCH(AT$422,$I$416:$I$419,0),MATCH(AT$421,$J$415:$R$415,0))</f>
        <v>0</v>
      </c>
      <c r="AU432" s="743" cm="1">
        <f t="array" ref="AU432">INDEX($H432:$K432,0,MATCH(AU$422,$H$422:$K$422,0))*INDEX($J$416:$R$419,MATCH(AU$422,$I$416:$I$419,0),MATCH(AU$421,$J$415:$R$415,0))</f>
        <v>0</v>
      </c>
      <c r="AV432" s="196"/>
      <c r="AW432" s="196"/>
      <c r="AX432" s="17"/>
      <c r="AY432" s="9"/>
      <c r="AZ432" s="9"/>
      <c r="BA432" s="9"/>
    </row>
    <row r="433" spans="1:53" ht="15" outlineLevel="1" x14ac:dyDescent="0.25">
      <c r="A433" s="7"/>
      <c r="B433" s="8"/>
      <c r="C433" s="18"/>
      <c r="D433" s="18"/>
      <c r="E433" s="18"/>
      <c r="F433" s="27"/>
      <c r="G433" s="27" t="str">
        <f t="shared" si="124"/>
        <v>SPSPSPSPSPsp</v>
      </c>
      <c r="H433" s="232">
        <v>0</v>
      </c>
      <c r="I433" s="232">
        <v>0</v>
      </c>
      <c r="J433" s="232">
        <v>0</v>
      </c>
      <c r="K433" s="232">
        <v>0</v>
      </c>
      <c r="L433" s="743" cm="1">
        <f t="array" ref="L433">INDEX($H433:$K433,0,MATCH(L$422,$H$422:$K$422,0))*INDEX($J$416:$R$419,MATCH(L$422,$I$416:$I$419,0),MATCH(L$421,$J$415:$R$415,0))</f>
        <v>0</v>
      </c>
      <c r="M433" s="743" cm="1">
        <f t="array" ref="M433">INDEX($H433:$K433,0,MATCH(M$422,$H$422:$K$422,0))*INDEX($J$416:$R$419,MATCH(M$422,$I$416:$I$419,0),MATCH(M$421,$J$415:$R$415,0))</f>
        <v>0</v>
      </c>
      <c r="N433" s="743" cm="1">
        <f t="array" ref="N433">INDEX($H433:$K433,0,MATCH(N$422,$H$422:$K$422,0))*INDEX($J$416:$R$419,MATCH(N$422,$I$416:$I$419,0),MATCH(N$421,$J$415:$R$415,0))</f>
        <v>0</v>
      </c>
      <c r="O433" s="743" cm="1">
        <f t="array" ref="O433">INDEX($H433:$K433,0,MATCH(O$422,$H$422:$K$422,0))*INDEX($J$416:$R$419,MATCH(O$422,$I$416:$I$419,0),MATCH(O$421,$J$415:$R$415,0))</f>
        <v>0</v>
      </c>
      <c r="P433" s="743" cm="1">
        <f t="array" ref="P433">INDEX($H433:$K433,0,MATCH(P$422,$H$422:$K$422,0))*INDEX($J$416:$R$419,MATCH(P$422,$I$416:$I$419,0),MATCH(P$421,$J$415:$R$415,0))</f>
        <v>0</v>
      </c>
      <c r="Q433" s="743" cm="1">
        <f t="array" ref="Q433">INDEX($H433:$K433,0,MATCH(Q$422,$H$422:$K$422,0))*INDEX($J$416:$R$419,MATCH(Q$422,$I$416:$I$419,0),MATCH(Q$421,$J$415:$R$415,0))</f>
        <v>0</v>
      </c>
      <c r="R433" s="743" cm="1">
        <f t="array" ref="R433">INDEX($H433:$K433,0,MATCH(R$422,$H$422:$K$422,0))*INDEX($J$416:$R$419,MATCH(R$422,$I$416:$I$419,0),MATCH(R$421,$J$415:$R$415,0))</f>
        <v>0</v>
      </c>
      <c r="S433" s="743" cm="1">
        <f t="array" ref="S433">INDEX($H433:$K433,0,MATCH(S$422,$H$422:$K$422,0))*INDEX($J$416:$R$419,MATCH(S$422,$I$416:$I$419,0),MATCH(S$421,$J$415:$R$415,0))</f>
        <v>0</v>
      </c>
      <c r="T433" s="743" cm="1">
        <f t="array" ref="T433">INDEX($H433:$K433,0,MATCH(T$422,$H$422:$K$422,0))*INDEX($J$416:$R$419,MATCH(T$422,$I$416:$I$419,0),MATCH(T$421,$J$415:$R$415,0))</f>
        <v>0</v>
      </c>
      <c r="U433" s="743" cm="1">
        <f t="array" ref="U433">INDEX($H433:$K433,0,MATCH(U$422,$H$422:$K$422,0))*INDEX($J$416:$R$419,MATCH(U$422,$I$416:$I$419,0),MATCH(U$421,$J$415:$R$415,0))</f>
        <v>0</v>
      </c>
      <c r="V433" s="743" cm="1">
        <f t="array" ref="V433">INDEX($H433:$K433,0,MATCH(V$422,$H$422:$K$422,0))*INDEX($J$416:$R$419,MATCH(V$422,$I$416:$I$419,0),MATCH(V$421,$J$415:$R$415,0))</f>
        <v>0</v>
      </c>
      <c r="W433" s="743" cm="1">
        <f t="array" ref="W433">INDEX($H433:$K433,0,MATCH(W$422,$H$422:$K$422,0))*INDEX($J$416:$R$419,MATCH(W$422,$I$416:$I$419,0),MATCH(W$421,$J$415:$R$415,0))</f>
        <v>0</v>
      </c>
      <c r="X433" s="743" cm="1">
        <f t="array" ref="X433">INDEX($H433:$K433,0,MATCH(X$422,$H$422:$K$422,0))*INDEX($J$416:$R$419,MATCH(X$422,$I$416:$I$419,0),MATCH(X$421,$J$415:$R$415,0))</f>
        <v>0</v>
      </c>
      <c r="Y433" s="743" cm="1">
        <f t="array" ref="Y433">INDEX($H433:$K433,0,MATCH(Y$422,$H$422:$K$422,0))*INDEX($J$416:$R$419,MATCH(Y$422,$I$416:$I$419,0),MATCH(Y$421,$J$415:$R$415,0))</f>
        <v>0</v>
      </c>
      <c r="Z433" s="743" cm="1">
        <f t="array" ref="Z433">INDEX($H433:$K433,0,MATCH(Z$422,$H$422:$K$422,0))*INDEX($J$416:$R$419,MATCH(Z$422,$I$416:$I$419,0),MATCH(Z$421,$J$415:$R$415,0))</f>
        <v>0</v>
      </c>
      <c r="AA433" s="743" cm="1">
        <f t="array" ref="AA433">INDEX($H433:$K433,0,MATCH(AA$422,$H$422:$K$422,0))*INDEX($J$416:$R$419,MATCH(AA$422,$I$416:$I$419,0),MATCH(AA$421,$J$415:$R$415,0))</f>
        <v>0</v>
      </c>
      <c r="AB433" s="743" cm="1">
        <f t="array" ref="AB433">INDEX($H433:$K433,0,MATCH(AB$422,$H$422:$K$422,0))*INDEX($J$416:$R$419,MATCH(AB$422,$I$416:$I$419,0),MATCH(AB$421,$J$415:$R$415,0))</f>
        <v>0</v>
      </c>
      <c r="AC433" s="743" cm="1">
        <f t="array" ref="AC433">INDEX($H433:$K433,0,MATCH(AC$422,$H$422:$K$422,0))*INDEX($J$416:$R$419,MATCH(AC$422,$I$416:$I$419,0),MATCH(AC$421,$J$415:$R$415,0))</f>
        <v>0</v>
      </c>
      <c r="AD433" s="743" cm="1">
        <f t="array" ref="AD433">INDEX($H433:$K433,0,MATCH(AD$422,$H$422:$K$422,0))*INDEX($J$416:$R$419,MATCH(AD$422,$I$416:$I$419,0),MATCH(AD$421,$J$415:$R$415,0))</f>
        <v>0</v>
      </c>
      <c r="AE433" s="743" cm="1">
        <f t="array" ref="AE433">INDEX($H433:$K433,0,MATCH(AE$422,$H$422:$K$422,0))*INDEX($J$416:$R$419,MATCH(AE$422,$I$416:$I$419,0),MATCH(AE$421,$J$415:$R$415,0))</f>
        <v>0</v>
      </c>
      <c r="AF433" s="743" cm="1">
        <f t="array" ref="AF433">INDEX($H433:$K433,0,MATCH(AF$422,$H$422:$K$422,0))*INDEX($J$416:$R$419,MATCH(AF$422,$I$416:$I$419,0),MATCH(AF$421,$J$415:$R$415,0))</f>
        <v>0</v>
      </c>
      <c r="AG433" s="743" cm="1">
        <f t="array" ref="AG433">INDEX($H433:$K433,0,MATCH(AG$422,$H$422:$K$422,0))*INDEX($J$416:$R$419,MATCH(AG$422,$I$416:$I$419,0),MATCH(AG$421,$J$415:$R$415,0))</f>
        <v>0</v>
      </c>
      <c r="AH433" s="743" cm="1">
        <f t="array" ref="AH433">INDEX($H433:$K433,0,MATCH(AH$422,$H$422:$K$422,0))*INDEX($J$416:$R$419,MATCH(AH$422,$I$416:$I$419,0),MATCH(AH$421,$J$415:$R$415,0))</f>
        <v>0</v>
      </c>
      <c r="AI433" s="743" cm="1">
        <f t="array" ref="AI433">INDEX($H433:$K433,0,MATCH(AI$422,$H$422:$K$422,0))*INDEX($J$416:$R$419,MATCH(AI$422,$I$416:$I$419,0),MATCH(AI$421,$J$415:$R$415,0))</f>
        <v>0</v>
      </c>
      <c r="AJ433" s="743" cm="1">
        <f t="array" ref="AJ433">INDEX($H433:$K433,0,MATCH(AJ$422,$H$422:$K$422,0))*INDEX($J$416:$R$419,MATCH(AJ$422,$I$416:$I$419,0),MATCH(AJ$421,$J$415:$R$415,0))</f>
        <v>0</v>
      </c>
      <c r="AK433" s="743" cm="1">
        <f t="array" ref="AK433">INDEX($H433:$K433,0,MATCH(AK$422,$H$422:$K$422,0))*INDEX($J$416:$R$419,MATCH(AK$422,$I$416:$I$419,0),MATCH(AK$421,$J$415:$R$415,0))</f>
        <v>0</v>
      </c>
      <c r="AL433" s="743" cm="1">
        <f t="array" ref="AL433">INDEX($H433:$K433,0,MATCH(AL$422,$H$422:$K$422,0))*INDEX($J$416:$R$419,MATCH(AL$422,$I$416:$I$419,0),MATCH(AL$421,$J$415:$R$415,0))</f>
        <v>0</v>
      </c>
      <c r="AM433" s="743" cm="1">
        <f t="array" ref="AM433">INDEX($H433:$K433,0,MATCH(AM$422,$H$422:$K$422,0))*INDEX($J$416:$R$419,MATCH(AM$422,$I$416:$I$419,0),MATCH(AM$421,$J$415:$R$415,0))</f>
        <v>0</v>
      </c>
      <c r="AN433" s="743" cm="1">
        <f t="array" ref="AN433">INDEX($H433:$K433,0,MATCH(AN$422,$H$422:$K$422,0))*INDEX($J$416:$R$419,MATCH(AN$422,$I$416:$I$419,0),MATCH(AN$421,$J$415:$R$415,0))</f>
        <v>0</v>
      </c>
      <c r="AO433" s="743" cm="1">
        <f t="array" ref="AO433">INDEX($H433:$K433,0,MATCH(AO$422,$H$422:$K$422,0))*INDEX($J$416:$R$419,MATCH(AO$422,$I$416:$I$419,0),MATCH(AO$421,$J$415:$R$415,0))</f>
        <v>0</v>
      </c>
      <c r="AP433" s="743" cm="1">
        <f t="array" ref="AP433">INDEX($H433:$K433,0,MATCH(AP$422,$H$422:$K$422,0))*INDEX($J$416:$R$419,MATCH(AP$422,$I$416:$I$419,0),MATCH(AP$421,$J$415:$R$415,0))</f>
        <v>0</v>
      </c>
      <c r="AQ433" s="743" cm="1">
        <f t="array" ref="AQ433">INDEX($H433:$K433,0,MATCH(AQ$422,$H$422:$K$422,0))*INDEX($J$416:$R$419,MATCH(AQ$422,$I$416:$I$419,0),MATCH(AQ$421,$J$415:$R$415,0))</f>
        <v>0</v>
      </c>
      <c r="AR433" s="743" cm="1">
        <f t="array" ref="AR433">INDEX($H433:$K433,0,MATCH(AR$422,$H$422:$K$422,0))*INDEX($J$416:$R$419,MATCH(AR$422,$I$416:$I$419,0),MATCH(AR$421,$J$415:$R$415,0))</f>
        <v>0</v>
      </c>
      <c r="AS433" s="743" cm="1">
        <f t="array" ref="AS433">INDEX($H433:$K433,0,MATCH(AS$422,$H$422:$K$422,0))*INDEX($J$416:$R$419,MATCH(AS$422,$I$416:$I$419,0),MATCH(AS$421,$J$415:$R$415,0))</f>
        <v>0</v>
      </c>
      <c r="AT433" s="743" cm="1">
        <f t="array" ref="AT433">INDEX($H433:$K433,0,MATCH(AT$422,$H$422:$K$422,0))*INDEX($J$416:$R$419,MATCH(AT$422,$I$416:$I$419,0),MATCH(AT$421,$J$415:$R$415,0))</f>
        <v>0</v>
      </c>
      <c r="AU433" s="743" cm="1">
        <f t="array" ref="AU433">INDEX($H433:$K433,0,MATCH(AU$422,$H$422:$K$422,0))*INDEX($J$416:$R$419,MATCH(AU$422,$I$416:$I$419,0),MATCH(AU$421,$J$415:$R$415,0))</f>
        <v>0</v>
      </c>
      <c r="AV433" s="196"/>
      <c r="AW433" s="196"/>
      <c r="AX433" s="17"/>
      <c r="AY433" s="9"/>
      <c r="AZ433" s="9"/>
      <c r="BA433" s="9"/>
    </row>
    <row r="434" spans="1:53" ht="15" outlineLevel="1" x14ac:dyDescent="0.25">
      <c r="A434" s="7"/>
      <c r="B434" s="8"/>
      <c r="C434" s="18"/>
      <c r="D434" s="18"/>
      <c r="E434" s="18"/>
      <c r="F434" s="27"/>
      <c r="G434" s="27" t="str">
        <f t="shared" si="124"/>
        <v>ANWFWb</v>
      </c>
      <c r="H434" s="665">
        <v>1</v>
      </c>
      <c r="I434" s="665">
        <v>1</v>
      </c>
      <c r="J434" s="665">
        <v>2</v>
      </c>
      <c r="K434" s="665">
        <v>1</v>
      </c>
      <c r="L434" s="743" cm="1">
        <f t="array" ref="L434">INDEX($H434:$K434,0,MATCH(L$422,$H$422:$K$422,0))*INDEX($J$416:$R$419,MATCH(L$422,$I$416:$I$419,0),MATCH(L$421,$J$415:$R$415,0))</f>
        <v>2</v>
      </c>
      <c r="M434" s="743" cm="1">
        <f t="array" ref="M434">INDEX($H434:$K434,0,MATCH(M$422,$H$422:$K$422,0))*INDEX($J$416:$R$419,MATCH(M$422,$I$416:$I$419,0),MATCH(M$421,$J$415:$R$415,0))</f>
        <v>1</v>
      </c>
      <c r="N434" s="743" cm="1">
        <f t="array" ref="N434">INDEX($H434:$K434,0,MATCH(N$422,$H$422:$K$422,0))*INDEX($J$416:$R$419,MATCH(N$422,$I$416:$I$419,0),MATCH(N$421,$J$415:$R$415,0))</f>
        <v>2</v>
      </c>
      <c r="O434" s="743" cm="1">
        <f t="array" ref="O434">INDEX($H434:$K434,0,MATCH(O$422,$H$422:$K$422,0))*INDEX($J$416:$R$419,MATCH(O$422,$I$416:$I$419,0),MATCH(O$421,$J$415:$R$415,0))</f>
        <v>1</v>
      </c>
      <c r="P434" s="743" cm="1">
        <f t="array" ref="P434">INDEX($H434:$K434,0,MATCH(P$422,$H$422:$K$422,0))*INDEX($J$416:$R$419,MATCH(P$422,$I$416:$I$419,0),MATCH(P$421,$J$415:$R$415,0))</f>
        <v>2</v>
      </c>
      <c r="Q434" s="743" cm="1">
        <f t="array" ref="Q434">INDEX($H434:$K434,0,MATCH(Q$422,$H$422:$K$422,0))*INDEX($J$416:$R$419,MATCH(Q$422,$I$416:$I$419,0),MATCH(Q$421,$J$415:$R$415,0))</f>
        <v>1</v>
      </c>
      <c r="R434" s="743" cm="1">
        <f t="array" ref="R434">INDEX($H434:$K434,0,MATCH(R$422,$H$422:$K$422,0))*INDEX($J$416:$R$419,MATCH(R$422,$I$416:$I$419,0),MATCH(R$421,$J$415:$R$415,0))</f>
        <v>2</v>
      </c>
      <c r="S434" s="743" cm="1">
        <f t="array" ref="S434">INDEX($H434:$K434,0,MATCH(S$422,$H$422:$K$422,0))*INDEX($J$416:$R$419,MATCH(S$422,$I$416:$I$419,0),MATCH(S$421,$J$415:$R$415,0))</f>
        <v>1</v>
      </c>
      <c r="T434" s="743" cm="1">
        <f t="array" ref="T434">INDEX($H434:$K434,0,MATCH(T$422,$H$422:$K$422,0))*INDEX($J$416:$R$419,MATCH(T$422,$I$416:$I$419,0),MATCH(T$421,$J$415:$R$415,0))</f>
        <v>2</v>
      </c>
      <c r="U434" s="743" cm="1">
        <f t="array" ref="U434">INDEX($H434:$K434,0,MATCH(U$422,$H$422:$K$422,0))*INDEX($J$416:$R$419,MATCH(U$422,$I$416:$I$419,0),MATCH(U$421,$J$415:$R$415,0))</f>
        <v>1</v>
      </c>
      <c r="V434" s="743" cm="1">
        <f t="array" ref="V434">INDEX($H434:$K434,0,MATCH(V$422,$H$422:$K$422,0))*INDEX($J$416:$R$419,MATCH(V$422,$I$416:$I$419,0),MATCH(V$421,$J$415:$R$415,0))</f>
        <v>2</v>
      </c>
      <c r="W434" s="743" cm="1">
        <f t="array" ref="W434">INDEX($H434:$K434,0,MATCH(W$422,$H$422:$K$422,0))*INDEX($J$416:$R$419,MATCH(W$422,$I$416:$I$419,0),MATCH(W$421,$J$415:$R$415,0))</f>
        <v>1</v>
      </c>
      <c r="X434" s="743" cm="1">
        <f t="array" ref="X434">INDEX($H434:$K434,0,MATCH(X$422,$H$422:$K$422,0))*INDEX($J$416:$R$419,MATCH(X$422,$I$416:$I$419,0),MATCH(X$421,$J$415:$R$415,0))</f>
        <v>2</v>
      </c>
      <c r="Y434" s="743" cm="1">
        <f t="array" ref="Y434">INDEX($H434:$K434,0,MATCH(Y$422,$H$422:$K$422,0))*INDEX($J$416:$R$419,MATCH(Y$422,$I$416:$I$419,0),MATCH(Y$421,$J$415:$R$415,0))</f>
        <v>1</v>
      </c>
      <c r="Z434" s="743" cm="1">
        <f t="array" ref="Z434">INDEX($H434:$K434,0,MATCH(Z$422,$H$422:$K$422,0))*INDEX($J$416:$R$419,MATCH(Z$422,$I$416:$I$419,0),MATCH(Z$421,$J$415:$R$415,0))</f>
        <v>2</v>
      </c>
      <c r="AA434" s="743" cm="1">
        <f t="array" ref="AA434">INDEX($H434:$K434,0,MATCH(AA$422,$H$422:$K$422,0))*INDEX($J$416:$R$419,MATCH(AA$422,$I$416:$I$419,0),MATCH(AA$421,$J$415:$R$415,0))</f>
        <v>1</v>
      </c>
      <c r="AB434" s="743" cm="1">
        <f t="array" ref="AB434">INDEX($H434:$K434,0,MATCH(AB$422,$H$422:$K$422,0))*INDEX($J$416:$R$419,MATCH(AB$422,$I$416:$I$419,0),MATCH(AB$421,$J$415:$R$415,0))</f>
        <v>1</v>
      </c>
      <c r="AC434" s="743" cm="1">
        <f t="array" ref="AC434">INDEX($H434:$K434,0,MATCH(AC$422,$H$422:$K$422,0))*INDEX($J$416:$R$419,MATCH(AC$422,$I$416:$I$419,0),MATCH(AC$421,$J$415:$R$415,0))</f>
        <v>1</v>
      </c>
      <c r="AD434" s="743" cm="1">
        <f t="array" ref="AD434">INDEX($H434:$K434,0,MATCH(AD$422,$H$422:$K$422,0))*INDEX($J$416:$R$419,MATCH(AD$422,$I$416:$I$419,0),MATCH(AD$421,$J$415:$R$415,0))</f>
        <v>2</v>
      </c>
      <c r="AE434" s="743" cm="1">
        <f t="array" ref="AE434">INDEX($H434:$K434,0,MATCH(AE$422,$H$422:$K$422,0))*INDEX($J$416:$R$419,MATCH(AE$422,$I$416:$I$419,0),MATCH(AE$421,$J$415:$R$415,0))</f>
        <v>1</v>
      </c>
      <c r="AF434" s="743" cm="1">
        <f t="array" ref="AF434">INDEX($H434:$K434,0,MATCH(AF$422,$H$422:$K$422,0))*INDEX($J$416:$R$419,MATCH(AF$422,$I$416:$I$419,0),MATCH(AF$421,$J$415:$R$415,0))</f>
        <v>1</v>
      </c>
      <c r="AG434" s="743" cm="1">
        <f t="array" ref="AG434">INDEX($H434:$K434,0,MATCH(AG$422,$H$422:$K$422,0))*INDEX($J$416:$R$419,MATCH(AG$422,$I$416:$I$419,0),MATCH(AG$421,$J$415:$R$415,0))</f>
        <v>1</v>
      </c>
      <c r="AH434" s="743" cm="1">
        <f t="array" ref="AH434">INDEX($H434:$K434,0,MATCH(AH$422,$H$422:$K$422,0))*INDEX($J$416:$R$419,MATCH(AH$422,$I$416:$I$419,0),MATCH(AH$421,$J$415:$R$415,0))</f>
        <v>2</v>
      </c>
      <c r="AI434" s="743" cm="1">
        <f t="array" ref="AI434">INDEX($H434:$K434,0,MATCH(AI$422,$H$422:$K$422,0))*INDEX($J$416:$R$419,MATCH(AI$422,$I$416:$I$419,0),MATCH(AI$421,$J$415:$R$415,0))</f>
        <v>1</v>
      </c>
      <c r="AJ434" s="743" cm="1">
        <f t="array" ref="AJ434">INDEX($H434:$K434,0,MATCH(AJ$422,$H$422:$K$422,0))*INDEX($J$416:$R$419,MATCH(AJ$422,$I$416:$I$419,0),MATCH(AJ$421,$J$415:$R$415,0))</f>
        <v>1</v>
      </c>
      <c r="AK434" s="743" cm="1">
        <f t="array" ref="AK434">INDEX($H434:$K434,0,MATCH(AK$422,$H$422:$K$422,0))*INDEX($J$416:$R$419,MATCH(AK$422,$I$416:$I$419,0),MATCH(AK$421,$J$415:$R$415,0))</f>
        <v>1</v>
      </c>
      <c r="AL434" s="743" cm="1">
        <f t="array" ref="AL434">INDEX($H434:$K434,0,MATCH(AL$422,$H$422:$K$422,0))*INDEX($J$416:$R$419,MATCH(AL$422,$I$416:$I$419,0),MATCH(AL$421,$J$415:$R$415,0))</f>
        <v>2</v>
      </c>
      <c r="AM434" s="743" cm="1">
        <f t="array" ref="AM434">INDEX($H434:$K434,0,MATCH(AM$422,$H$422:$K$422,0))*INDEX($J$416:$R$419,MATCH(AM$422,$I$416:$I$419,0),MATCH(AM$421,$J$415:$R$415,0))</f>
        <v>1</v>
      </c>
      <c r="AN434" s="743" cm="1">
        <f t="array" ref="AN434">INDEX($H434:$K434,0,MATCH(AN$422,$H$422:$K$422,0))*INDEX($J$416:$R$419,MATCH(AN$422,$I$416:$I$419,0),MATCH(AN$421,$J$415:$R$415,0))</f>
        <v>1</v>
      </c>
      <c r="AO434" s="743" cm="1">
        <f t="array" ref="AO434">INDEX($H434:$K434,0,MATCH(AO$422,$H$422:$K$422,0))*INDEX($J$416:$R$419,MATCH(AO$422,$I$416:$I$419,0),MATCH(AO$421,$J$415:$R$415,0))</f>
        <v>1</v>
      </c>
      <c r="AP434" s="743" cm="1">
        <f t="array" ref="AP434">INDEX($H434:$K434,0,MATCH(AP$422,$H$422:$K$422,0))*INDEX($J$416:$R$419,MATCH(AP$422,$I$416:$I$419,0),MATCH(AP$421,$J$415:$R$415,0))</f>
        <v>2</v>
      </c>
      <c r="AQ434" s="743" cm="1">
        <f t="array" ref="AQ434">INDEX($H434:$K434,0,MATCH(AQ$422,$H$422:$K$422,0))*INDEX($J$416:$R$419,MATCH(AQ$422,$I$416:$I$419,0),MATCH(AQ$421,$J$415:$R$415,0))</f>
        <v>1</v>
      </c>
      <c r="AR434" s="743" cm="1">
        <f t="array" ref="AR434">INDEX($H434:$K434,0,MATCH(AR$422,$H$422:$K$422,0))*INDEX($J$416:$R$419,MATCH(AR$422,$I$416:$I$419,0),MATCH(AR$421,$J$415:$R$415,0))</f>
        <v>1</v>
      </c>
      <c r="AS434" s="743" cm="1">
        <f t="array" ref="AS434">INDEX($H434:$K434,0,MATCH(AS$422,$H$422:$K$422,0))*INDEX($J$416:$R$419,MATCH(AS$422,$I$416:$I$419,0),MATCH(AS$421,$J$415:$R$415,0))</f>
        <v>1</v>
      </c>
      <c r="AT434" s="743" cm="1">
        <f t="array" ref="AT434">INDEX($H434:$K434,0,MATCH(AT$422,$H$422:$K$422,0))*INDEX($J$416:$R$419,MATCH(AT$422,$I$416:$I$419,0),MATCH(AT$421,$J$415:$R$415,0))</f>
        <v>2</v>
      </c>
      <c r="AU434" s="743" cm="1">
        <f t="array" ref="AU434">INDEX($H434:$K434,0,MATCH(AU$422,$H$422:$K$422,0))*INDEX($J$416:$R$419,MATCH(AU$422,$I$416:$I$419,0),MATCH(AU$421,$J$415:$R$415,0))</f>
        <v>1</v>
      </c>
      <c r="AV434" s="196"/>
      <c r="AW434" s="196"/>
      <c r="AX434" s="17"/>
      <c r="AY434" s="9"/>
      <c r="AZ434" s="9"/>
      <c r="BA434" s="9"/>
    </row>
    <row r="435" spans="1:53" ht="15" outlineLevel="1" x14ac:dyDescent="0.25">
      <c r="A435" s="7"/>
      <c r="B435" s="8"/>
      <c r="C435" s="18"/>
      <c r="D435" s="18"/>
      <c r="E435" s="18"/>
      <c r="F435" s="27"/>
      <c r="G435" s="27" t="str">
        <f t="shared" si="124"/>
        <v>ANWFWbd</v>
      </c>
      <c r="H435" s="880">
        <v>0</v>
      </c>
      <c r="I435" s="880">
        <f>I434</f>
        <v>1</v>
      </c>
      <c r="J435" s="880">
        <f>J434+1</f>
        <v>3</v>
      </c>
      <c r="K435" s="880">
        <f>K434</f>
        <v>1</v>
      </c>
      <c r="L435" s="743" cm="1">
        <f t="array" ref="L435">INDEX($H435:$K435,0,MATCH(L$422,$H$422:$K$422,0))*INDEX($J$416:$R$419,MATCH(L$422,$I$416:$I$419,0),MATCH(L$421,$J$415:$R$415,0))</f>
        <v>0</v>
      </c>
      <c r="M435" s="743" cm="1">
        <f t="array" ref="M435">INDEX($H435:$K435,0,MATCH(M$422,$H$422:$K$422,0))*INDEX($J$416:$R$419,MATCH(M$422,$I$416:$I$419,0),MATCH(M$421,$J$415:$R$415,0))</f>
        <v>1</v>
      </c>
      <c r="N435" s="743" cm="1">
        <f t="array" ref="N435">INDEX($H435:$K435,0,MATCH(N$422,$H$422:$K$422,0))*INDEX($J$416:$R$419,MATCH(N$422,$I$416:$I$419,0),MATCH(N$421,$J$415:$R$415,0))</f>
        <v>3</v>
      </c>
      <c r="O435" s="743" cm="1">
        <f t="array" ref="O435">INDEX($H435:$K435,0,MATCH(O$422,$H$422:$K$422,0))*INDEX($J$416:$R$419,MATCH(O$422,$I$416:$I$419,0),MATCH(O$421,$J$415:$R$415,0))</f>
        <v>1</v>
      </c>
      <c r="P435" s="743" cm="1">
        <f t="array" ref="P435">INDEX($H435:$K435,0,MATCH(P$422,$H$422:$K$422,0))*INDEX($J$416:$R$419,MATCH(P$422,$I$416:$I$419,0),MATCH(P$421,$J$415:$R$415,0))</f>
        <v>0</v>
      </c>
      <c r="Q435" s="743" cm="1">
        <f t="array" ref="Q435">INDEX($H435:$K435,0,MATCH(Q$422,$H$422:$K$422,0))*INDEX($J$416:$R$419,MATCH(Q$422,$I$416:$I$419,0),MATCH(Q$421,$J$415:$R$415,0))</f>
        <v>1</v>
      </c>
      <c r="R435" s="743" cm="1">
        <f t="array" ref="R435">INDEX($H435:$K435,0,MATCH(R$422,$H$422:$K$422,0))*INDEX($J$416:$R$419,MATCH(R$422,$I$416:$I$419,0),MATCH(R$421,$J$415:$R$415,0))</f>
        <v>3</v>
      </c>
      <c r="S435" s="743" cm="1">
        <f t="array" ref="S435">INDEX($H435:$K435,0,MATCH(S$422,$H$422:$K$422,0))*INDEX($J$416:$R$419,MATCH(S$422,$I$416:$I$419,0),MATCH(S$421,$J$415:$R$415,0))</f>
        <v>1</v>
      </c>
      <c r="T435" s="743" cm="1">
        <f t="array" ref="T435">INDEX($H435:$K435,0,MATCH(T$422,$H$422:$K$422,0))*INDEX($J$416:$R$419,MATCH(T$422,$I$416:$I$419,0),MATCH(T$421,$J$415:$R$415,0))</f>
        <v>0</v>
      </c>
      <c r="U435" s="743" cm="1">
        <f t="array" ref="U435">INDEX($H435:$K435,0,MATCH(U$422,$H$422:$K$422,0))*INDEX($J$416:$R$419,MATCH(U$422,$I$416:$I$419,0),MATCH(U$421,$J$415:$R$415,0))</f>
        <v>1</v>
      </c>
      <c r="V435" s="743" cm="1">
        <f t="array" ref="V435">INDEX($H435:$K435,0,MATCH(V$422,$H$422:$K$422,0))*INDEX($J$416:$R$419,MATCH(V$422,$I$416:$I$419,0),MATCH(V$421,$J$415:$R$415,0))</f>
        <v>3</v>
      </c>
      <c r="W435" s="743" cm="1">
        <f t="array" ref="W435">INDEX($H435:$K435,0,MATCH(W$422,$H$422:$K$422,0))*INDEX($J$416:$R$419,MATCH(W$422,$I$416:$I$419,0),MATCH(W$421,$J$415:$R$415,0))</f>
        <v>1</v>
      </c>
      <c r="X435" s="743" cm="1">
        <f t="array" ref="X435">INDEX($H435:$K435,0,MATCH(X$422,$H$422:$K$422,0))*INDEX($J$416:$R$419,MATCH(X$422,$I$416:$I$419,0),MATCH(X$421,$J$415:$R$415,0))</f>
        <v>0</v>
      </c>
      <c r="Y435" s="743" cm="1">
        <f t="array" ref="Y435">INDEX($H435:$K435,0,MATCH(Y$422,$H$422:$K$422,0))*INDEX($J$416:$R$419,MATCH(Y$422,$I$416:$I$419,0),MATCH(Y$421,$J$415:$R$415,0))</f>
        <v>1</v>
      </c>
      <c r="Z435" s="743" cm="1">
        <f t="array" ref="Z435">INDEX($H435:$K435,0,MATCH(Z$422,$H$422:$K$422,0))*INDEX($J$416:$R$419,MATCH(Z$422,$I$416:$I$419,0),MATCH(Z$421,$J$415:$R$415,0))</f>
        <v>3</v>
      </c>
      <c r="AA435" s="743" cm="1">
        <f t="array" ref="AA435">INDEX($H435:$K435,0,MATCH(AA$422,$H$422:$K$422,0))*INDEX($J$416:$R$419,MATCH(AA$422,$I$416:$I$419,0),MATCH(AA$421,$J$415:$R$415,0))</f>
        <v>1</v>
      </c>
      <c r="AB435" s="743" cm="1">
        <f t="array" ref="AB435">INDEX($H435:$K435,0,MATCH(AB$422,$H$422:$K$422,0))*INDEX($J$416:$R$419,MATCH(AB$422,$I$416:$I$419,0),MATCH(AB$421,$J$415:$R$415,0))</f>
        <v>0</v>
      </c>
      <c r="AC435" s="743" cm="1">
        <f t="array" ref="AC435">INDEX($H435:$K435,0,MATCH(AC$422,$H$422:$K$422,0))*INDEX($J$416:$R$419,MATCH(AC$422,$I$416:$I$419,0),MATCH(AC$421,$J$415:$R$415,0))</f>
        <v>1</v>
      </c>
      <c r="AD435" s="743" cm="1">
        <f t="array" ref="AD435">INDEX($H435:$K435,0,MATCH(AD$422,$H$422:$K$422,0))*INDEX($J$416:$R$419,MATCH(AD$422,$I$416:$I$419,0),MATCH(AD$421,$J$415:$R$415,0))</f>
        <v>3</v>
      </c>
      <c r="AE435" s="743" cm="1">
        <f t="array" ref="AE435">INDEX($H435:$K435,0,MATCH(AE$422,$H$422:$K$422,0))*INDEX($J$416:$R$419,MATCH(AE$422,$I$416:$I$419,0),MATCH(AE$421,$J$415:$R$415,0))</f>
        <v>1</v>
      </c>
      <c r="AF435" s="743" cm="1">
        <f t="array" ref="AF435">INDEX($H435:$K435,0,MATCH(AF$422,$H$422:$K$422,0))*INDEX($J$416:$R$419,MATCH(AF$422,$I$416:$I$419,0),MATCH(AF$421,$J$415:$R$415,0))</f>
        <v>0</v>
      </c>
      <c r="AG435" s="743" cm="1">
        <f t="array" ref="AG435">INDEX($H435:$K435,0,MATCH(AG$422,$H$422:$K$422,0))*INDEX($J$416:$R$419,MATCH(AG$422,$I$416:$I$419,0),MATCH(AG$421,$J$415:$R$415,0))</f>
        <v>1</v>
      </c>
      <c r="AH435" s="743" cm="1">
        <f t="array" ref="AH435">INDEX($H435:$K435,0,MATCH(AH$422,$H$422:$K$422,0))*INDEX($J$416:$R$419,MATCH(AH$422,$I$416:$I$419,0),MATCH(AH$421,$J$415:$R$415,0))</f>
        <v>3</v>
      </c>
      <c r="AI435" s="743" cm="1">
        <f t="array" ref="AI435">INDEX($H435:$K435,0,MATCH(AI$422,$H$422:$K$422,0))*INDEX($J$416:$R$419,MATCH(AI$422,$I$416:$I$419,0),MATCH(AI$421,$J$415:$R$415,0))</f>
        <v>1</v>
      </c>
      <c r="AJ435" s="743" cm="1">
        <f t="array" ref="AJ435">INDEX($H435:$K435,0,MATCH(AJ$422,$H$422:$K$422,0))*INDEX($J$416:$R$419,MATCH(AJ$422,$I$416:$I$419,0),MATCH(AJ$421,$J$415:$R$415,0))</f>
        <v>0</v>
      </c>
      <c r="AK435" s="743" cm="1">
        <f t="array" ref="AK435">INDEX($H435:$K435,0,MATCH(AK$422,$H$422:$K$422,0))*INDEX($J$416:$R$419,MATCH(AK$422,$I$416:$I$419,0),MATCH(AK$421,$J$415:$R$415,0))</f>
        <v>1</v>
      </c>
      <c r="AL435" s="743" cm="1">
        <f t="array" ref="AL435">INDEX($H435:$K435,0,MATCH(AL$422,$H$422:$K$422,0))*INDEX($J$416:$R$419,MATCH(AL$422,$I$416:$I$419,0),MATCH(AL$421,$J$415:$R$415,0))</f>
        <v>3</v>
      </c>
      <c r="AM435" s="743" cm="1">
        <f t="array" ref="AM435">INDEX($H435:$K435,0,MATCH(AM$422,$H$422:$K$422,0))*INDEX($J$416:$R$419,MATCH(AM$422,$I$416:$I$419,0),MATCH(AM$421,$J$415:$R$415,0))</f>
        <v>1</v>
      </c>
      <c r="AN435" s="743" cm="1">
        <f t="array" ref="AN435">INDEX($H435:$K435,0,MATCH(AN$422,$H$422:$K$422,0))*INDEX($J$416:$R$419,MATCH(AN$422,$I$416:$I$419,0),MATCH(AN$421,$J$415:$R$415,0))</f>
        <v>0</v>
      </c>
      <c r="AO435" s="743" cm="1">
        <f t="array" ref="AO435">INDEX($H435:$K435,0,MATCH(AO$422,$H$422:$K$422,0))*INDEX($J$416:$R$419,MATCH(AO$422,$I$416:$I$419,0),MATCH(AO$421,$J$415:$R$415,0))</f>
        <v>1</v>
      </c>
      <c r="AP435" s="743" cm="1">
        <f t="array" ref="AP435">INDEX($H435:$K435,0,MATCH(AP$422,$H$422:$K$422,0))*INDEX($J$416:$R$419,MATCH(AP$422,$I$416:$I$419,0),MATCH(AP$421,$J$415:$R$415,0))</f>
        <v>3</v>
      </c>
      <c r="AQ435" s="743" cm="1">
        <f t="array" ref="AQ435">INDEX($H435:$K435,0,MATCH(AQ$422,$H$422:$K$422,0))*INDEX($J$416:$R$419,MATCH(AQ$422,$I$416:$I$419,0),MATCH(AQ$421,$J$415:$R$415,0))</f>
        <v>1</v>
      </c>
      <c r="AR435" s="743" cm="1">
        <f t="array" ref="AR435">INDEX($H435:$K435,0,MATCH(AR$422,$H$422:$K$422,0))*INDEX($J$416:$R$419,MATCH(AR$422,$I$416:$I$419,0),MATCH(AR$421,$J$415:$R$415,0))</f>
        <v>0</v>
      </c>
      <c r="AS435" s="743" cm="1">
        <f t="array" ref="AS435">INDEX($H435:$K435,0,MATCH(AS$422,$H$422:$K$422,0))*INDEX($J$416:$R$419,MATCH(AS$422,$I$416:$I$419,0),MATCH(AS$421,$J$415:$R$415,0))</f>
        <v>1</v>
      </c>
      <c r="AT435" s="743" cm="1">
        <f t="array" ref="AT435">INDEX($H435:$K435,0,MATCH(AT$422,$H$422:$K$422,0))*INDEX($J$416:$R$419,MATCH(AT$422,$I$416:$I$419,0),MATCH(AT$421,$J$415:$R$415,0))</f>
        <v>3</v>
      </c>
      <c r="AU435" s="743" cm="1">
        <f t="array" ref="AU435">INDEX($H435:$K435,0,MATCH(AU$422,$H$422:$K$422,0))*INDEX($J$416:$R$419,MATCH(AU$422,$I$416:$I$419,0),MATCH(AU$421,$J$415:$R$415,0))</f>
        <v>1</v>
      </c>
      <c r="AV435" s="196"/>
      <c r="AW435" s="196"/>
      <c r="AX435" s="17"/>
      <c r="AY435" s="9"/>
      <c r="AZ435" s="9"/>
      <c r="BA435" s="9"/>
    </row>
    <row r="436" spans="1:53" ht="15" outlineLevel="1" x14ac:dyDescent="0.25">
      <c r="A436" s="7"/>
      <c r="B436" s="8"/>
      <c r="C436" s="18"/>
      <c r="D436" s="18"/>
      <c r="E436" s="18"/>
      <c r="F436" s="27"/>
      <c r="G436" s="27" t="str">
        <f t="shared" si="124"/>
        <v>AANWFw</v>
      </c>
      <c r="H436" s="665">
        <v>1</v>
      </c>
      <c r="I436" s="665">
        <v>1</v>
      </c>
      <c r="J436" s="665">
        <v>2</v>
      </c>
      <c r="K436" s="665">
        <v>1</v>
      </c>
      <c r="L436" s="743" cm="1">
        <f t="array" ref="L436">INDEX($H436:$K436,0,MATCH(L$422,$H$422:$K$422,0))*INDEX($J$416:$R$419,MATCH(L$422,$I$416:$I$419,0),MATCH(L$421,$J$415:$R$415,0))</f>
        <v>2</v>
      </c>
      <c r="M436" s="743" cm="1">
        <f t="array" ref="M436">INDEX($H436:$K436,0,MATCH(M$422,$H$422:$K$422,0))*INDEX($J$416:$R$419,MATCH(M$422,$I$416:$I$419,0),MATCH(M$421,$J$415:$R$415,0))</f>
        <v>1</v>
      </c>
      <c r="N436" s="743" cm="1">
        <f t="array" ref="N436">INDEX($H436:$K436,0,MATCH(N$422,$H$422:$K$422,0))*INDEX($J$416:$R$419,MATCH(N$422,$I$416:$I$419,0),MATCH(N$421,$J$415:$R$415,0))</f>
        <v>2</v>
      </c>
      <c r="O436" s="743" cm="1">
        <f t="array" ref="O436">INDEX($H436:$K436,0,MATCH(O$422,$H$422:$K$422,0))*INDEX($J$416:$R$419,MATCH(O$422,$I$416:$I$419,0),MATCH(O$421,$J$415:$R$415,0))</f>
        <v>1</v>
      </c>
      <c r="P436" s="743" cm="1">
        <f t="array" ref="P436">INDEX($H436:$K436,0,MATCH(P$422,$H$422:$K$422,0))*INDEX($J$416:$R$419,MATCH(P$422,$I$416:$I$419,0),MATCH(P$421,$J$415:$R$415,0))</f>
        <v>2</v>
      </c>
      <c r="Q436" s="743" cm="1">
        <f t="array" ref="Q436">INDEX($H436:$K436,0,MATCH(Q$422,$H$422:$K$422,0))*INDEX($J$416:$R$419,MATCH(Q$422,$I$416:$I$419,0),MATCH(Q$421,$J$415:$R$415,0))</f>
        <v>1</v>
      </c>
      <c r="R436" s="743" cm="1">
        <f t="array" ref="R436">INDEX($H436:$K436,0,MATCH(R$422,$H$422:$K$422,0))*INDEX($J$416:$R$419,MATCH(R$422,$I$416:$I$419,0),MATCH(R$421,$J$415:$R$415,0))</f>
        <v>2</v>
      </c>
      <c r="S436" s="743" cm="1">
        <f t="array" ref="S436">INDEX($H436:$K436,0,MATCH(S$422,$H$422:$K$422,0))*INDEX($J$416:$R$419,MATCH(S$422,$I$416:$I$419,0),MATCH(S$421,$J$415:$R$415,0))</f>
        <v>1</v>
      </c>
      <c r="T436" s="743" cm="1">
        <f t="array" ref="T436">INDEX($H436:$K436,0,MATCH(T$422,$H$422:$K$422,0))*INDEX($J$416:$R$419,MATCH(T$422,$I$416:$I$419,0),MATCH(T$421,$J$415:$R$415,0))</f>
        <v>2</v>
      </c>
      <c r="U436" s="743" cm="1">
        <f t="array" ref="U436">INDEX($H436:$K436,0,MATCH(U$422,$H$422:$K$422,0))*INDEX($J$416:$R$419,MATCH(U$422,$I$416:$I$419,0),MATCH(U$421,$J$415:$R$415,0))</f>
        <v>1</v>
      </c>
      <c r="V436" s="743" cm="1">
        <f t="array" ref="V436">INDEX($H436:$K436,0,MATCH(V$422,$H$422:$K$422,0))*INDEX($J$416:$R$419,MATCH(V$422,$I$416:$I$419,0),MATCH(V$421,$J$415:$R$415,0))</f>
        <v>2</v>
      </c>
      <c r="W436" s="743" cm="1">
        <f t="array" ref="W436">INDEX($H436:$K436,0,MATCH(W$422,$H$422:$K$422,0))*INDEX($J$416:$R$419,MATCH(W$422,$I$416:$I$419,0),MATCH(W$421,$J$415:$R$415,0))</f>
        <v>1</v>
      </c>
      <c r="X436" s="743" cm="1">
        <f t="array" ref="X436">INDEX($H436:$K436,0,MATCH(X$422,$H$422:$K$422,0))*INDEX($J$416:$R$419,MATCH(X$422,$I$416:$I$419,0),MATCH(X$421,$J$415:$R$415,0))</f>
        <v>2</v>
      </c>
      <c r="Y436" s="743" cm="1">
        <f t="array" ref="Y436">INDEX($H436:$K436,0,MATCH(Y$422,$H$422:$K$422,0))*INDEX($J$416:$R$419,MATCH(Y$422,$I$416:$I$419,0),MATCH(Y$421,$J$415:$R$415,0))</f>
        <v>1</v>
      </c>
      <c r="Z436" s="743" cm="1">
        <f t="array" ref="Z436">INDEX($H436:$K436,0,MATCH(Z$422,$H$422:$K$422,0))*INDEX($J$416:$R$419,MATCH(Z$422,$I$416:$I$419,0),MATCH(Z$421,$J$415:$R$415,0))</f>
        <v>2</v>
      </c>
      <c r="AA436" s="743" cm="1">
        <f t="array" ref="AA436">INDEX($H436:$K436,0,MATCH(AA$422,$H$422:$K$422,0))*INDEX($J$416:$R$419,MATCH(AA$422,$I$416:$I$419,0),MATCH(AA$421,$J$415:$R$415,0))</f>
        <v>1</v>
      </c>
      <c r="AB436" s="743" cm="1">
        <f t="array" ref="AB436">INDEX($H436:$K436,0,MATCH(AB$422,$H$422:$K$422,0))*INDEX($J$416:$R$419,MATCH(AB$422,$I$416:$I$419,0),MATCH(AB$421,$J$415:$R$415,0))</f>
        <v>1</v>
      </c>
      <c r="AC436" s="743" cm="1">
        <f t="array" ref="AC436">INDEX($H436:$K436,0,MATCH(AC$422,$H$422:$K$422,0))*INDEX($J$416:$R$419,MATCH(AC$422,$I$416:$I$419,0),MATCH(AC$421,$J$415:$R$415,0))</f>
        <v>1</v>
      </c>
      <c r="AD436" s="743" cm="1">
        <f t="array" ref="AD436">INDEX($H436:$K436,0,MATCH(AD$422,$H$422:$K$422,0))*INDEX($J$416:$R$419,MATCH(AD$422,$I$416:$I$419,0),MATCH(AD$421,$J$415:$R$415,0))</f>
        <v>2</v>
      </c>
      <c r="AE436" s="743" cm="1">
        <f t="array" ref="AE436">INDEX($H436:$K436,0,MATCH(AE$422,$H$422:$K$422,0))*INDEX($J$416:$R$419,MATCH(AE$422,$I$416:$I$419,0),MATCH(AE$421,$J$415:$R$415,0))</f>
        <v>1</v>
      </c>
      <c r="AF436" s="743" cm="1">
        <f t="array" ref="AF436">INDEX($H436:$K436,0,MATCH(AF$422,$H$422:$K$422,0))*INDEX($J$416:$R$419,MATCH(AF$422,$I$416:$I$419,0),MATCH(AF$421,$J$415:$R$415,0))</f>
        <v>1</v>
      </c>
      <c r="AG436" s="743" cm="1">
        <f t="array" ref="AG436">INDEX($H436:$K436,0,MATCH(AG$422,$H$422:$K$422,0))*INDEX($J$416:$R$419,MATCH(AG$422,$I$416:$I$419,0),MATCH(AG$421,$J$415:$R$415,0))</f>
        <v>1</v>
      </c>
      <c r="AH436" s="743" cm="1">
        <f t="array" ref="AH436">INDEX($H436:$K436,0,MATCH(AH$422,$H$422:$K$422,0))*INDEX($J$416:$R$419,MATCH(AH$422,$I$416:$I$419,0),MATCH(AH$421,$J$415:$R$415,0))</f>
        <v>2</v>
      </c>
      <c r="AI436" s="743" cm="1">
        <f t="array" ref="AI436">INDEX($H436:$K436,0,MATCH(AI$422,$H$422:$K$422,0))*INDEX($J$416:$R$419,MATCH(AI$422,$I$416:$I$419,0),MATCH(AI$421,$J$415:$R$415,0))</f>
        <v>1</v>
      </c>
      <c r="AJ436" s="743" cm="1">
        <f t="array" ref="AJ436">INDEX($H436:$K436,0,MATCH(AJ$422,$H$422:$K$422,0))*INDEX($J$416:$R$419,MATCH(AJ$422,$I$416:$I$419,0),MATCH(AJ$421,$J$415:$R$415,0))</f>
        <v>1</v>
      </c>
      <c r="AK436" s="743" cm="1">
        <f t="array" ref="AK436">INDEX($H436:$K436,0,MATCH(AK$422,$H$422:$K$422,0))*INDEX($J$416:$R$419,MATCH(AK$422,$I$416:$I$419,0),MATCH(AK$421,$J$415:$R$415,0))</f>
        <v>1</v>
      </c>
      <c r="AL436" s="743" cm="1">
        <f t="array" ref="AL436">INDEX($H436:$K436,0,MATCH(AL$422,$H$422:$K$422,0))*INDEX($J$416:$R$419,MATCH(AL$422,$I$416:$I$419,0),MATCH(AL$421,$J$415:$R$415,0))</f>
        <v>2</v>
      </c>
      <c r="AM436" s="743" cm="1">
        <f t="array" ref="AM436">INDEX($H436:$K436,0,MATCH(AM$422,$H$422:$K$422,0))*INDEX($J$416:$R$419,MATCH(AM$422,$I$416:$I$419,0),MATCH(AM$421,$J$415:$R$415,0))</f>
        <v>1</v>
      </c>
      <c r="AN436" s="743" cm="1">
        <f t="array" ref="AN436">INDEX($H436:$K436,0,MATCH(AN$422,$H$422:$K$422,0))*INDEX($J$416:$R$419,MATCH(AN$422,$I$416:$I$419,0),MATCH(AN$421,$J$415:$R$415,0))</f>
        <v>1</v>
      </c>
      <c r="AO436" s="743" cm="1">
        <f t="array" ref="AO436">INDEX($H436:$K436,0,MATCH(AO$422,$H$422:$K$422,0))*INDEX($J$416:$R$419,MATCH(AO$422,$I$416:$I$419,0),MATCH(AO$421,$J$415:$R$415,0))</f>
        <v>1</v>
      </c>
      <c r="AP436" s="743" cm="1">
        <f t="array" ref="AP436">INDEX($H436:$K436,0,MATCH(AP$422,$H$422:$K$422,0))*INDEX($J$416:$R$419,MATCH(AP$422,$I$416:$I$419,0),MATCH(AP$421,$J$415:$R$415,0))</f>
        <v>2</v>
      </c>
      <c r="AQ436" s="743" cm="1">
        <f t="array" ref="AQ436">INDEX($H436:$K436,0,MATCH(AQ$422,$H$422:$K$422,0))*INDEX($J$416:$R$419,MATCH(AQ$422,$I$416:$I$419,0),MATCH(AQ$421,$J$415:$R$415,0))</f>
        <v>1</v>
      </c>
      <c r="AR436" s="743" cm="1">
        <f t="array" ref="AR436">INDEX($H436:$K436,0,MATCH(AR$422,$H$422:$K$422,0))*INDEX($J$416:$R$419,MATCH(AR$422,$I$416:$I$419,0),MATCH(AR$421,$J$415:$R$415,0))</f>
        <v>1</v>
      </c>
      <c r="AS436" s="743" cm="1">
        <f t="array" ref="AS436">INDEX($H436:$K436,0,MATCH(AS$422,$H$422:$K$422,0))*INDEX($J$416:$R$419,MATCH(AS$422,$I$416:$I$419,0),MATCH(AS$421,$J$415:$R$415,0))</f>
        <v>1</v>
      </c>
      <c r="AT436" s="743" cm="1">
        <f t="array" ref="AT436">INDEX($H436:$K436,0,MATCH(AT$422,$H$422:$K$422,0))*INDEX($J$416:$R$419,MATCH(AT$422,$I$416:$I$419,0),MATCH(AT$421,$J$415:$R$415,0))</f>
        <v>2</v>
      </c>
      <c r="AU436" s="743" cm="1">
        <f t="array" ref="AU436">INDEX($H436:$K436,0,MATCH(AU$422,$H$422:$K$422,0))*INDEX($J$416:$R$419,MATCH(AU$422,$I$416:$I$419,0),MATCH(AU$421,$J$415:$R$415,0))</f>
        <v>1</v>
      </c>
      <c r="AV436" s="196"/>
      <c r="AW436" s="196"/>
      <c r="AX436" s="17"/>
      <c r="AY436" s="9"/>
      <c r="AZ436" s="9"/>
      <c r="BA436" s="9"/>
    </row>
    <row r="437" spans="1:53" ht="15" outlineLevel="1" x14ac:dyDescent="0.25">
      <c r="A437" s="7"/>
      <c r="B437" s="8"/>
      <c r="C437" s="18"/>
      <c r="D437" s="18"/>
      <c r="E437" s="18"/>
      <c r="F437" s="27"/>
      <c r="G437" s="27" t="str">
        <f t="shared" si="124"/>
        <v>AANWFwd</v>
      </c>
      <c r="H437" s="880">
        <v>0</v>
      </c>
      <c r="I437" s="880">
        <f>I436</f>
        <v>1</v>
      </c>
      <c r="J437" s="880">
        <f>J436+1</f>
        <v>3</v>
      </c>
      <c r="K437" s="880">
        <f>K436</f>
        <v>1</v>
      </c>
      <c r="L437" s="743" cm="1">
        <f t="array" ref="L437">INDEX($H437:$K437,0,MATCH(L$422,$H$422:$K$422,0))*INDEX($J$416:$R$419,MATCH(L$422,$I$416:$I$419,0),MATCH(L$421,$J$415:$R$415,0))</f>
        <v>0</v>
      </c>
      <c r="M437" s="743" cm="1">
        <f t="array" ref="M437">INDEX($H437:$K437,0,MATCH(M$422,$H$422:$K$422,0))*INDEX($J$416:$R$419,MATCH(M$422,$I$416:$I$419,0),MATCH(M$421,$J$415:$R$415,0))</f>
        <v>1</v>
      </c>
      <c r="N437" s="743" cm="1">
        <f t="array" ref="N437">INDEX($H437:$K437,0,MATCH(N$422,$H$422:$K$422,0))*INDEX($J$416:$R$419,MATCH(N$422,$I$416:$I$419,0),MATCH(N$421,$J$415:$R$415,0))</f>
        <v>3</v>
      </c>
      <c r="O437" s="743" cm="1">
        <f t="array" ref="O437">INDEX($H437:$K437,0,MATCH(O$422,$H$422:$K$422,0))*INDEX($J$416:$R$419,MATCH(O$422,$I$416:$I$419,0),MATCH(O$421,$J$415:$R$415,0))</f>
        <v>1</v>
      </c>
      <c r="P437" s="743" cm="1">
        <f t="array" ref="P437">INDEX($H437:$K437,0,MATCH(P$422,$H$422:$K$422,0))*INDEX($J$416:$R$419,MATCH(P$422,$I$416:$I$419,0),MATCH(P$421,$J$415:$R$415,0))</f>
        <v>0</v>
      </c>
      <c r="Q437" s="743" cm="1">
        <f t="array" ref="Q437">INDEX($H437:$K437,0,MATCH(Q$422,$H$422:$K$422,0))*INDEX($J$416:$R$419,MATCH(Q$422,$I$416:$I$419,0),MATCH(Q$421,$J$415:$R$415,0))</f>
        <v>1</v>
      </c>
      <c r="R437" s="743" cm="1">
        <f t="array" ref="R437">INDEX($H437:$K437,0,MATCH(R$422,$H$422:$K$422,0))*INDEX($J$416:$R$419,MATCH(R$422,$I$416:$I$419,0),MATCH(R$421,$J$415:$R$415,0))</f>
        <v>3</v>
      </c>
      <c r="S437" s="743" cm="1">
        <f t="array" ref="S437">INDEX($H437:$K437,0,MATCH(S$422,$H$422:$K$422,0))*INDEX($J$416:$R$419,MATCH(S$422,$I$416:$I$419,0),MATCH(S$421,$J$415:$R$415,0))</f>
        <v>1</v>
      </c>
      <c r="T437" s="743" cm="1">
        <f t="array" ref="T437">INDEX($H437:$K437,0,MATCH(T$422,$H$422:$K$422,0))*INDEX($J$416:$R$419,MATCH(T$422,$I$416:$I$419,0),MATCH(T$421,$J$415:$R$415,0))</f>
        <v>0</v>
      </c>
      <c r="U437" s="743" cm="1">
        <f t="array" ref="U437">INDEX($H437:$K437,0,MATCH(U$422,$H$422:$K$422,0))*INDEX($J$416:$R$419,MATCH(U$422,$I$416:$I$419,0),MATCH(U$421,$J$415:$R$415,0))</f>
        <v>1</v>
      </c>
      <c r="V437" s="743" cm="1">
        <f t="array" ref="V437">INDEX($H437:$K437,0,MATCH(V$422,$H$422:$K$422,0))*INDEX($J$416:$R$419,MATCH(V$422,$I$416:$I$419,0),MATCH(V$421,$J$415:$R$415,0))</f>
        <v>3</v>
      </c>
      <c r="W437" s="743" cm="1">
        <f t="array" ref="W437">INDEX($H437:$K437,0,MATCH(W$422,$H$422:$K$422,0))*INDEX($J$416:$R$419,MATCH(W$422,$I$416:$I$419,0),MATCH(W$421,$J$415:$R$415,0))</f>
        <v>1</v>
      </c>
      <c r="X437" s="743" cm="1">
        <f t="array" ref="X437">INDEX($H437:$K437,0,MATCH(X$422,$H$422:$K$422,0))*INDEX($J$416:$R$419,MATCH(X$422,$I$416:$I$419,0),MATCH(X$421,$J$415:$R$415,0))</f>
        <v>0</v>
      </c>
      <c r="Y437" s="743" cm="1">
        <f t="array" ref="Y437">INDEX($H437:$K437,0,MATCH(Y$422,$H$422:$K$422,0))*INDEX($J$416:$R$419,MATCH(Y$422,$I$416:$I$419,0),MATCH(Y$421,$J$415:$R$415,0))</f>
        <v>1</v>
      </c>
      <c r="Z437" s="743" cm="1">
        <f t="array" ref="Z437">INDEX($H437:$K437,0,MATCH(Z$422,$H$422:$K$422,0))*INDEX($J$416:$R$419,MATCH(Z$422,$I$416:$I$419,0),MATCH(Z$421,$J$415:$R$415,0))</f>
        <v>3</v>
      </c>
      <c r="AA437" s="743" cm="1">
        <f t="array" ref="AA437">INDEX($H437:$K437,0,MATCH(AA$422,$H$422:$K$422,0))*INDEX($J$416:$R$419,MATCH(AA$422,$I$416:$I$419,0),MATCH(AA$421,$J$415:$R$415,0))</f>
        <v>1</v>
      </c>
      <c r="AB437" s="743" cm="1">
        <f t="array" ref="AB437">INDEX($H437:$K437,0,MATCH(AB$422,$H$422:$K$422,0))*INDEX($J$416:$R$419,MATCH(AB$422,$I$416:$I$419,0),MATCH(AB$421,$J$415:$R$415,0))</f>
        <v>0</v>
      </c>
      <c r="AC437" s="743" cm="1">
        <f t="array" ref="AC437">INDEX($H437:$K437,0,MATCH(AC$422,$H$422:$K$422,0))*INDEX($J$416:$R$419,MATCH(AC$422,$I$416:$I$419,0),MATCH(AC$421,$J$415:$R$415,0))</f>
        <v>1</v>
      </c>
      <c r="AD437" s="743" cm="1">
        <f t="array" ref="AD437">INDEX($H437:$K437,0,MATCH(AD$422,$H$422:$K$422,0))*INDEX($J$416:$R$419,MATCH(AD$422,$I$416:$I$419,0),MATCH(AD$421,$J$415:$R$415,0))</f>
        <v>3</v>
      </c>
      <c r="AE437" s="743" cm="1">
        <f t="array" ref="AE437">INDEX($H437:$K437,0,MATCH(AE$422,$H$422:$K$422,0))*INDEX($J$416:$R$419,MATCH(AE$422,$I$416:$I$419,0),MATCH(AE$421,$J$415:$R$415,0))</f>
        <v>1</v>
      </c>
      <c r="AF437" s="743" cm="1">
        <f t="array" ref="AF437">INDEX($H437:$K437,0,MATCH(AF$422,$H$422:$K$422,0))*INDEX($J$416:$R$419,MATCH(AF$422,$I$416:$I$419,0),MATCH(AF$421,$J$415:$R$415,0))</f>
        <v>0</v>
      </c>
      <c r="AG437" s="743" cm="1">
        <f t="array" ref="AG437">INDEX($H437:$K437,0,MATCH(AG$422,$H$422:$K$422,0))*INDEX($J$416:$R$419,MATCH(AG$422,$I$416:$I$419,0),MATCH(AG$421,$J$415:$R$415,0))</f>
        <v>1</v>
      </c>
      <c r="AH437" s="743" cm="1">
        <f t="array" ref="AH437">INDEX($H437:$K437,0,MATCH(AH$422,$H$422:$K$422,0))*INDEX($J$416:$R$419,MATCH(AH$422,$I$416:$I$419,0),MATCH(AH$421,$J$415:$R$415,0))</f>
        <v>3</v>
      </c>
      <c r="AI437" s="743" cm="1">
        <f t="array" ref="AI437">INDEX($H437:$K437,0,MATCH(AI$422,$H$422:$K$422,0))*INDEX($J$416:$R$419,MATCH(AI$422,$I$416:$I$419,0),MATCH(AI$421,$J$415:$R$415,0))</f>
        <v>1</v>
      </c>
      <c r="AJ437" s="743" cm="1">
        <f t="array" ref="AJ437">INDEX($H437:$K437,0,MATCH(AJ$422,$H$422:$K$422,0))*INDEX($J$416:$R$419,MATCH(AJ$422,$I$416:$I$419,0),MATCH(AJ$421,$J$415:$R$415,0))</f>
        <v>0</v>
      </c>
      <c r="AK437" s="743" cm="1">
        <f t="array" ref="AK437">INDEX($H437:$K437,0,MATCH(AK$422,$H$422:$K$422,0))*INDEX($J$416:$R$419,MATCH(AK$422,$I$416:$I$419,0),MATCH(AK$421,$J$415:$R$415,0))</f>
        <v>1</v>
      </c>
      <c r="AL437" s="743" cm="1">
        <f t="array" ref="AL437">INDEX($H437:$K437,0,MATCH(AL$422,$H$422:$K$422,0))*INDEX($J$416:$R$419,MATCH(AL$422,$I$416:$I$419,0),MATCH(AL$421,$J$415:$R$415,0))</f>
        <v>3</v>
      </c>
      <c r="AM437" s="743" cm="1">
        <f t="array" ref="AM437">INDEX($H437:$K437,0,MATCH(AM$422,$H$422:$K$422,0))*INDEX($J$416:$R$419,MATCH(AM$422,$I$416:$I$419,0),MATCH(AM$421,$J$415:$R$415,0))</f>
        <v>1</v>
      </c>
      <c r="AN437" s="743" cm="1">
        <f t="array" ref="AN437">INDEX($H437:$K437,0,MATCH(AN$422,$H$422:$K$422,0))*INDEX($J$416:$R$419,MATCH(AN$422,$I$416:$I$419,0),MATCH(AN$421,$J$415:$R$415,0))</f>
        <v>0</v>
      </c>
      <c r="AO437" s="743" cm="1">
        <f t="array" ref="AO437">INDEX($H437:$K437,0,MATCH(AO$422,$H$422:$K$422,0))*INDEX($J$416:$R$419,MATCH(AO$422,$I$416:$I$419,0),MATCH(AO$421,$J$415:$R$415,0))</f>
        <v>1</v>
      </c>
      <c r="AP437" s="743" cm="1">
        <f t="array" ref="AP437">INDEX($H437:$K437,0,MATCH(AP$422,$H$422:$K$422,0))*INDEX($J$416:$R$419,MATCH(AP$422,$I$416:$I$419,0),MATCH(AP$421,$J$415:$R$415,0))</f>
        <v>3</v>
      </c>
      <c r="AQ437" s="743" cm="1">
        <f t="array" ref="AQ437">INDEX($H437:$K437,0,MATCH(AQ$422,$H$422:$K$422,0))*INDEX($J$416:$R$419,MATCH(AQ$422,$I$416:$I$419,0),MATCH(AQ$421,$J$415:$R$415,0))</f>
        <v>1</v>
      </c>
      <c r="AR437" s="743" cm="1">
        <f t="array" ref="AR437">INDEX($H437:$K437,0,MATCH(AR$422,$H$422:$K$422,0))*INDEX($J$416:$R$419,MATCH(AR$422,$I$416:$I$419,0),MATCH(AR$421,$J$415:$R$415,0))</f>
        <v>0</v>
      </c>
      <c r="AS437" s="743" cm="1">
        <f t="array" ref="AS437">INDEX($H437:$K437,0,MATCH(AS$422,$H$422:$K$422,0))*INDEX($J$416:$R$419,MATCH(AS$422,$I$416:$I$419,0),MATCH(AS$421,$J$415:$R$415,0))</f>
        <v>1</v>
      </c>
      <c r="AT437" s="743" cm="1">
        <f t="array" ref="AT437">INDEX($H437:$K437,0,MATCH(AT$422,$H$422:$K$422,0))*INDEX($J$416:$R$419,MATCH(AT$422,$I$416:$I$419,0),MATCH(AT$421,$J$415:$R$415,0))</f>
        <v>3</v>
      </c>
      <c r="AU437" s="743" cm="1">
        <f t="array" ref="AU437">INDEX($H437:$K437,0,MATCH(AU$422,$H$422:$K$422,0))*INDEX($J$416:$R$419,MATCH(AU$422,$I$416:$I$419,0),MATCH(AU$421,$J$415:$R$415,0))</f>
        <v>1</v>
      </c>
      <c r="AV437" s="196"/>
      <c r="AW437" s="196"/>
      <c r="AX437" s="17"/>
      <c r="AY437" s="9"/>
      <c r="AZ437" s="9"/>
      <c r="BA437" s="9"/>
    </row>
    <row r="438" spans="1:53" ht="15" outlineLevel="1" x14ac:dyDescent="0.25">
      <c r="A438" s="7"/>
      <c r="B438" s="8"/>
      <c r="C438" s="18"/>
      <c r="D438" s="18"/>
      <c r="E438" s="18"/>
      <c r="F438" s="27"/>
      <c r="G438" s="27" t="str">
        <f t="shared" si="124"/>
        <v>AAANWf</v>
      </c>
      <c r="H438" s="665">
        <v>1</v>
      </c>
      <c r="I438" s="665">
        <v>1</v>
      </c>
      <c r="J438" s="665">
        <v>5</v>
      </c>
      <c r="K438" s="665">
        <v>3</v>
      </c>
      <c r="L438" s="743" cm="1">
        <f t="array" ref="L438">INDEX($H438:$K438,0,MATCH(L$422,$H$422:$K$422,0))*INDEX($J$416:$R$419,MATCH(L$422,$I$416:$I$419,0),MATCH(L$421,$J$415:$R$415,0))</f>
        <v>2</v>
      </c>
      <c r="M438" s="743" cm="1">
        <f t="array" ref="M438">INDEX($H438:$K438,0,MATCH(M$422,$H$422:$K$422,0))*INDEX($J$416:$R$419,MATCH(M$422,$I$416:$I$419,0),MATCH(M$421,$J$415:$R$415,0))</f>
        <v>1</v>
      </c>
      <c r="N438" s="743" cm="1">
        <f t="array" ref="N438">INDEX($H438:$K438,0,MATCH(N$422,$H$422:$K$422,0))*INDEX($J$416:$R$419,MATCH(N$422,$I$416:$I$419,0),MATCH(N$421,$J$415:$R$415,0))</f>
        <v>5</v>
      </c>
      <c r="O438" s="743" cm="1">
        <f t="array" ref="O438">INDEX($H438:$K438,0,MATCH(O$422,$H$422:$K$422,0))*INDEX($J$416:$R$419,MATCH(O$422,$I$416:$I$419,0),MATCH(O$421,$J$415:$R$415,0))</f>
        <v>3</v>
      </c>
      <c r="P438" s="743" cm="1">
        <f t="array" ref="P438">INDEX($H438:$K438,0,MATCH(P$422,$H$422:$K$422,0))*INDEX($J$416:$R$419,MATCH(P$422,$I$416:$I$419,0),MATCH(P$421,$J$415:$R$415,0))</f>
        <v>2</v>
      </c>
      <c r="Q438" s="743" cm="1">
        <f t="array" ref="Q438">INDEX($H438:$K438,0,MATCH(Q$422,$H$422:$K$422,0))*INDEX($J$416:$R$419,MATCH(Q$422,$I$416:$I$419,0),MATCH(Q$421,$J$415:$R$415,0))</f>
        <v>1</v>
      </c>
      <c r="R438" s="743" cm="1">
        <f t="array" ref="R438">INDEX($H438:$K438,0,MATCH(R$422,$H$422:$K$422,0))*INDEX($J$416:$R$419,MATCH(R$422,$I$416:$I$419,0),MATCH(R$421,$J$415:$R$415,0))</f>
        <v>5</v>
      </c>
      <c r="S438" s="743" cm="1">
        <f t="array" ref="S438">INDEX($H438:$K438,0,MATCH(S$422,$H$422:$K$422,0))*INDEX($J$416:$R$419,MATCH(S$422,$I$416:$I$419,0),MATCH(S$421,$J$415:$R$415,0))</f>
        <v>3</v>
      </c>
      <c r="T438" s="743" cm="1">
        <f t="array" ref="T438">INDEX($H438:$K438,0,MATCH(T$422,$H$422:$K$422,0))*INDEX($J$416:$R$419,MATCH(T$422,$I$416:$I$419,0),MATCH(T$421,$J$415:$R$415,0))</f>
        <v>2</v>
      </c>
      <c r="U438" s="743" cm="1">
        <f t="array" ref="U438">INDEX($H438:$K438,0,MATCH(U$422,$H$422:$K$422,0))*INDEX($J$416:$R$419,MATCH(U$422,$I$416:$I$419,0),MATCH(U$421,$J$415:$R$415,0))</f>
        <v>1</v>
      </c>
      <c r="V438" s="743" cm="1">
        <f t="array" ref="V438">INDEX($H438:$K438,0,MATCH(V$422,$H$422:$K$422,0))*INDEX($J$416:$R$419,MATCH(V$422,$I$416:$I$419,0),MATCH(V$421,$J$415:$R$415,0))</f>
        <v>5</v>
      </c>
      <c r="W438" s="743" cm="1">
        <f t="array" ref="W438">INDEX($H438:$K438,0,MATCH(W$422,$H$422:$K$422,0))*INDEX($J$416:$R$419,MATCH(W$422,$I$416:$I$419,0),MATCH(W$421,$J$415:$R$415,0))</f>
        <v>3</v>
      </c>
      <c r="X438" s="743" cm="1">
        <f t="array" ref="X438">INDEX($H438:$K438,0,MATCH(X$422,$H$422:$K$422,0))*INDEX($J$416:$R$419,MATCH(X$422,$I$416:$I$419,0),MATCH(X$421,$J$415:$R$415,0))</f>
        <v>2</v>
      </c>
      <c r="Y438" s="743" cm="1">
        <f t="array" ref="Y438">INDEX($H438:$K438,0,MATCH(Y$422,$H$422:$K$422,0))*INDEX($J$416:$R$419,MATCH(Y$422,$I$416:$I$419,0),MATCH(Y$421,$J$415:$R$415,0))</f>
        <v>1</v>
      </c>
      <c r="Z438" s="743" cm="1">
        <f t="array" ref="Z438">INDEX($H438:$K438,0,MATCH(Z$422,$H$422:$K$422,0))*INDEX($J$416:$R$419,MATCH(Z$422,$I$416:$I$419,0),MATCH(Z$421,$J$415:$R$415,0))</f>
        <v>5</v>
      </c>
      <c r="AA438" s="743" cm="1">
        <f t="array" ref="AA438">INDEX($H438:$K438,0,MATCH(AA$422,$H$422:$K$422,0))*INDEX($J$416:$R$419,MATCH(AA$422,$I$416:$I$419,0),MATCH(AA$421,$J$415:$R$415,0))</f>
        <v>3</v>
      </c>
      <c r="AB438" s="743" cm="1">
        <f t="array" ref="AB438">INDEX($H438:$K438,0,MATCH(AB$422,$H$422:$K$422,0))*INDEX($J$416:$R$419,MATCH(AB$422,$I$416:$I$419,0),MATCH(AB$421,$J$415:$R$415,0))</f>
        <v>1</v>
      </c>
      <c r="AC438" s="743" cm="1">
        <f t="array" ref="AC438">INDEX($H438:$K438,0,MATCH(AC$422,$H$422:$K$422,0))*INDEX($J$416:$R$419,MATCH(AC$422,$I$416:$I$419,0),MATCH(AC$421,$J$415:$R$415,0))</f>
        <v>1</v>
      </c>
      <c r="AD438" s="743" cm="1">
        <f t="array" ref="AD438">INDEX($H438:$K438,0,MATCH(AD$422,$H$422:$K$422,0))*INDEX($J$416:$R$419,MATCH(AD$422,$I$416:$I$419,0),MATCH(AD$421,$J$415:$R$415,0))</f>
        <v>5</v>
      </c>
      <c r="AE438" s="743" cm="1">
        <f t="array" ref="AE438">INDEX($H438:$K438,0,MATCH(AE$422,$H$422:$K$422,0))*INDEX($J$416:$R$419,MATCH(AE$422,$I$416:$I$419,0),MATCH(AE$421,$J$415:$R$415,0))</f>
        <v>3</v>
      </c>
      <c r="AF438" s="743" cm="1">
        <f t="array" ref="AF438">INDEX($H438:$K438,0,MATCH(AF$422,$H$422:$K$422,0))*INDEX($J$416:$R$419,MATCH(AF$422,$I$416:$I$419,0),MATCH(AF$421,$J$415:$R$415,0))</f>
        <v>1</v>
      </c>
      <c r="AG438" s="743" cm="1">
        <f t="array" ref="AG438">INDEX($H438:$K438,0,MATCH(AG$422,$H$422:$K$422,0))*INDEX($J$416:$R$419,MATCH(AG$422,$I$416:$I$419,0),MATCH(AG$421,$J$415:$R$415,0))</f>
        <v>1</v>
      </c>
      <c r="AH438" s="743" cm="1">
        <f t="array" ref="AH438">INDEX($H438:$K438,0,MATCH(AH$422,$H$422:$K$422,0))*INDEX($J$416:$R$419,MATCH(AH$422,$I$416:$I$419,0),MATCH(AH$421,$J$415:$R$415,0))</f>
        <v>5</v>
      </c>
      <c r="AI438" s="743" cm="1">
        <f t="array" ref="AI438">INDEX($H438:$K438,0,MATCH(AI$422,$H$422:$K$422,0))*INDEX($J$416:$R$419,MATCH(AI$422,$I$416:$I$419,0),MATCH(AI$421,$J$415:$R$415,0))</f>
        <v>3</v>
      </c>
      <c r="AJ438" s="743" cm="1">
        <f t="array" ref="AJ438">INDEX($H438:$K438,0,MATCH(AJ$422,$H$422:$K$422,0))*INDEX($J$416:$R$419,MATCH(AJ$422,$I$416:$I$419,0),MATCH(AJ$421,$J$415:$R$415,0))</f>
        <v>1</v>
      </c>
      <c r="AK438" s="743" cm="1">
        <f t="array" ref="AK438">INDEX($H438:$K438,0,MATCH(AK$422,$H$422:$K$422,0))*INDEX($J$416:$R$419,MATCH(AK$422,$I$416:$I$419,0),MATCH(AK$421,$J$415:$R$415,0))</f>
        <v>1</v>
      </c>
      <c r="AL438" s="743" cm="1">
        <f t="array" ref="AL438">INDEX($H438:$K438,0,MATCH(AL$422,$H$422:$K$422,0))*INDEX($J$416:$R$419,MATCH(AL$422,$I$416:$I$419,0),MATCH(AL$421,$J$415:$R$415,0))</f>
        <v>5</v>
      </c>
      <c r="AM438" s="743" cm="1">
        <f t="array" ref="AM438">INDEX($H438:$K438,0,MATCH(AM$422,$H$422:$K$422,0))*INDEX($J$416:$R$419,MATCH(AM$422,$I$416:$I$419,0),MATCH(AM$421,$J$415:$R$415,0))</f>
        <v>3</v>
      </c>
      <c r="AN438" s="743" cm="1">
        <f t="array" ref="AN438">INDEX($H438:$K438,0,MATCH(AN$422,$H$422:$K$422,0))*INDEX($J$416:$R$419,MATCH(AN$422,$I$416:$I$419,0),MATCH(AN$421,$J$415:$R$415,0))</f>
        <v>1</v>
      </c>
      <c r="AO438" s="743" cm="1">
        <f t="array" ref="AO438">INDEX($H438:$K438,0,MATCH(AO$422,$H$422:$K$422,0))*INDEX($J$416:$R$419,MATCH(AO$422,$I$416:$I$419,0),MATCH(AO$421,$J$415:$R$415,0))</f>
        <v>1</v>
      </c>
      <c r="AP438" s="743" cm="1">
        <f t="array" ref="AP438">INDEX($H438:$K438,0,MATCH(AP$422,$H$422:$K$422,0))*INDEX($J$416:$R$419,MATCH(AP$422,$I$416:$I$419,0),MATCH(AP$421,$J$415:$R$415,0))</f>
        <v>5</v>
      </c>
      <c r="AQ438" s="743" cm="1">
        <f t="array" ref="AQ438">INDEX($H438:$K438,0,MATCH(AQ$422,$H$422:$K$422,0))*INDEX($J$416:$R$419,MATCH(AQ$422,$I$416:$I$419,0),MATCH(AQ$421,$J$415:$R$415,0))</f>
        <v>3</v>
      </c>
      <c r="AR438" s="743" cm="1">
        <f t="array" ref="AR438">INDEX($H438:$K438,0,MATCH(AR$422,$H$422:$K$422,0))*INDEX($J$416:$R$419,MATCH(AR$422,$I$416:$I$419,0),MATCH(AR$421,$J$415:$R$415,0))</f>
        <v>1</v>
      </c>
      <c r="AS438" s="743" cm="1">
        <f t="array" ref="AS438">INDEX($H438:$K438,0,MATCH(AS$422,$H$422:$K$422,0))*INDEX($J$416:$R$419,MATCH(AS$422,$I$416:$I$419,0),MATCH(AS$421,$J$415:$R$415,0))</f>
        <v>1</v>
      </c>
      <c r="AT438" s="743" cm="1">
        <f t="array" ref="AT438">INDEX($H438:$K438,0,MATCH(AT$422,$H$422:$K$422,0))*INDEX($J$416:$R$419,MATCH(AT$422,$I$416:$I$419,0),MATCH(AT$421,$J$415:$R$415,0))</f>
        <v>5</v>
      </c>
      <c r="AU438" s="743" cm="1">
        <f t="array" ref="AU438">INDEX($H438:$K438,0,MATCH(AU$422,$H$422:$K$422,0))*INDEX($J$416:$R$419,MATCH(AU$422,$I$416:$I$419,0),MATCH(AU$421,$J$415:$R$415,0))</f>
        <v>3</v>
      </c>
      <c r="AV438" s="196"/>
      <c r="AW438" s="196"/>
      <c r="AX438" s="17"/>
      <c r="AY438" s="9"/>
      <c r="AZ438" s="9"/>
      <c r="BA438" s="9"/>
    </row>
    <row r="439" spans="1:53" ht="15" outlineLevel="1" x14ac:dyDescent="0.25">
      <c r="A439" s="7"/>
      <c r="B439" s="8"/>
      <c r="C439" s="18"/>
      <c r="D439" s="18"/>
      <c r="E439" s="18"/>
      <c r="F439" s="27"/>
      <c r="G439" s="27" t="str">
        <f t="shared" si="124"/>
        <v>YAAA2Nw</v>
      </c>
      <c r="H439" s="665">
        <v>1</v>
      </c>
      <c r="I439" s="665">
        <v>1</v>
      </c>
      <c r="J439" s="665">
        <v>1</v>
      </c>
      <c r="K439" s="665">
        <v>1</v>
      </c>
      <c r="L439" s="743" cm="1">
        <f t="array" ref="L439">INDEX($H439:$K439,0,MATCH(L$422,$H$422:$K$422,0))*INDEX($J$416:$R$419,MATCH(L$422,$I$416:$I$419,0),MATCH(L$421,$J$415:$R$415,0))</f>
        <v>2</v>
      </c>
      <c r="M439" s="743" cm="1">
        <f t="array" ref="M439">INDEX($H439:$K439,0,MATCH(M$422,$H$422:$K$422,0))*INDEX($J$416:$R$419,MATCH(M$422,$I$416:$I$419,0),MATCH(M$421,$J$415:$R$415,0))</f>
        <v>1</v>
      </c>
      <c r="N439" s="743" cm="1">
        <f t="array" ref="N439">INDEX($H439:$K439,0,MATCH(N$422,$H$422:$K$422,0))*INDEX($J$416:$R$419,MATCH(N$422,$I$416:$I$419,0),MATCH(N$421,$J$415:$R$415,0))</f>
        <v>1</v>
      </c>
      <c r="O439" s="743" cm="1">
        <f t="array" ref="O439">INDEX($H439:$K439,0,MATCH(O$422,$H$422:$K$422,0))*INDEX($J$416:$R$419,MATCH(O$422,$I$416:$I$419,0),MATCH(O$421,$J$415:$R$415,0))</f>
        <v>1</v>
      </c>
      <c r="P439" s="743" cm="1">
        <f t="array" ref="P439">INDEX($H439:$K439,0,MATCH(P$422,$H$422:$K$422,0))*INDEX($J$416:$R$419,MATCH(P$422,$I$416:$I$419,0),MATCH(P$421,$J$415:$R$415,0))</f>
        <v>2</v>
      </c>
      <c r="Q439" s="743" cm="1">
        <f t="array" ref="Q439">INDEX($H439:$K439,0,MATCH(Q$422,$H$422:$K$422,0))*INDEX($J$416:$R$419,MATCH(Q$422,$I$416:$I$419,0),MATCH(Q$421,$J$415:$R$415,0))</f>
        <v>1</v>
      </c>
      <c r="R439" s="743" cm="1">
        <f t="array" ref="R439">INDEX($H439:$K439,0,MATCH(R$422,$H$422:$K$422,0))*INDEX($J$416:$R$419,MATCH(R$422,$I$416:$I$419,0),MATCH(R$421,$J$415:$R$415,0))</f>
        <v>1</v>
      </c>
      <c r="S439" s="743" cm="1">
        <f t="array" ref="S439">INDEX($H439:$K439,0,MATCH(S$422,$H$422:$K$422,0))*INDEX($J$416:$R$419,MATCH(S$422,$I$416:$I$419,0),MATCH(S$421,$J$415:$R$415,0))</f>
        <v>1</v>
      </c>
      <c r="T439" s="743" cm="1">
        <f t="array" ref="T439">INDEX($H439:$K439,0,MATCH(T$422,$H$422:$K$422,0))*INDEX($J$416:$R$419,MATCH(T$422,$I$416:$I$419,0),MATCH(T$421,$J$415:$R$415,0))</f>
        <v>2</v>
      </c>
      <c r="U439" s="743" cm="1">
        <f t="array" ref="U439">INDEX($H439:$K439,0,MATCH(U$422,$H$422:$K$422,0))*INDEX($J$416:$R$419,MATCH(U$422,$I$416:$I$419,0),MATCH(U$421,$J$415:$R$415,0))</f>
        <v>1</v>
      </c>
      <c r="V439" s="743" cm="1">
        <f t="array" ref="V439">INDEX($H439:$K439,0,MATCH(V$422,$H$422:$K$422,0))*INDEX($J$416:$R$419,MATCH(V$422,$I$416:$I$419,0),MATCH(V$421,$J$415:$R$415,0))</f>
        <v>1</v>
      </c>
      <c r="W439" s="743" cm="1">
        <f t="array" ref="W439">INDEX($H439:$K439,0,MATCH(W$422,$H$422:$K$422,0))*INDEX($J$416:$R$419,MATCH(W$422,$I$416:$I$419,0),MATCH(W$421,$J$415:$R$415,0))</f>
        <v>1</v>
      </c>
      <c r="X439" s="743" cm="1">
        <f t="array" ref="X439">INDEX($H439:$K439,0,MATCH(X$422,$H$422:$K$422,0))*INDEX($J$416:$R$419,MATCH(X$422,$I$416:$I$419,0),MATCH(X$421,$J$415:$R$415,0))</f>
        <v>2</v>
      </c>
      <c r="Y439" s="743" cm="1">
        <f t="array" ref="Y439">INDEX($H439:$K439,0,MATCH(Y$422,$H$422:$K$422,0))*INDEX($J$416:$R$419,MATCH(Y$422,$I$416:$I$419,0),MATCH(Y$421,$J$415:$R$415,0))</f>
        <v>1</v>
      </c>
      <c r="Z439" s="743" cm="1">
        <f t="array" ref="Z439">INDEX($H439:$K439,0,MATCH(Z$422,$H$422:$K$422,0))*INDEX($J$416:$R$419,MATCH(Z$422,$I$416:$I$419,0),MATCH(Z$421,$J$415:$R$415,0))</f>
        <v>1</v>
      </c>
      <c r="AA439" s="743" cm="1">
        <f t="array" ref="AA439">INDEX($H439:$K439,0,MATCH(AA$422,$H$422:$K$422,0))*INDEX($J$416:$R$419,MATCH(AA$422,$I$416:$I$419,0),MATCH(AA$421,$J$415:$R$415,0))</f>
        <v>1</v>
      </c>
      <c r="AB439" s="743" cm="1">
        <f t="array" ref="AB439">INDEX($H439:$K439,0,MATCH(AB$422,$H$422:$K$422,0))*INDEX($J$416:$R$419,MATCH(AB$422,$I$416:$I$419,0),MATCH(AB$421,$J$415:$R$415,0))</f>
        <v>1</v>
      </c>
      <c r="AC439" s="743" cm="1">
        <f t="array" ref="AC439">INDEX($H439:$K439,0,MATCH(AC$422,$H$422:$K$422,0))*INDEX($J$416:$R$419,MATCH(AC$422,$I$416:$I$419,0),MATCH(AC$421,$J$415:$R$415,0))</f>
        <v>1</v>
      </c>
      <c r="AD439" s="743" cm="1">
        <f t="array" ref="AD439">INDEX($H439:$K439,0,MATCH(AD$422,$H$422:$K$422,0))*INDEX($J$416:$R$419,MATCH(AD$422,$I$416:$I$419,0),MATCH(AD$421,$J$415:$R$415,0))</f>
        <v>1</v>
      </c>
      <c r="AE439" s="743" cm="1">
        <f t="array" ref="AE439">INDEX($H439:$K439,0,MATCH(AE$422,$H$422:$K$422,0))*INDEX($J$416:$R$419,MATCH(AE$422,$I$416:$I$419,0),MATCH(AE$421,$J$415:$R$415,0))</f>
        <v>1</v>
      </c>
      <c r="AF439" s="743" cm="1">
        <f t="array" ref="AF439">INDEX($H439:$K439,0,MATCH(AF$422,$H$422:$K$422,0))*INDEX($J$416:$R$419,MATCH(AF$422,$I$416:$I$419,0),MATCH(AF$421,$J$415:$R$415,0))</f>
        <v>1</v>
      </c>
      <c r="AG439" s="743" cm="1">
        <f t="array" ref="AG439">INDEX($H439:$K439,0,MATCH(AG$422,$H$422:$K$422,0))*INDEX($J$416:$R$419,MATCH(AG$422,$I$416:$I$419,0),MATCH(AG$421,$J$415:$R$415,0))</f>
        <v>1</v>
      </c>
      <c r="AH439" s="743" cm="1">
        <f t="array" ref="AH439">INDEX($H439:$K439,0,MATCH(AH$422,$H$422:$K$422,0))*INDEX($J$416:$R$419,MATCH(AH$422,$I$416:$I$419,0),MATCH(AH$421,$J$415:$R$415,0))</f>
        <v>1</v>
      </c>
      <c r="AI439" s="743" cm="1">
        <f t="array" ref="AI439">INDEX($H439:$K439,0,MATCH(AI$422,$H$422:$K$422,0))*INDEX($J$416:$R$419,MATCH(AI$422,$I$416:$I$419,0),MATCH(AI$421,$J$415:$R$415,0))</f>
        <v>1</v>
      </c>
      <c r="AJ439" s="743" cm="1">
        <f t="array" ref="AJ439">INDEX($H439:$K439,0,MATCH(AJ$422,$H$422:$K$422,0))*INDEX($J$416:$R$419,MATCH(AJ$422,$I$416:$I$419,0),MATCH(AJ$421,$J$415:$R$415,0))</f>
        <v>1</v>
      </c>
      <c r="AK439" s="743" cm="1">
        <f t="array" ref="AK439">INDEX($H439:$K439,0,MATCH(AK$422,$H$422:$K$422,0))*INDEX($J$416:$R$419,MATCH(AK$422,$I$416:$I$419,0),MATCH(AK$421,$J$415:$R$415,0))</f>
        <v>1</v>
      </c>
      <c r="AL439" s="743" cm="1">
        <f t="array" ref="AL439">INDEX($H439:$K439,0,MATCH(AL$422,$H$422:$K$422,0))*INDEX($J$416:$R$419,MATCH(AL$422,$I$416:$I$419,0),MATCH(AL$421,$J$415:$R$415,0))</f>
        <v>1</v>
      </c>
      <c r="AM439" s="743" cm="1">
        <f t="array" ref="AM439">INDEX($H439:$K439,0,MATCH(AM$422,$H$422:$K$422,0))*INDEX($J$416:$R$419,MATCH(AM$422,$I$416:$I$419,0),MATCH(AM$421,$J$415:$R$415,0))</f>
        <v>1</v>
      </c>
      <c r="AN439" s="743" cm="1">
        <f t="array" ref="AN439">INDEX($H439:$K439,0,MATCH(AN$422,$H$422:$K$422,0))*INDEX($J$416:$R$419,MATCH(AN$422,$I$416:$I$419,0),MATCH(AN$421,$J$415:$R$415,0))</f>
        <v>1</v>
      </c>
      <c r="AO439" s="743" cm="1">
        <f t="array" ref="AO439">INDEX($H439:$K439,0,MATCH(AO$422,$H$422:$K$422,0))*INDEX($J$416:$R$419,MATCH(AO$422,$I$416:$I$419,0),MATCH(AO$421,$J$415:$R$415,0))</f>
        <v>1</v>
      </c>
      <c r="AP439" s="743" cm="1">
        <f t="array" ref="AP439">INDEX($H439:$K439,0,MATCH(AP$422,$H$422:$K$422,0))*INDEX($J$416:$R$419,MATCH(AP$422,$I$416:$I$419,0),MATCH(AP$421,$J$415:$R$415,0))</f>
        <v>1</v>
      </c>
      <c r="AQ439" s="743" cm="1">
        <f t="array" ref="AQ439">INDEX($H439:$K439,0,MATCH(AQ$422,$H$422:$K$422,0))*INDEX($J$416:$R$419,MATCH(AQ$422,$I$416:$I$419,0),MATCH(AQ$421,$J$415:$R$415,0))</f>
        <v>1</v>
      </c>
      <c r="AR439" s="743" cm="1">
        <f t="array" ref="AR439">INDEX($H439:$K439,0,MATCH(AR$422,$H$422:$K$422,0))*INDEX($J$416:$R$419,MATCH(AR$422,$I$416:$I$419,0),MATCH(AR$421,$J$415:$R$415,0))</f>
        <v>1</v>
      </c>
      <c r="AS439" s="743" cm="1">
        <f t="array" ref="AS439">INDEX($H439:$K439,0,MATCH(AS$422,$H$422:$K$422,0))*INDEX($J$416:$R$419,MATCH(AS$422,$I$416:$I$419,0),MATCH(AS$421,$J$415:$R$415,0))</f>
        <v>1</v>
      </c>
      <c r="AT439" s="743" cm="1">
        <f t="array" ref="AT439">INDEX($H439:$K439,0,MATCH(AT$422,$H$422:$K$422,0))*INDEX($J$416:$R$419,MATCH(AT$422,$I$416:$I$419,0),MATCH(AT$421,$J$415:$R$415,0))</f>
        <v>1</v>
      </c>
      <c r="AU439" s="743" cm="1">
        <f t="array" ref="AU439">INDEX($H439:$K439,0,MATCH(AU$422,$H$422:$K$422,0))*INDEX($J$416:$R$419,MATCH(AU$422,$I$416:$I$419,0),MATCH(AU$421,$J$415:$R$415,0))</f>
        <v>1</v>
      </c>
      <c r="AV439" s="196"/>
      <c r="AW439" s="196"/>
      <c r="AX439" s="17"/>
      <c r="AY439" s="9"/>
      <c r="AZ439" s="9"/>
      <c r="BA439" s="9"/>
    </row>
    <row r="440" spans="1:53" ht="15" outlineLevel="1" x14ac:dyDescent="0.25">
      <c r="A440" s="7"/>
      <c r="B440" s="8"/>
      <c r="C440" s="18"/>
      <c r="D440" s="18"/>
      <c r="E440" s="18"/>
      <c r="F440" s="27"/>
      <c r="G440" s="27" t="str">
        <f t="shared" si="124"/>
        <v>YAAA2Nwd</v>
      </c>
      <c r="H440" s="880">
        <v>0</v>
      </c>
      <c r="I440" s="880">
        <f>I439</f>
        <v>1</v>
      </c>
      <c r="J440" s="880">
        <f>J439+1</f>
        <v>2</v>
      </c>
      <c r="K440" s="880">
        <f>K439</f>
        <v>1</v>
      </c>
      <c r="L440" s="743" cm="1">
        <f t="array" ref="L440">INDEX($H440:$K440,0,MATCH(L$422,$H$422:$K$422,0))*INDEX($J$416:$R$419,MATCH(L$422,$I$416:$I$419,0),MATCH(L$421,$J$415:$R$415,0))</f>
        <v>0</v>
      </c>
      <c r="M440" s="743" cm="1">
        <f t="array" ref="M440">INDEX($H440:$K440,0,MATCH(M$422,$H$422:$K$422,0))*INDEX($J$416:$R$419,MATCH(M$422,$I$416:$I$419,0),MATCH(M$421,$J$415:$R$415,0))</f>
        <v>1</v>
      </c>
      <c r="N440" s="743" cm="1">
        <f t="array" ref="N440">INDEX($H440:$K440,0,MATCH(N$422,$H$422:$K$422,0))*INDEX($J$416:$R$419,MATCH(N$422,$I$416:$I$419,0),MATCH(N$421,$J$415:$R$415,0))</f>
        <v>2</v>
      </c>
      <c r="O440" s="743" cm="1">
        <f t="array" ref="O440">INDEX($H440:$K440,0,MATCH(O$422,$H$422:$K$422,0))*INDEX($J$416:$R$419,MATCH(O$422,$I$416:$I$419,0),MATCH(O$421,$J$415:$R$415,0))</f>
        <v>1</v>
      </c>
      <c r="P440" s="743" cm="1">
        <f t="array" ref="P440">INDEX($H440:$K440,0,MATCH(P$422,$H$422:$K$422,0))*INDEX($J$416:$R$419,MATCH(P$422,$I$416:$I$419,0),MATCH(P$421,$J$415:$R$415,0))</f>
        <v>0</v>
      </c>
      <c r="Q440" s="743" cm="1">
        <f t="array" ref="Q440">INDEX($H440:$K440,0,MATCH(Q$422,$H$422:$K$422,0))*INDEX($J$416:$R$419,MATCH(Q$422,$I$416:$I$419,0),MATCH(Q$421,$J$415:$R$415,0))</f>
        <v>1</v>
      </c>
      <c r="R440" s="743" cm="1">
        <f t="array" ref="R440">INDEX($H440:$K440,0,MATCH(R$422,$H$422:$K$422,0))*INDEX($J$416:$R$419,MATCH(R$422,$I$416:$I$419,0),MATCH(R$421,$J$415:$R$415,0))</f>
        <v>2</v>
      </c>
      <c r="S440" s="743" cm="1">
        <f t="array" ref="S440">INDEX($H440:$K440,0,MATCH(S$422,$H$422:$K$422,0))*INDEX($J$416:$R$419,MATCH(S$422,$I$416:$I$419,0),MATCH(S$421,$J$415:$R$415,0))</f>
        <v>1</v>
      </c>
      <c r="T440" s="743" cm="1">
        <f t="array" ref="T440">INDEX($H440:$K440,0,MATCH(T$422,$H$422:$K$422,0))*INDEX($J$416:$R$419,MATCH(T$422,$I$416:$I$419,0),MATCH(T$421,$J$415:$R$415,0))</f>
        <v>0</v>
      </c>
      <c r="U440" s="743" cm="1">
        <f t="array" ref="U440">INDEX($H440:$K440,0,MATCH(U$422,$H$422:$K$422,0))*INDEX($J$416:$R$419,MATCH(U$422,$I$416:$I$419,0),MATCH(U$421,$J$415:$R$415,0))</f>
        <v>1</v>
      </c>
      <c r="V440" s="743" cm="1">
        <f t="array" ref="V440">INDEX($H440:$K440,0,MATCH(V$422,$H$422:$K$422,0))*INDEX($J$416:$R$419,MATCH(V$422,$I$416:$I$419,0),MATCH(V$421,$J$415:$R$415,0))</f>
        <v>2</v>
      </c>
      <c r="W440" s="743" cm="1">
        <f t="array" ref="W440">INDEX($H440:$K440,0,MATCH(W$422,$H$422:$K$422,0))*INDEX($J$416:$R$419,MATCH(W$422,$I$416:$I$419,0),MATCH(W$421,$J$415:$R$415,0))</f>
        <v>1</v>
      </c>
      <c r="X440" s="743" cm="1">
        <f t="array" ref="X440">INDEX($H440:$K440,0,MATCH(X$422,$H$422:$K$422,0))*INDEX($J$416:$R$419,MATCH(X$422,$I$416:$I$419,0),MATCH(X$421,$J$415:$R$415,0))</f>
        <v>0</v>
      </c>
      <c r="Y440" s="743" cm="1">
        <f t="array" ref="Y440">INDEX($H440:$K440,0,MATCH(Y$422,$H$422:$K$422,0))*INDEX($J$416:$R$419,MATCH(Y$422,$I$416:$I$419,0),MATCH(Y$421,$J$415:$R$415,0))</f>
        <v>1</v>
      </c>
      <c r="Z440" s="743" cm="1">
        <f t="array" ref="Z440">INDEX($H440:$K440,0,MATCH(Z$422,$H$422:$K$422,0))*INDEX($J$416:$R$419,MATCH(Z$422,$I$416:$I$419,0),MATCH(Z$421,$J$415:$R$415,0))</f>
        <v>2</v>
      </c>
      <c r="AA440" s="743" cm="1">
        <f t="array" ref="AA440">INDEX($H440:$K440,0,MATCH(AA$422,$H$422:$K$422,0))*INDEX($J$416:$R$419,MATCH(AA$422,$I$416:$I$419,0),MATCH(AA$421,$J$415:$R$415,0))</f>
        <v>1</v>
      </c>
      <c r="AB440" s="743" cm="1">
        <f t="array" ref="AB440">INDEX($H440:$K440,0,MATCH(AB$422,$H$422:$K$422,0))*INDEX($J$416:$R$419,MATCH(AB$422,$I$416:$I$419,0),MATCH(AB$421,$J$415:$R$415,0))</f>
        <v>0</v>
      </c>
      <c r="AC440" s="743" cm="1">
        <f t="array" ref="AC440">INDEX($H440:$K440,0,MATCH(AC$422,$H$422:$K$422,0))*INDEX($J$416:$R$419,MATCH(AC$422,$I$416:$I$419,0),MATCH(AC$421,$J$415:$R$415,0))</f>
        <v>1</v>
      </c>
      <c r="AD440" s="743" cm="1">
        <f t="array" ref="AD440">INDEX($H440:$K440,0,MATCH(AD$422,$H$422:$K$422,0))*INDEX($J$416:$R$419,MATCH(AD$422,$I$416:$I$419,0),MATCH(AD$421,$J$415:$R$415,0))</f>
        <v>2</v>
      </c>
      <c r="AE440" s="743" cm="1">
        <f t="array" ref="AE440">INDEX($H440:$K440,0,MATCH(AE$422,$H$422:$K$422,0))*INDEX($J$416:$R$419,MATCH(AE$422,$I$416:$I$419,0),MATCH(AE$421,$J$415:$R$415,0))</f>
        <v>1</v>
      </c>
      <c r="AF440" s="743" cm="1">
        <f t="array" ref="AF440">INDEX($H440:$K440,0,MATCH(AF$422,$H$422:$K$422,0))*INDEX($J$416:$R$419,MATCH(AF$422,$I$416:$I$419,0),MATCH(AF$421,$J$415:$R$415,0))</f>
        <v>0</v>
      </c>
      <c r="AG440" s="743" cm="1">
        <f t="array" ref="AG440">INDEX($H440:$K440,0,MATCH(AG$422,$H$422:$K$422,0))*INDEX($J$416:$R$419,MATCH(AG$422,$I$416:$I$419,0),MATCH(AG$421,$J$415:$R$415,0))</f>
        <v>1</v>
      </c>
      <c r="AH440" s="743" cm="1">
        <f t="array" ref="AH440">INDEX($H440:$K440,0,MATCH(AH$422,$H$422:$K$422,0))*INDEX($J$416:$R$419,MATCH(AH$422,$I$416:$I$419,0),MATCH(AH$421,$J$415:$R$415,0))</f>
        <v>2</v>
      </c>
      <c r="AI440" s="743" cm="1">
        <f t="array" ref="AI440">INDEX($H440:$K440,0,MATCH(AI$422,$H$422:$K$422,0))*INDEX($J$416:$R$419,MATCH(AI$422,$I$416:$I$419,0),MATCH(AI$421,$J$415:$R$415,0))</f>
        <v>1</v>
      </c>
      <c r="AJ440" s="743" cm="1">
        <f t="array" ref="AJ440">INDEX($H440:$K440,0,MATCH(AJ$422,$H$422:$K$422,0))*INDEX($J$416:$R$419,MATCH(AJ$422,$I$416:$I$419,0),MATCH(AJ$421,$J$415:$R$415,0))</f>
        <v>0</v>
      </c>
      <c r="AK440" s="743" cm="1">
        <f t="array" ref="AK440">INDEX($H440:$K440,0,MATCH(AK$422,$H$422:$K$422,0))*INDEX($J$416:$R$419,MATCH(AK$422,$I$416:$I$419,0),MATCH(AK$421,$J$415:$R$415,0))</f>
        <v>1</v>
      </c>
      <c r="AL440" s="743" cm="1">
        <f t="array" ref="AL440">INDEX($H440:$K440,0,MATCH(AL$422,$H$422:$K$422,0))*INDEX($J$416:$R$419,MATCH(AL$422,$I$416:$I$419,0),MATCH(AL$421,$J$415:$R$415,0))</f>
        <v>2</v>
      </c>
      <c r="AM440" s="743" cm="1">
        <f t="array" ref="AM440">INDEX($H440:$K440,0,MATCH(AM$422,$H$422:$K$422,0))*INDEX($J$416:$R$419,MATCH(AM$422,$I$416:$I$419,0),MATCH(AM$421,$J$415:$R$415,0))</f>
        <v>1</v>
      </c>
      <c r="AN440" s="743" cm="1">
        <f t="array" ref="AN440">INDEX($H440:$K440,0,MATCH(AN$422,$H$422:$K$422,0))*INDEX($J$416:$R$419,MATCH(AN$422,$I$416:$I$419,0),MATCH(AN$421,$J$415:$R$415,0))</f>
        <v>0</v>
      </c>
      <c r="AO440" s="743" cm="1">
        <f t="array" ref="AO440">INDEX($H440:$K440,0,MATCH(AO$422,$H$422:$K$422,0))*INDEX($J$416:$R$419,MATCH(AO$422,$I$416:$I$419,0),MATCH(AO$421,$J$415:$R$415,0))</f>
        <v>1</v>
      </c>
      <c r="AP440" s="743" cm="1">
        <f t="array" ref="AP440">INDEX($H440:$K440,0,MATCH(AP$422,$H$422:$K$422,0))*INDEX($J$416:$R$419,MATCH(AP$422,$I$416:$I$419,0),MATCH(AP$421,$J$415:$R$415,0))</f>
        <v>2</v>
      </c>
      <c r="AQ440" s="743" cm="1">
        <f t="array" ref="AQ440">INDEX($H440:$K440,0,MATCH(AQ$422,$H$422:$K$422,0))*INDEX($J$416:$R$419,MATCH(AQ$422,$I$416:$I$419,0),MATCH(AQ$421,$J$415:$R$415,0))</f>
        <v>1</v>
      </c>
      <c r="AR440" s="743" cm="1">
        <f t="array" ref="AR440">INDEX($H440:$K440,0,MATCH(AR$422,$H$422:$K$422,0))*INDEX($J$416:$R$419,MATCH(AR$422,$I$416:$I$419,0),MATCH(AR$421,$J$415:$R$415,0))</f>
        <v>0</v>
      </c>
      <c r="AS440" s="743" cm="1">
        <f t="array" ref="AS440">INDEX($H440:$K440,0,MATCH(AS$422,$H$422:$K$422,0))*INDEX($J$416:$R$419,MATCH(AS$422,$I$416:$I$419,0),MATCH(AS$421,$J$415:$R$415,0))</f>
        <v>1</v>
      </c>
      <c r="AT440" s="743" cm="1">
        <f t="array" ref="AT440">INDEX($H440:$K440,0,MATCH(AT$422,$H$422:$K$422,0))*INDEX($J$416:$R$419,MATCH(AT$422,$I$416:$I$419,0),MATCH(AT$421,$J$415:$R$415,0))</f>
        <v>2</v>
      </c>
      <c r="AU440" s="743" cm="1">
        <f t="array" ref="AU440">INDEX($H440:$K440,0,MATCH(AU$422,$H$422:$K$422,0))*INDEX($J$416:$R$419,MATCH(AU$422,$I$416:$I$419,0),MATCH(AU$421,$J$415:$R$415,0))</f>
        <v>1</v>
      </c>
      <c r="AV440" s="196"/>
      <c r="AW440" s="196"/>
      <c r="AX440" s="17"/>
      <c r="AY440" s="9"/>
      <c r="AZ440" s="9"/>
      <c r="BA440" s="9"/>
    </row>
    <row r="441" spans="1:53" ht="15" outlineLevel="1" x14ac:dyDescent="0.25">
      <c r="A441" s="7"/>
      <c r="B441" s="8"/>
      <c r="C441" s="18"/>
      <c r="D441" s="18"/>
      <c r="E441" s="18"/>
      <c r="F441" s="27"/>
      <c r="G441" s="27" t="str">
        <f t="shared" si="124"/>
        <v>YYAA2A1z</v>
      </c>
      <c r="H441" s="665">
        <v>1</v>
      </c>
      <c r="I441" s="665">
        <v>1</v>
      </c>
      <c r="J441" s="665">
        <v>1</v>
      </c>
      <c r="K441" s="665">
        <v>0</v>
      </c>
      <c r="L441" s="743" cm="1">
        <f t="array" ref="L441">INDEX($H441:$K441,0,MATCH(L$422,$H$422:$K$422,0))*INDEX($J$416:$R$419,MATCH(L$422,$I$416:$I$419,0),MATCH(L$421,$J$415:$R$415,0))</f>
        <v>2</v>
      </c>
      <c r="M441" s="743" cm="1">
        <f t="array" ref="M441">INDEX($H441:$K441,0,MATCH(M$422,$H$422:$K$422,0))*INDEX($J$416:$R$419,MATCH(M$422,$I$416:$I$419,0),MATCH(M$421,$J$415:$R$415,0))</f>
        <v>1</v>
      </c>
      <c r="N441" s="743" cm="1">
        <f t="array" ref="N441">INDEX($H441:$K441,0,MATCH(N$422,$H$422:$K$422,0))*INDEX($J$416:$R$419,MATCH(N$422,$I$416:$I$419,0),MATCH(N$421,$J$415:$R$415,0))</f>
        <v>1</v>
      </c>
      <c r="O441" s="743" cm="1">
        <f t="array" ref="O441">INDEX($H441:$K441,0,MATCH(O$422,$H$422:$K$422,0))*INDEX($J$416:$R$419,MATCH(O$422,$I$416:$I$419,0),MATCH(O$421,$J$415:$R$415,0))</f>
        <v>0</v>
      </c>
      <c r="P441" s="743" cm="1">
        <f t="array" ref="P441">INDEX($H441:$K441,0,MATCH(P$422,$H$422:$K$422,0))*INDEX($J$416:$R$419,MATCH(P$422,$I$416:$I$419,0),MATCH(P$421,$J$415:$R$415,0))</f>
        <v>2</v>
      </c>
      <c r="Q441" s="743" cm="1">
        <f t="array" ref="Q441">INDEX($H441:$K441,0,MATCH(Q$422,$H$422:$K$422,0))*INDEX($J$416:$R$419,MATCH(Q$422,$I$416:$I$419,0),MATCH(Q$421,$J$415:$R$415,0))</f>
        <v>1</v>
      </c>
      <c r="R441" s="743" cm="1">
        <f t="array" ref="R441">INDEX($H441:$K441,0,MATCH(R$422,$H$422:$K$422,0))*INDEX($J$416:$R$419,MATCH(R$422,$I$416:$I$419,0),MATCH(R$421,$J$415:$R$415,0))</f>
        <v>1</v>
      </c>
      <c r="S441" s="743" cm="1">
        <f t="array" ref="S441">INDEX($H441:$K441,0,MATCH(S$422,$H$422:$K$422,0))*INDEX($J$416:$R$419,MATCH(S$422,$I$416:$I$419,0),MATCH(S$421,$J$415:$R$415,0))</f>
        <v>0</v>
      </c>
      <c r="T441" s="743" cm="1">
        <f t="array" ref="T441">INDEX($H441:$K441,0,MATCH(T$422,$H$422:$K$422,0))*INDEX($J$416:$R$419,MATCH(T$422,$I$416:$I$419,0),MATCH(T$421,$J$415:$R$415,0))</f>
        <v>2</v>
      </c>
      <c r="U441" s="743" cm="1">
        <f t="array" ref="U441">INDEX($H441:$K441,0,MATCH(U$422,$H$422:$K$422,0))*INDEX($J$416:$R$419,MATCH(U$422,$I$416:$I$419,0),MATCH(U$421,$J$415:$R$415,0))</f>
        <v>1</v>
      </c>
      <c r="V441" s="743" cm="1">
        <f t="array" ref="V441">INDEX($H441:$K441,0,MATCH(V$422,$H$422:$K$422,0))*INDEX($J$416:$R$419,MATCH(V$422,$I$416:$I$419,0),MATCH(V$421,$J$415:$R$415,0))</f>
        <v>1</v>
      </c>
      <c r="W441" s="743" cm="1">
        <f t="array" ref="W441">INDEX($H441:$K441,0,MATCH(W$422,$H$422:$K$422,0))*INDEX($J$416:$R$419,MATCH(W$422,$I$416:$I$419,0),MATCH(W$421,$J$415:$R$415,0))</f>
        <v>0</v>
      </c>
      <c r="X441" s="743" cm="1">
        <f t="array" ref="X441">INDEX($H441:$K441,0,MATCH(X$422,$H$422:$K$422,0))*INDEX($J$416:$R$419,MATCH(X$422,$I$416:$I$419,0),MATCH(X$421,$J$415:$R$415,0))</f>
        <v>2</v>
      </c>
      <c r="Y441" s="743" cm="1">
        <f t="array" ref="Y441">INDEX($H441:$K441,0,MATCH(Y$422,$H$422:$K$422,0))*INDEX($J$416:$R$419,MATCH(Y$422,$I$416:$I$419,0),MATCH(Y$421,$J$415:$R$415,0))</f>
        <v>1</v>
      </c>
      <c r="Z441" s="743" cm="1">
        <f t="array" ref="Z441">INDEX($H441:$K441,0,MATCH(Z$422,$H$422:$K$422,0))*INDEX($J$416:$R$419,MATCH(Z$422,$I$416:$I$419,0),MATCH(Z$421,$J$415:$R$415,0))</f>
        <v>1</v>
      </c>
      <c r="AA441" s="743" cm="1">
        <f t="array" ref="AA441">INDEX($H441:$K441,0,MATCH(AA$422,$H$422:$K$422,0))*INDEX($J$416:$R$419,MATCH(AA$422,$I$416:$I$419,0),MATCH(AA$421,$J$415:$R$415,0))</f>
        <v>0</v>
      </c>
      <c r="AB441" s="743" cm="1">
        <f t="array" ref="AB441">INDEX($H441:$K441,0,MATCH(AB$422,$H$422:$K$422,0))*INDEX($J$416:$R$419,MATCH(AB$422,$I$416:$I$419,0),MATCH(AB$421,$J$415:$R$415,0))</f>
        <v>1</v>
      </c>
      <c r="AC441" s="743" cm="1">
        <f t="array" ref="AC441">INDEX($H441:$K441,0,MATCH(AC$422,$H$422:$K$422,0))*INDEX($J$416:$R$419,MATCH(AC$422,$I$416:$I$419,0),MATCH(AC$421,$J$415:$R$415,0))</f>
        <v>1</v>
      </c>
      <c r="AD441" s="743" cm="1">
        <f t="array" ref="AD441">INDEX($H441:$K441,0,MATCH(AD$422,$H$422:$K$422,0))*INDEX($J$416:$R$419,MATCH(AD$422,$I$416:$I$419,0),MATCH(AD$421,$J$415:$R$415,0))</f>
        <v>1</v>
      </c>
      <c r="AE441" s="743" cm="1">
        <f t="array" ref="AE441">INDEX($H441:$K441,0,MATCH(AE$422,$H$422:$K$422,0))*INDEX($J$416:$R$419,MATCH(AE$422,$I$416:$I$419,0),MATCH(AE$421,$J$415:$R$415,0))</f>
        <v>0</v>
      </c>
      <c r="AF441" s="743" cm="1">
        <f t="array" ref="AF441">INDEX($H441:$K441,0,MATCH(AF$422,$H$422:$K$422,0))*INDEX($J$416:$R$419,MATCH(AF$422,$I$416:$I$419,0),MATCH(AF$421,$J$415:$R$415,0))</f>
        <v>1</v>
      </c>
      <c r="AG441" s="743" cm="1">
        <f t="array" ref="AG441">INDEX($H441:$K441,0,MATCH(AG$422,$H$422:$K$422,0))*INDEX($J$416:$R$419,MATCH(AG$422,$I$416:$I$419,0),MATCH(AG$421,$J$415:$R$415,0))</f>
        <v>1</v>
      </c>
      <c r="AH441" s="743" cm="1">
        <f t="array" ref="AH441">INDEX($H441:$K441,0,MATCH(AH$422,$H$422:$K$422,0))*INDEX($J$416:$R$419,MATCH(AH$422,$I$416:$I$419,0),MATCH(AH$421,$J$415:$R$415,0))</f>
        <v>1</v>
      </c>
      <c r="AI441" s="743" cm="1">
        <f t="array" ref="AI441">INDEX($H441:$K441,0,MATCH(AI$422,$H$422:$K$422,0))*INDEX($J$416:$R$419,MATCH(AI$422,$I$416:$I$419,0),MATCH(AI$421,$J$415:$R$415,0))</f>
        <v>0</v>
      </c>
      <c r="AJ441" s="743" cm="1">
        <f t="array" ref="AJ441">INDEX($H441:$K441,0,MATCH(AJ$422,$H$422:$K$422,0))*INDEX($J$416:$R$419,MATCH(AJ$422,$I$416:$I$419,0),MATCH(AJ$421,$J$415:$R$415,0))</f>
        <v>1</v>
      </c>
      <c r="AK441" s="743" cm="1">
        <f t="array" ref="AK441">INDEX($H441:$K441,0,MATCH(AK$422,$H$422:$K$422,0))*INDEX($J$416:$R$419,MATCH(AK$422,$I$416:$I$419,0),MATCH(AK$421,$J$415:$R$415,0))</f>
        <v>1</v>
      </c>
      <c r="AL441" s="743" cm="1">
        <f t="array" ref="AL441">INDEX($H441:$K441,0,MATCH(AL$422,$H$422:$K$422,0))*INDEX($J$416:$R$419,MATCH(AL$422,$I$416:$I$419,0),MATCH(AL$421,$J$415:$R$415,0))</f>
        <v>1</v>
      </c>
      <c r="AM441" s="743" cm="1">
        <f t="array" ref="AM441">INDEX($H441:$K441,0,MATCH(AM$422,$H$422:$K$422,0))*INDEX($J$416:$R$419,MATCH(AM$422,$I$416:$I$419,0),MATCH(AM$421,$J$415:$R$415,0))</f>
        <v>0</v>
      </c>
      <c r="AN441" s="743" cm="1">
        <f t="array" ref="AN441">INDEX($H441:$K441,0,MATCH(AN$422,$H$422:$K$422,0))*INDEX($J$416:$R$419,MATCH(AN$422,$I$416:$I$419,0),MATCH(AN$421,$J$415:$R$415,0))</f>
        <v>1</v>
      </c>
      <c r="AO441" s="743" cm="1">
        <f t="array" ref="AO441">INDEX($H441:$K441,0,MATCH(AO$422,$H$422:$K$422,0))*INDEX($J$416:$R$419,MATCH(AO$422,$I$416:$I$419,0),MATCH(AO$421,$J$415:$R$415,0))</f>
        <v>1</v>
      </c>
      <c r="AP441" s="743" cm="1">
        <f t="array" ref="AP441">INDEX($H441:$K441,0,MATCH(AP$422,$H$422:$K$422,0))*INDEX($J$416:$R$419,MATCH(AP$422,$I$416:$I$419,0),MATCH(AP$421,$J$415:$R$415,0))</f>
        <v>1</v>
      </c>
      <c r="AQ441" s="743" cm="1">
        <f t="array" ref="AQ441">INDEX($H441:$K441,0,MATCH(AQ$422,$H$422:$K$422,0))*INDEX($J$416:$R$419,MATCH(AQ$422,$I$416:$I$419,0),MATCH(AQ$421,$J$415:$R$415,0))</f>
        <v>0</v>
      </c>
      <c r="AR441" s="743" cm="1">
        <f t="array" ref="AR441">INDEX($H441:$K441,0,MATCH(AR$422,$H$422:$K$422,0))*INDEX($J$416:$R$419,MATCH(AR$422,$I$416:$I$419,0),MATCH(AR$421,$J$415:$R$415,0))</f>
        <v>1</v>
      </c>
      <c r="AS441" s="743" cm="1">
        <f t="array" ref="AS441">INDEX($H441:$K441,0,MATCH(AS$422,$H$422:$K$422,0))*INDEX($J$416:$R$419,MATCH(AS$422,$I$416:$I$419,0),MATCH(AS$421,$J$415:$R$415,0))</f>
        <v>1</v>
      </c>
      <c r="AT441" s="743" cm="1">
        <f t="array" ref="AT441">INDEX($H441:$K441,0,MATCH(AT$422,$H$422:$K$422,0))*INDEX($J$416:$R$419,MATCH(AT$422,$I$416:$I$419,0),MATCH(AT$421,$J$415:$R$415,0))</f>
        <v>1</v>
      </c>
      <c r="AU441" s="743" cm="1">
        <f t="array" ref="AU441">INDEX($H441:$K441,0,MATCH(AU$422,$H$422:$K$422,0))*INDEX($J$416:$R$419,MATCH(AU$422,$I$416:$I$419,0),MATCH(AU$421,$J$415:$R$415,0))</f>
        <v>0</v>
      </c>
      <c r="AV441" s="196"/>
      <c r="AW441" s="196"/>
      <c r="AX441" s="17"/>
      <c r="AY441" s="9"/>
      <c r="AZ441" s="9"/>
      <c r="BA441" s="9"/>
    </row>
    <row r="442" spans="1:53" ht="15" outlineLevel="1" x14ac:dyDescent="0.25">
      <c r="A442" s="7"/>
      <c r="B442" s="8"/>
      <c r="C442" s="18"/>
      <c r="D442" s="18"/>
      <c r="E442" s="18"/>
      <c r="F442" s="27"/>
      <c r="G442" s="27" t="str">
        <f t="shared" si="124"/>
        <v>YYBA2A1a</v>
      </c>
      <c r="H442" s="232">
        <v>0</v>
      </c>
      <c r="I442" s="232">
        <v>0</v>
      </c>
      <c r="J442" s="232">
        <v>0</v>
      </c>
      <c r="K442" s="232">
        <v>0</v>
      </c>
      <c r="L442" s="743" cm="1">
        <f t="array" ref="L442">INDEX($H442:$K442,0,MATCH(L$422,$H$422:$K$422,0))*INDEX($J$416:$R$419,MATCH(L$422,$I$416:$I$419,0),MATCH(L$421,$J$415:$R$415,0))</f>
        <v>0</v>
      </c>
      <c r="M442" s="743" cm="1">
        <f t="array" ref="M442">INDEX($H442:$K442,0,MATCH(M$422,$H$422:$K$422,0))*INDEX($J$416:$R$419,MATCH(M$422,$I$416:$I$419,0),MATCH(M$421,$J$415:$R$415,0))</f>
        <v>0</v>
      </c>
      <c r="N442" s="743" cm="1">
        <f t="array" ref="N442">INDEX($H442:$K442,0,MATCH(N$422,$H$422:$K$422,0))*INDEX($J$416:$R$419,MATCH(N$422,$I$416:$I$419,0),MATCH(N$421,$J$415:$R$415,0))</f>
        <v>0</v>
      </c>
      <c r="O442" s="743" cm="1">
        <f t="array" ref="O442">INDEX($H442:$K442,0,MATCH(O$422,$H$422:$K$422,0))*INDEX($J$416:$R$419,MATCH(O$422,$I$416:$I$419,0),MATCH(O$421,$J$415:$R$415,0))</f>
        <v>0</v>
      </c>
      <c r="P442" s="743" cm="1">
        <f t="array" ref="P442">INDEX($H442:$K442,0,MATCH(P$422,$H$422:$K$422,0))*INDEX($J$416:$R$419,MATCH(P$422,$I$416:$I$419,0),MATCH(P$421,$J$415:$R$415,0))</f>
        <v>0</v>
      </c>
      <c r="Q442" s="743" cm="1">
        <f t="array" ref="Q442">INDEX($H442:$K442,0,MATCH(Q$422,$H$422:$K$422,0))*INDEX($J$416:$R$419,MATCH(Q$422,$I$416:$I$419,0),MATCH(Q$421,$J$415:$R$415,0))</f>
        <v>0</v>
      </c>
      <c r="R442" s="743" cm="1">
        <f t="array" ref="R442">INDEX($H442:$K442,0,MATCH(R$422,$H$422:$K$422,0))*INDEX($J$416:$R$419,MATCH(R$422,$I$416:$I$419,0),MATCH(R$421,$J$415:$R$415,0))</f>
        <v>0</v>
      </c>
      <c r="S442" s="743" cm="1">
        <f t="array" ref="S442">INDEX($H442:$K442,0,MATCH(S$422,$H$422:$K$422,0))*INDEX($J$416:$R$419,MATCH(S$422,$I$416:$I$419,0),MATCH(S$421,$J$415:$R$415,0))</f>
        <v>0</v>
      </c>
      <c r="T442" s="743" cm="1">
        <f t="array" ref="T442">INDEX($H442:$K442,0,MATCH(T$422,$H$422:$K$422,0))*INDEX($J$416:$R$419,MATCH(T$422,$I$416:$I$419,0),MATCH(T$421,$J$415:$R$415,0))</f>
        <v>0</v>
      </c>
      <c r="U442" s="743" cm="1">
        <f t="array" ref="U442">INDEX($H442:$K442,0,MATCH(U$422,$H$422:$K$422,0))*INDEX($J$416:$R$419,MATCH(U$422,$I$416:$I$419,0),MATCH(U$421,$J$415:$R$415,0))</f>
        <v>0</v>
      </c>
      <c r="V442" s="743" cm="1">
        <f t="array" ref="V442">INDEX($H442:$K442,0,MATCH(V$422,$H$422:$K$422,0))*INDEX($J$416:$R$419,MATCH(V$422,$I$416:$I$419,0),MATCH(V$421,$J$415:$R$415,0))</f>
        <v>0</v>
      </c>
      <c r="W442" s="743" cm="1">
        <f t="array" ref="W442">INDEX($H442:$K442,0,MATCH(W$422,$H$422:$K$422,0))*INDEX($J$416:$R$419,MATCH(W$422,$I$416:$I$419,0),MATCH(W$421,$J$415:$R$415,0))</f>
        <v>0</v>
      </c>
      <c r="X442" s="743" cm="1">
        <f t="array" ref="X442">INDEX($H442:$K442,0,MATCH(X$422,$H$422:$K$422,0))*INDEX($J$416:$R$419,MATCH(X$422,$I$416:$I$419,0),MATCH(X$421,$J$415:$R$415,0))</f>
        <v>0</v>
      </c>
      <c r="Y442" s="743" cm="1">
        <f t="array" ref="Y442">INDEX($H442:$K442,0,MATCH(Y$422,$H$422:$K$422,0))*INDEX($J$416:$R$419,MATCH(Y$422,$I$416:$I$419,0),MATCH(Y$421,$J$415:$R$415,0))</f>
        <v>0</v>
      </c>
      <c r="Z442" s="743" cm="1">
        <f t="array" ref="Z442">INDEX($H442:$K442,0,MATCH(Z$422,$H$422:$K$422,0))*INDEX($J$416:$R$419,MATCH(Z$422,$I$416:$I$419,0),MATCH(Z$421,$J$415:$R$415,0))</f>
        <v>0</v>
      </c>
      <c r="AA442" s="743" cm="1">
        <f t="array" ref="AA442">INDEX($H442:$K442,0,MATCH(AA$422,$H$422:$K$422,0))*INDEX($J$416:$R$419,MATCH(AA$422,$I$416:$I$419,0),MATCH(AA$421,$J$415:$R$415,0))</f>
        <v>0</v>
      </c>
      <c r="AB442" s="743" cm="1">
        <f t="array" ref="AB442">INDEX($H442:$K442,0,MATCH(AB$422,$H$422:$K$422,0))*INDEX($J$416:$R$419,MATCH(AB$422,$I$416:$I$419,0),MATCH(AB$421,$J$415:$R$415,0))</f>
        <v>0</v>
      </c>
      <c r="AC442" s="743" cm="1">
        <f t="array" ref="AC442">INDEX($H442:$K442,0,MATCH(AC$422,$H$422:$K$422,0))*INDEX($J$416:$R$419,MATCH(AC$422,$I$416:$I$419,0),MATCH(AC$421,$J$415:$R$415,0))</f>
        <v>0</v>
      </c>
      <c r="AD442" s="743" cm="1">
        <f t="array" ref="AD442">INDEX($H442:$K442,0,MATCH(AD$422,$H$422:$K$422,0))*INDEX($J$416:$R$419,MATCH(AD$422,$I$416:$I$419,0),MATCH(AD$421,$J$415:$R$415,0))</f>
        <v>0</v>
      </c>
      <c r="AE442" s="743" cm="1">
        <f t="array" ref="AE442">INDEX($H442:$K442,0,MATCH(AE$422,$H$422:$K$422,0))*INDEX($J$416:$R$419,MATCH(AE$422,$I$416:$I$419,0),MATCH(AE$421,$J$415:$R$415,0))</f>
        <v>0</v>
      </c>
      <c r="AF442" s="743" cm="1">
        <f t="array" ref="AF442">INDEX($H442:$K442,0,MATCH(AF$422,$H$422:$K$422,0))*INDEX($J$416:$R$419,MATCH(AF$422,$I$416:$I$419,0),MATCH(AF$421,$J$415:$R$415,0))</f>
        <v>0</v>
      </c>
      <c r="AG442" s="743" cm="1">
        <f t="array" ref="AG442">INDEX($H442:$K442,0,MATCH(AG$422,$H$422:$K$422,0))*INDEX($J$416:$R$419,MATCH(AG$422,$I$416:$I$419,0),MATCH(AG$421,$J$415:$R$415,0))</f>
        <v>0</v>
      </c>
      <c r="AH442" s="743" cm="1">
        <f t="array" ref="AH442">INDEX($H442:$K442,0,MATCH(AH$422,$H$422:$K$422,0))*INDEX($J$416:$R$419,MATCH(AH$422,$I$416:$I$419,0),MATCH(AH$421,$J$415:$R$415,0))</f>
        <v>0</v>
      </c>
      <c r="AI442" s="743" cm="1">
        <f t="array" ref="AI442">INDEX($H442:$K442,0,MATCH(AI$422,$H$422:$K$422,0))*INDEX($J$416:$R$419,MATCH(AI$422,$I$416:$I$419,0),MATCH(AI$421,$J$415:$R$415,0))</f>
        <v>0</v>
      </c>
      <c r="AJ442" s="743" cm="1">
        <f t="array" ref="AJ442">INDEX($H442:$K442,0,MATCH(AJ$422,$H$422:$K$422,0))*INDEX($J$416:$R$419,MATCH(AJ$422,$I$416:$I$419,0),MATCH(AJ$421,$J$415:$R$415,0))</f>
        <v>0</v>
      </c>
      <c r="AK442" s="743" cm="1">
        <f t="array" ref="AK442">INDEX($H442:$K442,0,MATCH(AK$422,$H$422:$K$422,0))*INDEX($J$416:$R$419,MATCH(AK$422,$I$416:$I$419,0),MATCH(AK$421,$J$415:$R$415,0))</f>
        <v>0</v>
      </c>
      <c r="AL442" s="743" cm="1">
        <f t="array" ref="AL442">INDEX($H442:$K442,0,MATCH(AL$422,$H$422:$K$422,0))*INDEX($J$416:$R$419,MATCH(AL$422,$I$416:$I$419,0),MATCH(AL$421,$J$415:$R$415,0))</f>
        <v>0</v>
      </c>
      <c r="AM442" s="743" cm="1">
        <f t="array" ref="AM442">INDEX($H442:$K442,0,MATCH(AM$422,$H$422:$K$422,0))*INDEX($J$416:$R$419,MATCH(AM$422,$I$416:$I$419,0),MATCH(AM$421,$J$415:$R$415,0))</f>
        <v>0</v>
      </c>
      <c r="AN442" s="743" cm="1">
        <f t="array" ref="AN442">INDEX($H442:$K442,0,MATCH(AN$422,$H$422:$K$422,0))*INDEX($J$416:$R$419,MATCH(AN$422,$I$416:$I$419,0),MATCH(AN$421,$J$415:$R$415,0))</f>
        <v>0</v>
      </c>
      <c r="AO442" s="743" cm="1">
        <f t="array" ref="AO442">INDEX($H442:$K442,0,MATCH(AO$422,$H$422:$K$422,0))*INDEX($J$416:$R$419,MATCH(AO$422,$I$416:$I$419,0),MATCH(AO$421,$J$415:$R$415,0))</f>
        <v>0</v>
      </c>
      <c r="AP442" s="743" cm="1">
        <f t="array" ref="AP442">INDEX($H442:$K442,0,MATCH(AP$422,$H$422:$K$422,0))*INDEX($J$416:$R$419,MATCH(AP$422,$I$416:$I$419,0),MATCH(AP$421,$J$415:$R$415,0))</f>
        <v>0</v>
      </c>
      <c r="AQ442" s="743" cm="1">
        <f t="array" ref="AQ442">INDEX($H442:$K442,0,MATCH(AQ$422,$H$422:$K$422,0))*INDEX($J$416:$R$419,MATCH(AQ$422,$I$416:$I$419,0),MATCH(AQ$421,$J$415:$R$415,0))</f>
        <v>0</v>
      </c>
      <c r="AR442" s="743" cm="1">
        <f t="array" ref="AR442">INDEX($H442:$K442,0,MATCH(AR$422,$H$422:$K$422,0))*INDEX($J$416:$R$419,MATCH(AR$422,$I$416:$I$419,0),MATCH(AR$421,$J$415:$R$415,0))</f>
        <v>0</v>
      </c>
      <c r="AS442" s="743" cm="1">
        <f t="array" ref="AS442">INDEX($H442:$K442,0,MATCH(AS$422,$H$422:$K$422,0))*INDEX($J$416:$R$419,MATCH(AS$422,$I$416:$I$419,0),MATCH(AS$421,$J$415:$R$415,0))</f>
        <v>0</v>
      </c>
      <c r="AT442" s="743" cm="1">
        <f t="array" ref="AT442">INDEX($H442:$K442,0,MATCH(AT$422,$H$422:$K$422,0))*INDEX($J$416:$R$419,MATCH(AT$422,$I$416:$I$419,0),MATCH(AT$421,$J$415:$R$415,0))</f>
        <v>0</v>
      </c>
      <c r="AU442" s="743" cm="1">
        <f t="array" ref="AU442">INDEX($H442:$K442,0,MATCH(AU$422,$H$422:$K$422,0))*INDEX($J$416:$R$419,MATCH(AU$422,$I$416:$I$419,0),MATCH(AU$421,$J$415:$R$415,0))</f>
        <v>0</v>
      </c>
      <c r="AV442" s="196"/>
      <c r="AW442" s="196"/>
      <c r="AX442" s="17"/>
      <c r="AY442" s="9"/>
      <c r="AZ442" s="9"/>
      <c r="BA442" s="9"/>
    </row>
    <row r="443" spans="1:53" ht="15" outlineLevel="1" x14ac:dyDescent="0.25">
      <c r="A443" s="7"/>
      <c r="B443" s="8"/>
      <c r="C443" s="18"/>
      <c r="D443" s="18"/>
      <c r="E443" s="18"/>
      <c r="F443" s="27"/>
      <c r="G443" s="27" t="str">
        <f t="shared" si="124"/>
        <v>YYWBA1a</v>
      </c>
      <c r="H443" s="232">
        <v>0</v>
      </c>
      <c r="I443" s="232">
        <v>0</v>
      </c>
      <c r="J443" s="232">
        <v>0</v>
      </c>
      <c r="K443" s="232">
        <v>0</v>
      </c>
      <c r="L443" s="743" cm="1">
        <f t="array" ref="L443">INDEX($H443:$K443,0,MATCH(L$422,$H$422:$K$422,0))*INDEX($J$416:$R$419,MATCH(L$422,$I$416:$I$419,0),MATCH(L$421,$J$415:$R$415,0))</f>
        <v>0</v>
      </c>
      <c r="M443" s="743" cm="1">
        <f t="array" ref="M443">INDEX($H443:$K443,0,MATCH(M$422,$H$422:$K$422,0))*INDEX($J$416:$R$419,MATCH(M$422,$I$416:$I$419,0),MATCH(M$421,$J$415:$R$415,0))</f>
        <v>0</v>
      </c>
      <c r="N443" s="743" cm="1">
        <f t="array" ref="N443">INDEX($H443:$K443,0,MATCH(N$422,$H$422:$K$422,0))*INDEX($J$416:$R$419,MATCH(N$422,$I$416:$I$419,0),MATCH(N$421,$J$415:$R$415,0))</f>
        <v>0</v>
      </c>
      <c r="O443" s="743" cm="1">
        <f t="array" ref="O443">INDEX($H443:$K443,0,MATCH(O$422,$H$422:$K$422,0))*INDEX($J$416:$R$419,MATCH(O$422,$I$416:$I$419,0),MATCH(O$421,$J$415:$R$415,0))</f>
        <v>0</v>
      </c>
      <c r="P443" s="743" cm="1">
        <f t="array" ref="P443">INDEX($H443:$K443,0,MATCH(P$422,$H$422:$K$422,0))*INDEX($J$416:$R$419,MATCH(P$422,$I$416:$I$419,0),MATCH(P$421,$J$415:$R$415,0))</f>
        <v>0</v>
      </c>
      <c r="Q443" s="743" cm="1">
        <f t="array" ref="Q443">INDEX($H443:$K443,0,MATCH(Q$422,$H$422:$K$422,0))*INDEX($J$416:$R$419,MATCH(Q$422,$I$416:$I$419,0),MATCH(Q$421,$J$415:$R$415,0))</f>
        <v>0</v>
      </c>
      <c r="R443" s="743" cm="1">
        <f t="array" ref="R443">INDEX($H443:$K443,0,MATCH(R$422,$H$422:$K$422,0))*INDEX($J$416:$R$419,MATCH(R$422,$I$416:$I$419,0),MATCH(R$421,$J$415:$R$415,0))</f>
        <v>0</v>
      </c>
      <c r="S443" s="743" cm="1">
        <f t="array" ref="S443">INDEX($H443:$K443,0,MATCH(S$422,$H$422:$K$422,0))*INDEX($J$416:$R$419,MATCH(S$422,$I$416:$I$419,0),MATCH(S$421,$J$415:$R$415,0))</f>
        <v>0</v>
      </c>
      <c r="T443" s="743" cm="1">
        <f t="array" ref="T443">INDEX($H443:$K443,0,MATCH(T$422,$H$422:$K$422,0))*INDEX($J$416:$R$419,MATCH(T$422,$I$416:$I$419,0),MATCH(T$421,$J$415:$R$415,0))</f>
        <v>0</v>
      </c>
      <c r="U443" s="743" cm="1">
        <f t="array" ref="U443">INDEX($H443:$K443,0,MATCH(U$422,$H$422:$K$422,0))*INDEX($J$416:$R$419,MATCH(U$422,$I$416:$I$419,0),MATCH(U$421,$J$415:$R$415,0))</f>
        <v>0</v>
      </c>
      <c r="V443" s="743" cm="1">
        <f t="array" ref="V443">INDEX($H443:$K443,0,MATCH(V$422,$H$422:$K$422,0))*INDEX($J$416:$R$419,MATCH(V$422,$I$416:$I$419,0),MATCH(V$421,$J$415:$R$415,0))</f>
        <v>0</v>
      </c>
      <c r="W443" s="743" cm="1">
        <f t="array" ref="W443">INDEX($H443:$K443,0,MATCH(W$422,$H$422:$K$422,0))*INDEX($J$416:$R$419,MATCH(W$422,$I$416:$I$419,0),MATCH(W$421,$J$415:$R$415,0))</f>
        <v>0</v>
      </c>
      <c r="X443" s="743" cm="1">
        <f t="array" ref="X443">INDEX($H443:$K443,0,MATCH(X$422,$H$422:$K$422,0))*INDEX($J$416:$R$419,MATCH(X$422,$I$416:$I$419,0),MATCH(X$421,$J$415:$R$415,0))</f>
        <v>0</v>
      </c>
      <c r="Y443" s="743" cm="1">
        <f t="array" ref="Y443">INDEX($H443:$K443,0,MATCH(Y$422,$H$422:$K$422,0))*INDEX($J$416:$R$419,MATCH(Y$422,$I$416:$I$419,0),MATCH(Y$421,$J$415:$R$415,0))</f>
        <v>0</v>
      </c>
      <c r="Z443" s="743" cm="1">
        <f t="array" ref="Z443">INDEX($H443:$K443,0,MATCH(Z$422,$H$422:$K$422,0))*INDEX($J$416:$R$419,MATCH(Z$422,$I$416:$I$419,0),MATCH(Z$421,$J$415:$R$415,0))</f>
        <v>0</v>
      </c>
      <c r="AA443" s="743" cm="1">
        <f t="array" ref="AA443">INDEX($H443:$K443,0,MATCH(AA$422,$H$422:$K$422,0))*INDEX($J$416:$R$419,MATCH(AA$422,$I$416:$I$419,0),MATCH(AA$421,$J$415:$R$415,0))</f>
        <v>0</v>
      </c>
      <c r="AB443" s="743" cm="1">
        <f t="array" ref="AB443">INDEX($H443:$K443,0,MATCH(AB$422,$H$422:$K$422,0))*INDEX($J$416:$R$419,MATCH(AB$422,$I$416:$I$419,0),MATCH(AB$421,$J$415:$R$415,0))</f>
        <v>0</v>
      </c>
      <c r="AC443" s="743" cm="1">
        <f t="array" ref="AC443">INDEX($H443:$K443,0,MATCH(AC$422,$H$422:$K$422,0))*INDEX($J$416:$R$419,MATCH(AC$422,$I$416:$I$419,0),MATCH(AC$421,$J$415:$R$415,0))</f>
        <v>0</v>
      </c>
      <c r="AD443" s="743" cm="1">
        <f t="array" ref="AD443">INDEX($H443:$K443,0,MATCH(AD$422,$H$422:$K$422,0))*INDEX($J$416:$R$419,MATCH(AD$422,$I$416:$I$419,0),MATCH(AD$421,$J$415:$R$415,0))</f>
        <v>0</v>
      </c>
      <c r="AE443" s="743" cm="1">
        <f t="array" ref="AE443">INDEX($H443:$K443,0,MATCH(AE$422,$H$422:$K$422,0))*INDEX($J$416:$R$419,MATCH(AE$422,$I$416:$I$419,0),MATCH(AE$421,$J$415:$R$415,0))</f>
        <v>0</v>
      </c>
      <c r="AF443" s="743" cm="1">
        <f t="array" ref="AF443">INDEX($H443:$K443,0,MATCH(AF$422,$H$422:$K$422,0))*INDEX($J$416:$R$419,MATCH(AF$422,$I$416:$I$419,0),MATCH(AF$421,$J$415:$R$415,0))</f>
        <v>0</v>
      </c>
      <c r="AG443" s="743" cm="1">
        <f t="array" ref="AG443">INDEX($H443:$K443,0,MATCH(AG$422,$H$422:$K$422,0))*INDEX($J$416:$R$419,MATCH(AG$422,$I$416:$I$419,0),MATCH(AG$421,$J$415:$R$415,0))</f>
        <v>0</v>
      </c>
      <c r="AH443" s="743" cm="1">
        <f t="array" ref="AH443">INDEX($H443:$K443,0,MATCH(AH$422,$H$422:$K$422,0))*INDEX($J$416:$R$419,MATCH(AH$422,$I$416:$I$419,0),MATCH(AH$421,$J$415:$R$415,0))</f>
        <v>0</v>
      </c>
      <c r="AI443" s="743" cm="1">
        <f t="array" ref="AI443">INDEX($H443:$K443,0,MATCH(AI$422,$H$422:$K$422,0))*INDEX($J$416:$R$419,MATCH(AI$422,$I$416:$I$419,0),MATCH(AI$421,$J$415:$R$415,0))</f>
        <v>0</v>
      </c>
      <c r="AJ443" s="743" cm="1">
        <f t="array" ref="AJ443">INDEX($H443:$K443,0,MATCH(AJ$422,$H$422:$K$422,0))*INDEX($J$416:$R$419,MATCH(AJ$422,$I$416:$I$419,0),MATCH(AJ$421,$J$415:$R$415,0))</f>
        <v>0</v>
      </c>
      <c r="AK443" s="743" cm="1">
        <f t="array" ref="AK443">INDEX($H443:$K443,0,MATCH(AK$422,$H$422:$K$422,0))*INDEX($J$416:$R$419,MATCH(AK$422,$I$416:$I$419,0),MATCH(AK$421,$J$415:$R$415,0))</f>
        <v>0</v>
      </c>
      <c r="AL443" s="743" cm="1">
        <f t="array" ref="AL443">INDEX($H443:$K443,0,MATCH(AL$422,$H$422:$K$422,0))*INDEX($J$416:$R$419,MATCH(AL$422,$I$416:$I$419,0),MATCH(AL$421,$J$415:$R$415,0))</f>
        <v>0</v>
      </c>
      <c r="AM443" s="743" cm="1">
        <f t="array" ref="AM443">INDEX($H443:$K443,0,MATCH(AM$422,$H$422:$K$422,0))*INDEX($J$416:$R$419,MATCH(AM$422,$I$416:$I$419,0),MATCH(AM$421,$J$415:$R$415,0))</f>
        <v>0</v>
      </c>
      <c r="AN443" s="743" cm="1">
        <f t="array" ref="AN443">INDEX($H443:$K443,0,MATCH(AN$422,$H$422:$K$422,0))*INDEX($J$416:$R$419,MATCH(AN$422,$I$416:$I$419,0),MATCH(AN$421,$J$415:$R$415,0))</f>
        <v>0</v>
      </c>
      <c r="AO443" s="743" cm="1">
        <f t="array" ref="AO443">INDEX($H443:$K443,0,MATCH(AO$422,$H$422:$K$422,0))*INDEX($J$416:$R$419,MATCH(AO$422,$I$416:$I$419,0),MATCH(AO$421,$J$415:$R$415,0))</f>
        <v>0</v>
      </c>
      <c r="AP443" s="743" cm="1">
        <f t="array" ref="AP443">INDEX($H443:$K443,0,MATCH(AP$422,$H$422:$K$422,0))*INDEX($J$416:$R$419,MATCH(AP$422,$I$416:$I$419,0),MATCH(AP$421,$J$415:$R$415,0))</f>
        <v>0</v>
      </c>
      <c r="AQ443" s="743" cm="1">
        <f t="array" ref="AQ443">INDEX($H443:$K443,0,MATCH(AQ$422,$H$422:$K$422,0))*INDEX($J$416:$R$419,MATCH(AQ$422,$I$416:$I$419,0),MATCH(AQ$421,$J$415:$R$415,0))</f>
        <v>0</v>
      </c>
      <c r="AR443" s="743" cm="1">
        <f t="array" ref="AR443">INDEX($H443:$K443,0,MATCH(AR$422,$H$422:$K$422,0))*INDEX($J$416:$R$419,MATCH(AR$422,$I$416:$I$419,0),MATCH(AR$421,$J$415:$R$415,0))</f>
        <v>0</v>
      </c>
      <c r="AS443" s="743" cm="1">
        <f t="array" ref="AS443">INDEX($H443:$K443,0,MATCH(AS$422,$H$422:$K$422,0))*INDEX($J$416:$R$419,MATCH(AS$422,$I$416:$I$419,0),MATCH(AS$421,$J$415:$R$415,0))</f>
        <v>0</v>
      </c>
      <c r="AT443" s="743" cm="1">
        <f t="array" ref="AT443">INDEX($H443:$K443,0,MATCH(AT$422,$H$422:$K$422,0))*INDEX($J$416:$R$419,MATCH(AT$422,$I$416:$I$419,0),MATCH(AT$421,$J$415:$R$415,0))</f>
        <v>0</v>
      </c>
      <c r="AU443" s="743" cm="1">
        <f t="array" ref="AU443">INDEX($H443:$K443,0,MATCH(AU$422,$H$422:$K$422,0))*INDEX($J$416:$R$419,MATCH(AU$422,$I$416:$I$419,0),MATCH(AU$421,$J$415:$R$415,0))</f>
        <v>0</v>
      </c>
      <c r="AV443" s="196"/>
      <c r="AW443" s="196"/>
      <c r="AX443" s="17"/>
      <c r="AY443" s="9"/>
      <c r="AZ443" s="9"/>
      <c r="BA443" s="9"/>
    </row>
    <row r="444" spans="1:53" ht="15" outlineLevel="1" x14ac:dyDescent="0.25">
      <c r="A444" s="7"/>
      <c r="B444" s="8"/>
      <c r="C444" s="18"/>
      <c r="D444" s="18"/>
      <c r="E444" s="18"/>
      <c r="F444" s="27"/>
      <c r="G444" s="27" t="str">
        <f t="shared" si="124"/>
        <v>YYFWBa</v>
      </c>
      <c r="H444" s="232">
        <v>0</v>
      </c>
      <c r="I444" s="232">
        <v>0</v>
      </c>
      <c r="J444" s="232">
        <v>0</v>
      </c>
      <c r="K444" s="232">
        <v>0</v>
      </c>
      <c r="L444" s="743" cm="1">
        <f t="array" ref="L444">INDEX($H444:$K444,0,MATCH(L$422,$H$422:$K$422,0))*INDEX($J$416:$R$419,MATCH(L$422,$I$416:$I$419,0),MATCH(L$421,$J$415:$R$415,0))</f>
        <v>0</v>
      </c>
      <c r="M444" s="743" cm="1">
        <f t="array" ref="M444">INDEX($H444:$K444,0,MATCH(M$422,$H$422:$K$422,0))*INDEX($J$416:$R$419,MATCH(M$422,$I$416:$I$419,0),MATCH(M$421,$J$415:$R$415,0))</f>
        <v>0</v>
      </c>
      <c r="N444" s="743" cm="1">
        <f t="array" ref="N444">INDEX($H444:$K444,0,MATCH(N$422,$H$422:$K$422,0))*INDEX($J$416:$R$419,MATCH(N$422,$I$416:$I$419,0),MATCH(N$421,$J$415:$R$415,0))</f>
        <v>0</v>
      </c>
      <c r="O444" s="743" cm="1">
        <f t="array" ref="O444">INDEX($H444:$K444,0,MATCH(O$422,$H$422:$K$422,0))*INDEX($J$416:$R$419,MATCH(O$422,$I$416:$I$419,0),MATCH(O$421,$J$415:$R$415,0))</f>
        <v>0</v>
      </c>
      <c r="P444" s="743" cm="1">
        <f t="array" ref="P444">INDEX($H444:$K444,0,MATCH(P$422,$H$422:$K$422,0))*INDEX($J$416:$R$419,MATCH(P$422,$I$416:$I$419,0),MATCH(P$421,$J$415:$R$415,0))</f>
        <v>0</v>
      </c>
      <c r="Q444" s="743" cm="1">
        <f t="array" ref="Q444">INDEX($H444:$K444,0,MATCH(Q$422,$H$422:$K$422,0))*INDEX($J$416:$R$419,MATCH(Q$422,$I$416:$I$419,0),MATCH(Q$421,$J$415:$R$415,0))</f>
        <v>0</v>
      </c>
      <c r="R444" s="743" cm="1">
        <f t="array" ref="R444">INDEX($H444:$K444,0,MATCH(R$422,$H$422:$K$422,0))*INDEX($J$416:$R$419,MATCH(R$422,$I$416:$I$419,0),MATCH(R$421,$J$415:$R$415,0))</f>
        <v>0</v>
      </c>
      <c r="S444" s="743" cm="1">
        <f t="array" ref="S444">INDEX($H444:$K444,0,MATCH(S$422,$H$422:$K$422,0))*INDEX($J$416:$R$419,MATCH(S$422,$I$416:$I$419,0),MATCH(S$421,$J$415:$R$415,0))</f>
        <v>0</v>
      </c>
      <c r="T444" s="743" cm="1">
        <f t="array" ref="T444">INDEX($H444:$K444,0,MATCH(T$422,$H$422:$K$422,0))*INDEX($J$416:$R$419,MATCH(T$422,$I$416:$I$419,0),MATCH(T$421,$J$415:$R$415,0))</f>
        <v>0</v>
      </c>
      <c r="U444" s="743" cm="1">
        <f t="array" ref="U444">INDEX($H444:$K444,0,MATCH(U$422,$H$422:$K$422,0))*INDEX($J$416:$R$419,MATCH(U$422,$I$416:$I$419,0),MATCH(U$421,$J$415:$R$415,0))</f>
        <v>0</v>
      </c>
      <c r="V444" s="743" cm="1">
        <f t="array" ref="V444">INDEX($H444:$K444,0,MATCH(V$422,$H$422:$K$422,0))*INDEX($J$416:$R$419,MATCH(V$422,$I$416:$I$419,0),MATCH(V$421,$J$415:$R$415,0))</f>
        <v>0</v>
      </c>
      <c r="W444" s="743" cm="1">
        <f t="array" ref="W444">INDEX($H444:$K444,0,MATCH(W$422,$H$422:$K$422,0))*INDEX($J$416:$R$419,MATCH(W$422,$I$416:$I$419,0),MATCH(W$421,$J$415:$R$415,0))</f>
        <v>0</v>
      </c>
      <c r="X444" s="743" cm="1">
        <f t="array" ref="X444">INDEX($H444:$K444,0,MATCH(X$422,$H$422:$K$422,0))*INDEX($J$416:$R$419,MATCH(X$422,$I$416:$I$419,0),MATCH(X$421,$J$415:$R$415,0))</f>
        <v>0</v>
      </c>
      <c r="Y444" s="743" cm="1">
        <f t="array" ref="Y444">INDEX($H444:$K444,0,MATCH(Y$422,$H$422:$K$422,0))*INDEX($J$416:$R$419,MATCH(Y$422,$I$416:$I$419,0),MATCH(Y$421,$J$415:$R$415,0))</f>
        <v>0</v>
      </c>
      <c r="Z444" s="743" cm="1">
        <f t="array" ref="Z444">INDEX($H444:$K444,0,MATCH(Z$422,$H$422:$K$422,0))*INDEX($J$416:$R$419,MATCH(Z$422,$I$416:$I$419,0),MATCH(Z$421,$J$415:$R$415,0))</f>
        <v>0</v>
      </c>
      <c r="AA444" s="743" cm="1">
        <f t="array" ref="AA444">INDEX($H444:$K444,0,MATCH(AA$422,$H$422:$K$422,0))*INDEX($J$416:$R$419,MATCH(AA$422,$I$416:$I$419,0),MATCH(AA$421,$J$415:$R$415,0))</f>
        <v>0</v>
      </c>
      <c r="AB444" s="743" cm="1">
        <f t="array" ref="AB444">INDEX($H444:$K444,0,MATCH(AB$422,$H$422:$K$422,0))*INDEX($J$416:$R$419,MATCH(AB$422,$I$416:$I$419,0),MATCH(AB$421,$J$415:$R$415,0))</f>
        <v>0</v>
      </c>
      <c r="AC444" s="743" cm="1">
        <f t="array" ref="AC444">INDEX($H444:$K444,0,MATCH(AC$422,$H$422:$K$422,0))*INDEX($J$416:$R$419,MATCH(AC$422,$I$416:$I$419,0),MATCH(AC$421,$J$415:$R$415,0))</f>
        <v>0</v>
      </c>
      <c r="AD444" s="743" cm="1">
        <f t="array" ref="AD444">INDEX($H444:$K444,0,MATCH(AD$422,$H$422:$K$422,0))*INDEX($J$416:$R$419,MATCH(AD$422,$I$416:$I$419,0),MATCH(AD$421,$J$415:$R$415,0))</f>
        <v>0</v>
      </c>
      <c r="AE444" s="743" cm="1">
        <f t="array" ref="AE444">INDEX($H444:$K444,0,MATCH(AE$422,$H$422:$K$422,0))*INDEX($J$416:$R$419,MATCH(AE$422,$I$416:$I$419,0),MATCH(AE$421,$J$415:$R$415,0))</f>
        <v>0</v>
      </c>
      <c r="AF444" s="743" cm="1">
        <f t="array" ref="AF444">INDEX($H444:$K444,0,MATCH(AF$422,$H$422:$K$422,0))*INDEX($J$416:$R$419,MATCH(AF$422,$I$416:$I$419,0),MATCH(AF$421,$J$415:$R$415,0))</f>
        <v>0</v>
      </c>
      <c r="AG444" s="743" cm="1">
        <f t="array" ref="AG444">INDEX($H444:$K444,0,MATCH(AG$422,$H$422:$K$422,0))*INDEX($J$416:$R$419,MATCH(AG$422,$I$416:$I$419,0),MATCH(AG$421,$J$415:$R$415,0))</f>
        <v>0</v>
      </c>
      <c r="AH444" s="743" cm="1">
        <f t="array" ref="AH444">INDEX($H444:$K444,0,MATCH(AH$422,$H$422:$K$422,0))*INDEX($J$416:$R$419,MATCH(AH$422,$I$416:$I$419,0),MATCH(AH$421,$J$415:$R$415,0))</f>
        <v>0</v>
      </c>
      <c r="AI444" s="743" cm="1">
        <f t="array" ref="AI444">INDEX($H444:$K444,0,MATCH(AI$422,$H$422:$K$422,0))*INDEX($J$416:$R$419,MATCH(AI$422,$I$416:$I$419,0),MATCH(AI$421,$J$415:$R$415,0))</f>
        <v>0</v>
      </c>
      <c r="AJ444" s="743" cm="1">
        <f t="array" ref="AJ444">INDEX($H444:$K444,0,MATCH(AJ$422,$H$422:$K$422,0))*INDEX($J$416:$R$419,MATCH(AJ$422,$I$416:$I$419,0),MATCH(AJ$421,$J$415:$R$415,0))</f>
        <v>0</v>
      </c>
      <c r="AK444" s="743" cm="1">
        <f t="array" ref="AK444">INDEX($H444:$K444,0,MATCH(AK$422,$H$422:$K$422,0))*INDEX($J$416:$R$419,MATCH(AK$422,$I$416:$I$419,0),MATCH(AK$421,$J$415:$R$415,0))</f>
        <v>0</v>
      </c>
      <c r="AL444" s="743" cm="1">
        <f t="array" ref="AL444">INDEX($H444:$K444,0,MATCH(AL$422,$H$422:$K$422,0))*INDEX($J$416:$R$419,MATCH(AL$422,$I$416:$I$419,0),MATCH(AL$421,$J$415:$R$415,0))</f>
        <v>0</v>
      </c>
      <c r="AM444" s="743" cm="1">
        <f t="array" ref="AM444">INDEX($H444:$K444,0,MATCH(AM$422,$H$422:$K$422,0))*INDEX($J$416:$R$419,MATCH(AM$422,$I$416:$I$419,0),MATCH(AM$421,$J$415:$R$415,0))</f>
        <v>0</v>
      </c>
      <c r="AN444" s="743" cm="1">
        <f t="array" ref="AN444">INDEX($H444:$K444,0,MATCH(AN$422,$H$422:$K$422,0))*INDEX($J$416:$R$419,MATCH(AN$422,$I$416:$I$419,0),MATCH(AN$421,$J$415:$R$415,0))</f>
        <v>0</v>
      </c>
      <c r="AO444" s="743" cm="1">
        <f t="array" ref="AO444">INDEX($H444:$K444,0,MATCH(AO$422,$H$422:$K$422,0))*INDEX($J$416:$R$419,MATCH(AO$422,$I$416:$I$419,0),MATCH(AO$421,$J$415:$R$415,0))</f>
        <v>0</v>
      </c>
      <c r="AP444" s="743" cm="1">
        <f t="array" ref="AP444">INDEX($H444:$K444,0,MATCH(AP$422,$H$422:$K$422,0))*INDEX($J$416:$R$419,MATCH(AP$422,$I$416:$I$419,0),MATCH(AP$421,$J$415:$R$415,0))</f>
        <v>0</v>
      </c>
      <c r="AQ444" s="743" cm="1">
        <f t="array" ref="AQ444">INDEX($H444:$K444,0,MATCH(AQ$422,$H$422:$K$422,0))*INDEX($J$416:$R$419,MATCH(AQ$422,$I$416:$I$419,0),MATCH(AQ$421,$J$415:$R$415,0))</f>
        <v>0</v>
      </c>
      <c r="AR444" s="743" cm="1">
        <f t="array" ref="AR444">INDEX($H444:$K444,0,MATCH(AR$422,$H$422:$K$422,0))*INDEX($J$416:$R$419,MATCH(AR$422,$I$416:$I$419,0),MATCH(AR$421,$J$415:$R$415,0))</f>
        <v>0</v>
      </c>
      <c r="AS444" s="743" cm="1">
        <f t="array" ref="AS444">INDEX($H444:$K444,0,MATCH(AS$422,$H$422:$K$422,0))*INDEX($J$416:$R$419,MATCH(AS$422,$I$416:$I$419,0),MATCH(AS$421,$J$415:$R$415,0))</f>
        <v>0</v>
      </c>
      <c r="AT444" s="743" cm="1">
        <f t="array" ref="AT444">INDEX($H444:$K444,0,MATCH(AT$422,$H$422:$K$422,0))*INDEX($J$416:$R$419,MATCH(AT$422,$I$416:$I$419,0),MATCH(AT$421,$J$415:$R$415,0))</f>
        <v>0</v>
      </c>
      <c r="AU444" s="743" cm="1">
        <f t="array" ref="AU444">INDEX($H444:$K444,0,MATCH(AU$422,$H$422:$K$422,0))*INDEX($J$416:$R$419,MATCH(AU$422,$I$416:$I$419,0),MATCH(AU$421,$J$415:$R$415,0))</f>
        <v>0</v>
      </c>
      <c r="AV444" s="196"/>
      <c r="AW444" s="196"/>
      <c r="AX444" s="17"/>
      <c r="AY444" s="9"/>
      <c r="AZ444" s="9"/>
      <c r="BA444" s="9"/>
    </row>
    <row r="445" spans="1:53" ht="15" outlineLevel="1" x14ac:dyDescent="0.25">
      <c r="A445" s="7"/>
      <c r="B445" s="8"/>
      <c r="C445" s="18"/>
      <c r="D445" s="18"/>
      <c r="E445" s="18"/>
      <c r="F445" s="27"/>
      <c r="G445" s="27" t="str">
        <f t="shared" si="124"/>
        <v>AAANBo</v>
      </c>
      <c r="H445" s="232">
        <v>1</v>
      </c>
      <c r="I445" s="232">
        <v>1</v>
      </c>
      <c r="J445" s="232">
        <v>1</v>
      </c>
      <c r="K445" s="232">
        <v>1</v>
      </c>
      <c r="L445" s="743" cm="1">
        <f t="array" ref="L445">INDEX($H445:$K445,0,MATCH(L$422,$H$422:$K$422,0))*INDEX($J$416:$R$419,MATCH(L$422,$I$416:$I$419,0),MATCH(L$421,$J$415:$R$415,0))</f>
        <v>2</v>
      </c>
      <c r="M445" s="743" cm="1">
        <f t="array" ref="M445">INDEX($H445:$K445,0,MATCH(M$422,$H$422:$K$422,0))*INDEX($J$416:$R$419,MATCH(M$422,$I$416:$I$419,0),MATCH(M$421,$J$415:$R$415,0))</f>
        <v>1</v>
      </c>
      <c r="N445" s="743" cm="1">
        <f t="array" ref="N445">INDEX($H445:$K445,0,MATCH(N$422,$H$422:$K$422,0))*INDEX($J$416:$R$419,MATCH(N$422,$I$416:$I$419,0),MATCH(N$421,$J$415:$R$415,0))</f>
        <v>1</v>
      </c>
      <c r="O445" s="743" cm="1">
        <f t="array" ref="O445">INDEX($H445:$K445,0,MATCH(O$422,$H$422:$K$422,0))*INDEX($J$416:$R$419,MATCH(O$422,$I$416:$I$419,0),MATCH(O$421,$J$415:$R$415,0))</f>
        <v>1</v>
      </c>
      <c r="P445" s="743" cm="1">
        <f t="array" ref="P445">INDEX($H445:$K445,0,MATCH(P$422,$H$422:$K$422,0))*INDEX($J$416:$R$419,MATCH(P$422,$I$416:$I$419,0),MATCH(P$421,$J$415:$R$415,0))</f>
        <v>2</v>
      </c>
      <c r="Q445" s="743" cm="1">
        <f t="array" ref="Q445">INDEX($H445:$K445,0,MATCH(Q$422,$H$422:$K$422,0))*INDEX($J$416:$R$419,MATCH(Q$422,$I$416:$I$419,0),MATCH(Q$421,$J$415:$R$415,0))</f>
        <v>1</v>
      </c>
      <c r="R445" s="743" cm="1">
        <f t="array" ref="R445">INDEX($H445:$K445,0,MATCH(R$422,$H$422:$K$422,0))*INDEX($J$416:$R$419,MATCH(R$422,$I$416:$I$419,0),MATCH(R$421,$J$415:$R$415,0))</f>
        <v>1</v>
      </c>
      <c r="S445" s="743" cm="1">
        <f t="array" ref="S445">INDEX($H445:$K445,0,MATCH(S$422,$H$422:$K$422,0))*INDEX($J$416:$R$419,MATCH(S$422,$I$416:$I$419,0),MATCH(S$421,$J$415:$R$415,0))</f>
        <v>1</v>
      </c>
      <c r="T445" s="743" cm="1">
        <f t="array" ref="T445">INDEX($H445:$K445,0,MATCH(T$422,$H$422:$K$422,0))*INDEX($J$416:$R$419,MATCH(T$422,$I$416:$I$419,0),MATCH(T$421,$J$415:$R$415,0))</f>
        <v>2</v>
      </c>
      <c r="U445" s="743" cm="1">
        <f t="array" ref="U445">INDEX($H445:$K445,0,MATCH(U$422,$H$422:$K$422,0))*INDEX($J$416:$R$419,MATCH(U$422,$I$416:$I$419,0),MATCH(U$421,$J$415:$R$415,0))</f>
        <v>1</v>
      </c>
      <c r="V445" s="743" cm="1">
        <f t="array" ref="V445">INDEX($H445:$K445,0,MATCH(V$422,$H$422:$K$422,0))*INDEX($J$416:$R$419,MATCH(V$422,$I$416:$I$419,0),MATCH(V$421,$J$415:$R$415,0))</f>
        <v>1</v>
      </c>
      <c r="W445" s="743" cm="1">
        <f t="array" ref="W445">INDEX($H445:$K445,0,MATCH(W$422,$H$422:$K$422,0))*INDEX($J$416:$R$419,MATCH(W$422,$I$416:$I$419,0),MATCH(W$421,$J$415:$R$415,0))</f>
        <v>1</v>
      </c>
      <c r="X445" s="743" cm="1">
        <f t="array" ref="X445">INDEX($H445:$K445,0,MATCH(X$422,$H$422:$K$422,0))*INDEX($J$416:$R$419,MATCH(X$422,$I$416:$I$419,0),MATCH(X$421,$J$415:$R$415,0))</f>
        <v>2</v>
      </c>
      <c r="Y445" s="743" cm="1">
        <f t="array" ref="Y445">INDEX($H445:$K445,0,MATCH(Y$422,$H$422:$K$422,0))*INDEX($J$416:$R$419,MATCH(Y$422,$I$416:$I$419,0),MATCH(Y$421,$J$415:$R$415,0))</f>
        <v>1</v>
      </c>
      <c r="Z445" s="743" cm="1">
        <f t="array" ref="Z445">INDEX($H445:$K445,0,MATCH(Z$422,$H$422:$K$422,0))*INDEX($J$416:$R$419,MATCH(Z$422,$I$416:$I$419,0),MATCH(Z$421,$J$415:$R$415,0))</f>
        <v>1</v>
      </c>
      <c r="AA445" s="743" cm="1">
        <f t="array" ref="AA445">INDEX($H445:$K445,0,MATCH(AA$422,$H$422:$K$422,0))*INDEX($J$416:$R$419,MATCH(AA$422,$I$416:$I$419,0),MATCH(AA$421,$J$415:$R$415,0))</f>
        <v>1</v>
      </c>
      <c r="AB445" s="743" cm="1">
        <f t="array" ref="AB445">INDEX($H445:$K445,0,MATCH(AB$422,$H$422:$K$422,0))*INDEX($J$416:$R$419,MATCH(AB$422,$I$416:$I$419,0),MATCH(AB$421,$J$415:$R$415,0))</f>
        <v>1</v>
      </c>
      <c r="AC445" s="743" cm="1">
        <f t="array" ref="AC445">INDEX($H445:$K445,0,MATCH(AC$422,$H$422:$K$422,0))*INDEX($J$416:$R$419,MATCH(AC$422,$I$416:$I$419,0),MATCH(AC$421,$J$415:$R$415,0))</f>
        <v>1</v>
      </c>
      <c r="AD445" s="743" cm="1">
        <f t="array" ref="AD445">INDEX($H445:$K445,0,MATCH(AD$422,$H$422:$K$422,0))*INDEX($J$416:$R$419,MATCH(AD$422,$I$416:$I$419,0),MATCH(AD$421,$J$415:$R$415,0))</f>
        <v>1</v>
      </c>
      <c r="AE445" s="743" cm="1">
        <f t="array" ref="AE445">INDEX($H445:$K445,0,MATCH(AE$422,$H$422:$K$422,0))*INDEX($J$416:$R$419,MATCH(AE$422,$I$416:$I$419,0),MATCH(AE$421,$J$415:$R$415,0))</f>
        <v>1</v>
      </c>
      <c r="AF445" s="743" cm="1">
        <f t="array" ref="AF445">INDEX($H445:$K445,0,MATCH(AF$422,$H$422:$K$422,0))*INDEX($J$416:$R$419,MATCH(AF$422,$I$416:$I$419,0),MATCH(AF$421,$J$415:$R$415,0))</f>
        <v>1</v>
      </c>
      <c r="AG445" s="743" cm="1">
        <f t="array" ref="AG445">INDEX($H445:$K445,0,MATCH(AG$422,$H$422:$K$422,0))*INDEX($J$416:$R$419,MATCH(AG$422,$I$416:$I$419,0),MATCH(AG$421,$J$415:$R$415,0))</f>
        <v>1</v>
      </c>
      <c r="AH445" s="743" cm="1">
        <f t="array" ref="AH445">INDEX($H445:$K445,0,MATCH(AH$422,$H$422:$K$422,0))*INDEX($J$416:$R$419,MATCH(AH$422,$I$416:$I$419,0),MATCH(AH$421,$J$415:$R$415,0))</f>
        <v>1</v>
      </c>
      <c r="AI445" s="743" cm="1">
        <f t="array" ref="AI445">INDEX($H445:$K445,0,MATCH(AI$422,$H$422:$K$422,0))*INDEX($J$416:$R$419,MATCH(AI$422,$I$416:$I$419,0),MATCH(AI$421,$J$415:$R$415,0))</f>
        <v>1</v>
      </c>
      <c r="AJ445" s="743" cm="1">
        <f t="array" ref="AJ445">INDEX($H445:$K445,0,MATCH(AJ$422,$H$422:$K$422,0))*INDEX($J$416:$R$419,MATCH(AJ$422,$I$416:$I$419,0),MATCH(AJ$421,$J$415:$R$415,0))</f>
        <v>1</v>
      </c>
      <c r="AK445" s="743" cm="1">
        <f t="array" ref="AK445">INDEX($H445:$K445,0,MATCH(AK$422,$H$422:$K$422,0))*INDEX($J$416:$R$419,MATCH(AK$422,$I$416:$I$419,0),MATCH(AK$421,$J$415:$R$415,0))</f>
        <v>1</v>
      </c>
      <c r="AL445" s="743" cm="1">
        <f t="array" ref="AL445">INDEX($H445:$K445,0,MATCH(AL$422,$H$422:$K$422,0))*INDEX($J$416:$R$419,MATCH(AL$422,$I$416:$I$419,0),MATCH(AL$421,$J$415:$R$415,0))</f>
        <v>1</v>
      </c>
      <c r="AM445" s="743" cm="1">
        <f t="array" ref="AM445">INDEX($H445:$K445,0,MATCH(AM$422,$H$422:$K$422,0))*INDEX($J$416:$R$419,MATCH(AM$422,$I$416:$I$419,0),MATCH(AM$421,$J$415:$R$415,0))</f>
        <v>1</v>
      </c>
      <c r="AN445" s="743" cm="1">
        <f t="array" ref="AN445">INDEX($H445:$K445,0,MATCH(AN$422,$H$422:$K$422,0))*INDEX($J$416:$R$419,MATCH(AN$422,$I$416:$I$419,0),MATCH(AN$421,$J$415:$R$415,0))</f>
        <v>1</v>
      </c>
      <c r="AO445" s="743" cm="1">
        <f t="array" ref="AO445">INDEX($H445:$K445,0,MATCH(AO$422,$H$422:$K$422,0))*INDEX($J$416:$R$419,MATCH(AO$422,$I$416:$I$419,0),MATCH(AO$421,$J$415:$R$415,0))</f>
        <v>1</v>
      </c>
      <c r="AP445" s="743" cm="1">
        <f t="array" ref="AP445">INDEX($H445:$K445,0,MATCH(AP$422,$H$422:$K$422,0))*INDEX($J$416:$R$419,MATCH(AP$422,$I$416:$I$419,0),MATCH(AP$421,$J$415:$R$415,0))</f>
        <v>1</v>
      </c>
      <c r="AQ445" s="743" cm="1">
        <f t="array" ref="AQ445">INDEX($H445:$K445,0,MATCH(AQ$422,$H$422:$K$422,0))*INDEX($J$416:$R$419,MATCH(AQ$422,$I$416:$I$419,0),MATCH(AQ$421,$J$415:$R$415,0))</f>
        <v>1</v>
      </c>
      <c r="AR445" s="743" cm="1">
        <f t="array" ref="AR445">INDEX($H445:$K445,0,MATCH(AR$422,$H$422:$K$422,0))*INDEX($J$416:$R$419,MATCH(AR$422,$I$416:$I$419,0),MATCH(AR$421,$J$415:$R$415,0))</f>
        <v>1</v>
      </c>
      <c r="AS445" s="743" cm="1">
        <f t="array" ref="AS445">INDEX($H445:$K445,0,MATCH(AS$422,$H$422:$K$422,0))*INDEX($J$416:$R$419,MATCH(AS$422,$I$416:$I$419,0),MATCH(AS$421,$J$415:$R$415,0))</f>
        <v>1</v>
      </c>
      <c r="AT445" s="743" cm="1">
        <f t="array" ref="AT445">INDEX($H445:$K445,0,MATCH(AT$422,$H$422:$K$422,0))*INDEX($J$416:$R$419,MATCH(AT$422,$I$416:$I$419,0),MATCH(AT$421,$J$415:$R$415,0))</f>
        <v>1</v>
      </c>
      <c r="AU445" s="743" cm="1">
        <f t="array" ref="AU445">INDEX($H445:$K445,0,MATCH(AU$422,$H$422:$K$422,0))*INDEX($J$416:$R$419,MATCH(AU$422,$I$416:$I$419,0),MATCH(AU$421,$J$415:$R$415,0))</f>
        <v>1</v>
      </c>
      <c r="AV445" s="196"/>
      <c r="AW445" s="196"/>
      <c r="AX445" s="17"/>
      <c r="AY445" s="9"/>
      <c r="AZ445" s="9"/>
      <c r="BA445" s="9"/>
    </row>
    <row r="446" spans="1:53" ht="15" outlineLevel="1" x14ac:dyDescent="0.25">
      <c r="A446" s="7"/>
      <c r="B446" s="8"/>
      <c r="C446" s="18"/>
      <c r="D446" s="18"/>
      <c r="E446" s="18"/>
      <c r="F446" s="27"/>
      <c r="G446" s="27" t="str">
        <f t="shared" si="124"/>
        <v>AAANBod</v>
      </c>
      <c r="H446" s="880">
        <v>0</v>
      </c>
      <c r="I446" s="880">
        <f>I445</f>
        <v>1</v>
      </c>
      <c r="J446" s="880">
        <f>J445+1</f>
        <v>2</v>
      </c>
      <c r="K446" s="880">
        <f>K445</f>
        <v>1</v>
      </c>
      <c r="L446" s="743" cm="1">
        <f t="array" ref="L446">INDEX($H446:$K446,0,MATCH(L$422,$H$422:$K$422,0))*INDEX($J$416:$R$419,MATCH(L$422,$I$416:$I$419,0),MATCH(L$421,$J$415:$R$415,0))</f>
        <v>0</v>
      </c>
      <c r="M446" s="743" cm="1">
        <f t="array" ref="M446">INDEX($H446:$K446,0,MATCH(M$422,$H$422:$K$422,0))*INDEX($J$416:$R$419,MATCH(M$422,$I$416:$I$419,0),MATCH(M$421,$J$415:$R$415,0))</f>
        <v>1</v>
      </c>
      <c r="N446" s="743" cm="1">
        <f t="array" ref="N446">INDEX($H446:$K446,0,MATCH(N$422,$H$422:$K$422,0))*INDEX($J$416:$R$419,MATCH(N$422,$I$416:$I$419,0),MATCH(N$421,$J$415:$R$415,0))</f>
        <v>2</v>
      </c>
      <c r="O446" s="743" cm="1">
        <f t="array" ref="O446">INDEX($H446:$K446,0,MATCH(O$422,$H$422:$K$422,0))*INDEX($J$416:$R$419,MATCH(O$422,$I$416:$I$419,0),MATCH(O$421,$J$415:$R$415,0))</f>
        <v>1</v>
      </c>
      <c r="P446" s="743" cm="1">
        <f t="array" ref="P446">INDEX($H446:$K446,0,MATCH(P$422,$H$422:$K$422,0))*INDEX($J$416:$R$419,MATCH(P$422,$I$416:$I$419,0),MATCH(P$421,$J$415:$R$415,0))</f>
        <v>0</v>
      </c>
      <c r="Q446" s="743" cm="1">
        <f t="array" ref="Q446">INDEX($H446:$K446,0,MATCH(Q$422,$H$422:$K$422,0))*INDEX($J$416:$R$419,MATCH(Q$422,$I$416:$I$419,0),MATCH(Q$421,$J$415:$R$415,0))</f>
        <v>1</v>
      </c>
      <c r="R446" s="743" cm="1">
        <f t="array" ref="R446">INDEX($H446:$K446,0,MATCH(R$422,$H$422:$K$422,0))*INDEX($J$416:$R$419,MATCH(R$422,$I$416:$I$419,0),MATCH(R$421,$J$415:$R$415,0))</f>
        <v>2</v>
      </c>
      <c r="S446" s="743" cm="1">
        <f t="array" ref="S446">INDEX($H446:$K446,0,MATCH(S$422,$H$422:$K$422,0))*INDEX($J$416:$R$419,MATCH(S$422,$I$416:$I$419,0),MATCH(S$421,$J$415:$R$415,0))</f>
        <v>1</v>
      </c>
      <c r="T446" s="743" cm="1">
        <f t="array" ref="T446">INDEX($H446:$K446,0,MATCH(T$422,$H$422:$K$422,0))*INDEX($J$416:$R$419,MATCH(T$422,$I$416:$I$419,0),MATCH(T$421,$J$415:$R$415,0))</f>
        <v>0</v>
      </c>
      <c r="U446" s="743" cm="1">
        <f t="array" ref="U446">INDEX($H446:$K446,0,MATCH(U$422,$H$422:$K$422,0))*INDEX($J$416:$R$419,MATCH(U$422,$I$416:$I$419,0),MATCH(U$421,$J$415:$R$415,0))</f>
        <v>1</v>
      </c>
      <c r="V446" s="743" cm="1">
        <f t="array" ref="V446">INDEX($H446:$K446,0,MATCH(V$422,$H$422:$K$422,0))*INDEX($J$416:$R$419,MATCH(V$422,$I$416:$I$419,0),MATCH(V$421,$J$415:$R$415,0))</f>
        <v>2</v>
      </c>
      <c r="W446" s="743" cm="1">
        <f t="array" ref="W446">INDEX($H446:$K446,0,MATCH(W$422,$H$422:$K$422,0))*INDEX($J$416:$R$419,MATCH(W$422,$I$416:$I$419,0),MATCH(W$421,$J$415:$R$415,0))</f>
        <v>1</v>
      </c>
      <c r="X446" s="743" cm="1">
        <f t="array" ref="X446">INDEX($H446:$K446,0,MATCH(X$422,$H$422:$K$422,0))*INDEX($J$416:$R$419,MATCH(X$422,$I$416:$I$419,0),MATCH(X$421,$J$415:$R$415,0))</f>
        <v>0</v>
      </c>
      <c r="Y446" s="743" cm="1">
        <f t="array" ref="Y446">INDEX($H446:$K446,0,MATCH(Y$422,$H$422:$K$422,0))*INDEX($J$416:$R$419,MATCH(Y$422,$I$416:$I$419,0),MATCH(Y$421,$J$415:$R$415,0))</f>
        <v>1</v>
      </c>
      <c r="Z446" s="743" cm="1">
        <f t="array" ref="Z446">INDEX($H446:$K446,0,MATCH(Z$422,$H$422:$K$422,0))*INDEX($J$416:$R$419,MATCH(Z$422,$I$416:$I$419,0),MATCH(Z$421,$J$415:$R$415,0))</f>
        <v>2</v>
      </c>
      <c r="AA446" s="743" cm="1">
        <f t="array" ref="AA446">INDEX($H446:$K446,0,MATCH(AA$422,$H$422:$K$422,0))*INDEX($J$416:$R$419,MATCH(AA$422,$I$416:$I$419,0),MATCH(AA$421,$J$415:$R$415,0))</f>
        <v>1</v>
      </c>
      <c r="AB446" s="743" cm="1">
        <f t="array" ref="AB446">INDEX($H446:$K446,0,MATCH(AB$422,$H$422:$K$422,0))*INDEX($J$416:$R$419,MATCH(AB$422,$I$416:$I$419,0),MATCH(AB$421,$J$415:$R$415,0))</f>
        <v>0</v>
      </c>
      <c r="AC446" s="743" cm="1">
        <f t="array" ref="AC446">INDEX($H446:$K446,0,MATCH(AC$422,$H$422:$K$422,0))*INDEX($J$416:$R$419,MATCH(AC$422,$I$416:$I$419,0),MATCH(AC$421,$J$415:$R$415,0))</f>
        <v>1</v>
      </c>
      <c r="AD446" s="743" cm="1">
        <f t="array" ref="AD446">INDEX($H446:$K446,0,MATCH(AD$422,$H$422:$K$422,0))*INDEX($J$416:$R$419,MATCH(AD$422,$I$416:$I$419,0),MATCH(AD$421,$J$415:$R$415,0))</f>
        <v>2</v>
      </c>
      <c r="AE446" s="743" cm="1">
        <f t="array" ref="AE446">INDEX($H446:$K446,0,MATCH(AE$422,$H$422:$K$422,0))*INDEX($J$416:$R$419,MATCH(AE$422,$I$416:$I$419,0),MATCH(AE$421,$J$415:$R$415,0))</f>
        <v>1</v>
      </c>
      <c r="AF446" s="743" cm="1">
        <f t="array" ref="AF446">INDEX($H446:$K446,0,MATCH(AF$422,$H$422:$K$422,0))*INDEX($J$416:$R$419,MATCH(AF$422,$I$416:$I$419,0),MATCH(AF$421,$J$415:$R$415,0))</f>
        <v>0</v>
      </c>
      <c r="AG446" s="743" cm="1">
        <f t="array" ref="AG446">INDEX($H446:$K446,0,MATCH(AG$422,$H$422:$K$422,0))*INDEX($J$416:$R$419,MATCH(AG$422,$I$416:$I$419,0),MATCH(AG$421,$J$415:$R$415,0))</f>
        <v>1</v>
      </c>
      <c r="AH446" s="743" cm="1">
        <f t="array" ref="AH446">INDEX($H446:$K446,0,MATCH(AH$422,$H$422:$K$422,0))*INDEX($J$416:$R$419,MATCH(AH$422,$I$416:$I$419,0),MATCH(AH$421,$J$415:$R$415,0))</f>
        <v>2</v>
      </c>
      <c r="AI446" s="743" cm="1">
        <f t="array" ref="AI446">INDEX($H446:$K446,0,MATCH(AI$422,$H$422:$K$422,0))*INDEX($J$416:$R$419,MATCH(AI$422,$I$416:$I$419,0),MATCH(AI$421,$J$415:$R$415,0))</f>
        <v>1</v>
      </c>
      <c r="AJ446" s="743" cm="1">
        <f t="array" ref="AJ446">INDEX($H446:$K446,0,MATCH(AJ$422,$H$422:$K$422,0))*INDEX($J$416:$R$419,MATCH(AJ$422,$I$416:$I$419,0),MATCH(AJ$421,$J$415:$R$415,0))</f>
        <v>0</v>
      </c>
      <c r="AK446" s="743" cm="1">
        <f t="array" ref="AK446">INDEX($H446:$K446,0,MATCH(AK$422,$H$422:$K$422,0))*INDEX($J$416:$R$419,MATCH(AK$422,$I$416:$I$419,0),MATCH(AK$421,$J$415:$R$415,0))</f>
        <v>1</v>
      </c>
      <c r="AL446" s="743" cm="1">
        <f t="array" ref="AL446">INDEX($H446:$K446,0,MATCH(AL$422,$H$422:$K$422,0))*INDEX($J$416:$R$419,MATCH(AL$422,$I$416:$I$419,0),MATCH(AL$421,$J$415:$R$415,0))</f>
        <v>2</v>
      </c>
      <c r="AM446" s="743" cm="1">
        <f t="array" ref="AM446">INDEX($H446:$K446,0,MATCH(AM$422,$H$422:$K$422,0))*INDEX($J$416:$R$419,MATCH(AM$422,$I$416:$I$419,0),MATCH(AM$421,$J$415:$R$415,0))</f>
        <v>1</v>
      </c>
      <c r="AN446" s="743" cm="1">
        <f t="array" ref="AN446">INDEX($H446:$K446,0,MATCH(AN$422,$H$422:$K$422,0))*INDEX($J$416:$R$419,MATCH(AN$422,$I$416:$I$419,0),MATCH(AN$421,$J$415:$R$415,0))</f>
        <v>0</v>
      </c>
      <c r="AO446" s="743" cm="1">
        <f t="array" ref="AO446">INDEX($H446:$K446,0,MATCH(AO$422,$H$422:$K$422,0))*INDEX($J$416:$R$419,MATCH(AO$422,$I$416:$I$419,0),MATCH(AO$421,$J$415:$R$415,0))</f>
        <v>1</v>
      </c>
      <c r="AP446" s="743" cm="1">
        <f t="array" ref="AP446">INDEX($H446:$K446,0,MATCH(AP$422,$H$422:$K$422,0))*INDEX($J$416:$R$419,MATCH(AP$422,$I$416:$I$419,0),MATCH(AP$421,$J$415:$R$415,0))</f>
        <v>2</v>
      </c>
      <c r="AQ446" s="743" cm="1">
        <f t="array" ref="AQ446">INDEX($H446:$K446,0,MATCH(AQ$422,$H$422:$K$422,0))*INDEX($J$416:$R$419,MATCH(AQ$422,$I$416:$I$419,0),MATCH(AQ$421,$J$415:$R$415,0))</f>
        <v>1</v>
      </c>
      <c r="AR446" s="743" cm="1">
        <f t="array" ref="AR446">INDEX($H446:$K446,0,MATCH(AR$422,$H$422:$K$422,0))*INDEX($J$416:$R$419,MATCH(AR$422,$I$416:$I$419,0),MATCH(AR$421,$J$415:$R$415,0))</f>
        <v>0</v>
      </c>
      <c r="AS446" s="743" cm="1">
        <f t="array" ref="AS446">INDEX($H446:$K446,0,MATCH(AS$422,$H$422:$K$422,0))*INDEX($J$416:$R$419,MATCH(AS$422,$I$416:$I$419,0),MATCH(AS$421,$J$415:$R$415,0))</f>
        <v>1</v>
      </c>
      <c r="AT446" s="743" cm="1">
        <f t="array" ref="AT446">INDEX($H446:$K446,0,MATCH(AT$422,$H$422:$K$422,0))*INDEX($J$416:$R$419,MATCH(AT$422,$I$416:$I$419,0),MATCH(AT$421,$J$415:$R$415,0))</f>
        <v>2</v>
      </c>
      <c r="AU446" s="743" cm="1">
        <f t="array" ref="AU446">INDEX($H446:$K446,0,MATCH(AU$422,$H$422:$K$422,0))*INDEX($J$416:$R$419,MATCH(AU$422,$I$416:$I$419,0),MATCH(AU$421,$J$415:$R$415,0))</f>
        <v>1</v>
      </c>
      <c r="AV446" s="196"/>
      <c r="AW446" s="196"/>
      <c r="AX446" s="17"/>
      <c r="AY446" s="9"/>
      <c r="AZ446" s="9"/>
      <c r="BA446" s="9"/>
    </row>
    <row r="447" spans="1:53" ht="15" outlineLevel="1" x14ac:dyDescent="0.25">
      <c r="A447" s="7"/>
      <c r="B447" s="8"/>
      <c r="C447" s="18"/>
      <c r="D447" s="18"/>
      <c r="E447" s="18"/>
      <c r="F447" s="27"/>
      <c r="G447" s="27" t="str">
        <f t="shared" si="124"/>
        <v>AAAA2Nb</v>
      </c>
      <c r="H447" s="232">
        <v>1</v>
      </c>
      <c r="I447" s="232">
        <v>1</v>
      </c>
      <c r="J447" s="232">
        <v>1</v>
      </c>
      <c r="K447" s="232">
        <v>1</v>
      </c>
      <c r="L447" s="743" cm="1">
        <f t="array" ref="L447">INDEX($H447:$K447,0,MATCH(L$422,$H$422:$K$422,0))*INDEX($J$416:$R$419,MATCH(L$422,$I$416:$I$419,0),MATCH(L$421,$J$415:$R$415,0))</f>
        <v>2</v>
      </c>
      <c r="M447" s="743" cm="1">
        <f t="array" ref="M447">INDEX($H447:$K447,0,MATCH(M$422,$H$422:$K$422,0))*INDEX($J$416:$R$419,MATCH(M$422,$I$416:$I$419,0),MATCH(M$421,$J$415:$R$415,0))</f>
        <v>1</v>
      </c>
      <c r="N447" s="743" cm="1">
        <f t="array" ref="N447">INDEX($H447:$K447,0,MATCH(N$422,$H$422:$K$422,0))*INDEX($J$416:$R$419,MATCH(N$422,$I$416:$I$419,0),MATCH(N$421,$J$415:$R$415,0))</f>
        <v>1</v>
      </c>
      <c r="O447" s="743" cm="1">
        <f t="array" ref="O447">INDEX($H447:$K447,0,MATCH(O$422,$H$422:$K$422,0))*INDEX($J$416:$R$419,MATCH(O$422,$I$416:$I$419,0),MATCH(O$421,$J$415:$R$415,0))</f>
        <v>1</v>
      </c>
      <c r="P447" s="743" cm="1">
        <f t="array" ref="P447">INDEX($H447:$K447,0,MATCH(P$422,$H$422:$K$422,0))*INDEX($J$416:$R$419,MATCH(P$422,$I$416:$I$419,0),MATCH(P$421,$J$415:$R$415,0))</f>
        <v>2</v>
      </c>
      <c r="Q447" s="743" cm="1">
        <f t="array" ref="Q447">INDEX($H447:$K447,0,MATCH(Q$422,$H$422:$K$422,0))*INDEX($J$416:$R$419,MATCH(Q$422,$I$416:$I$419,0),MATCH(Q$421,$J$415:$R$415,0))</f>
        <v>1</v>
      </c>
      <c r="R447" s="743" cm="1">
        <f t="array" ref="R447">INDEX($H447:$K447,0,MATCH(R$422,$H$422:$K$422,0))*INDEX($J$416:$R$419,MATCH(R$422,$I$416:$I$419,0),MATCH(R$421,$J$415:$R$415,0))</f>
        <v>1</v>
      </c>
      <c r="S447" s="743" cm="1">
        <f t="array" ref="S447">INDEX($H447:$K447,0,MATCH(S$422,$H$422:$K$422,0))*INDEX($J$416:$R$419,MATCH(S$422,$I$416:$I$419,0),MATCH(S$421,$J$415:$R$415,0))</f>
        <v>1</v>
      </c>
      <c r="T447" s="743" cm="1">
        <f t="array" ref="T447">INDEX($H447:$K447,0,MATCH(T$422,$H$422:$K$422,0))*INDEX($J$416:$R$419,MATCH(T$422,$I$416:$I$419,0),MATCH(T$421,$J$415:$R$415,0))</f>
        <v>2</v>
      </c>
      <c r="U447" s="743" cm="1">
        <f t="array" ref="U447">INDEX($H447:$K447,0,MATCH(U$422,$H$422:$K$422,0))*INDEX($J$416:$R$419,MATCH(U$422,$I$416:$I$419,0),MATCH(U$421,$J$415:$R$415,0))</f>
        <v>1</v>
      </c>
      <c r="V447" s="743" cm="1">
        <f t="array" ref="V447">INDEX($H447:$K447,0,MATCH(V$422,$H$422:$K$422,0))*INDEX($J$416:$R$419,MATCH(V$422,$I$416:$I$419,0),MATCH(V$421,$J$415:$R$415,0))</f>
        <v>1</v>
      </c>
      <c r="W447" s="743" cm="1">
        <f t="array" ref="W447">INDEX($H447:$K447,0,MATCH(W$422,$H$422:$K$422,0))*INDEX($J$416:$R$419,MATCH(W$422,$I$416:$I$419,0),MATCH(W$421,$J$415:$R$415,0))</f>
        <v>1</v>
      </c>
      <c r="X447" s="743" cm="1">
        <f t="array" ref="X447">INDEX($H447:$K447,0,MATCH(X$422,$H$422:$K$422,0))*INDEX($J$416:$R$419,MATCH(X$422,$I$416:$I$419,0),MATCH(X$421,$J$415:$R$415,0))</f>
        <v>2</v>
      </c>
      <c r="Y447" s="743" cm="1">
        <f t="array" ref="Y447">INDEX($H447:$K447,0,MATCH(Y$422,$H$422:$K$422,0))*INDEX($J$416:$R$419,MATCH(Y$422,$I$416:$I$419,0),MATCH(Y$421,$J$415:$R$415,0))</f>
        <v>1</v>
      </c>
      <c r="Z447" s="743" cm="1">
        <f t="array" ref="Z447">INDEX($H447:$K447,0,MATCH(Z$422,$H$422:$K$422,0))*INDEX($J$416:$R$419,MATCH(Z$422,$I$416:$I$419,0),MATCH(Z$421,$J$415:$R$415,0))</f>
        <v>1</v>
      </c>
      <c r="AA447" s="743" cm="1">
        <f t="array" ref="AA447">INDEX($H447:$K447,0,MATCH(AA$422,$H$422:$K$422,0))*INDEX($J$416:$R$419,MATCH(AA$422,$I$416:$I$419,0),MATCH(AA$421,$J$415:$R$415,0))</f>
        <v>1</v>
      </c>
      <c r="AB447" s="743" cm="1">
        <f t="array" ref="AB447">INDEX($H447:$K447,0,MATCH(AB$422,$H$422:$K$422,0))*INDEX($J$416:$R$419,MATCH(AB$422,$I$416:$I$419,0),MATCH(AB$421,$J$415:$R$415,0))</f>
        <v>1</v>
      </c>
      <c r="AC447" s="743" cm="1">
        <f t="array" ref="AC447">INDEX($H447:$K447,0,MATCH(AC$422,$H$422:$K$422,0))*INDEX($J$416:$R$419,MATCH(AC$422,$I$416:$I$419,0),MATCH(AC$421,$J$415:$R$415,0))</f>
        <v>1</v>
      </c>
      <c r="AD447" s="743" cm="1">
        <f t="array" ref="AD447">INDEX($H447:$K447,0,MATCH(AD$422,$H$422:$K$422,0))*INDEX($J$416:$R$419,MATCH(AD$422,$I$416:$I$419,0),MATCH(AD$421,$J$415:$R$415,0))</f>
        <v>1</v>
      </c>
      <c r="AE447" s="743" cm="1">
        <f t="array" ref="AE447">INDEX($H447:$K447,0,MATCH(AE$422,$H$422:$K$422,0))*INDEX($J$416:$R$419,MATCH(AE$422,$I$416:$I$419,0),MATCH(AE$421,$J$415:$R$415,0))</f>
        <v>1</v>
      </c>
      <c r="AF447" s="743" cm="1">
        <f t="array" ref="AF447">INDEX($H447:$K447,0,MATCH(AF$422,$H$422:$K$422,0))*INDEX($J$416:$R$419,MATCH(AF$422,$I$416:$I$419,0),MATCH(AF$421,$J$415:$R$415,0))</f>
        <v>1</v>
      </c>
      <c r="AG447" s="743" cm="1">
        <f t="array" ref="AG447">INDEX($H447:$K447,0,MATCH(AG$422,$H$422:$K$422,0))*INDEX($J$416:$R$419,MATCH(AG$422,$I$416:$I$419,0),MATCH(AG$421,$J$415:$R$415,0))</f>
        <v>1</v>
      </c>
      <c r="AH447" s="743" cm="1">
        <f t="array" ref="AH447">INDEX($H447:$K447,0,MATCH(AH$422,$H$422:$K$422,0))*INDEX($J$416:$R$419,MATCH(AH$422,$I$416:$I$419,0),MATCH(AH$421,$J$415:$R$415,0))</f>
        <v>1</v>
      </c>
      <c r="AI447" s="743" cm="1">
        <f t="array" ref="AI447">INDEX($H447:$K447,0,MATCH(AI$422,$H$422:$K$422,0))*INDEX($J$416:$R$419,MATCH(AI$422,$I$416:$I$419,0),MATCH(AI$421,$J$415:$R$415,0))</f>
        <v>1</v>
      </c>
      <c r="AJ447" s="743" cm="1">
        <f t="array" ref="AJ447">INDEX($H447:$K447,0,MATCH(AJ$422,$H$422:$K$422,0))*INDEX($J$416:$R$419,MATCH(AJ$422,$I$416:$I$419,0),MATCH(AJ$421,$J$415:$R$415,0))</f>
        <v>1</v>
      </c>
      <c r="AK447" s="743" cm="1">
        <f t="array" ref="AK447">INDEX($H447:$K447,0,MATCH(AK$422,$H$422:$K$422,0))*INDEX($J$416:$R$419,MATCH(AK$422,$I$416:$I$419,0),MATCH(AK$421,$J$415:$R$415,0))</f>
        <v>1</v>
      </c>
      <c r="AL447" s="743" cm="1">
        <f t="array" ref="AL447">INDEX($H447:$K447,0,MATCH(AL$422,$H$422:$K$422,0))*INDEX($J$416:$R$419,MATCH(AL$422,$I$416:$I$419,0),MATCH(AL$421,$J$415:$R$415,0))</f>
        <v>1</v>
      </c>
      <c r="AM447" s="743" cm="1">
        <f t="array" ref="AM447">INDEX($H447:$K447,0,MATCH(AM$422,$H$422:$K$422,0))*INDEX($J$416:$R$419,MATCH(AM$422,$I$416:$I$419,0),MATCH(AM$421,$J$415:$R$415,0))</f>
        <v>1</v>
      </c>
      <c r="AN447" s="743" cm="1">
        <f t="array" ref="AN447">INDEX($H447:$K447,0,MATCH(AN$422,$H$422:$K$422,0))*INDEX($J$416:$R$419,MATCH(AN$422,$I$416:$I$419,0),MATCH(AN$421,$J$415:$R$415,0))</f>
        <v>1</v>
      </c>
      <c r="AO447" s="743" cm="1">
        <f t="array" ref="AO447">INDEX($H447:$K447,0,MATCH(AO$422,$H$422:$K$422,0))*INDEX($J$416:$R$419,MATCH(AO$422,$I$416:$I$419,0),MATCH(AO$421,$J$415:$R$415,0))</f>
        <v>1</v>
      </c>
      <c r="AP447" s="743" cm="1">
        <f t="array" ref="AP447">INDEX($H447:$K447,0,MATCH(AP$422,$H$422:$K$422,0))*INDEX($J$416:$R$419,MATCH(AP$422,$I$416:$I$419,0),MATCH(AP$421,$J$415:$R$415,0))</f>
        <v>1</v>
      </c>
      <c r="AQ447" s="743" cm="1">
        <f t="array" ref="AQ447">INDEX($H447:$K447,0,MATCH(AQ$422,$H$422:$K$422,0))*INDEX($J$416:$R$419,MATCH(AQ$422,$I$416:$I$419,0),MATCH(AQ$421,$J$415:$R$415,0))</f>
        <v>1</v>
      </c>
      <c r="AR447" s="743" cm="1">
        <f t="array" ref="AR447">INDEX($H447:$K447,0,MATCH(AR$422,$H$422:$K$422,0))*INDEX($J$416:$R$419,MATCH(AR$422,$I$416:$I$419,0),MATCH(AR$421,$J$415:$R$415,0))</f>
        <v>1</v>
      </c>
      <c r="AS447" s="743" cm="1">
        <f t="array" ref="AS447">INDEX($H447:$K447,0,MATCH(AS$422,$H$422:$K$422,0))*INDEX($J$416:$R$419,MATCH(AS$422,$I$416:$I$419,0),MATCH(AS$421,$J$415:$R$415,0))</f>
        <v>1</v>
      </c>
      <c r="AT447" s="743" cm="1">
        <f t="array" ref="AT447">INDEX($H447:$K447,0,MATCH(AT$422,$H$422:$K$422,0))*INDEX($J$416:$R$419,MATCH(AT$422,$I$416:$I$419,0),MATCH(AT$421,$J$415:$R$415,0))</f>
        <v>1</v>
      </c>
      <c r="AU447" s="743" cm="1">
        <f t="array" ref="AU447">INDEX($H447:$K447,0,MATCH(AU$422,$H$422:$K$422,0))*INDEX($J$416:$R$419,MATCH(AU$422,$I$416:$I$419,0),MATCH(AU$421,$J$415:$R$415,0))</f>
        <v>1</v>
      </c>
      <c r="AV447" s="196"/>
      <c r="AW447" s="196"/>
      <c r="AX447" s="17"/>
      <c r="AY447" s="9"/>
      <c r="AZ447" s="9"/>
      <c r="BA447" s="9"/>
    </row>
    <row r="448" spans="1:53" ht="15" outlineLevel="1" x14ac:dyDescent="0.25">
      <c r="A448" s="7"/>
      <c r="B448" s="8"/>
      <c r="C448" s="18"/>
      <c r="D448" s="18"/>
      <c r="E448" s="18"/>
      <c r="F448" s="27"/>
      <c r="G448" s="27" t="str">
        <f t="shared" si="124"/>
        <v>AAAA2Nbd</v>
      </c>
      <c r="H448" s="880">
        <v>0</v>
      </c>
      <c r="I448" s="880">
        <f>I447</f>
        <v>1</v>
      </c>
      <c r="J448" s="880">
        <f>J447+1</f>
        <v>2</v>
      </c>
      <c r="K448" s="880">
        <f>K447</f>
        <v>1</v>
      </c>
      <c r="L448" s="743" cm="1">
        <f t="array" ref="L448">INDEX($H448:$K448,0,MATCH(L$422,$H$422:$K$422,0))*INDEX($J$416:$R$419,MATCH(L$422,$I$416:$I$419,0),MATCH(L$421,$J$415:$R$415,0))</f>
        <v>0</v>
      </c>
      <c r="M448" s="743" cm="1">
        <f t="array" ref="M448">INDEX($H448:$K448,0,MATCH(M$422,$H$422:$K$422,0))*INDEX($J$416:$R$419,MATCH(M$422,$I$416:$I$419,0),MATCH(M$421,$J$415:$R$415,0))</f>
        <v>1</v>
      </c>
      <c r="N448" s="743" cm="1">
        <f t="array" ref="N448">INDEX($H448:$K448,0,MATCH(N$422,$H$422:$K$422,0))*INDEX($J$416:$R$419,MATCH(N$422,$I$416:$I$419,0),MATCH(N$421,$J$415:$R$415,0))</f>
        <v>2</v>
      </c>
      <c r="O448" s="743" cm="1">
        <f t="array" ref="O448">INDEX($H448:$K448,0,MATCH(O$422,$H$422:$K$422,0))*INDEX($J$416:$R$419,MATCH(O$422,$I$416:$I$419,0),MATCH(O$421,$J$415:$R$415,0))</f>
        <v>1</v>
      </c>
      <c r="P448" s="743" cm="1">
        <f t="array" ref="P448">INDEX($H448:$K448,0,MATCH(P$422,$H$422:$K$422,0))*INDEX($J$416:$R$419,MATCH(P$422,$I$416:$I$419,0),MATCH(P$421,$J$415:$R$415,0))</f>
        <v>0</v>
      </c>
      <c r="Q448" s="743" cm="1">
        <f t="array" ref="Q448">INDEX($H448:$K448,0,MATCH(Q$422,$H$422:$K$422,0))*INDEX($J$416:$R$419,MATCH(Q$422,$I$416:$I$419,0),MATCH(Q$421,$J$415:$R$415,0))</f>
        <v>1</v>
      </c>
      <c r="R448" s="743" cm="1">
        <f t="array" ref="R448">INDEX($H448:$K448,0,MATCH(R$422,$H$422:$K$422,0))*INDEX($J$416:$R$419,MATCH(R$422,$I$416:$I$419,0),MATCH(R$421,$J$415:$R$415,0))</f>
        <v>2</v>
      </c>
      <c r="S448" s="743" cm="1">
        <f t="array" ref="S448">INDEX($H448:$K448,0,MATCH(S$422,$H$422:$K$422,0))*INDEX($J$416:$R$419,MATCH(S$422,$I$416:$I$419,0),MATCH(S$421,$J$415:$R$415,0))</f>
        <v>1</v>
      </c>
      <c r="T448" s="743" cm="1">
        <f t="array" ref="T448">INDEX($H448:$K448,0,MATCH(T$422,$H$422:$K$422,0))*INDEX($J$416:$R$419,MATCH(T$422,$I$416:$I$419,0),MATCH(T$421,$J$415:$R$415,0))</f>
        <v>0</v>
      </c>
      <c r="U448" s="743" cm="1">
        <f t="array" ref="U448">INDEX($H448:$K448,0,MATCH(U$422,$H$422:$K$422,0))*INDEX($J$416:$R$419,MATCH(U$422,$I$416:$I$419,0),MATCH(U$421,$J$415:$R$415,0))</f>
        <v>1</v>
      </c>
      <c r="V448" s="743" cm="1">
        <f t="array" ref="V448">INDEX($H448:$K448,0,MATCH(V$422,$H$422:$K$422,0))*INDEX($J$416:$R$419,MATCH(V$422,$I$416:$I$419,0),MATCH(V$421,$J$415:$R$415,0))</f>
        <v>2</v>
      </c>
      <c r="W448" s="743" cm="1">
        <f t="array" ref="W448">INDEX($H448:$K448,0,MATCH(W$422,$H$422:$K$422,0))*INDEX($J$416:$R$419,MATCH(W$422,$I$416:$I$419,0),MATCH(W$421,$J$415:$R$415,0))</f>
        <v>1</v>
      </c>
      <c r="X448" s="743" cm="1">
        <f t="array" ref="X448">INDEX($H448:$K448,0,MATCH(X$422,$H$422:$K$422,0))*INDEX($J$416:$R$419,MATCH(X$422,$I$416:$I$419,0),MATCH(X$421,$J$415:$R$415,0))</f>
        <v>0</v>
      </c>
      <c r="Y448" s="743" cm="1">
        <f t="array" ref="Y448">INDEX($H448:$K448,0,MATCH(Y$422,$H$422:$K$422,0))*INDEX($J$416:$R$419,MATCH(Y$422,$I$416:$I$419,0),MATCH(Y$421,$J$415:$R$415,0))</f>
        <v>1</v>
      </c>
      <c r="Z448" s="743" cm="1">
        <f t="array" ref="Z448">INDEX($H448:$K448,0,MATCH(Z$422,$H$422:$K$422,0))*INDEX($J$416:$R$419,MATCH(Z$422,$I$416:$I$419,0),MATCH(Z$421,$J$415:$R$415,0))</f>
        <v>2</v>
      </c>
      <c r="AA448" s="743" cm="1">
        <f t="array" ref="AA448">INDEX($H448:$K448,0,MATCH(AA$422,$H$422:$K$422,0))*INDEX($J$416:$R$419,MATCH(AA$422,$I$416:$I$419,0),MATCH(AA$421,$J$415:$R$415,0))</f>
        <v>1</v>
      </c>
      <c r="AB448" s="743" cm="1">
        <f t="array" ref="AB448">INDEX($H448:$K448,0,MATCH(AB$422,$H$422:$K$422,0))*INDEX($J$416:$R$419,MATCH(AB$422,$I$416:$I$419,0),MATCH(AB$421,$J$415:$R$415,0))</f>
        <v>0</v>
      </c>
      <c r="AC448" s="743" cm="1">
        <f t="array" ref="AC448">INDEX($H448:$K448,0,MATCH(AC$422,$H$422:$K$422,0))*INDEX($J$416:$R$419,MATCH(AC$422,$I$416:$I$419,0),MATCH(AC$421,$J$415:$R$415,0))</f>
        <v>1</v>
      </c>
      <c r="AD448" s="743" cm="1">
        <f t="array" ref="AD448">INDEX($H448:$K448,0,MATCH(AD$422,$H$422:$K$422,0))*INDEX($J$416:$R$419,MATCH(AD$422,$I$416:$I$419,0),MATCH(AD$421,$J$415:$R$415,0))</f>
        <v>2</v>
      </c>
      <c r="AE448" s="743" cm="1">
        <f t="array" ref="AE448">INDEX($H448:$K448,0,MATCH(AE$422,$H$422:$K$422,0))*INDEX($J$416:$R$419,MATCH(AE$422,$I$416:$I$419,0),MATCH(AE$421,$J$415:$R$415,0))</f>
        <v>1</v>
      </c>
      <c r="AF448" s="743" cm="1">
        <f t="array" ref="AF448">INDEX($H448:$K448,0,MATCH(AF$422,$H$422:$K$422,0))*INDEX($J$416:$R$419,MATCH(AF$422,$I$416:$I$419,0),MATCH(AF$421,$J$415:$R$415,0))</f>
        <v>0</v>
      </c>
      <c r="AG448" s="743" cm="1">
        <f t="array" ref="AG448">INDEX($H448:$K448,0,MATCH(AG$422,$H$422:$K$422,0))*INDEX($J$416:$R$419,MATCH(AG$422,$I$416:$I$419,0),MATCH(AG$421,$J$415:$R$415,0))</f>
        <v>1</v>
      </c>
      <c r="AH448" s="743" cm="1">
        <f t="array" ref="AH448">INDEX($H448:$K448,0,MATCH(AH$422,$H$422:$K$422,0))*INDEX($J$416:$R$419,MATCH(AH$422,$I$416:$I$419,0),MATCH(AH$421,$J$415:$R$415,0))</f>
        <v>2</v>
      </c>
      <c r="AI448" s="743" cm="1">
        <f t="array" ref="AI448">INDEX($H448:$K448,0,MATCH(AI$422,$H$422:$K$422,0))*INDEX($J$416:$R$419,MATCH(AI$422,$I$416:$I$419,0),MATCH(AI$421,$J$415:$R$415,0))</f>
        <v>1</v>
      </c>
      <c r="AJ448" s="743" cm="1">
        <f t="array" ref="AJ448">INDEX($H448:$K448,0,MATCH(AJ$422,$H$422:$K$422,0))*INDEX($J$416:$R$419,MATCH(AJ$422,$I$416:$I$419,0),MATCH(AJ$421,$J$415:$R$415,0))</f>
        <v>0</v>
      </c>
      <c r="AK448" s="743" cm="1">
        <f t="array" ref="AK448">INDEX($H448:$K448,0,MATCH(AK$422,$H$422:$K$422,0))*INDEX($J$416:$R$419,MATCH(AK$422,$I$416:$I$419,0),MATCH(AK$421,$J$415:$R$415,0))</f>
        <v>1</v>
      </c>
      <c r="AL448" s="743" cm="1">
        <f t="array" ref="AL448">INDEX($H448:$K448,0,MATCH(AL$422,$H$422:$K$422,0))*INDEX($J$416:$R$419,MATCH(AL$422,$I$416:$I$419,0),MATCH(AL$421,$J$415:$R$415,0))</f>
        <v>2</v>
      </c>
      <c r="AM448" s="743" cm="1">
        <f t="array" ref="AM448">INDEX($H448:$K448,0,MATCH(AM$422,$H$422:$K$422,0))*INDEX($J$416:$R$419,MATCH(AM$422,$I$416:$I$419,0),MATCH(AM$421,$J$415:$R$415,0))</f>
        <v>1</v>
      </c>
      <c r="AN448" s="743" cm="1">
        <f t="array" ref="AN448">INDEX($H448:$K448,0,MATCH(AN$422,$H$422:$K$422,0))*INDEX($J$416:$R$419,MATCH(AN$422,$I$416:$I$419,0),MATCH(AN$421,$J$415:$R$415,0))</f>
        <v>0</v>
      </c>
      <c r="AO448" s="743" cm="1">
        <f t="array" ref="AO448">INDEX($H448:$K448,0,MATCH(AO$422,$H$422:$K$422,0))*INDEX($J$416:$R$419,MATCH(AO$422,$I$416:$I$419,0),MATCH(AO$421,$J$415:$R$415,0))</f>
        <v>1</v>
      </c>
      <c r="AP448" s="743" cm="1">
        <f t="array" ref="AP448">INDEX($H448:$K448,0,MATCH(AP$422,$H$422:$K$422,0))*INDEX($J$416:$R$419,MATCH(AP$422,$I$416:$I$419,0),MATCH(AP$421,$J$415:$R$415,0))</f>
        <v>2</v>
      </c>
      <c r="AQ448" s="743" cm="1">
        <f t="array" ref="AQ448">INDEX($H448:$K448,0,MATCH(AQ$422,$H$422:$K$422,0))*INDEX($J$416:$R$419,MATCH(AQ$422,$I$416:$I$419,0),MATCH(AQ$421,$J$415:$R$415,0))</f>
        <v>1</v>
      </c>
      <c r="AR448" s="743" cm="1">
        <f t="array" ref="AR448">INDEX($H448:$K448,0,MATCH(AR$422,$H$422:$K$422,0))*INDEX($J$416:$R$419,MATCH(AR$422,$I$416:$I$419,0),MATCH(AR$421,$J$415:$R$415,0))</f>
        <v>0</v>
      </c>
      <c r="AS448" s="743" cm="1">
        <f t="array" ref="AS448">INDEX($H448:$K448,0,MATCH(AS$422,$H$422:$K$422,0))*INDEX($J$416:$R$419,MATCH(AS$422,$I$416:$I$419,0),MATCH(AS$421,$J$415:$R$415,0))</f>
        <v>1</v>
      </c>
      <c r="AT448" s="743" cm="1">
        <f t="array" ref="AT448">INDEX($H448:$K448,0,MATCH(AT$422,$H$422:$K$422,0))*INDEX($J$416:$R$419,MATCH(AT$422,$I$416:$I$419,0),MATCH(AT$421,$J$415:$R$415,0))</f>
        <v>2</v>
      </c>
      <c r="AU448" s="743" cm="1">
        <f t="array" ref="AU448">INDEX($H448:$K448,0,MATCH(AU$422,$H$422:$K$422,0))*INDEX($J$416:$R$419,MATCH(AU$422,$I$416:$I$419,0),MATCH(AU$421,$J$415:$R$415,0))</f>
        <v>1</v>
      </c>
      <c r="AV448" s="196"/>
      <c r="AW448" s="196"/>
      <c r="AX448" s="17"/>
      <c r="AY448" s="9"/>
      <c r="AZ448" s="9"/>
      <c r="BA448" s="9"/>
    </row>
    <row r="449" spans="1:53" ht="15" outlineLevel="1" x14ac:dyDescent="0.25">
      <c r="A449" s="7"/>
      <c r="B449" s="8"/>
      <c r="C449" s="18"/>
      <c r="D449" s="18"/>
      <c r="E449" s="18"/>
      <c r="F449" s="27"/>
      <c r="G449" s="27" t="str">
        <f t="shared" si="124"/>
        <v>AAAA2A1z</v>
      </c>
      <c r="H449" s="232">
        <v>1</v>
      </c>
      <c r="I449" s="232">
        <v>1</v>
      </c>
      <c r="J449" s="232">
        <v>2</v>
      </c>
      <c r="K449" s="232">
        <v>0</v>
      </c>
      <c r="L449" s="743" cm="1">
        <f t="array" ref="L449">INDEX($H449:$K449,0,MATCH(L$422,$H$422:$K$422,0))*INDEX($J$416:$R$419,MATCH(L$422,$I$416:$I$419,0),MATCH(L$421,$J$415:$R$415,0))</f>
        <v>2</v>
      </c>
      <c r="M449" s="743" cm="1">
        <f t="array" ref="M449">INDEX($H449:$K449,0,MATCH(M$422,$H$422:$K$422,0))*INDEX($J$416:$R$419,MATCH(M$422,$I$416:$I$419,0),MATCH(M$421,$J$415:$R$415,0))</f>
        <v>1</v>
      </c>
      <c r="N449" s="743" cm="1">
        <f t="array" ref="N449">INDEX($H449:$K449,0,MATCH(N$422,$H$422:$K$422,0))*INDEX($J$416:$R$419,MATCH(N$422,$I$416:$I$419,0),MATCH(N$421,$J$415:$R$415,0))</f>
        <v>2</v>
      </c>
      <c r="O449" s="743" cm="1">
        <f t="array" ref="O449">INDEX($H449:$K449,0,MATCH(O$422,$H$422:$K$422,0))*INDEX($J$416:$R$419,MATCH(O$422,$I$416:$I$419,0),MATCH(O$421,$J$415:$R$415,0))</f>
        <v>0</v>
      </c>
      <c r="P449" s="743" cm="1">
        <f t="array" ref="P449">INDEX($H449:$K449,0,MATCH(P$422,$H$422:$K$422,0))*INDEX($J$416:$R$419,MATCH(P$422,$I$416:$I$419,0),MATCH(P$421,$J$415:$R$415,0))</f>
        <v>2</v>
      </c>
      <c r="Q449" s="743" cm="1">
        <f t="array" ref="Q449">INDEX($H449:$K449,0,MATCH(Q$422,$H$422:$K$422,0))*INDEX($J$416:$R$419,MATCH(Q$422,$I$416:$I$419,0),MATCH(Q$421,$J$415:$R$415,0))</f>
        <v>1</v>
      </c>
      <c r="R449" s="743" cm="1">
        <f t="array" ref="R449">INDEX($H449:$K449,0,MATCH(R$422,$H$422:$K$422,0))*INDEX($J$416:$R$419,MATCH(R$422,$I$416:$I$419,0),MATCH(R$421,$J$415:$R$415,0))</f>
        <v>2</v>
      </c>
      <c r="S449" s="743" cm="1">
        <f t="array" ref="S449">INDEX($H449:$K449,0,MATCH(S$422,$H$422:$K$422,0))*INDEX($J$416:$R$419,MATCH(S$422,$I$416:$I$419,0),MATCH(S$421,$J$415:$R$415,0))</f>
        <v>0</v>
      </c>
      <c r="T449" s="743" cm="1">
        <f t="array" ref="T449">INDEX($H449:$K449,0,MATCH(T$422,$H$422:$K$422,0))*INDEX($J$416:$R$419,MATCH(T$422,$I$416:$I$419,0),MATCH(T$421,$J$415:$R$415,0))</f>
        <v>2</v>
      </c>
      <c r="U449" s="743" cm="1">
        <f t="array" ref="U449">INDEX($H449:$K449,0,MATCH(U$422,$H$422:$K$422,0))*INDEX($J$416:$R$419,MATCH(U$422,$I$416:$I$419,0),MATCH(U$421,$J$415:$R$415,0))</f>
        <v>1</v>
      </c>
      <c r="V449" s="743" cm="1">
        <f t="array" ref="V449">INDEX($H449:$K449,0,MATCH(V$422,$H$422:$K$422,0))*INDEX($J$416:$R$419,MATCH(V$422,$I$416:$I$419,0),MATCH(V$421,$J$415:$R$415,0))</f>
        <v>2</v>
      </c>
      <c r="W449" s="743" cm="1">
        <f t="array" ref="W449">INDEX($H449:$K449,0,MATCH(W$422,$H$422:$K$422,0))*INDEX($J$416:$R$419,MATCH(W$422,$I$416:$I$419,0),MATCH(W$421,$J$415:$R$415,0))</f>
        <v>0</v>
      </c>
      <c r="X449" s="743" cm="1">
        <f t="array" ref="X449">INDEX($H449:$K449,0,MATCH(X$422,$H$422:$K$422,0))*INDEX($J$416:$R$419,MATCH(X$422,$I$416:$I$419,0),MATCH(X$421,$J$415:$R$415,0))</f>
        <v>2</v>
      </c>
      <c r="Y449" s="743" cm="1">
        <f t="array" ref="Y449">INDEX($H449:$K449,0,MATCH(Y$422,$H$422:$K$422,0))*INDEX($J$416:$R$419,MATCH(Y$422,$I$416:$I$419,0),MATCH(Y$421,$J$415:$R$415,0))</f>
        <v>1</v>
      </c>
      <c r="Z449" s="743" cm="1">
        <f t="array" ref="Z449">INDEX($H449:$K449,0,MATCH(Z$422,$H$422:$K$422,0))*INDEX($J$416:$R$419,MATCH(Z$422,$I$416:$I$419,0),MATCH(Z$421,$J$415:$R$415,0))</f>
        <v>2</v>
      </c>
      <c r="AA449" s="743" cm="1">
        <f t="array" ref="AA449">INDEX($H449:$K449,0,MATCH(AA$422,$H$422:$K$422,0))*INDEX($J$416:$R$419,MATCH(AA$422,$I$416:$I$419,0),MATCH(AA$421,$J$415:$R$415,0))</f>
        <v>0</v>
      </c>
      <c r="AB449" s="743" cm="1">
        <f t="array" ref="AB449">INDEX($H449:$K449,0,MATCH(AB$422,$H$422:$K$422,0))*INDEX($J$416:$R$419,MATCH(AB$422,$I$416:$I$419,0),MATCH(AB$421,$J$415:$R$415,0))</f>
        <v>1</v>
      </c>
      <c r="AC449" s="743" cm="1">
        <f t="array" ref="AC449">INDEX($H449:$K449,0,MATCH(AC$422,$H$422:$K$422,0))*INDEX($J$416:$R$419,MATCH(AC$422,$I$416:$I$419,0),MATCH(AC$421,$J$415:$R$415,0))</f>
        <v>1</v>
      </c>
      <c r="AD449" s="743" cm="1">
        <f t="array" ref="AD449">INDEX($H449:$K449,0,MATCH(AD$422,$H$422:$K$422,0))*INDEX($J$416:$R$419,MATCH(AD$422,$I$416:$I$419,0),MATCH(AD$421,$J$415:$R$415,0))</f>
        <v>2</v>
      </c>
      <c r="AE449" s="743" cm="1">
        <f t="array" ref="AE449">INDEX($H449:$K449,0,MATCH(AE$422,$H$422:$K$422,0))*INDEX($J$416:$R$419,MATCH(AE$422,$I$416:$I$419,0),MATCH(AE$421,$J$415:$R$415,0))</f>
        <v>0</v>
      </c>
      <c r="AF449" s="743" cm="1">
        <f t="array" ref="AF449">INDEX($H449:$K449,0,MATCH(AF$422,$H$422:$K$422,0))*INDEX($J$416:$R$419,MATCH(AF$422,$I$416:$I$419,0),MATCH(AF$421,$J$415:$R$415,0))</f>
        <v>1</v>
      </c>
      <c r="AG449" s="743" cm="1">
        <f t="array" ref="AG449">INDEX($H449:$K449,0,MATCH(AG$422,$H$422:$K$422,0))*INDEX($J$416:$R$419,MATCH(AG$422,$I$416:$I$419,0),MATCH(AG$421,$J$415:$R$415,0))</f>
        <v>1</v>
      </c>
      <c r="AH449" s="743" cm="1">
        <f t="array" ref="AH449">INDEX($H449:$K449,0,MATCH(AH$422,$H$422:$K$422,0))*INDEX($J$416:$R$419,MATCH(AH$422,$I$416:$I$419,0),MATCH(AH$421,$J$415:$R$415,0))</f>
        <v>2</v>
      </c>
      <c r="AI449" s="743" cm="1">
        <f t="array" ref="AI449">INDEX($H449:$K449,0,MATCH(AI$422,$H$422:$K$422,0))*INDEX($J$416:$R$419,MATCH(AI$422,$I$416:$I$419,0),MATCH(AI$421,$J$415:$R$415,0))</f>
        <v>0</v>
      </c>
      <c r="AJ449" s="743" cm="1">
        <f t="array" ref="AJ449">INDEX($H449:$K449,0,MATCH(AJ$422,$H$422:$K$422,0))*INDEX($J$416:$R$419,MATCH(AJ$422,$I$416:$I$419,0),MATCH(AJ$421,$J$415:$R$415,0))</f>
        <v>1</v>
      </c>
      <c r="AK449" s="743" cm="1">
        <f t="array" ref="AK449">INDEX($H449:$K449,0,MATCH(AK$422,$H$422:$K$422,0))*INDEX($J$416:$R$419,MATCH(AK$422,$I$416:$I$419,0),MATCH(AK$421,$J$415:$R$415,0))</f>
        <v>1</v>
      </c>
      <c r="AL449" s="743" cm="1">
        <f t="array" ref="AL449">INDEX($H449:$K449,0,MATCH(AL$422,$H$422:$K$422,0))*INDEX($J$416:$R$419,MATCH(AL$422,$I$416:$I$419,0),MATCH(AL$421,$J$415:$R$415,0))</f>
        <v>2</v>
      </c>
      <c r="AM449" s="743" cm="1">
        <f t="array" ref="AM449">INDEX($H449:$K449,0,MATCH(AM$422,$H$422:$K$422,0))*INDEX($J$416:$R$419,MATCH(AM$422,$I$416:$I$419,0),MATCH(AM$421,$J$415:$R$415,0))</f>
        <v>0</v>
      </c>
      <c r="AN449" s="743" cm="1">
        <f t="array" ref="AN449">INDEX($H449:$K449,0,MATCH(AN$422,$H$422:$K$422,0))*INDEX($J$416:$R$419,MATCH(AN$422,$I$416:$I$419,0),MATCH(AN$421,$J$415:$R$415,0))</f>
        <v>1</v>
      </c>
      <c r="AO449" s="743" cm="1">
        <f t="array" ref="AO449">INDEX($H449:$K449,0,MATCH(AO$422,$H$422:$K$422,0))*INDEX($J$416:$R$419,MATCH(AO$422,$I$416:$I$419,0),MATCH(AO$421,$J$415:$R$415,0))</f>
        <v>1</v>
      </c>
      <c r="AP449" s="743" cm="1">
        <f t="array" ref="AP449">INDEX($H449:$K449,0,MATCH(AP$422,$H$422:$K$422,0))*INDEX($J$416:$R$419,MATCH(AP$422,$I$416:$I$419,0),MATCH(AP$421,$J$415:$R$415,0))</f>
        <v>2</v>
      </c>
      <c r="AQ449" s="743" cm="1">
        <f t="array" ref="AQ449">INDEX($H449:$K449,0,MATCH(AQ$422,$H$422:$K$422,0))*INDEX($J$416:$R$419,MATCH(AQ$422,$I$416:$I$419,0),MATCH(AQ$421,$J$415:$R$415,0))</f>
        <v>0</v>
      </c>
      <c r="AR449" s="743" cm="1">
        <f t="array" ref="AR449">INDEX($H449:$K449,0,MATCH(AR$422,$H$422:$K$422,0))*INDEX($J$416:$R$419,MATCH(AR$422,$I$416:$I$419,0),MATCH(AR$421,$J$415:$R$415,0))</f>
        <v>1</v>
      </c>
      <c r="AS449" s="743" cm="1">
        <f t="array" ref="AS449">INDEX($H449:$K449,0,MATCH(AS$422,$H$422:$K$422,0))*INDEX($J$416:$R$419,MATCH(AS$422,$I$416:$I$419,0),MATCH(AS$421,$J$415:$R$415,0))</f>
        <v>1</v>
      </c>
      <c r="AT449" s="743" cm="1">
        <f t="array" ref="AT449">INDEX($H449:$K449,0,MATCH(AT$422,$H$422:$K$422,0))*INDEX($J$416:$R$419,MATCH(AT$422,$I$416:$I$419,0),MATCH(AT$421,$J$415:$R$415,0))</f>
        <v>2</v>
      </c>
      <c r="AU449" s="743" cm="1">
        <f t="array" ref="AU449">INDEX($H449:$K449,0,MATCH(AU$422,$H$422:$K$422,0))*INDEX($J$416:$R$419,MATCH(AU$422,$I$416:$I$419,0),MATCH(AU$421,$J$415:$R$415,0))</f>
        <v>0</v>
      </c>
      <c r="AV449" s="196"/>
      <c r="AW449" s="196"/>
      <c r="AX449" s="17"/>
      <c r="AY449" s="9"/>
      <c r="AZ449" s="9"/>
      <c r="BA449" s="9"/>
    </row>
    <row r="450" spans="1:53" ht="15" outlineLevel="1" x14ac:dyDescent="0.25">
      <c r="A450" s="7"/>
      <c r="B450" s="8"/>
      <c r="C450" s="18"/>
      <c r="D450" s="18"/>
      <c r="E450" s="18"/>
      <c r="F450" s="27"/>
      <c r="G450" s="27" t="str">
        <f t="shared" si="124"/>
        <v>YAAA2A1a</v>
      </c>
      <c r="H450" s="232">
        <v>0</v>
      </c>
      <c r="I450" s="232">
        <v>0</v>
      </c>
      <c r="J450" s="232">
        <v>0</v>
      </c>
      <c r="K450" s="232">
        <v>0</v>
      </c>
      <c r="L450" s="743" cm="1">
        <f t="array" ref="L450">INDEX($H450:$K450,0,MATCH(L$422,$H$422:$K$422,0))*INDEX($J$416:$R$419,MATCH(L$422,$I$416:$I$419,0),MATCH(L$421,$J$415:$R$415,0))</f>
        <v>0</v>
      </c>
      <c r="M450" s="743" cm="1">
        <f t="array" ref="M450">INDEX($H450:$K450,0,MATCH(M$422,$H$422:$K$422,0))*INDEX($J$416:$R$419,MATCH(M$422,$I$416:$I$419,0),MATCH(M$421,$J$415:$R$415,0))</f>
        <v>0</v>
      </c>
      <c r="N450" s="743" cm="1">
        <f t="array" ref="N450">INDEX($H450:$K450,0,MATCH(N$422,$H$422:$K$422,0))*INDEX($J$416:$R$419,MATCH(N$422,$I$416:$I$419,0),MATCH(N$421,$J$415:$R$415,0))</f>
        <v>0</v>
      </c>
      <c r="O450" s="743" cm="1">
        <f t="array" ref="O450">INDEX($H450:$K450,0,MATCH(O$422,$H$422:$K$422,0))*INDEX($J$416:$R$419,MATCH(O$422,$I$416:$I$419,0),MATCH(O$421,$J$415:$R$415,0))</f>
        <v>0</v>
      </c>
      <c r="P450" s="743" cm="1">
        <f t="array" ref="P450">INDEX($H450:$K450,0,MATCH(P$422,$H$422:$K$422,0))*INDEX($J$416:$R$419,MATCH(P$422,$I$416:$I$419,0),MATCH(P$421,$J$415:$R$415,0))</f>
        <v>0</v>
      </c>
      <c r="Q450" s="743" cm="1">
        <f t="array" ref="Q450">INDEX($H450:$K450,0,MATCH(Q$422,$H$422:$K$422,0))*INDEX($J$416:$R$419,MATCH(Q$422,$I$416:$I$419,0),MATCH(Q$421,$J$415:$R$415,0))</f>
        <v>0</v>
      </c>
      <c r="R450" s="743" cm="1">
        <f t="array" ref="R450">INDEX($H450:$K450,0,MATCH(R$422,$H$422:$K$422,0))*INDEX($J$416:$R$419,MATCH(R$422,$I$416:$I$419,0),MATCH(R$421,$J$415:$R$415,0))</f>
        <v>0</v>
      </c>
      <c r="S450" s="743" cm="1">
        <f t="array" ref="S450">INDEX($H450:$K450,0,MATCH(S$422,$H$422:$K$422,0))*INDEX($J$416:$R$419,MATCH(S$422,$I$416:$I$419,0),MATCH(S$421,$J$415:$R$415,0))</f>
        <v>0</v>
      </c>
      <c r="T450" s="743" cm="1">
        <f t="array" ref="T450">INDEX($H450:$K450,0,MATCH(T$422,$H$422:$K$422,0))*INDEX($J$416:$R$419,MATCH(T$422,$I$416:$I$419,0),MATCH(T$421,$J$415:$R$415,0))</f>
        <v>0</v>
      </c>
      <c r="U450" s="743" cm="1">
        <f t="array" ref="U450">INDEX($H450:$K450,0,MATCH(U$422,$H$422:$K$422,0))*INDEX($J$416:$R$419,MATCH(U$422,$I$416:$I$419,0),MATCH(U$421,$J$415:$R$415,0))</f>
        <v>0</v>
      </c>
      <c r="V450" s="743" cm="1">
        <f t="array" ref="V450">INDEX($H450:$K450,0,MATCH(V$422,$H$422:$K$422,0))*INDEX($J$416:$R$419,MATCH(V$422,$I$416:$I$419,0),MATCH(V$421,$J$415:$R$415,0))</f>
        <v>0</v>
      </c>
      <c r="W450" s="743" cm="1">
        <f t="array" ref="W450">INDEX($H450:$K450,0,MATCH(W$422,$H$422:$K$422,0))*INDEX($J$416:$R$419,MATCH(W$422,$I$416:$I$419,0),MATCH(W$421,$J$415:$R$415,0))</f>
        <v>0</v>
      </c>
      <c r="X450" s="743" cm="1">
        <f t="array" ref="X450">INDEX($H450:$K450,0,MATCH(X$422,$H$422:$K$422,0))*INDEX($J$416:$R$419,MATCH(X$422,$I$416:$I$419,0),MATCH(X$421,$J$415:$R$415,0))</f>
        <v>0</v>
      </c>
      <c r="Y450" s="743" cm="1">
        <f t="array" ref="Y450">INDEX($H450:$K450,0,MATCH(Y$422,$H$422:$K$422,0))*INDEX($J$416:$R$419,MATCH(Y$422,$I$416:$I$419,0),MATCH(Y$421,$J$415:$R$415,0))</f>
        <v>0</v>
      </c>
      <c r="Z450" s="743" cm="1">
        <f t="array" ref="Z450">INDEX($H450:$K450,0,MATCH(Z$422,$H$422:$K$422,0))*INDEX($J$416:$R$419,MATCH(Z$422,$I$416:$I$419,0),MATCH(Z$421,$J$415:$R$415,0))</f>
        <v>0</v>
      </c>
      <c r="AA450" s="743" cm="1">
        <f t="array" ref="AA450">INDEX($H450:$K450,0,MATCH(AA$422,$H$422:$K$422,0))*INDEX($J$416:$R$419,MATCH(AA$422,$I$416:$I$419,0),MATCH(AA$421,$J$415:$R$415,0))</f>
        <v>0</v>
      </c>
      <c r="AB450" s="743" cm="1">
        <f t="array" ref="AB450">INDEX($H450:$K450,0,MATCH(AB$422,$H$422:$K$422,0))*INDEX($J$416:$R$419,MATCH(AB$422,$I$416:$I$419,0),MATCH(AB$421,$J$415:$R$415,0))</f>
        <v>0</v>
      </c>
      <c r="AC450" s="743" cm="1">
        <f t="array" ref="AC450">INDEX($H450:$K450,0,MATCH(AC$422,$H$422:$K$422,0))*INDEX($J$416:$R$419,MATCH(AC$422,$I$416:$I$419,0),MATCH(AC$421,$J$415:$R$415,0))</f>
        <v>0</v>
      </c>
      <c r="AD450" s="743" cm="1">
        <f t="array" ref="AD450">INDEX($H450:$K450,0,MATCH(AD$422,$H$422:$K$422,0))*INDEX($J$416:$R$419,MATCH(AD$422,$I$416:$I$419,0),MATCH(AD$421,$J$415:$R$415,0))</f>
        <v>0</v>
      </c>
      <c r="AE450" s="743" cm="1">
        <f t="array" ref="AE450">INDEX($H450:$K450,0,MATCH(AE$422,$H$422:$K$422,0))*INDEX($J$416:$R$419,MATCH(AE$422,$I$416:$I$419,0),MATCH(AE$421,$J$415:$R$415,0))</f>
        <v>0</v>
      </c>
      <c r="AF450" s="743" cm="1">
        <f t="array" ref="AF450">INDEX($H450:$K450,0,MATCH(AF$422,$H$422:$K$422,0))*INDEX($J$416:$R$419,MATCH(AF$422,$I$416:$I$419,0),MATCH(AF$421,$J$415:$R$415,0))</f>
        <v>0</v>
      </c>
      <c r="AG450" s="743" cm="1">
        <f t="array" ref="AG450">INDEX($H450:$K450,0,MATCH(AG$422,$H$422:$K$422,0))*INDEX($J$416:$R$419,MATCH(AG$422,$I$416:$I$419,0),MATCH(AG$421,$J$415:$R$415,0))</f>
        <v>0</v>
      </c>
      <c r="AH450" s="743" cm="1">
        <f t="array" ref="AH450">INDEX($H450:$K450,0,MATCH(AH$422,$H$422:$K$422,0))*INDEX($J$416:$R$419,MATCH(AH$422,$I$416:$I$419,0),MATCH(AH$421,$J$415:$R$415,0))</f>
        <v>0</v>
      </c>
      <c r="AI450" s="743" cm="1">
        <f t="array" ref="AI450">INDEX($H450:$K450,0,MATCH(AI$422,$H$422:$K$422,0))*INDEX($J$416:$R$419,MATCH(AI$422,$I$416:$I$419,0),MATCH(AI$421,$J$415:$R$415,0))</f>
        <v>0</v>
      </c>
      <c r="AJ450" s="743" cm="1">
        <f t="array" ref="AJ450">INDEX($H450:$K450,0,MATCH(AJ$422,$H$422:$K$422,0))*INDEX($J$416:$R$419,MATCH(AJ$422,$I$416:$I$419,0),MATCH(AJ$421,$J$415:$R$415,0))</f>
        <v>0</v>
      </c>
      <c r="AK450" s="743" cm="1">
        <f t="array" ref="AK450">INDEX($H450:$K450,0,MATCH(AK$422,$H$422:$K$422,0))*INDEX($J$416:$R$419,MATCH(AK$422,$I$416:$I$419,0),MATCH(AK$421,$J$415:$R$415,0))</f>
        <v>0</v>
      </c>
      <c r="AL450" s="743" cm="1">
        <f t="array" ref="AL450">INDEX($H450:$K450,0,MATCH(AL$422,$H$422:$K$422,0))*INDEX($J$416:$R$419,MATCH(AL$422,$I$416:$I$419,0),MATCH(AL$421,$J$415:$R$415,0))</f>
        <v>0</v>
      </c>
      <c r="AM450" s="743" cm="1">
        <f t="array" ref="AM450">INDEX($H450:$K450,0,MATCH(AM$422,$H$422:$K$422,0))*INDEX($J$416:$R$419,MATCH(AM$422,$I$416:$I$419,0),MATCH(AM$421,$J$415:$R$415,0))</f>
        <v>0</v>
      </c>
      <c r="AN450" s="743" cm="1">
        <f t="array" ref="AN450">INDEX($H450:$K450,0,MATCH(AN$422,$H$422:$K$422,0))*INDEX($J$416:$R$419,MATCH(AN$422,$I$416:$I$419,0),MATCH(AN$421,$J$415:$R$415,0))</f>
        <v>0</v>
      </c>
      <c r="AO450" s="743" cm="1">
        <f t="array" ref="AO450">INDEX($H450:$K450,0,MATCH(AO$422,$H$422:$K$422,0))*INDEX($J$416:$R$419,MATCH(AO$422,$I$416:$I$419,0),MATCH(AO$421,$J$415:$R$415,0))</f>
        <v>0</v>
      </c>
      <c r="AP450" s="743" cm="1">
        <f t="array" ref="AP450">INDEX($H450:$K450,0,MATCH(AP$422,$H$422:$K$422,0))*INDEX($J$416:$R$419,MATCH(AP$422,$I$416:$I$419,0),MATCH(AP$421,$J$415:$R$415,0))</f>
        <v>0</v>
      </c>
      <c r="AQ450" s="743" cm="1">
        <f t="array" ref="AQ450">INDEX($H450:$K450,0,MATCH(AQ$422,$H$422:$K$422,0))*INDEX($J$416:$R$419,MATCH(AQ$422,$I$416:$I$419,0),MATCH(AQ$421,$J$415:$R$415,0))</f>
        <v>0</v>
      </c>
      <c r="AR450" s="743" cm="1">
        <f t="array" ref="AR450">INDEX($H450:$K450,0,MATCH(AR$422,$H$422:$K$422,0))*INDEX($J$416:$R$419,MATCH(AR$422,$I$416:$I$419,0),MATCH(AR$421,$J$415:$R$415,0))</f>
        <v>0</v>
      </c>
      <c r="AS450" s="743" cm="1">
        <f t="array" ref="AS450">INDEX($H450:$K450,0,MATCH(AS$422,$H$422:$K$422,0))*INDEX($J$416:$R$419,MATCH(AS$422,$I$416:$I$419,0),MATCH(AS$421,$J$415:$R$415,0))</f>
        <v>0</v>
      </c>
      <c r="AT450" s="743" cm="1">
        <f t="array" ref="AT450">INDEX($H450:$K450,0,MATCH(AT$422,$H$422:$K$422,0))*INDEX($J$416:$R$419,MATCH(AT$422,$I$416:$I$419,0),MATCH(AT$421,$J$415:$R$415,0))</f>
        <v>0</v>
      </c>
      <c r="AU450" s="743" cm="1">
        <f t="array" ref="AU450">INDEX($H450:$K450,0,MATCH(AU$422,$H$422:$K$422,0))*INDEX($J$416:$R$419,MATCH(AU$422,$I$416:$I$419,0),MATCH(AU$421,$J$415:$R$415,0))</f>
        <v>0</v>
      </c>
      <c r="AV450" s="196"/>
      <c r="AW450" s="196"/>
      <c r="AX450" s="17"/>
      <c r="AY450" s="9"/>
      <c r="AZ450" s="9"/>
      <c r="BA450" s="9"/>
    </row>
    <row r="451" spans="1:53" ht="15" outlineLevel="1" x14ac:dyDescent="0.25">
      <c r="A451" s="7"/>
      <c r="B451" s="8"/>
      <c r="C451" s="18"/>
      <c r="D451" s="18"/>
      <c r="E451" s="18"/>
      <c r="F451" s="27"/>
      <c r="G451" s="27" t="str">
        <f t="shared" si="124"/>
        <v>YYAA2A1a</v>
      </c>
      <c r="H451" s="232">
        <v>0</v>
      </c>
      <c r="I451" s="232">
        <v>0</v>
      </c>
      <c r="J451" s="232">
        <v>0</v>
      </c>
      <c r="K451" s="232">
        <v>0</v>
      </c>
      <c r="L451" s="743" cm="1">
        <f t="array" ref="L451">INDEX($H451:$K451,0,MATCH(L$422,$H$422:$K$422,0))*INDEX($J$416:$R$419,MATCH(L$422,$I$416:$I$419,0),MATCH(L$421,$J$415:$R$415,0))</f>
        <v>0</v>
      </c>
      <c r="M451" s="743" cm="1">
        <f t="array" ref="M451">INDEX($H451:$K451,0,MATCH(M$422,$H$422:$K$422,0))*INDEX($J$416:$R$419,MATCH(M$422,$I$416:$I$419,0),MATCH(M$421,$J$415:$R$415,0))</f>
        <v>0</v>
      </c>
      <c r="N451" s="743" cm="1">
        <f t="array" ref="N451">INDEX($H451:$K451,0,MATCH(N$422,$H$422:$K$422,0))*INDEX($J$416:$R$419,MATCH(N$422,$I$416:$I$419,0),MATCH(N$421,$J$415:$R$415,0))</f>
        <v>0</v>
      </c>
      <c r="O451" s="743" cm="1">
        <f t="array" ref="O451">INDEX($H451:$K451,0,MATCH(O$422,$H$422:$K$422,0))*INDEX($J$416:$R$419,MATCH(O$422,$I$416:$I$419,0),MATCH(O$421,$J$415:$R$415,0))</f>
        <v>0</v>
      </c>
      <c r="P451" s="743" cm="1">
        <f t="array" ref="P451">INDEX($H451:$K451,0,MATCH(P$422,$H$422:$K$422,0))*INDEX($J$416:$R$419,MATCH(P$422,$I$416:$I$419,0),MATCH(P$421,$J$415:$R$415,0))</f>
        <v>0</v>
      </c>
      <c r="Q451" s="743" cm="1">
        <f t="array" ref="Q451">INDEX($H451:$K451,0,MATCH(Q$422,$H$422:$K$422,0))*INDEX($J$416:$R$419,MATCH(Q$422,$I$416:$I$419,0),MATCH(Q$421,$J$415:$R$415,0))</f>
        <v>0</v>
      </c>
      <c r="R451" s="743" cm="1">
        <f t="array" ref="R451">INDEX($H451:$K451,0,MATCH(R$422,$H$422:$K$422,0))*INDEX($J$416:$R$419,MATCH(R$422,$I$416:$I$419,0),MATCH(R$421,$J$415:$R$415,0))</f>
        <v>0</v>
      </c>
      <c r="S451" s="743" cm="1">
        <f t="array" ref="S451">INDEX($H451:$K451,0,MATCH(S$422,$H$422:$K$422,0))*INDEX($J$416:$R$419,MATCH(S$422,$I$416:$I$419,0),MATCH(S$421,$J$415:$R$415,0))</f>
        <v>0</v>
      </c>
      <c r="T451" s="743" cm="1">
        <f t="array" ref="T451">INDEX($H451:$K451,0,MATCH(T$422,$H$422:$K$422,0))*INDEX($J$416:$R$419,MATCH(T$422,$I$416:$I$419,0),MATCH(T$421,$J$415:$R$415,0))</f>
        <v>0</v>
      </c>
      <c r="U451" s="743" cm="1">
        <f t="array" ref="U451">INDEX($H451:$K451,0,MATCH(U$422,$H$422:$K$422,0))*INDEX($J$416:$R$419,MATCH(U$422,$I$416:$I$419,0),MATCH(U$421,$J$415:$R$415,0))</f>
        <v>0</v>
      </c>
      <c r="V451" s="743" cm="1">
        <f t="array" ref="V451">INDEX($H451:$K451,0,MATCH(V$422,$H$422:$K$422,0))*INDEX($J$416:$R$419,MATCH(V$422,$I$416:$I$419,0),MATCH(V$421,$J$415:$R$415,0))</f>
        <v>0</v>
      </c>
      <c r="W451" s="743" cm="1">
        <f t="array" ref="W451">INDEX($H451:$K451,0,MATCH(W$422,$H$422:$K$422,0))*INDEX($J$416:$R$419,MATCH(W$422,$I$416:$I$419,0),MATCH(W$421,$J$415:$R$415,0))</f>
        <v>0</v>
      </c>
      <c r="X451" s="743" cm="1">
        <f t="array" ref="X451">INDEX($H451:$K451,0,MATCH(X$422,$H$422:$K$422,0))*INDEX($J$416:$R$419,MATCH(X$422,$I$416:$I$419,0),MATCH(X$421,$J$415:$R$415,0))</f>
        <v>0</v>
      </c>
      <c r="Y451" s="743" cm="1">
        <f t="array" ref="Y451">INDEX($H451:$K451,0,MATCH(Y$422,$H$422:$K$422,0))*INDEX($J$416:$R$419,MATCH(Y$422,$I$416:$I$419,0),MATCH(Y$421,$J$415:$R$415,0))</f>
        <v>0</v>
      </c>
      <c r="Z451" s="743" cm="1">
        <f t="array" ref="Z451">INDEX($H451:$K451,0,MATCH(Z$422,$H$422:$K$422,0))*INDEX($J$416:$R$419,MATCH(Z$422,$I$416:$I$419,0),MATCH(Z$421,$J$415:$R$415,0))</f>
        <v>0</v>
      </c>
      <c r="AA451" s="743" cm="1">
        <f t="array" ref="AA451">INDEX($H451:$K451,0,MATCH(AA$422,$H$422:$K$422,0))*INDEX($J$416:$R$419,MATCH(AA$422,$I$416:$I$419,0),MATCH(AA$421,$J$415:$R$415,0))</f>
        <v>0</v>
      </c>
      <c r="AB451" s="743" cm="1">
        <f t="array" ref="AB451">INDEX($H451:$K451,0,MATCH(AB$422,$H$422:$K$422,0))*INDEX($J$416:$R$419,MATCH(AB$422,$I$416:$I$419,0),MATCH(AB$421,$J$415:$R$415,0))</f>
        <v>0</v>
      </c>
      <c r="AC451" s="743" cm="1">
        <f t="array" ref="AC451">INDEX($H451:$K451,0,MATCH(AC$422,$H$422:$K$422,0))*INDEX($J$416:$R$419,MATCH(AC$422,$I$416:$I$419,0),MATCH(AC$421,$J$415:$R$415,0))</f>
        <v>0</v>
      </c>
      <c r="AD451" s="743" cm="1">
        <f t="array" ref="AD451">INDEX($H451:$K451,0,MATCH(AD$422,$H$422:$K$422,0))*INDEX($J$416:$R$419,MATCH(AD$422,$I$416:$I$419,0),MATCH(AD$421,$J$415:$R$415,0))</f>
        <v>0</v>
      </c>
      <c r="AE451" s="743" cm="1">
        <f t="array" ref="AE451">INDEX($H451:$K451,0,MATCH(AE$422,$H$422:$K$422,0))*INDEX($J$416:$R$419,MATCH(AE$422,$I$416:$I$419,0),MATCH(AE$421,$J$415:$R$415,0))</f>
        <v>0</v>
      </c>
      <c r="AF451" s="743" cm="1">
        <f t="array" ref="AF451">INDEX($H451:$K451,0,MATCH(AF$422,$H$422:$K$422,0))*INDEX($J$416:$R$419,MATCH(AF$422,$I$416:$I$419,0),MATCH(AF$421,$J$415:$R$415,0))</f>
        <v>0</v>
      </c>
      <c r="AG451" s="743" cm="1">
        <f t="array" ref="AG451">INDEX($H451:$K451,0,MATCH(AG$422,$H$422:$K$422,0))*INDEX($J$416:$R$419,MATCH(AG$422,$I$416:$I$419,0),MATCH(AG$421,$J$415:$R$415,0))</f>
        <v>0</v>
      </c>
      <c r="AH451" s="743" cm="1">
        <f t="array" ref="AH451">INDEX($H451:$K451,0,MATCH(AH$422,$H$422:$K$422,0))*INDEX($J$416:$R$419,MATCH(AH$422,$I$416:$I$419,0),MATCH(AH$421,$J$415:$R$415,0))</f>
        <v>0</v>
      </c>
      <c r="AI451" s="743" cm="1">
        <f t="array" ref="AI451">INDEX($H451:$K451,0,MATCH(AI$422,$H$422:$K$422,0))*INDEX($J$416:$R$419,MATCH(AI$422,$I$416:$I$419,0),MATCH(AI$421,$J$415:$R$415,0))</f>
        <v>0</v>
      </c>
      <c r="AJ451" s="743" cm="1">
        <f t="array" ref="AJ451">INDEX($H451:$K451,0,MATCH(AJ$422,$H$422:$K$422,0))*INDEX($J$416:$R$419,MATCH(AJ$422,$I$416:$I$419,0),MATCH(AJ$421,$J$415:$R$415,0))</f>
        <v>0</v>
      </c>
      <c r="AK451" s="743" cm="1">
        <f t="array" ref="AK451">INDEX($H451:$K451,0,MATCH(AK$422,$H$422:$K$422,0))*INDEX($J$416:$R$419,MATCH(AK$422,$I$416:$I$419,0),MATCH(AK$421,$J$415:$R$415,0))</f>
        <v>0</v>
      </c>
      <c r="AL451" s="743" cm="1">
        <f t="array" ref="AL451">INDEX($H451:$K451,0,MATCH(AL$422,$H$422:$K$422,0))*INDEX($J$416:$R$419,MATCH(AL$422,$I$416:$I$419,0),MATCH(AL$421,$J$415:$R$415,0))</f>
        <v>0</v>
      </c>
      <c r="AM451" s="743" cm="1">
        <f t="array" ref="AM451">INDEX($H451:$K451,0,MATCH(AM$422,$H$422:$K$422,0))*INDEX($J$416:$R$419,MATCH(AM$422,$I$416:$I$419,0),MATCH(AM$421,$J$415:$R$415,0))</f>
        <v>0</v>
      </c>
      <c r="AN451" s="743" cm="1">
        <f t="array" ref="AN451">INDEX($H451:$K451,0,MATCH(AN$422,$H$422:$K$422,0))*INDEX($J$416:$R$419,MATCH(AN$422,$I$416:$I$419,0),MATCH(AN$421,$J$415:$R$415,0))</f>
        <v>0</v>
      </c>
      <c r="AO451" s="743" cm="1">
        <f t="array" ref="AO451">INDEX($H451:$K451,0,MATCH(AO$422,$H$422:$K$422,0))*INDEX($J$416:$R$419,MATCH(AO$422,$I$416:$I$419,0),MATCH(AO$421,$J$415:$R$415,0))</f>
        <v>0</v>
      </c>
      <c r="AP451" s="743" cm="1">
        <f t="array" ref="AP451">INDEX($H451:$K451,0,MATCH(AP$422,$H$422:$K$422,0))*INDEX($J$416:$R$419,MATCH(AP$422,$I$416:$I$419,0),MATCH(AP$421,$J$415:$R$415,0))</f>
        <v>0</v>
      </c>
      <c r="AQ451" s="743" cm="1">
        <f t="array" ref="AQ451">INDEX($H451:$K451,0,MATCH(AQ$422,$H$422:$K$422,0))*INDEX($J$416:$R$419,MATCH(AQ$422,$I$416:$I$419,0),MATCH(AQ$421,$J$415:$R$415,0))</f>
        <v>0</v>
      </c>
      <c r="AR451" s="743" cm="1">
        <f t="array" ref="AR451">INDEX($H451:$K451,0,MATCH(AR$422,$H$422:$K$422,0))*INDEX($J$416:$R$419,MATCH(AR$422,$I$416:$I$419,0),MATCH(AR$421,$J$415:$R$415,0))</f>
        <v>0</v>
      </c>
      <c r="AS451" s="743" cm="1">
        <f t="array" ref="AS451">INDEX($H451:$K451,0,MATCH(AS$422,$H$422:$K$422,0))*INDEX($J$416:$R$419,MATCH(AS$422,$I$416:$I$419,0),MATCH(AS$421,$J$415:$R$415,0))</f>
        <v>0</v>
      </c>
      <c r="AT451" s="743" cm="1">
        <f t="array" ref="AT451">INDEX($H451:$K451,0,MATCH(AT$422,$H$422:$K$422,0))*INDEX($J$416:$R$419,MATCH(AT$422,$I$416:$I$419,0),MATCH(AT$421,$J$415:$R$415,0))</f>
        <v>0</v>
      </c>
      <c r="AU451" s="743" cm="1">
        <f t="array" ref="AU451">INDEX($H451:$K451,0,MATCH(AU$422,$H$422:$K$422,0))*INDEX($J$416:$R$419,MATCH(AU$422,$I$416:$I$419,0),MATCH(AU$421,$J$415:$R$415,0))</f>
        <v>0</v>
      </c>
      <c r="AV451" s="196"/>
      <c r="AW451" s="196"/>
      <c r="AX451" s="17"/>
      <c r="AY451" s="9"/>
      <c r="AZ451" s="9"/>
      <c r="BA451" s="9"/>
    </row>
    <row r="452" spans="1:53" ht="15" outlineLevel="1" x14ac:dyDescent="0.25">
      <c r="A452" s="7"/>
      <c r="B452" s="8"/>
      <c r="C452" s="18"/>
      <c r="D452" s="18"/>
      <c r="E452" s="18"/>
      <c r="F452" s="27"/>
      <c r="G452" s="27" t="str">
        <f t="shared" si="124"/>
        <v>YYOA2A1a</v>
      </c>
      <c r="H452" s="232">
        <v>0</v>
      </c>
      <c r="I452" s="232">
        <v>0</v>
      </c>
      <c r="J452" s="232">
        <v>0</v>
      </c>
      <c r="K452" s="232">
        <v>0</v>
      </c>
      <c r="L452" s="743" cm="1">
        <f t="array" ref="L452">INDEX($H452:$K452,0,MATCH(L$422,$H$422:$K$422,0))*INDEX($J$416:$R$419,MATCH(L$422,$I$416:$I$419,0),MATCH(L$421,$J$415:$R$415,0))</f>
        <v>0</v>
      </c>
      <c r="M452" s="743" cm="1">
        <f t="array" ref="M452">INDEX($H452:$K452,0,MATCH(M$422,$H$422:$K$422,0))*INDEX($J$416:$R$419,MATCH(M$422,$I$416:$I$419,0),MATCH(M$421,$J$415:$R$415,0))</f>
        <v>0</v>
      </c>
      <c r="N452" s="743" cm="1">
        <f t="array" ref="N452">INDEX($H452:$K452,0,MATCH(N$422,$H$422:$K$422,0))*INDEX($J$416:$R$419,MATCH(N$422,$I$416:$I$419,0),MATCH(N$421,$J$415:$R$415,0))</f>
        <v>0</v>
      </c>
      <c r="O452" s="743" cm="1">
        <f t="array" ref="O452">INDEX($H452:$K452,0,MATCH(O$422,$H$422:$K$422,0))*INDEX($J$416:$R$419,MATCH(O$422,$I$416:$I$419,0),MATCH(O$421,$J$415:$R$415,0))</f>
        <v>0</v>
      </c>
      <c r="P452" s="743" cm="1">
        <f t="array" ref="P452">INDEX($H452:$K452,0,MATCH(P$422,$H$422:$K$422,0))*INDEX($J$416:$R$419,MATCH(P$422,$I$416:$I$419,0),MATCH(P$421,$J$415:$R$415,0))</f>
        <v>0</v>
      </c>
      <c r="Q452" s="743" cm="1">
        <f t="array" ref="Q452">INDEX($H452:$K452,0,MATCH(Q$422,$H$422:$K$422,0))*INDEX($J$416:$R$419,MATCH(Q$422,$I$416:$I$419,0),MATCH(Q$421,$J$415:$R$415,0))</f>
        <v>0</v>
      </c>
      <c r="R452" s="743" cm="1">
        <f t="array" ref="R452">INDEX($H452:$K452,0,MATCH(R$422,$H$422:$K$422,0))*INDEX($J$416:$R$419,MATCH(R$422,$I$416:$I$419,0),MATCH(R$421,$J$415:$R$415,0))</f>
        <v>0</v>
      </c>
      <c r="S452" s="743" cm="1">
        <f t="array" ref="S452">INDEX($H452:$K452,0,MATCH(S$422,$H$422:$K$422,0))*INDEX($J$416:$R$419,MATCH(S$422,$I$416:$I$419,0),MATCH(S$421,$J$415:$R$415,0))</f>
        <v>0</v>
      </c>
      <c r="T452" s="743" cm="1">
        <f t="array" ref="T452">INDEX($H452:$K452,0,MATCH(T$422,$H$422:$K$422,0))*INDEX($J$416:$R$419,MATCH(T$422,$I$416:$I$419,0),MATCH(T$421,$J$415:$R$415,0))</f>
        <v>0</v>
      </c>
      <c r="U452" s="743" cm="1">
        <f t="array" ref="U452">INDEX($H452:$K452,0,MATCH(U$422,$H$422:$K$422,0))*INDEX($J$416:$R$419,MATCH(U$422,$I$416:$I$419,0),MATCH(U$421,$J$415:$R$415,0))</f>
        <v>0</v>
      </c>
      <c r="V452" s="743" cm="1">
        <f t="array" ref="V452">INDEX($H452:$K452,0,MATCH(V$422,$H$422:$K$422,0))*INDEX($J$416:$R$419,MATCH(V$422,$I$416:$I$419,0),MATCH(V$421,$J$415:$R$415,0))</f>
        <v>0</v>
      </c>
      <c r="W452" s="743" cm="1">
        <f t="array" ref="W452">INDEX($H452:$K452,0,MATCH(W$422,$H$422:$K$422,0))*INDEX($J$416:$R$419,MATCH(W$422,$I$416:$I$419,0),MATCH(W$421,$J$415:$R$415,0))</f>
        <v>0</v>
      </c>
      <c r="X452" s="743" cm="1">
        <f t="array" ref="X452">INDEX($H452:$K452,0,MATCH(X$422,$H$422:$K$422,0))*INDEX($J$416:$R$419,MATCH(X$422,$I$416:$I$419,0),MATCH(X$421,$J$415:$R$415,0))</f>
        <v>0</v>
      </c>
      <c r="Y452" s="743" cm="1">
        <f t="array" ref="Y452">INDEX($H452:$K452,0,MATCH(Y$422,$H$422:$K$422,0))*INDEX($J$416:$R$419,MATCH(Y$422,$I$416:$I$419,0),MATCH(Y$421,$J$415:$R$415,0))</f>
        <v>0</v>
      </c>
      <c r="Z452" s="743" cm="1">
        <f t="array" ref="Z452">INDEX($H452:$K452,0,MATCH(Z$422,$H$422:$K$422,0))*INDEX($J$416:$R$419,MATCH(Z$422,$I$416:$I$419,0),MATCH(Z$421,$J$415:$R$415,0))</f>
        <v>0</v>
      </c>
      <c r="AA452" s="743" cm="1">
        <f t="array" ref="AA452">INDEX($H452:$K452,0,MATCH(AA$422,$H$422:$K$422,0))*INDEX($J$416:$R$419,MATCH(AA$422,$I$416:$I$419,0),MATCH(AA$421,$J$415:$R$415,0))</f>
        <v>0</v>
      </c>
      <c r="AB452" s="743" cm="1">
        <f t="array" ref="AB452">INDEX($H452:$K452,0,MATCH(AB$422,$H$422:$K$422,0))*INDEX($J$416:$R$419,MATCH(AB$422,$I$416:$I$419,0),MATCH(AB$421,$J$415:$R$415,0))</f>
        <v>0</v>
      </c>
      <c r="AC452" s="743" cm="1">
        <f t="array" ref="AC452">INDEX($H452:$K452,0,MATCH(AC$422,$H$422:$K$422,0))*INDEX($J$416:$R$419,MATCH(AC$422,$I$416:$I$419,0),MATCH(AC$421,$J$415:$R$415,0))</f>
        <v>0</v>
      </c>
      <c r="AD452" s="743" cm="1">
        <f t="array" ref="AD452">INDEX($H452:$K452,0,MATCH(AD$422,$H$422:$K$422,0))*INDEX($J$416:$R$419,MATCH(AD$422,$I$416:$I$419,0),MATCH(AD$421,$J$415:$R$415,0))</f>
        <v>0</v>
      </c>
      <c r="AE452" s="743" cm="1">
        <f t="array" ref="AE452">INDEX($H452:$K452,0,MATCH(AE$422,$H$422:$K$422,0))*INDEX($J$416:$R$419,MATCH(AE$422,$I$416:$I$419,0),MATCH(AE$421,$J$415:$R$415,0))</f>
        <v>0</v>
      </c>
      <c r="AF452" s="743" cm="1">
        <f t="array" ref="AF452">INDEX($H452:$K452,0,MATCH(AF$422,$H$422:$K$422,0))*INDEX($J$416:$R$419,MATCH(AF$422,$I$416:$I$419,0),MATCH(AF$421,$J$415:$R$415,0))</f>
        <v>0</v>
      </c>
      <c r="AG452" s="743" cm="1">
        <f t="array" ref="AG452">INDEX($H452:$K452,0,MATCH(AG$422,$H$422:$K$422,0))*INDEX($J$416:$R$419,MATCH(AG$422,$I$416:$I$419,0),MATCH(AG$421,$J$415:$R$415,0))</f>
        <v>0</v>
      </c>
      <c r="AH452" s="743" cm="1">
        <f t="array" ref="AH452">INDEX($H452:$K452,0,MATCH(AH$422,$H$422:$K$422,0))*INDEX($J$416:$R$419,MATCH(AH$422,$I$416:$I$419,0),MATCH(AH$421,$J$415:$R$415,0))</f>
        <v>0</v>
      </c>
      <c r="AI452" s="743" cm="1">
        <f t="array" ref="AI452">INDEX($H452:$K452,0,MATCH(AI$422,$H$422:$K$422,0))*INDEX($J$416:$R$419,MATCH(AI$422,$I$416:$I$419,0),MATCH(AI$421,$J$415:$R$415,0))</f>
        <v>0</v>
      </c>
      <c r="AJ452" s="743" cm="1">
        <f t="array" ref="AJ452">INDEX($H452:$K452,0,MATCH(AJ$422,$H$422:$K$422,0))*INDEX($J$416:$R$419,MATCH(AJ$422,$I$416:$I$419,0),MATCH(AJ$421,$J$415:$R$415,0))</f>
        <v>0</v>
      </c>
      <c r="AK452" s="743" cm="1">
        <f t="array" ref="AK452">INDEX($H452:$K452,0,MATCH(AK$422,$H$422:$K$422,0))*INDEX($J$416:$R$419,MATCH(AK$422,$I$416:$I$419,0),MATCH(AK$421,$J$415:$R$415,0))</f>
        <v>0</v>
      </c>
      <c r="AL452" s="743" cm="1">
        <f t="array" ref="AL452">INDEX($H452:$K452,0,MATCH(AL$422,$H$422:$K$422,0))*INDEX($J$416:$R$419,MATCH(AL$422,$I$416:$I$419,0),MATCH(AL$421,$J$415:$R$415,0))</f>
        <v>0</v>
      </c>
      <c r="AM452" s="743" cm="1">
        <f t="array" ref="AM452">INDEX($H452:$K452,0,MATCH(AM$422,$H$422:$K$422,0))*INDEX($J$416:$R$419,MATCH(AM$422,$I$416:$I$419,0),MATCH(AM$421,$J$415:$R$415,0))</f>
        <v>0</v>
      </c>
      <c r="AN452" s="743" cm="1">
        <f t="array" ref="AN452">INDEX($H452:$K452,0,MATCH(AN$422,$H$422:$K$422,0))*INDEX($J$416:$R$419,MATCH(AN$422,$I$416:$I$419,0),MATCH(AN$421,$J$415:$R$415,0))</f>
        <v>0</v>
      </c>
      <c r="AO452" s="743" cm="1">
        <f t="array" ref="AO452">INDEX($H452:$K452,0,MATCH(AO$422,$H$422:$K$422,0))*INDEX($J$416:$R$419,MATCH(AO$422,$I$416:$I$419,0),MATCH(AO$421,$J$415:$R$415,0))</f>
        <v>0</v>
      </c>
      <c r="AP452" s="743" cm="1">
        <f t="array" ref="AP452">INDEX($H452:$K452,0,MATCH(AP$422,$H$422:$K$422,0))*INDEX($J$416:$R$419,MATCH(AP$422,$I$416:$I$419,0),MATCH(AP$421,$J$415:$R$415,0))</f>
        <v>0</v>
      </c>
      <c r="AQ452" s="743" cm="1">
        <f t="array" ref="AQ452">INDEX($H452:$K452,0,MATCH(AQ$422,$H$422:$K$422,0))*INDEX($J$416:$R$419,MATCH(AQ$422,$I$416:$I$419,0),MATCH(AQ$421,$J$415:$R$415,0))</f>
        <v>0</v>
      </c>
      <c r="AR452" s="743" cm="1">
        <f t="array" ref="AR452">INDEX($H452:$K452,0,MATCH(AR$422,$H$422:$K$422,0))*INDEX($J$416:$R$419,MATCH(AR$422,$I$416:$I$419,0),MATCH(AR$421,$J$415:$R$415,0))</f>
        <v>0</v>
      </c>
      <c r="AS452" s="743" cm="1">
        <f t="array" ref="AS452">INDEX($H452:$K452,0,MATCH(AS$422,$H$422:$K$422,0))*INDEX($J$416:$R$419,MATCH(AS$422,$I$416:$I$419,0),MATCH(AS$421,$J$415:$R$415,0))</f>
        <v>0</v>
      </c>
      <c r="AT452" s="743" cm="1">
        <f t="array" ref="AT452">INDEX($H452:$K452,0,MATCH(AT$422,$H$422:$K$422,0))*INDEX($J$416:$R$419,MATCH(AT$422,$I$416:$I$419,0),MATCH(AT$421,$J$415:$R$415,0))</f>
        <v>0</v>
      </c>
      <c r="AU452" s="743" cm="1">
        <f t="array" ref="AU452">INDEX($H452:$K452,0,MATCH(AU$422,$H$422:$K$422,0))*INDEX($J$416:$R$419,MATCH(AU$422,$I$416:$I$419,0),MATCH(AU$421,$J$415:$R$415,0))</f>
        <v>0</v>
      </c>
      <c r="AV452" s="196"/>
      <c r="AW452" s="196"/>
      <c r="AX452" s="17"/>
      <c r="AY452" s="9"/>
      <c r="AZ452" s="9"/>
      <c r="BA452" s="9"/>
    </row>
    <row r="453" spans="1:53" ht="15" outlineLevel="1" x14ac:dyDescent="0.25">
      <c r="A453" s="7"/>
      <c r="B453" s="8"/>
      <c r="C453" s="18"/>
      <c r="D453" s="18"/>
      <c r="E453" s="18"/>
      <c r="F453" s="27"/>
      <c r="G453" s="27" t="str">
        <f t="shared" si="124"/>
        <v>AYBOA1a</v>
      </c>
      <c r="H453" s="232">
        <v>0</v>
      </c>
      <c r="I453" s="232">
        <v>0</v>
      </c>
      <c r="J453" s="232">
        <v>0</v>
      </c>
      <c r="K453" s="232">
        <v>0</v>
      </c>
      <c r="L453" s="743" cm="1">
        <f t="array" ref="L453">INDEX($H453:$K453,0,MATCH(L$422,$H$422:$K$422,0))*INDEX($J$416:$R$419,MATCH(L$422,$I$416:$I$419,0),MATCH(L$421,$J$415:$R$415,0))</f>
        <v>0</v>
      </c>
      <c r="M453" s="743" cm="1">
        <f t="array" ref="M453">INDEX($H453:$K453,0,MATCH(M$422,$H$422:$K$422,0))*INDEX($J$416:$R$419,MATCH(M$422,$I$416:$I$419,0),MATCH(M$421,$J$415:$R$415,0))</f>
        <v>0</v>
      </c>
      <c r="N453" s="743" cm="1">
        <f t="array" ref="N453">INDEX($H453:$K453,0,MATCH(N$422,$H$422:$K$422,0))*INDEX($J$416:$R$419,MATCH(N$422,$I$416:$I$419,0),MATCH(N$421,$J$415:$R$415,0))</f>
        <v>0</v>
      </c>
      <c r="O453" s="743" cm="1">
        <f t="array" ref="O453">INDEX($H453:$K453,0,MATCH(O$422,$H$422:$K$422,0))*INDEX($J$416:$R$419,MATCH(O$422,$I$416:$I$419,0),MATCH(O$421,$J$415:$R$415,0))</f>
        <v>0</v>
      </c>
      <c r="P453" s="743" cm="1">
        <f t="array" ref="P453">INDEX($H453:$K453,0,MATCH(P$422,$H$422:$K$422,0))*INDEX($J$416:$R$419,MATCH(P$422,$I$416:$I$419,0),MATCH(P$421,$J$415:$R$415,0))</f>
        <v>0</v>
      </c>
      <c r="Q453" s="743" cm="1">
        <f t="array" ref="Q453">INDEX($H453:$K453,0,MATCH(Q$422,$H$422:$K$422,0))*INDEX($J$416:$R$419,MATCH(Q$422,$I$416:$I$419,0),MATCH(Q$421,$J$415:$R$415,0))</f>
        <v>0</v>
      </c>
      <c r="R453" s="743" cm="1">
        <f t="array" ref="R453">INDEX($H453:$K453,0,MATCH(R$422,$H$422:$K$422,0))*INDEX($J$416:$R$419,MATCH(R$422,$I$416:$I$419,0),MATCH(R$421,$J$415:$R$415,0))</f>
        <v>0</v>
      </c>
      <c r="S453" s="743" cm="1">
        <f t="array" ref="S453">INDEX($H453:$K453,0,MATCH(S$422,$H$422:$K$422,0))*INDEX($J$416:$R$419,MATCH(S$422,$I$416:$I$419,0),MATCH(S$421,$J$415:$R$415,0))</f>
        <v>0</v>
      </c>
      <c r="T453" s="743" cm="1">
        <f t="array" ref="T453">INDEX($H453:$K453,0,MATCH(T$422,$H$422:$K$422,0))*INDEX($J$416:$R$419,MATCH(T$422,$I$416:$I$419,0),MATCH(T$421,$J$415:$R$415,0))</f>
        <v>0</v>
      </c>
      <c r="U453" s="743" cm="1">
        <f t="array" ref="U453">INDEX($H453:$K453,0,MATCH(U$422,$H$422:$K$422,0))*INDEX($J$416:$R$419,MATCH(U$422,$I$416:$I$419,0),MATCH(U$421,$J$415:$R$415,0))</f>
        <v>0</v>
      </c>
      <c r="V453" s="743" cm="1">
        <f t="array" ref="V453">INDEX($H453:$K453,0,MATCH(V$422,$H$422:$K$422,0))*INDEX($J$416:$R$419,MATCH(V$422,$I$416:$I$419,0),MATCH(V$421,$J$415:$R$415,0))</f>
        <v>0</v>
      </c>
      <c r="W453" s="743" cm="1">
        <f t="array" ref="W453">INDEX($H453:$K453,0,MATCH(W$422,$H$422:$K$422,0))*INDEX($J$416:$R$419,MATCH(W$422,$I$416:$I$419,0),MATCH(W$421,$J$415:$R$415,0))</f>
        <v>0</v>
      </c>
      <c r="X453" s="743" cm="1">
        <f t="array" ref="X453">INDEX($H453:$K453,0,MATCH(X$422,$H$422:$K$422,0))*INDEX($J$416:$R$419,MATCH(X$422,$I$416:$I$419,0),MATCH(X$421,$J$415:$R$415,0))</f>
        <v>0</v>
      </c>
      <c r="Y453" s="743" cm="1">
        <f t="array" ref="Y453">INDEX($H453:$K453,0,MATCH(Y$422,$H$422:$K$422,0))*INDEX($J$416:$R$419,MATCH(Y$422,$I$416:$I$419,0),MATCH(Y$421,$J$415:$R$415,0))</f>
        <v>0</v>
      </c>
      <c r="Z453" s="743" cm="1">
        <f t="array" ref="Z453">INDEX($H453:$K453,0,MATCH(Z$422,$H$422:$K$422,0))*INDEX($J$416:$R$419,MATCH(Z$422,$I$416:$I$419,0),MATCH(Z$421,$J$415:$R$415,0))</f>
        <v>0</v>
      </c>
      <c r="AA453" s="743" cm="1">
        <f t="array" ref="AA453">INDEX($H453:$K453,0,MATCH(AA$422,$H$422:$K$422,0))*INDEX($J$416:$R$419,MATCH(AA$422,$I$416:$I$419,0),MATCH(AA$421,$J$415:$R$415,0))</f>
        <v>0</v>
      </c>
      <c r="AB453" s="743" cm="1">
        <f t="array" ref="AB453">INDEX($H453:$K453,0,MATCH(AB$422,$H$422:$K$422,0))*INDEX($J$416:$R$419,MATCH(AB$422,$I$416:$I$419,0),MATCH(AB$421,$J$415:$R$415,0))</f>
        <v>0</v>
      </c>
      <c r="AC453" s="743" cm="1">
        <f t="array" ref="AC453">INDEX($H453:$K453,0,MATCH(AC$422,$H$422:$K$422,0))*INDEX($J$416:$R$419,MATCH(AC$422,$I$416:$I$419,0),MATCH(AC$421,$J$415:$R$415,0))</f>
        <v>0</v>
      </c>
      <c r="AD453" s="743" cm="1">
        <f t="array" ref="AD453">INDEX($H453:$K453,0,MATCH(AD$422,$H$422:$K$422,0))*INDEX($J$416:$R$419,MATCH(AD$422,$I$416:$I$419,0),MATCH(AD$421,$J$415:$R$415,0))</f>
        <v>0</v>
      </c>
      <c r="AE453" s="743" cm="1">
        <f t="array" ref="AE453">INDEX($H453:$K453,0,MATCH(AE$422,$H$422:$K$422,0))*INDEX($J$416:$R$419,MATCH(AE$422,$I$416:$I$419,0),MATCH(AE$421,$J$415:$R$415,0))</f>
        <v>0</v>
      </c>
      <c r="AF453" s="743" cm="1">
        <f t="array" ref="AF453">INDEX($H453:$K453,0,MATCH(AF$422,$H$422:$K$422,0))*INDEX($J$416:$R$419,MATCH(AF$422,$I$416:$I$419,0),MATCH(AF$421,$J$415:$R$415,0))</f>
        <v>0</v>
      </c>
      <c r="AG453" s="743" cm="1">
        <f t="array" ref="AG453">INDEX($H453:$K453,0,MATCH(AG$422,$H$422:$K$422,0))*INDEX($J$416:$R$419,MATCH(AG$422,$I$416:$I$419,0),MATCH(AG$421,$J$415:$R$415,0))</f>
        <v>0</v>
      </c>
      <c r="AH453" s="743" cm="1">
        <f t="array" ref="AH453">INDEX($H453:$K453,0,MATCH(AH$422,$H$422:$K$422,0))*INDEX($J$416:$R$419,MATCH(AH$422,$I$416:$I$419,0),MATCH(AH$421,$J$415:$R$415,0))</f>
        <v>0</v>
      </c>
      <c r="AI453" s="743" cm="1">
        <f t="array" ref="AI453">INDEX($H453:$K453,0,MATCH(AI$422,$H$422:$K$422,0))*INDEX($J$416:$R$419,MATCH(AI$422,$I$416:$I$419,0),MATCH(AI$421,$J$415:$R$415,0))</f>
        <v>0</v>
      </c>
      <c r="AJ453" s="743" cm="1">
        <f t="array" ref="AJ453">INDEX($H453:$K453,0,MATCH(AJ$422,$H$422:$K$422,0))*INDEX($J$416:$R$419,MATCH(AJ$422,$I$416:$I$419,0),MATCH(AJ$421,$J$415:$R$415,0))</f>
        <v>0</v>
      </c>
      <c r="AK453" s="743" cm="1">
        <f t="array" ref="AK453">INDEX($H453:$K453,0,MATCH(AK$422,$H$422:$K$422,0))*INDEX($J$416:$R$419,MATCH(AK$422,$I$416:$I$419,0),MATCH(AK$421,$J$415:$R$415,0))</f>
        <v>0</v>
      </c>
      <c r="AL453" s="743" cm="1">
        <f t="array" ref="AL453">INDEX($H453:$K453,0,MATCH(AL$422,$H$422:$K$422,0))*INDEX($J$416:$R$419,MATCH(AL$422,$I$416:$I$419,0),MATCH(AL$421,$J$415:$R$415,0))</f>
        <v>0</v>
      </c>
      <c r="AM453" s="743" cm="1">
        <f t="array" ref="AM453">INDEX($H453:$K453,0,MATCH(AM$422,$H$422:$K$422,0))*INDEX($J$416:$R$419,MATCH(AM$422,$I$416:$I$419,0),MATCH(AM$421,$J$415:$R$415,0))</f>
        <v>0</v>
      </c>
      <c r="AN453" s="743" cm="1">
        <f t="array" ref="AN453">INDEX($H453:$K453,0,MATCH(AN$422,$H$422:$K$422,0))*INDEX($J$416:$R$419,MATCH(AN$422,$I$416:$I$419,0),MATCH(AN$421,$J$415:$R$415,0))</f>
        <v>0</v>
      </c>
      <c r="AO453" s="743" cm="1">
        <f t="array" ref="AO453">INDEX($H453:$K453,0,MATCH(AO$422,$H$422:$K$422,0))*INDEX($J$416:$R$419,MATCH(AO$422,$I$416:$I$419,0),MATCH(AO$421,$J$415:$R$415,0))</f>
        <v>0</v>
      </c>
      <c r="AP453" s="743" cm="1">
        <f t="array" ref="AP453">INDEX($H453:$K453,0,MATCH(AP$422,$H$422:$K$422,0))*INDEX($J$416:$R$419,MATCH(AP$422,$I$416:$I$419,0),MATCH(AP$421,$J$415:$R$415,0))</f>
        <v>0</v>
      </c>
      <c r="AQ453" s="743" cm="1">
        <f t="array" ref="AQ453">INDEX($H453:$K453,0,MATCH(AQ$422,$H$422:$K$422,0))*INDEX($J$416:$R$419,MATCH(AQ$422,$I$416:$I$419,0),MATCH(AQ$421,$J$415:$R$415,0))</f>
        <v>0</v>
      </c>
      <c r="AR453" s="743" cm="1">
        <f t="array" ref="AR453">INDEX($H453:$K453,0,MATCH(AR$422,$H$422:$K$422,0))*INDEX($J$416:$R$419,MATCH(AR$422,$I$416:$I$419,0),MATCH(AR$421,$J$415:$R$415,0))</f>
        <v>0</v>
      </c>
      <c r="AS453" s="743" cm="1">
        <f t="array" ref="AS453">INDEX($H453:$K453,0,MATCH(AS$422,$H$422:$K$422,0))*INDEX($J$416:$R$419,MATCH(AS$422,$I$416:$I$419,0),MATCH(AS$421,$J$415:$R$415,0))</f>
        <v>0</v>
      </c>
      <c r="AT453" s="743" cm="1">
        <f t="array" ref="AT453">INDEX($H453:$K453,0,MATCH(AT$422,$H$422:$K$422,0))*INDEX($J$416:$R$419,MATCH(AT$422,$I$416:$I$419,0),MATCH(AT$421,$J$415:$R$415,0))</f>
        <v>0</v>
      </c>
      <c r="AU453" s="743" cm="1">
        <f t="array" ref="AU453">INDEX($H453:$K453,0,MATCH(AU$422,$H$422:$K$422,0))*INDEX($J$416:$R$419,MATCH(AU$422,$I$416:$I$419,0),MATCH(AU$421,$J$415:$R$415,0))</f>
        <v>0</v>
      </c>
      <c r="AV453" s="196"/>
      <c r="AW453" s="196"/>
      <c r="AX453" s="17"/>
      <c r="AY453" s="9"/>
      <c r="AZ453" s="9"/>
      <c r="BA453" s="9"/>
    </row>
    <row r="454" spans="1:53" ht="15" outlineLevel="1" x14ac:dyDescent="0.25">
      <c r="A454" s="7"/>
      <c r="B454" s="8"/>
      <c r="C454" s="18"/>
      <c r="D454" s="18"/>
      <c r="E454" s="18"/>
      <c r="F454" s="27"/>
      <c r="G454" s="27" t="str">
        <f t="shared" si="124"/>
        <v>AANBOa</v>
      </c>
      <c r="H454" s="232">
        <v>0</v>
      </c>
      <c r="I454" s="232">
        <v>0</v>
      </c>
      <c r="J454" s="232">
        <v>0</v>
      </c>
      <c r="K454" s="232">
        <v>0</v>
      </c>
      <c r="L454" s="743" cm="1">
        <f t="array" ref="L454">INDEX($H454:$K454,0,MATCH(L$422,$H$422:$K$422,0))*INDEX($J$416:$R$419,MATCH(L$422,$I$416:$I$419,0),MATCH(L$421,$J$415:$R$415,0))</f>
        <v>0</v>
      </c>
      <c r="M454" s="743" cm="1">
        <f t="array" ref="M454">INDEX($H454:$K454,0,MATCH(M$422,$H$422:$K$422,0))*INDEX($J$416:$R$419,MATCH(M$422,$I$416:$I$419,0),MATCH(M$421,$J$415:$R$415,0))</f>
        <v>0</v>
      </c>
      <c r="N454" s="743" cm="1">
        <f t="array" ref="N454">INDEX($H454:$K454,0,MATCH(N$422,$H$422:$K$422,0))*INDEX($J$416:$R$419,MATCH(N$422,$I$416:$I$419,0),MATCH(N$421,$J$415:$R$415,0))</f>
        <v>0</v>
      </c>
      <c r="O454" s="743" cm="1">
        <f t="array" ref="O454">INDEX($H454:$K454,0,MATCH(O$422,$H$422:$K$422,0))*INDEX($J$416:$R$419,MATCH(O$422,$I$416:$I$419,0),MATCH(O$421,$J$415:$R$415,0))</f>
        <v>0</v>
      </c>
      <c r="P454" s="743" cm="1">
        <f t="array" ref="P454">INDEX($H454:$K454,0,MATCH(P$422,$H$422:$K$422,0))*INDEX($J$416:$R$419,MATCH(P$422,$I$416:$I$419,0),MATCH(P$421,$J$415:$R$415,0))</f>
        <v>0</v>
      </c>
      <c r="Q454" s="743" cm="1">
        <f t="array" ref="Q454">INDEX($H454:$K454,0,MATCH(Q$422,$H$422:$K$422,0))*INDEX($J$416:$R$419,MATCH(Q$422,$I$416:$I$419,0),MATCH(Q$421,$J$415:$R$415,0))</f>
        <v>0</v>
      </c>
      <c r="R454" s="743" cm="1">
        <f t="array" ref="R454">INDEX($H454:$K454,0,MATCH(R$422,$H$422:$K$422,0))*INDEX($J$416:$R$419,MATCH(R$422,$I$416:$I$419,0),MATCH(R$421,$J$415:$R$415,0))</f>
        <v>0</v>
      </c>
      <c r="S454" s="743" cm="1">
        <f t="array" ref="S454">INDEX($H454:$K454,0,MATCH(S$422,$H$422:$K$422,0))*INDEX($J$416:$R$419,MATCH(S$422,$I$416:$I$419,0),MATCH(S$421,$J$415:$R$415,0))</f>
        <v>0</v>
      </c>
      <c r="T454" s="743" cm="1">
        <f t="array" ref="T454">INDEX($H454:$K454,0,MATCH(T$422,$H$422:$K$422,0))*INDEX($J$416:$R$419,MATCH(T$422,$I$416:$I$419,0),MATCH(T$421,$J$415:$R$415,0))</f>
        <v>0</v>
      </c>
      <c r="U454" s="743" cm="1">
        <f t="array" ref="U454">INDEX($H454:$K454,0,MATCH(U$422,$H$422:$K$422,0))*INDEX($J$416:$R$419,MATCH(U$422,$I$416:$I$419,0),MATCH(U$421,$J$415:$R$415,0))</f>
        <v>0</v>
      </c>
      <c r="V454" s="743" cm="1">
        <f t="array" ref="V454">INDEX($H454:$K454,0,MATCH(V$422,$H$422:$K$422,0))*INDEX($J$416:$R$419,MATCH(V$422,$I$416:$I$419,0),MATCH(V$421,$J$415:$R$415,0))</f>
        <v>0</v>
      </c>
      <c r="W454" s="743" cm="1">
        <f t="array" ref="W454">INDEX($H454:$K454,0,MATCH(W$422,$H$422:$K$422,0))*INDEX($J$416:$R$419,MATCH(W$422,$I$416:$I$419,0),MATCH(W$421,$J$415:$R$415,0))</f>
        <v>0</v>
      </c>
      <c r="X454" s="743" cm="1">
        <f t="array" ref="X454">INDEX($H454:$K454,0,MATCH(X$422,$H$422:$K$422,0))*INDEX($J$416:$R$419,MATCH(X$422,$I$416:$I$419,0),MATCH(X$421,$J$415:$R$415,0))</f>
        <v>0</v>
      </c>
      <c r="Y454" s="743" cm="1">
        <f t="array" ref="Y454">INDEX($H454:$K454,0,MATCH(Y$422,$H$422:$K$422,0))*INDEX($J$416:$R$419,MATCH(Y$422,$I$416:$I$419,0),MATCH(Y$421,$J$415:$R$415,0))</f>
        <v>0</v>
      </c>
      <c r="Z454" s="743" cm="1">
        <f t="array" ref="Z454">INDEX($H454:$K454,0,MATCH(Z$422,$H$422:$K$422,0))*INDEX($J$416:$R$419,MATCH(Z$422,$I$416:$I$419,0),MATCH(Z$421,$J$415:$R$415,0))</f>
        <v>0</v>
      </c>
      <c r="AA454" s="743" cm="1">
        <f t="array" ref="AA454">INDEX($H454:$K454,0,MATCH(AA$422,$H$422:$K$422,0))*INDEX($J$416:$R$419,MATCH(AA$422,$I$416:$I$419,0),MATCH(AA$421,$J$415:$R$415,0))</f>
        <v>0</v>
      </c>
      <c r="AB454" s="743" cm="1">
        <f t="array" ref="AB454">INDEX($H454:$K454,0,MATCH(AB$422,$H$422:$K$422,0))*INDEX($J$416:$R$419,MATCH(AB$422,$I$416:$I$419,0),MATCH(AB$421,$J$415:$R$415,0))</f>
        <v>0</v>
      </c>
      <c r="AC454" s="743" cm="1">
        <f t="array" ref="AC454">INDEX($H454:$K454,0,MATCH(AC$422,$H$422:$K$422,0))*INDEX($J$416:$R$419,MATCH(AC$422,$I$416:$I$419,0),MATCH(AC$421,$J$415:$R$415,0))</f>
        <v>0</v>
      </c>
      <c r="AD454" s="743" cm="1">
        <f t="array" ref="AD454">INDEX($H454:$K454,0,MATCH(AD$422,$H$422:$K$422,0))*INDEX($J$416:$R$419,MATCH(AD$422,$I$416:$I$419,0),MATCH(AD$421,$J$415:$R$415,0))</f>
        <v>0</v>
      </c>
      <c r="AE454" s="743" cm="1">
        <f t="array" ref="AE454">INDEX($H454:$K454,0,MATCH(AE$422,$H$422:$K$422,0))*INDEX($J$416:$R$419,MATCH(AE$422,$I$416:$I$419,0),MATCH(AE$421,$J$415:$R$415,0))</f>
        <v>0</v>
      </c>
      <c r="AF454" s="743" cm="1">
        <f t="array" ref="AF454">INDEX($H454:$K454,0,MATCH(AF$422,$H$422:$K$422,0))*INDEX($J$416:$R$419,MATCH(AF$422,$I$416:$I$419,0),MATCH(AF$421,$J$415:$R$415,0))</f>
        <v>0</v>
      </c>
      <c r="AG454" s="743" cm="1">
        <f t="array" ref="AG454">INDEX($H454:$K454,0,MATCH(AG$422,$H$422:$K$422,0))*INDEX($J$416:$R$419,MATCH(AG$422,$I$416:$I$419,0),MATCH(AG$421,$J$415:$R$415,0))</f>
        <v>0</v>
      </c>
      <c r="AH454" s="743" cm="1">
        <f t="array" ref="AH454">INDEX($H454:$K454,0,MATCH(AH$422,$H$422:$K$422,0))*INDEX($J$416:$R$419,MATCH(AH$422,$I$416:$I$419,0),MATCH(AH$421,$J$415:$R$415,0))</f>
        <v>0</v>
      </c>
      <c r="AI454" s="743" cm="1">
        <f t="array" ref="AI454">INDEX($H454:$K454,0,MATCH(AI$422,$H$422:$K$422,0))*INDEX($J$416:$R$419,MATCH(AI$422,$I$416:$I$419,0),MATCH(AI$421,$J$415:$R$415,0))</f>
        <v>0</v>
      </c>
      <c r="AJ454" s="743" cm="1">
        <f t="array" ref="AJ454">INDEX($H454:$K454,0,MATCH(AJ$422,$H$422:$K$422,0))*INDEX($J$416:$R$419,MATCH(AJ$422,$I$416:$I$419,0),MATCH(AJ$421,$J$415:$R$415,0))</f>
        <v>0</v>
      </c>
      <c r="AK454" s="743" cm="1">
        <f t="array" ref="AK454">INDEX($H454:$K454,0,MATCH(AK$422,$H$422:$K$422,0))*INDEX($J$416:$R$419,MATCH(AK$422,$I$416:$I$419,0),MATCH(AK$421,$J$415:$R$415,0))</f>
        <v>0</v>
      </c>
      <c r="AL454" s="743" cm="1">
        <f t="array" ref="AL454">INDEX($H454:$K454,0,MATCH(AL$422,$H$422:$K$422,0))*INDEX($J$416:$R$419,MATCH(AL$422,$I$416:$I$419,0),MATCH(AL$421,$J$415:$R$415,0))</f>
        <v>0</v>
      </c>
      <c r="AM454" s="743" cm="1">
        <f t="array" ref="AM454">INDEX($H454:$K454,0,MATCH(AM$422,$H$422:$K$422,0))*INDEX($J$416:$R$419,MATCH(AM$422,$I$416:$I$419,0),MATCH(AM$421,$J$415:$R$415,0))</f>
        <v>0</v>
      </c>
      <c r="AN454" s="743" cm="1">
        <f t="array" ref="AN454">INDEX($H454:$K454,0,MATCH(AN$422,$H$422:$K$422,0))*INDEX($J$416:$R$419,MATCH(AN$422,$I$416:$I$419,0),MATCH(AN$421,$J$415:$R$415,0))</f>
        <v>0</v>
      </c>
      <c r="AO454" s="743" cm="1">
        <f t="array" ref="AO454">INDEX($H454:$K454,0,MATCH(AO$422,$H$422:$K$422,0))*INDEX($J$416:$R$419,MATCH(AO$422,$I$416:$I$419,0),MATCH(AO$421,$J$415:$R$415,0))</f>
        <v>0</v>
      </c>
      <c r="AP454" s="743" cm="1">
        <f t="array" ref="AP454">INDEX($H454:$K454,0,MATCH(AP$422,$H$422:$K$422,0))*INDEX($J$416:$R$419,MATCH(AP$422,$I$416:$I$419,0),MATCH(AP$421,$J$415:$R$415,0))</f>
        <v>0</v>
      </c>
      <c r="AQ454" s="743" cm="1">
        <f t="array" ref="AQ454">INDEX($H454:$K454,0,MATCH(AQ$422,$H$422:$K$422,0))*INDEX($J$416:$R$419,MATCH(AQ$422,$I$416:$I$419,0),MATCH(AQ$421,$J$415:$R$415,0))</f>
        <v>0</v>
      </c>
      <c r="AR454" s="743" cm="1">
        <f t="array" ref="AR454">INDEX($H454:$K454,0,MATCH(AR$422,$H$422:$K$422,0))*INDEX($J$416:$R$419,MATCH(AR$422,$I$416:$I$419,0),MATCH(AR$421,$J$415:$R$415,0))</f>
        <v>0</v>
      </c>
      <c r="AS454" s="743" cm="1">
        <f t="array" ref="AS454">INDEX($H454:$K454,0,MATCH(AS$422,$H$422:$K$422,0))*INDEX($J$416:$R$419,MATCH(AS$422,$I$416:$I$419,0),MATCH(AS$421,$J$415:$R$415,0))</f>
        <v>0</v>
      </c>
      <c r="AT454" s="743" cm="1">
        <f t="array" ref="AT454">INDEX($H454:$K454,0,MATCH(AT$422,$H$422:$K$422,0))*INDEX($J$416:$R$419,MATCH(AT$422,$I$416:$I$419,0),MATCH(AT$421,$J$415:$R$415,0))</f>
        <v>0</v>
      </c>
      <c r="AU454" s="743" cm="1">
        <f t="array" ref="AU454">INDEX($H454:$K454,0,MATCH(AU$422,$H$422:$K$422,0))*INDEX($J$416:$R$419,MATCH(AU$422,$I$416:$I$419,0),MATCH(AU$421,$J$415:$R$415,0))</f>
        <v>0</v>
      </c>
      <c r="AV454" s="196"/>
      <c r="AW454" s="196"/>
      <c r="AX454" s="17"/>
      <c r="AY454" s="9"/>
      <c r="AZ454" s="9"/>
      <c r="BA454" s="9"/>
    </row>
    <row r="455" spans="1:53" ht="15" outlineLevel="1" x14ac:dyDescent="0.25">
      <c r="A455" s="7"/>
      <c r="B455" s="8"/>
      <c r="C455" s="18"/>
      <c r="D455" s="18"/>
      <c r="E455" s="18"/>
      <c r="F455" s="27"/>
      <c r="G455" s="27" t="str">
        <f t="shared" ref="G455:G480" si="125">_xlfn.CONCAT(H193:M193)</f>
        <v>YABA2Ba</v>
      </c>
      <c r="H455" s="232">
        <v>0</v>
      </c>
      <c r="I455" s="232">
        <v>0</v>
      </c>
      <c r="J455" s="232">
        <v>0</v>
      </c>
      <c r="K455" s="232">
        <v>0</v>
      </c>
      <c r="L455" s="743" cm="1">
        <f t="array" ref="L455">INDEX($H455:$K455,0,MATCH(L$422,$H$422:$K$422,0))*INDEX($J$416:$R$419,MATCH(L$422,$I$416:$I$419,0),MATCH(L$421,$J$415:$R$415,0))</f>
        <v>0</v>
      </c>
      <c r="M455" s="743" cm="1">
        <f t="array" ref="M455">INDEX($H455:$K455,0,MATCH(M$422,$H$422:$K$422,0))*INDEX($J$416:$R$419,MATCH(M$422,$I$416:$I$419,0),MATCH(M$421,$J$415:$R$415,0))</f>
        <v>0</v>
      </c>
      <c r="N455" s="743" cm="1">
        <f t="array" ref="N455">INDEX($H455:$K455,0,MATCH(N$422,$H$422:$K$422,0))*INDEX($J$416:$R$419,MATCH(N$422,$I$416:$I$419,0),MATCH(N$421,$J$415:$R$415,0))</f>
        <v>0</v>
      </c>
      <c r="O455" s="743" cm="1">
        <f t="array" ref="O455">INDEX($H455:$K455,0,MATCH(O$422,$H$422:$K$422,0))*INDEX($J$416:$R$419,MATCH(O$422,$I$416:$I$419,0),MATCH(O$421,$J$415:$R$415,0))</f>
        <v>0</v>
      </c>
      <c r="P455" s="743" cm="1">
        <f t="array" ref="P455">INDEX($H455:$K455,0,MATCH(P$422,$H$422:$K$422,0))*INDEX($J$416:$R$419,MATCH(P$422,$I$416:$I$419,0),MATCH(P$421,$J$415:$R$415,0))</f>
        <v>0</v>
      </c>
      <c r="Q455" s="743" cm="1">
        <f t="array" ref="Q455">INDEX($H455:$K455,0,MATCH(Q$422,$H$422:$K$422,0))*INDEX($J$416:$R$419,MATCH(Q$422,$I$416:$I$419,0),MATCH(Q$421,$J$415:$R$415,0))</f>
        <v>0</v>
      </c>
      <c r="R455" s="743" cm="1">
        <f t="array" ref="R455">INDEX($H455:$K455,0,MATCH(R$422,$H$422:$K$422,0))*INDEX($J$416:$R$419,MATCH(R$422,$I$416:$I$419,0),MATCH(R$421,$J$415:$R$415,0))</f>
        <v>0</v>
      </c>
      <c r="S455" s="743" cm="1">
        <f t="array" ref="S455">INDEX($H455:$K455,0,MATCH(S$422,$H$422:$K$422,0))*INDEX($J$416:$R$419,MATCH(S$422,$I$416:$I$419,0),MATCH(S$421,$J$415:$R$415,0))</f>
        <v>0</v>
      </c>
      <c r="T455" s="743" cm="1">
        <f t="array" ref="T455">INDEX($H455:$K455,0,MATCH(T$422,$H$422:$K$422,0))*INDEX($J$416:$R$419,MATCH(T$422,$I$416:$I$419,0),MATCH(T$421,$J$415:$R$415,0))</f>
        <v>0</v>
      </c>
      <c r="U455" s="743" cm="1">
        <f t="array" ref="U455">INDEX($H455:$K455,0,MATCH(U$422,$H$422:$K$422,0))*INDEX($J$416:$R$419,MATCH(U$422,$I$416:$I$419,0),MATCH(U$421,$J$415:$R$415,0))</f>
        <v>0</v>
      </c>
      <c r="V455" s="743" cm="1">
        <f t="array" ref="V455">INDEX($H455:$K455,0,MATCH(V$422,$H$422:$K$422,0))*INDEX($J$416:$R$419,MATCH(V$422,$I$416:$I$419,0),MATCH(V$421,$J$415:$R$415,0))</f>
        <v>0</v>
      </c>
      <c r="W455" s="743" cm="1">
        <f t="array" ref="W455">INDEX($H455:$K455,0,MATCH(W$422,$H$422:$K$422,0))*INDEX($J$416:$R$419,MATCH(W$422,$I$416:$I$419,0),MATCH(W$421,$J$415:$R$415,0))</f>
        <v>0</v>
      </c>
      <c r="X455" s="743" cm="1">
        <f t="array" ref="X455">INDEX($H455:$K455,0,MATCH(X$422,$H$422:$K$422,0))*INDEX($J$416:$R$419,MATCH(X$422,$I$416:$I$419,0),MATCH(X$421,$J$415:$R$415,0))</f>
        <v>0</v>
      </c>
      <c r="Y455" s="743" cm="1">
        <f t="array" ref="Y455">INDEX($H455:$K455,0,MATCH(Y$422,$H$422:$K$422,0))*INDEX($J$416:$R$419,MATCH(Y$422,$I$416:$I$419,0),MATCH(Y$421,$J$415:$R$415,0))</f>
        <v>0</v>
      </c>
      <c r="Z455" s="743" cm="1">
        <f t="array" ref="Z455">INDEX($H455:$K455,0,MATCH(Z$422,$H$422:$K$422,0))*INDEX($J$416:$R$419,MATCH(Z$422,$I$416:$I$419,0),MATCH(Z$421,$J$415:$R$415,0))</f>
        <v>0</v>
      </c>
      <c r="AA455" s="743" cm="1">
        <f t="array" ref="AA455">INDEX($H455:$K455,0,MATCH(AA$422,$H$422:$K$422,0))*INDEX($J$416:$R$419,MATCH(AA$422,$I$416:$I$419,0),MATCH(AA$421,$J$415:$R$415,0))</f>
        <v>0</v>
      </c>
      <c r="AB455" s="743" cm="1">
        <f t="array" ref="AB455">INDEX($H455:$K455,0,MATCH(AB$422,$H$422:$K$422,0))*INDEX($J$416:$R$419,MATCH(AB$422,$I$416:$I$419,0),MATCH(AB$421,$J$415:$R$415,0))</f>
        <v>0</v>
      </c>
      <c r="AC455" s="743" cm="1">
        <f t="array" ref="AC455">INDEX($H455:$K455,0,MATCH(AC$422,$H$422:$K$422,0))*INDEX($J$416:$R$419,MATCH(AC$422,$I$416:$I$419,0),MATCH(AC$421,$J$415:$R$415,0))</f>
        <v>0</v>
      </c>
      <c r="AD455" s="743" cm="1">
        <f t="array" ref="AD455">INDEX($H455:$K455,0,MATCH(AD$422,$H$422:$K$422,0))*INDEX($J$416:$R$419,MATCH(AD$422,$I$416:$I$419,0),MATCH(AD$421,$J$415:$R$415,0))</f>
        <v>0</v>
      </c>
      <c r="AE455" s="743" cm="1">
        <f t="array" ref="AE455">INDEX($H455:$K455,0,MATCH(AE$422,$H$422:$K$422,0))*INDEX($J$416:$R$419,MATCH(AE$422,$I$416:$I$419,0),MATCH(AE$421,$J$415:$R$415,0))</f>
        <v>0</v>
      </c>
      <c r="AF455" s="743" cm="1">
        <f t="array" ref="AF455">INDEX($H455:$K455,0,MATCH(AF$422,$H$422:$K$422,0))*INDEX($J$416:$R$419,MATCH(AF$422,$I$416:$I$419,0),MATCH(AF$421,$J$415:$R$415,0))</f>
        <v>0</v>
      </c>
      <c r="AG455" s="743" cm="1">
        <f t="array" ref="AG455">INDEX($H455:$K455,0,MATCH(AG$422,$H$422:$K$422,0))*INDEX($J$416:$R$419,MATCH(AG$422,$I$416:$I$419,0),MATCH(AG$421,$J$415:$R$415,0))</f>
        <v>0</v>
      </c>
      <c r="AH455" s="743" cm="1">
        <f t="array" ref="AH455">INDEX($H455:$K455,0,MATCH(AH$422,$H$422:$K$422,0))*INDEX($J$416:$R$419,MATCH(AH$422,$I$416:$I$419,0),MATCH(AH$421,$J$415:$R$415,0))</f>
        <v>0</v>
      </c>
      <c r="AI455" s="743" cm="1">
        <f t="array" ref="AI455">INDEX($H455:$K455,0,MATCH(AI$422,$H$422:$K$422,0))*INDEX($J$416:$R$419,MATCH(AI$422,$I$416:$I$419,0),MATCH(AI$421,$J$415:$R$415,0))</f>
        <v>0</v>
      </c>
      <c r="AJ455" s="743" cm="1">
        <f t="array" ref="AJ455">INDEX($H455:$K455,0,MATCH(AJ$422,$H$422:$K$422,0))*INDEX($J$416:$R$419,MATCH(AJ$422,$I$416:$I$419,0),MATCH(AJ$421,$J$415:$R$415,0))</f>
        <v>0</v>
      </c>
      <c r="AK455" s="743" cm="1">
        <f t="array" ref="AK455">INDEX($H455:$K455,0,MATCH(AK$422,$H$422:$K$422,0))*INDEX($J$416:$R$419,MATCH(AK$422,$I$416:$I$419,0),MATCH(AK$421,$J$415:$R$415,0))</f>
        <v>0</v>
      </c>
      <c r="AL455" s="743" cm="1">
        <f t="array" ref="AL455">INDEX($H455:$K455,0,MATCH(AL$422,$H$422:$K$422,0))*INDEX($J$416:$R$419,MATCH(AL$422,$I$416:$I$419,0),MATCH(AL$421,$J$415:$R$415,0))</f>
        <v>0</v>
      </c>
      <c r="AM455" s="743" cm="1">
        <f t="array" ref="AM455">INDEX($H455:$K455,0,MATCH(AM$422,$H$422:$K$422,0))*INDEX($J$416:$R$419,MATCH(AM$422,$I$416:$I$419,0),MATCH(AM$421,$J$415:$R$415,0))</f>
        <v>0</v>
      </c>
      <c r="AN455" s="743" cm="1">
        <f t="array" ref="AN455">INDEX($H455:$K455,0,MATCH(AN$422,$H$422:$K$422,0))*INDEX($J$416:$R$419,MATCH(AN$422,$I$416:$I$419,0),MATCH(AN$421,$J$415:$R$415,0))</f>
        <v>0</v>
      </c>
      <c r="AO455" s="743" cm="1">
        <f t="array" ref="AO455">INDEX($H455:$K455,0,MATCH(AO$422,$H$422:$K$422,0))*INDEX($J$416:$R$419,MATCH(AO$422,$I$416:$I$419,0),MATCH(AO$421,$J$415:$R$415,0))</f>
        <v>0</v>
      </c>
      <c r="AP455" s="743" cm="1">
        <f t="array" ref="AP455">INDEX($H455:$K455,0,MATCH(AP$422,$H$422:$K$422,0))*INDEX($J$416:$R$419,MATCH(AP$422,$I$416:$I$419,0),MATCH(AP$421,$J$415:$R$415,0))</f>
        <v>0</v>
      </c>
      <c r="AQ455" s="743" cm="1">
        <f t="array" ref="AQ455">INDEX($H455:$K455,0,MATCH(AQ$422,$H$422:$K$422,0))*INDEX($J$416:$R$419,MATCH(AQ$422,$I$416:$I$419,0),MATCH(AQ$421,$J$415:$R$415,0))</f>
        <v>0</v>
      </c>
      <c r="AR455" s="743" cm="1">
        <f t="array" ref="AR455">INDEX($H455:$K455,0,MATCH(AR$422,$H$422:$K$422,0))*INDEX($J$416:$R$419,MATCH(AR$422,$I$416:$I$419,0),MATCH(AR$421,$J$415:$R$415,0))</f>
        <v>0</v>
      </c>
      <c r="AS455" s="743" cm="1">
        <f t="array" ref="AS455">INDEX($H455:$K455,0,MATCH(AS$422,$H$422:$K$422,0))*INDEX($J$416:$R$419,MATCH(AS$422,$I$416:$I$419,0),MATCH(AS$421,$J$415:$R$415,0))</f>
        <v>0</v>
      </c>
      <c r="AT455" s="743" cm="1">
        <f t="array" ref="AT455">INDEX($H455:$K455,0,MATCH(AT$422,$H$422:$K$422,0))*INDEX($J$416:$R$419,MATCH(AT$422,$I$416:$I$419,0),MATCH(AT$421,$J$415:$R$415,0))</f>
        <v>0</v>
      </c>
      <c r="AU455" s="743" cm="1">
        <f t="array" ref="AU455">INDEX($H455:$K455,0,MATCH(AU$422,$H$422:$K$422,0))*INDEX($J$416:$R$419,MATCH(AU$422,$I$416:$I$419,0),MATCH(AU$421,$J$415:$R$415,0))</f>
        <v>0</v>
      </c>
      <c r="AV455" s="196"/>
      <c r="AW455" s="196"/>
      <c r="AX455" s="17"/>
      <c r="AY455" s="9"/>
      <c r="AZ455" s="9"/>
      <c r="BA455" s="9"/>
    </row>
    <row r="456" spans="1:53" ht="15" outlineLevel="1" x14ac:dyDescent="0.25">
      <c r="A456" s="7"/>
      <c r="B456" s="8"/>
      <c r="C456" s="18"/>
      <c r="D456" s="18"/>
      <c r="E456" s="18"/>
      <c r="F456" s="27"/>
      <c r="G456" s="27" t="str">
        <f t="shared" si="125"/>
        <v>AYABA1b</v>
      </c>
      <c r="H456" s="232">
        <v>1</v>
      </c>
      <c r="I456" s="232">
        <v>1</v>
      </c>
      <c r="J456" s="232">
        <v>1</v>
      </c>
      <c r="K456" s="232">
        <v>1</v>
      </c>
      <c r="L456" s="743" cm="1">
        <f t="array" ref="L456">INDEX($H456:$K456,0,MATCH(L$422,$H$422:$K$422,0))*INDEX($J$416:$R$419,MATCH(L$422,$I$416:$I$419,0),MATCH(L$421,$J$415:$R$415,0))</f>
        <v>2</v>
      </c>
      <c r="M456" s="743" cm="1">
        <f t="array" ref="M456">INDEX($H456:$K456,0,MATCH(M$422,$H$422:$K$422,0))*INDEX($J$416:$R$419,MATCH(M$422,$I$416:$I$419,0),MATCH(M$421,$J$415:$R$415,0))</f>
        <v>1</v>
      </c>
      <c r="N456" s="743" cm="1">
        <f t="array" ref="N456">INDEX($H456:$K456,0,MATCH(N$422,$H$422:$K$422,0))*INDEX($J$416:$R$419,MATCH(N$422,$I$416:$I$419,0),MATCH(N$421,$J$415:$R$415,0))</f>
        <v>1</v>
      </c>
      <c r="O456" s="743" cm="1">
        <f t="array" ref="O456">INDEX($H456:$K456,0,MATCH(O$422,$H$422:$K$422,0))*INDEX($J$416:$R$419,MATCH(O$422,$I$416:$I$419,0),MATCH(O$421,$J$415:$R$415,0))</f>
        <v>1</v>
      </c>
      <c r="P456" s="743" cm="1">
        <f t="array" ref="P456">INDEX($H456:$K456,0,MATCH(P$422,$H$422:$K$422,0))*INDEX($J$416:$R$419,MATCH(P$422,$I$416:$I$419,0),MATCH(P$421,$J$415:$R$415,0))</f>
        <v>2</v>
      </c>
      <c r="Q456" s="743" cm="1">
        <f t="array" ref="Q456">INDEX($H456:$K456,0,MATCH(Q$422,$H$422:$K$422,0))*INDEX($J$416:$R$419,MATCH(Q$422,$I$416:$I$419,0),MATCH(Q$421,$J$415:$R$415,0))</f>
        <v>1</v>
      </c>
      <c r="R456" s="743" cm="1">
        <f t="array" ref="R456">INDEX($H456:$K456,0,MATCH(R$422,$H$422:$K$422,0))*INDEX($J$416:$R$419,MATCH(R$422,$I$416:$I$419,0),MATCH(R$421,$J$415:$R$415,0))</f>
        <v>1</v>
      </c>
      <c r="S456" s="743" cm="1">
        <f t="array" ref="S456">INDEX($H456:$K456,0,MATCH(S$422,$H$422:$K$422,0))*INDEX($J$416:$R$419,MATCH(S$422,$I$416:$I$419,0),MATCH(S$421,$J$415:$R$415,0))</f>
        <v>1</v>
      </c>
      <c r="T456" s="743" cm="1">
        <f t="array" ref="T456">INDEX($H456:$K456,0,MATCH(T$422,$H$422:$K$422,0))*INDEX($J$416:$R$419,MATCH(T$422,$I$416:$I$419,0),MATCH(T$421,$J$415:$R$415,0))</f>
        <v>2</v>
      </c>
      <c r="U456" s="743" cm="1">
        <f t="array" ref="U456">INDEX($H456:$K456,0,MATCH(U$422,$H$422:$K$422,0))*INDEX($J$416:$R$419,MATCH(U$422,$I$416:$I$419,0),MATCH(U$421,$J$415:$R$415,0))</f>
        <v>1</v>
      </c>
      <c r="V456" s="743" cm="1">
        <f t="array" ref="V456">INDEX($H456:$K456,0,MATCH(V$422,$H$422:$K$422,0))*INDEX($J$416:$R$419,MATCH(V$422,$I$416:$I$419,0),MATCH(V$421,$J$415:$R$415,0))</f>
        <v>1</v>
      </c>
      <c r="W456" s="743" cm="1">
        <f t="array" ref="W456">INDEX($H456:$K456,0,MATCH(W$422,$H$422:$K$422,0))*INDEX($J$416:$R$419,MATCH(W$422,$I$416:$I$419,0),MATCH(W$421,$J$415:$R$415,0))</f>
        <v>1</v>
      </c>
      <c r="X456" s="743" cm="1">
        <f t="array" ref="X456">INDEX($H456:$K456,0,MATCH(X$422,$H$422:$K$422,0))*INDEX($J$416:$R$419,MATCH(X$422,$I$416:$I$419,0),MATCH(X$421,$J$415:$R$415,0))</f>
        <v>2</v>
      </c>
      <c r="Y456" s="743" cm="1">
        <f t="array" ref="Y456">INDEX($H456:$K456,0,MATCH(Y$422,$H$422:$K$422,0))*INDEX($J$416:$R$419,MATCH(Y$422,$I$416:$I$419,0),MATCH(Y$421,$J$415:$R$415,0))</f>
        <v>1</v>
      </c>
      <c r="Z456" s="743" cm="1">
        <f t="array" ref="Z456">INDEX($H456:$K456,0,MATCH(Z$422,$H$422:$K$422,0))*INDEX($J$416:$R$419,MATCH(Z$422,$I$416:$I$419,0),MATCH(Z$421,$J$415:$R$415,0))</f>
        <v>1</v>
      </c>
      <c r="AA456" s="743" cm="1">
        <f t="array" ref="AA456">INDEX($H456:$K456,0,MATCH(AA$422,$H$422:$K$422,0))*INDEX($J$416:$R$419,MATCH(AA$422,$I$416:$I$419,0),MATCH(AA$421,$J$415:$R$415,0))</f>
        <v>1</v>
      </c>
      <c r="AB456" s="743" cm="1">
        <f t="array" ref="AB456">INDEX($H456:$K456,0,MATCH(AB$422,$H$422:$K$422,0))*INDEX($J$416:$R$419,MATCH(AB$422,$I$416:$I$419,0),MATCH(AB$421,$J$415:$R$415,0))</f>
        <v>1</v>
      </c>
      <c r="AC456" s="743" cm="1">
        <f t="array" ref="AC456">INDEX($H456:$K456,0,MATCH(AC$422,$H$422:$K$422,0))*INDEX($J$416:$R$419,MATCH(AC$422,$I$416:$I$419,0),MATCH(AC$421,$J$415:$R$415,0))</f>
        <v>1</v>
      </c>
      <c r="AD456" s="743" cm="1">
        <f t="array" ref="AD456">INDEX($H456:$K456,0,MATCH(AD$422,$H$422:$K$422,0))*INDEX($J$416:$R$419,MATCH(AD$422,$I$416:$I$419,0),MATCH(AD$421,$J$415:$R$415,0))</f>
        <v>1</v>
      </c>
      <c r="AE456" s="743" cm="1">
        <f t="array" ref="AE456">INDEX($H456:$K456,0,MATCH(AE$422,$H$422:$K$422,0))*INDEX($J$416:$R$419,MATCH(AE$422,$I$416:$I$419,0),MATCH(AE$421,$J$415:$R$415,0))</f>
        <v>1</v>
      </c>
      <c r="AF456" s="743" cm="1">
        <f t="array" ref="AF456">INDEX($H456:$K456,0,MATCH(AF$422,$H$422:$K$422,0))*INDEX($J$416:$R$419,MATCH(AF$422,$I$416:$I$419,0),MATCH(AF$421,$J$415:$R$415,0))</f>
        <v>1</v>
      </c>
      <c r="AG456" s="743" cm="1">
        <f t="array" ref="AG456">INDEX($H456:$K456,0,MATCH(AG$422,$H$422:$K$422,0))*INDEX($J$416:$R$419,MATCH(AG$422,$I$416:$I$419,0),MATCH(AG$421,$J$415:$R$415,0))</f>
        <v>1</v>
      </c>
      <c r="AH456" s="743" cm="1">
        <f t="array" ref="AH456">INDEX($H456:$K456,0,MATCH(AH$422,$H$422:$K$422,0))*INDEX($J$416:$R$419,MATCH(AH$422,$I$416:$I$419,0),MATCH(AH$421,$J$415:$R$415,0))</f>
        <v>1</v>
      </c>
      <c r="AI456" s="743" cm="1">
        <f t="array" ref="AI456">INDEX($H456:$K456,0,MATCH(AI$422,$H$422:$K$422,0))*INDEX($J$416:$R$419,MATCH(AI$422,$I$416:$I$419,0),MATCH(AI$421,$J$415:$R$415,0))</f>
        <v>1</v>
      </c>
      <c r="AJ456" s="743" cm="1">
        <f t="array" ref="AJ456">INDEX($H456:$K456,0,MATCH(AJ$422,$H$422:$K$422,0))*INDEX($J$416:$R$419,MATCH(AJ$422,$I$416:$I$419,0),MATCH(AJ$421,$J$415:$R$415,0))</f>
        <v>1</v>
      </c>
      <c r="AK456" s="743" cm="1">
        <f t="array" ref="AK456">INDEX($H456:$K456,0,MATCH(AK$422,$H$422:$K$422,0))*INDEX($J$416:$R$419,MATCH(AK$422,$I$416:$I$419,0),MATCH(AK$421,$J$415:$R$415,0))</f>
        <v>1</v>
      </c>
      <c r="AL456" s="743" cm="1">
        <f t="array" ref="AL456">INDEX($H456:$K456,0,MATCH(AL$422,$H$422:$K$422,0))*INDEX($J$416:$R$419,MATCH(AL$422,$I$416:$I$419,0),MATCH(AL$421,$J$415:$R$415,0))</f>
        <v>1</v>
      </c>
      <c r="AM456" s="743" cm="1">
        <f t="array" ref="AM456">INDEX($H456:$K456,0,MATCH(AM$422,$H$422:$K$422,0))*INDEX($J$416:$R$419,MATCH(AM$422,$I$416:$I$419,0),MATCH(AM$421,$J$415:$R$415,0))</f>
        <v>1</v>
      </c>
      <c r="AN456" s="743" cm="1">
        <f t="array" ref="AN456">INDEX($H456:$K456,0,MATCH(AN$422,$H$422:$K$422,0))*INDEX($J$416:$R$419,MATCH(AN$422,$I$416:$I$419,0),MATCH(AN$421,$J$415:$R$415,0))</f>
        <v>1</v>
      </c>
      <c r="AO456" s="743" cm="1">
        <f t="array" ref="AO456">INDEX($H456:$K456,0,MATCH(AO$422,$H$422:$K$422,0))*INDEX($J$416:$R$419,MATCH(AO$422,$I$416:$I$419,0),MATCH(AO$421,$J$415:$R$415,0))</f>
        <v>1</v>
      </c>
      <c r="AP456" s="743" cm="1">
        <f t="array" ref="AP456">INDEX($H456:$K456,0,MATCH(AP$422,$H$422:$K$422,0))*INDEX($J$416:$R$419,MATCH(AP$422,$I$416:$I$419,0),MATCH(AP$421,$J$415:$R$415,0))</f>
        <v>1</v>
      </c>
      <c r="AQ456" s="743" cm="1">
        <f t="array" ref="AQ456">INDEX($H456:$K456,0,MATCH(AQ$422,$H$422:$K$422,0))*INDEX($J$416:$R$419,MATCH(AQ$422,$I$416:$I$419,0),MATCH(AQ$421,$J$415:$R$415,0))</f>
        <v>1</v>
      </c>
      <c r="AR456" s="743" cm="1">
        <f t="array" ref="AR456">INDEX($H456:$K456,0,MATCH(AR$422,$H$422:$K$422,0))*INDEX($J$416:$R$419,MATCH(AR$422,$I$416:$I$419,0),MATCH(AR$421,$J$415:$R$415,0))</f>
        <v>1</v>
      </c>
      <c r="AS456" s="743" cm="1">
        <f t="array" ref="AS456">INDEX($H456:$K456,0,MATCH(AS$422,$H$422:$K$422,0))*INDEX($J$416:$R$419,MATCH(AS$422,$I$416:$I$419,0),MATCH(AS$421,$J$415:$R$415,0))</f>
        <v>1</v>
      </c>
      <c r="AT456" s="743" cm="1">
        <f t="array" ref="AT456">INDEX($H456:$K456,0,MATCH(AT$422,$H$422:$K$422,0))*INDEX($J$416:$R$419,MATCH(AT$422,$I$416:$I$419,0),MATCH(AT$421,$J$415:$R$415,0))</f>
        <v>1</v>
      </c>
      <c r="AU456" s="743" cm="1">
        <f t="array" ref="AU456">INDEX($H456:$K456,0,MATCH(AU$422,$H$422:$K$422,0))*INDEX($J$416:$R$419,MATCH(AU$422,$I$416:$I$419,0),MATCH(AU$421,$J$415:$R$415,0))</f>
        <v>1</v>
      </c>
      <c r="AV456" s="196"/>
      <c r="AW456" s="196"/>
      <c r="AX456" s="17"/>
      <c r="AY456" s="9"/>
      <c r="AZ456" s="9"/>
      <c r="BA456" s="9"/>
    </row>
    <row r="457" spans="1:53" ht="15" outlineLevel="1" x14ac:dyDescent="0.25">
      <c r="A457" s="7"/>
      <c r="B457" s="8"/>
      <c r="C457" s="18"/>
      <c r="D457" s="18"/>
      <c r="E457" s="18"/>
      <c r="F457" s="27"/>
      <c r="G457" s="27" t="str">
        <f t="shared" si="125"/>
        <v>YAOA2OFa</v>
      </c>
      <c r="H457" s="232">
        <v>0</v>
      </c>
      <c r="I457" s="232">
        <v>0</v>
      </c>
      <c r="J457" s="232">
        <v>0</v>
      </c>
      <c r="K457" s="232">
        <v>0</v>
      </c>
      <c r="L457" s="743" cm="1">
        <f t="array" ref="L457">INDEX($H457:$K457,0,MATCH(L$422,$H$422:$K$422,0))*INDEX($J$416:$R$419,MATCH(L$422,$I$416:$I$419,0),MATCH(L$421,$J$415:$R$415,0))</f>
        <v>0</v>
      </c>
      <c r="M457" s="743" cm="1">
        <f t="array" ref="M457">INDEX($H457:$K457,0,MATCH(M$422,$H$422:$K$422,0))*INDEX($J$416:$R$419,MATCH(M$422,$I$416:$I$419,0),MATCH(M$421,$J$415:$R$415,0))</f>
        <v>0</v>
      </c>
      <c r="N457" s="743" cm="1">
        <f t="array" ref="N457">INDEX($H457:$K457,0,MATCH(N$422,$H$422:$K$422,0))*INDEX($J$416:$R$419,MATCH(N$422,$I$416:$I$419,0),MATCH(N$421,$J$415:$R$415,0))</f>
        <v>0</v>
      </c>
      <c r="O457" s="743" cm="1">
        <f t="array" ref="O457">INDEX($H457:$K457,0,MATCH(O$422,$H$422:$K$422,0))*INDEX($J$416:$R$419,MATCH(O$422,$I$416:$I$419,0),MATCH(O$421,$J$415:$R$415,0))</f>
        <v>0</v>
      </c>
      <c r="P457" s="743" cm="1">
        <f t="array" ref="P457">INDEX($H457:$K457,0,MATCH(P$422,$H$422:$K$422,0))*INDEX($J$416:$R$419,MATCH(P$422,$I$416:$I$419,0),MATCH(P$421,$J$415:$R$415,0))</f>
        <v>0</v>
      </c>
      <c r="Q457" s="743" cm="1">
        <f t="array" ref="Q457">INDEX($H457:$K457,0,MATCH(Q$422,$H$422:$K$422,0))*INDEX($J$416:$R$419,MATCH(Q$422,$I$416:$I$419,0),MATCH(Q$421,$J$415:$R$415,0))</f>
        <v>0</v>
      </c>
      <c r="R457" s="743" cm="1">
        <f t="array" ref="R457">INDEX($H457:$K457,0,MATCH(R$422,$H$422:$K$422,0))*INDEX($J$416:$R$419,MATCH(R$422,$I$416:$I$419,0),MATCH(R$421,$J$415:$R$415,0))</f>
        <v>0</v>
      </c>
      <c r="S457" s="743" cm="1">
        <f t="array" ref="S457">INDEX($H457:$K457,0,MATCH(S$422,$H$422:$K$422,0))*INDEX($J$416:$R$419,MATCH(S$422,$I$416:$I$419,0),MATCH(S$421,$J$415:$R$415,0))</f>
        <v>0</v>
      </c>
      <c r="T457" s="743" cm="1">
        <f t="array" ref="T457">INDEX($H457:$K457,0,MATCH(T$422,$H$422:$K$422,0))*INDEX($J$416:$R$419,MATCH(T$422,$I$416:$I$419,0),MATCH(T$421,$J$415:$R$415,0))</f>
        <v>0</v>
      </c>
      <c r="U457" s="743" cm="1">
        <f t="array" ref="U457">INDEX($H457:$K457,0,MATCH(U$422,$H$422:$K$422,0))*INDEX($J$416:$R$419,MATCH(U$422,$I$416:$I$419,0),MATCH(U$421,$J$415:$R$415,0))</f>
        <v>0</v>
      </c>
      <c r="V457" s="743" cm="1">
        <f t="array" ref="V457">INDEX($H457:$K457,0,MATCH(V$422,$H$422:$K$422,0))*INDEX($J$416:$R$419,MATCH(V$422,$I$416:$I$419,0),MATCH(V$421,$J$415:$R$415,0))</f>
        <v>0</v>
      </c>
      <c r="W457" s="743" cm="1">
        <f t="array" ref="W457">INDEX($H457:$K457,0,MATCH(W$422,$H$422:$K$422,0))*INDEX($J$416:$R$419,MATCH(W$422,$I$416:$I$419,0),MATCH(W$421,$J$415:$R$415,0))</f>
        <v>0</v>
      </c>
      <c r="X457" s="743" cm="1">
        <f t="array" ref="X457">INDEX($H457:$K457,0,MATCH(X$422,$H$422:$K$422,0))*INDEX($J$416:$R$419,MATCH(X$422,$I$416:$I$419,0),MATCH(X$421,$J$415:$R$415,0))</f>
        <v>0</v>
      </c>
      <c r="Y457" s="743" cm="1">
        <f t="array" ref="Y457">INDEX($H457:$K457,0,MATCH(Y$422,$H$422:$K$422,0))*INDEX($J$416:$R$419,MATCH(Y$422,$I$416:$I$419,0),MATCH(Y$421,$J$415:$R$415,0))</f>
        <v>0</v>
      </c>
      <c r="Z457" s="743" cm="1">
        <f t="array" ref="Z457">INDEX($H457:$K457,0,MATCH(Z$422,$H$422:$K$422,0))*INDEX($J$416:$R$419,MATCH(Z$422,$I$416:$I$419,0),MATCH(Z$421,$J$415:$R$415,0))</f>
        <v>0</v>
      </c>
      <c r="AA457" s="743" cm="1">
        <f t="array" ref="AA457">INDEX($H457:$K457,0,MATCH(AA$422,$H$422:$K$422,0))*INDEX($J$416:$R$419,MATCH(AA$422,$I$416:$I$419,0),MATCH(AA$421,$J$415:$R$415,0))</f>
        <v>0</v>
      </c>
      <c r="AB457" s="743" cm="1">
        <f t="array" ref="AB457">INDEX($H457:$K457,0,MATCH(AB$422,$H$422:$K$422,0))*INDEX($J$416:$R$419,MATCH(AB$422,$I$416:$I$419,0),MATCH(AB$421,$J$415:$R$415,0))</f>
        <v>0</v>
      </c>
      <c r="AC457" s="743" cm="1">
        <f t="array" ref="AC457">INDEX($H457:$K457,0,MATCH(AC$422,$H$422:$K$422,0))*INDEX($J$416:$R$419,MATCH(AC$422,$I$416:$I$419,0),MATCH(AC$421,$J$415:$R$415,0))</f>
        <v>0</v>
      </c>
      <c r="AD457" s="743" cm="1">
        <f t="array" ref="AD457">INDEX($H457:$K457,0,MATCH(AD$422,$H$422:$K$422,0))*INDEX($J$416:$R$419,MATCH(AD$422,$I$416:$I$419,0),MATCH(AD$421,$J$415:$R$415,0))</f>
        <v>0</v>
      </c>
      <c r="AE457" s="743" cm="1">
        <f t="array" ref="AE457">INDEX($H457:$K457,0,MATCH(AE$422,$H$422:$K$422,0))*INDEX($J$416:$R$419,MATCH(AE$422,$I$416:$I$419,0),MATCH(AE$421,$J$415:$R$415,0))</f>
        <v>0</v>
      </c>
      <c r="AF457" s="743" cm="1">
        <f t="array" ref="AF457">INDEX($H457:$K457,0,MATCH(AF$422,$H$422:$K$422,0))*INDEX($J$416:$R$419,MATCH(AF$422,$I$416:$I$419,0),MATCH(AF$421,$J$415:$R$415,0))</f>
        <v>0</v>
      </c>
      <c r="AG457" s="743" cm="1">
        <f t="array" ref="AG457">INDEX($H457:$K457,0,MATCH(AG$422,$H$422:$K$422,0))*INDEX($J$416:$R$419,MATCH(AG$422,$I$416:$I$419,0),MATCH(AG$421,$J$415:$R$415,0))</f>
        <v>0</v>
      </c>
      <c r="AH457" s="743" cm="1">
        <f t="array" ref="AH457">INDEX($H457:$K457,0,MATCH(AH$422,$H$422:$K$422,0))*INDEX($J$416:$R$419,MATCH(AH$422,$I$416:$I$419,0),MATCH(AH$421,$J$415:$R$415,0))</f>
        <v>0</v>
      </c>
      <c r="AI457" s="743" cm="1">
        <f t="array" ref="AI457">INDEX($H457:$K457,0,MATCH(AI$422,$H$422:$K$422,0))*INDEX($J$416:$R$419,MATCH(AI$422,$I$416:$I$419,0),MATCH(AI$421,$J$415:$R$415,0))</f>
        <v>0</v>
      </c>
      <c r="AJ457" s="743" cm="1">
        <f t="array" ref="AJ457">INDEX($H457:$K457,0,MATCH(AJ$422,$H$422:$K$422,0))*INDEX($J$416:$R$419,MATCH(AJ$422,$I$416:$I$419,0),MATCH(AJ$421,$J$415:$R$415,0))</f>
        <v>0</v>
      </c>
      <c r="AK457" s="743" cm="1">
        <f t="array" ref="AK457">INDEX($H457:$K457,0,MATCH(AK$422,$H$422:$K$422,0))*INDEX($J$416:$R$419,MATCH(AK$422,$I$416:$I$419,0),MATCH(AK$421,$J$415:$R$415,0))</f>
        <v>0</v>
      </c>
      <c r="AL457" s="743" cm="1">
        <f t="array" ref="AL457">INDEX($H457:$K457,0,MATCH(AL$422,$H$422:$K$422,0))*INDEX($J$416:$R$419,MATCH(AL$422,$I$416:$I$419,0),MATCH(AL$421,$J$415:$R$415,0))</f>
        <v>0</v>
      </c>
      <c r="AM457" s="743" cm="1">
        <f t="array" ref="AM457">INDEX($H457:$K457,0,MATCH(AM$422,$H$422:$K$422,0))*INDEX($J$416:$R$419,MATCH(AM$422,$I$416:$I$419,0),MATCH(AM$421,$J$415:$R$415,0))</f>
        <v>0</v>
      </c>
      <c r="AN457" s="743" cm="1">
        <f t="array" ref="AN457">INDEX($H457:$K457,0,MATCH(AN$422,$H$422:$K$422,0))*INDEX($J$416:$R$419,MATCH(AN$422,$I$416:$I$419,0),MATCH(AN$421,$J$415:$R$415,0))</f>
        <v>0</v>
      </c>
      <c r="AO457" s="743" cm="1">
        <f t="array" ref="AO457">INDEX($H457:$K457,0,MATCH(AO$422,$H$422:$K$422,0))*INDEX($J$416:$R$419,MATCH(AO$422,$I$416:$I$419,0),MATCH(AO$421,$J$415:$R$415,0))</f>
        <v>0</v>
      </c>
      <c r="AP457" s="743" cm="1">
        <f t="array" ref="AP457">INDEX($H457:$K457,0,MATCH(AP$422,$H$422:$K$422,0))*INDEX($J$416:$R$419,MATCH(AP$422,$I$416:$I$419,0),MATCH(AP$421,$J$415:$R$415,0))</f>
        <v>0</v>
      </c>
      <c r="AQ457" s="743" cm="1">
        <f t="array" ref="AQ457">INDEX($H457:$K457,0,MATCH(AQ$422,$H$422:$K$422,0))*INDEX($J$416:$R$419,MATCH(AQ$422,$I$416:$I$419,0),MATCH(AQ$421,$J$415:$R$415,0))</f>
        <v>0</v>
      </c>
      <c r="AR457" s="743" cm="1">
        <f t="array" ref="AR457">INDEX($H457:$K457,0,MATCH(AR$422,$H$422:$K$422,0))*INDEX($J$416:$R$419,MATCH(AR$422,$I$416:$I$419,0),MATCH(AR$421,$J$415:$R$415,0))</f>
        <v>0</v>
      </c>
      <c r="AS457" s="743" cm="1">
        <f t="array" ref="AS457">INDEX($H457:$K457,0,MATCH(AS$422,$H$422:$K$422,0))*INDEX($J$416:$R$419,MATCH(AS$422,$I$416:$I$419,0),MATCH(AS$421,$J$415:$R$415,0))</f>
        <v>0</v>
      </c>
      <c r="AT457" s="743" cm="1">
        <f t="array" ref="AT457">INDEX($H457:$K457,0,MATCH(AT$422,$H$422:$K$422,0))*INDEX($J$416:$R$419,MATCH(AT$422,$I$416:$I$419,0),MATCH(AT$421,$J$415:$R$415,0))</f>
        <v>0</v>
      </c>
      <c r="AU457" s="743" cm="1">
        <f t="array" ref="AU457">INDEX($H457:$K457,0,MATCH(AU$422,$H$422:$K$422,0))*INDEX($J$416:$R$419,MATCH(AU$422,$I$416:$I$419,0),MATCH(AU$421,$J$415:$R$415,0))</f>
        <v>0</v>
      </c>
      <c r="AV457" s="196"/>
      <c r="AW457" s="196"/>
      <c r="AX457" s="17"/>
      <c r="AY457" s="9"/>
      <c r="AZ457" s="9"/>
      <c r="BA457" s="9"/>
    </row>
    <row r="458" spans="1:53" ht="15" outlineLevel="1" x14ac:dyDescent="0.25">
      <c r="A458" s="7"/>
      <c r="B458" s="8"/>
      <c r="C458" s="18"/>
      <c r="D458" s="18"/>
      <c r="E458" s="18"/>
      <c r="F458" s="27"/>
      <c r="G458" s="27" t="str">
        <f t="shared" si="125"/>
        <v>AYAOA1of</v>
      </c>
      <c r="H458" s="232">
        <v>1</v>
      </c>
      <c r="I458" s="232">
        <v>1</v>
      </c>
      <c r="J458" s="232">
        <v>1</v>
      </c>
      <c r="K458" s="232">
        <v>1</v>
      </c>
      <c r="L458" s="743" cm="1">
        <f t="array" ref="L458">INDEX($H458:$K458,0,MATCH(L$422,$H$422:$K$422,0))*INDEX($J$416:$R$419,MATCH(L$422,$I$416:$I$419,0),MATCH(L$421,$J$415:$R$415,0))</f>
        <v>2</v>
      </c>
      <c r="M458" s="743" cm="1">
        <f t="array" ref="M458">INDEX($H458:$K458,0,MATCH(M$422,$H$422:$K$422,0))*INDEX($J$416:$R$419,MATCH(M$422,$I$416:$I$419,0),MATCH(M$421,$J$415:$R$415,0))</f>
        <v>1</v>
      </c>
      <c r="N458" s="743" cm="1">
        <f t="array" ref="N458">INDEX($H458:$K458,0,MATCH(N$422,$H$422:$K$422,0))*INDEX($J$416:$R$419,MATCH(N$422,$I$416:$I$419,0),MATCH(N$421,$J$415:$R$415,0))</f>
        <v>1</v>
      </c>
      <c r="O458" s="743" cm="1">
        <f t="array" ref="O458">INDEX($H458:$K458,0,MATCH(O$422,$H$422:$K$422,0))*INDEX($J$416:$R$419,MATCH(O$422,$I$416:$I$419,0),MATCH(O$421,$J$415:$R$415,0))</f>
        <v>1</v>
      </c>
      <c r="P458" s="743" cm="1">
        <f t="array" ref="P458">INDEX($H458:$K458,0,MATCH(P$422,$H$422:$K$422,0))*INDEX($J$416:$R$419,MATCH(P$422,$I$416:$I$419,0),MATCH(P$421,$J$415:$R$415,0))</f>
        <v>2</v>
      </c>
      <c r="Q458" s="743" cm="1">
        <f t="array" ref="Q458">INDEX($H458:$K458,0,MATCH(Q$422,$H$422:$K$422,0))*INDEX($J$416:$R$419,MATCH(Q$422,$I$416:$I$419,0),MATCH(Q$421,$J$415:$R$415,0))</f>
        <v>1</v>
      </c>
      <c r="R458" s="743" cm="1">
        <f t="array" ref="R458">INDEX($H458:$K458,0,MATCH(R$422,$H$422:$K$422,0))*INDEX($J$416:$R$419,MATCH(R$422,$I$416:$I$419,0),MATCH(R$421,$J$415:$R$415,0))</f>
        <v>1</v>
      </c>
      <c r="S458" s="743" cm="1">
        <f t="array" ref="S458">INDEX($H458:$K458,0,MATCH(S$422,$H$422:$K$422,0))*INDEX($J$416:$R$419,MATCH(S$422,$I$416:$I$419,0),MATCH(S$421,$J$415:$R$415,0))</f>
        <v>1</v>
      </c>
      <c r="T458" s="743" cm="1">
        <f t="array" ref="T458">INDEX($H458:$K458,0,MATCH(T$422,$H$422:$K$422,0))*INDEX($J$416:$R$419,MATCH(T$422,$I$416:$I$419,0),MATCH(T$421,$J$415:$R$415,0))</f>
        <v>2</v>
      </c>
      <c r="U458" s="743" cm="1">
        <f t="array" ref="U458">INDEX($H458:$K458,0,MATCH(U$422,$H$422:$K$422,0))*INDEX($J$416:$R$419,MATCH(U$422,$I$416:$I$419,0),MATCH(U$421,$J$415:$R$415,0))</f>
        <v>1</v>
      </c>
      <c r="V458" s="743" cm="1">
        <f t="array" ref="V458">INDEX($H458:$K458,0,MATCH(V$422,$H$422:$K$422,0))*INDEX($J$416:$R$419,MATCH(V$422,$I$416:$I$419,0),MATCH(V$421,$J$415:$R$415,0))</f>
        <v>1</v>
      </c>
      <c r="W458" s="743" cm="1">
        <f t="array" ref="W458">INDEX($H458:$K458,0,MATCH(W$422,$H$422:$K$422,0))*INDEX($J$416:$R$419,MATCH(W$422,$I$416:$I$419,0),MATCH(W$421,$J$415:$R$415,0))</f>
        <v>1</v>
      </c>
      <c r="X458" s="743" cm="1">
        <f t="array" ref="X458">INDEX($H458:$K458,0,MATCH(X$422,$H$422:$K$422,0))*INDEX($J$416:$R$419,MATCH(X$422,$I$416:$I$419,0),MATCH(X$421,$J$415:$R$415,0))</f>
        <v>2</v>
      </c>
      <c r="Y458" s="743" cm="1">
        <f t="array" ref="Y458">INDEX($H458:$K458,0,MATCH(Y$422,$H$422:$K$422,0))*INDEX($J$416:$R$419,MATCH(Y$422,$I$416:$I$419,0),MATCH(Y$421,$J$415:$R$415,0))</f>
        <v>1</v>
      </c>
      <c r="Z458" s="743" cm="1">
        <f t="array" ref="Z458">INDEX($H458:$K458,0,MATCH(Z$422,$H$422:$K$422,0))*INDEX($J$416:$R$419,MATCH(Z$422,$I$416:$I$419,0),MATCH(Z$421,$J$415:$R$415,0))</f>
        <v>1</v>
      </c>
      <c r="AA458" s="743" cm="1">
        <f t="array" ref="AA458">INDEX($H458:$K458,0,MATCH(AA$422,$H$422:$K$422,0))*INDEX($J$416:$R$419,MATCH(AA$422,$I$416:$I$419,0),MATCH(AA$421,$J$415:$R$415,0))</f>
        <v>1</v>
      </c>
      <c r="AB458" s="743" cm="1">
        <f t="array" ref="AB458">INDEX($H458:$K458,0,MATCH(AB$422,$H$422:$K$422,0))*INDEX($J$416:$R$419,MATCH(AB$422,$I$416:$I$419,0),MATCH(AB$421,$J$415:$R$415,0))</f>
        <v>1</v>
      </c>
      <c r="AC458" s="743" cm="1">
        <f t="array" ref="AC458">INDEX($H458:$K458,0,MATCH(AC$422,$H$422:$K$422,0))*INDEX($J$416:$R$419,MATCH(AC$422,$I$416:$I$419,0),MATCH(AC$421,$J$415:$R$415,0))</f>
        <v>1</v>
      </c>
      <c r="AD458" s="743" cm="1">
        <f t="array" ref="AD458">INDEX($H458:$K458,0,MATCH(AD$422,$H$422:$K$422,0))*INDEX($J$416:$R$419,MATCH(AD$422,$I$416:$I$419,0),MATCH(AD$421,$J$415:$R$415,0))</f>
        <v>1</v>
      </c>
      <c r="AE458" s="743" cm="1">
        <f t="array" ref="AE458">INDEX($H458:$K458,0,MATCH(AE$422,$H$422:$K$422,0))*INDEX($J$416:$R$419,MATCH(AE$422,$I$416:$I$419,0),MATCH(AE$421,$J$415:$R$415,0))</f>
        <v>1</v>
      </c>
      <c r="AF458" s="743" cm="1">
        <f t="array" ref="AF458">INDEX($H458:$K458,0,MATCH(AF$422,$H$422:$K$422,0))*INDEX($J$416:$R$419,MATCH(AF$422,$I$416:$I$419,0),MATCH(AF$421,$J$415:$R$415,0))</f>
        <v>1</v>
      </c>
      <c r="AG458" s="743" cm="1">
        <f t="array" ref="AG458">INDEX($H458:$K458,0,MATCH(AG$422,$H$422:$K$422,0))*INDEX($J$416:$R$419,MATCH(AG$422,$I$416:$I$419,0),MATCH(AG$421,$J$415:$R$415,0))</f>
        <v>1</v>
      </c>
      <c r="AH458" s="743" cm="1">
        <f t="array" ref="AH458">INDEX($H458:$K458,0,MATCH(AH$422,$H$422:$K$422,0))*INDEX($J$416:$R$419,MATCH(AH$422,$I$416:$I$419,0),MATCH(AH$421,$J$415:$R$415,0))</f>
        <v>1</v>
      </c>
      <c r="AI458" s="743" cm="1">
        <f t="array" ref="AI458">INDEX($H458:$K458,0,MATCH(AI$422,$H$422:$K$422,0))*INDEX($J$416:$R$419,MATCH(AI$422,$I$416:$I$419,0),MATCH(AI$421,$J$415:$R$415,0))</f>
        <v>1</v>
      </c>
      <c r="AJ458" s="743" cm="1">
        <f t="array" ref="AJ458">INDEX($H458:$K458,0,MATCH(AJ$422,$H$422:$K$422,0))*INDEX($J$416:$R$419,MATCH(AJ$422,$I$416:$I$419,0),MATCH(AJ$421,$J$415:$R$415,0))</f>
        <v>1</v>
      </c>
      <c r="AK458" s="743" cm="1">
        <f t="array" ref="AK458">INDEX($H458:$K458,0,MATCH(AK$422,$H$422:$K$422,0))*INDEX($J$416:$R$419,MATCH(AK$422,$I$416:$I$419,0),MATCH(AK$421,$J$415:$R$415,0))</f>
        <v>1</v>
      </c>
      <c r="AL458" s="743" cm="1">
        <f t="array" ref="AL458">INDEX($H458:$K458,0,MATCH(AL$422,$H$422:$K$422,0))*INDEX($J$416:$R$419,MATCH(AL$422,$I$416:$I$419,0),MATCH(AL$421,$J$415:$R$415,0))</f>
        <v>1</v>
      </c>
      <c r="AM458" s="743" cm="1">
        <f t="array" ref="AM458">INDEX($H458:$K458,0,MATCH(AM$422,$H$422:$K$422,0))*INDEX($J$416:$R$419,MATCH(AM$422,$I$416:$I$419,0),MATCH(AM$421,$J$415:$R$415,0))</f>
        <v>1</v>
      </c>
      <c r="AN458" s="743" cm="1">
        <f t="array" ref="AN458">INDEX($H458:$K458,0,MATCH(AN$422,$H$422:$K$422,0))*INDEX($J$416:$R$419,MATCH(AN$422,$I$416:$I$419,0),MATCH(AN$421,$J$415:$R$415,0))</f>
        <v>1</v>
      </c>
      <c r="AO458" s="743" cm="1">
        <f t="array" ref="AO458">INDEX($H458:$K458,0,MATCH(AO$422,$H$422:$K$422,0))*INDEX($J$416:$R$419,MATCH(AO$422,$I$416:$I$419,0),MATCH(AO$421,$J$415:$R$415,0))</f>
        <v>1</v>
      </c>
      <c r="AP458" s="743" cm="1">
        <f t="array" ref="AP458">INDEX($H458:$K458,0,MATCH(AP$422,$H$422:$K$422,0))*INDEX($J$416:$R$419,MATCH(AP$422,$I$416:$I$419,0),MATCH(AP$421,$J$415:$R$415,0))</f>
        <v>1</v>
      </c>
      <c r="AQ458" s="743" cm="1">
        <f t="array" ref="AQ458">INDEX($H458:$K458,0,MATCH(AQ$422,$H$422:$K$422,0))*INDEX($J$416:$R$419,MATCH(AQ$422,$I$416:$I$419,0),MATCH(AQ$421,$J$415:$R$415,0))</f>
        <v>1</v>
      </c>
      <c r="AR458" s="743" cm="1">
        <f t="array" ref="AR458">INDEX($H458:$K458,0,MATCH(AR$422,$H$422:$K$422,0))*INDEX($J$416:$R$419,MATCH(AR$422,$I$416:$I$419,0),MATCH(AR$421,$J$415:$R$415,0))</f>
        <v>1</v>
      </c>
      <c r="AS458" s="743" cm="1">
        <f t="array" ref="AS458">INDEX($H458:$K458,0,MATCH(AS$422,$H$422:$K$422,0))*INDEX($J$416:$R$419,MATCH(AS$422,$I$416:$I$419,0),MATCH(AS$421,$J$415:$R$415,0))</f>
        <v>1</v>
      </c>
      <c r="AT458" s="743" cm="1">
        <f t="array" ref="AT458">INDEX($H458:$K458,0,MATCH(AT$422,$H$422:$K$422,0))*INDEX($J$416:$R$419,MATCH(AT$422,$I$416:$I$419,0),MATCH(AT$421,$J$415:$R$415,0))</f>
        <v>1</v>
      </c>
      <c r="AU458" s="743" cm="1">
        <f t="array" ref="AU458">INDEX($H458:$K458,0,MATCH(AU$422,$H$422:$K$422,0))*INDEX($J$416:$R$419,MATCH(AU$422,$I$416:$I$419,0),MATCH(AU$421,$J$415:$R$415,0))</f>
        <v>1</v>
      </c>
      <c r="AV458" s="196"/>
      <c r="AW458" s="196"/>
      <c r="AX458" s="17"/>
      <c r="AY458" s="9"/>
      <c r="AZ458" s="9"/>
      <c r="BA458" s="9"/>
    </row>
    <row r="459" spans="1:53" ht="15" outlineLevel="1" x14ac:dyDescent="0.25">
      <c r="A459" s="7"/>
      <c r="B459" s="8"/>
      <c r="C459" s="18"/>
      <c r="D459" s="18"/>
      <c r="E459" s="18"/>
      <c r="F459" s="27"/>
      <c r="G459" s="27" t="str">
        <f t="shared" si="125"/>
        <v>YYNBNb</v>
      </c>
      <c r="H459" s="232">
        <v>1</v>
      </c>
      <c r="I459" s="232">
        <v>1</v>
      </c>
      <c r="J459" s="232">
        <v>2</v>
      </c>
      <c r="K459" s="232">
        <v>2</v>
      </c>
      <c r="L459" s="743" cm="1">
        <f t="array" ref="L459">INDEX($H459:$K459,0,MATCH(L$422,$H$422:$K$422,0))*INDEX($J$416:$R$419,MATCH(L$422,$I$416:$I$419,0),MATCH(L$421,$J$415:$R$415,0))</f>
        <v>2</v>
      </c>
      <c r="M459" s="743" cm="1">
        <f t="array" ref="M459">INDEX($H459:$K459,0,MATCH(M$422,$H$422:$K$422,0))*INDEX($J$416:$R$419,MATCH(M$422,$I$416:$I$419,0),MATCH(M$421,$J$415:$R$415,0))</f>
        <v>1</v>
      </c>
      <c r="N459" s="743" cm="1">
        <f t="array" ref="N459">INDEX($H459:$K459,0,MATCH(N$422,$H$422:$K$422,0))*INDEX($J$416:$R$419,MATCH(N$422,$I$416:$I$419,0),MATCH(N$421,$J$415:$R$415,0))</f>
        <v>2</v>
      </c>
      <c r="O459" s="743" cm="1">
        <f t="array" ref="O459">INDEX($H459:$K459,0,MATCH(O$422,$H$422:$K$422,0))*INDEX($J$416:$R$419,MATCH(O$422,$I$416:$I$419,0),MATCH(O$421,$J$415:$R$415,0))</f>
        <v>2</v>
      </c>
      <c r="P459" s="743" cm="1">
        <f t="array" ref="P459">INDEX($H459:$K459,0,MATCH(P$422,$H$422:$K$422,0))*INDEX($J$416:$R$419,MATCH(P$422,$I$416:$I$419,0),MATCH(P$421,$J$415:$R$415,0))</f>
        <v>2</v>
      </c>
      <c r="Q459" s="743" cm="1">
        <f t="array" ref="Q459">INDEX($H459:$K459,0,MATCH(Q$422,$H$422:$K$422,0))*INDEX($J$416:$R$419,MATCH(Q$422,$I$416:$I$419,0),MATCH(Q$421,$J$415:$R$415,0))</f>
        <v>1</v>
      </c>
      <c r="R459" s="743" cm="1">
        <f t="array" ref="R459">INDEX($H459:$K459,0,MATCH(R$422,$H$422:$K$422,0))*INDEX($J$416:$R$419,MATCH(R$422,$I$416:$I$419,0),MATCH(R$421,$J$415:$R$415,0))</f>
        <v>2</v>
      </c>
      <c r="S459" s="743" cm="1">
        <f t="array" ref="S459">INDEX($H459:$K459,0,MATCH(S$422,$H$422:$K$422,0))*INDEX($J$416:$R$419,MATCH(S$422,$I$416:$I$419,0),MATCH(S$421,$J$415:$R$415,0))</f>
        <v>2</v>
      </c>
      <c r="T459" s="743" cm="1">
        <f t="array" ref="T459">INDEX($H459:$K459,0,MATCH(T$422,$H$422:$K$422,0))*INDEX($J$416:$R$419,MATCH(T$422,$I$416:$I$419,0),MATCH(T$421,$J$415:$R$415,0))</f>
        <v>2</v>
      </c>
      <c r="U459" s="743" cm="1">
        <f t="array" ref="U459">INDEX($H459:$K459,0,MATCH(U$422,$H$422:$K$422,0))*INDEX($J$416:$R$419,MATCH(U$422,$I$416:$I$419,0),MATCH(U$421,$J$415:$R$415,0))</f>
        <v>1</v>
      </c>
      <c r="V459" s="743" cm="1">
        <f t="array" ref="V459">INDEX($H459:$K459,0,MATCH(V$422,$H$422:$K$422,0))*INDEX($J$416:$R$419,MATCH(V$422,$I$416:$I$419,0),MATCH(V$421,$J$415:$R$415,0))</f>
        <v>2</v>
      </c>
      <c r="W459" s="743" cm="1">
        <f t="array" ref="W459">INDEX($H459:$K459,0,MATCH(W$422,$H$422:$K$422,0))*INDEX($J$416:$R$419,MATCH(W$422,$I$416:$I$419,0),MATCH(W$421,$J$415:$R$415,0))</f>
        <v>2</v>
      </c>
      <c r="X459" s="743" cm="1">
        <f t="array" ref="X459">INDEX($H459:$K459,0,MATCH(X$422,$H$422:$K$422,0))*INDEX($J$416:$R$419,MATCH(X$422,$I$416:$I$419,0),MATCH(X$421,$J$415:$R$415,0))</f>
        <v>2</v>
      </c>
      <c r="Y459" s="743" cm="1">
        <f t="array" ref="Y459">INDEX($H459:$K459,0,MATCH(Y$422,$H$422:$K$422,0))*INDEX($J$416:$R$419,MATCH(Y$422,$I$416:$I$419,0),MATCH(Y$421,$J$415:$R$415,0))</f>
        <v>1</v>
      </c>
      <c r="Z459" s="743" cm="1">
        <f t="array" ref="Z459">INDEX($H459:$K459,0,MATCH(Z$422,$H$422:$K$422,0))*INDEX($J$416:$R$419,MATCH(Z$422,$I$416:$I$419,0),MATCH(Z$421,$J$415:$R$415,0))</f>
        <v>2</v>
      </c>
      <c r="AA459" s="743" cm="1">
        <f t="array" ref="AA459">INDEX($H459:$K459,0,MATCH(AA$422,$H$422:$K$422,0))*INDEX($J$416:$R$419,MATCH(AA$422,$I$416:$I$419,0),MATCH(AA$421,$J$415:$R$415,0))</f>
        <v>2</v>
      </c>
      <c r="AB459" s="743" cm="1">
        <f t="array" ref="AB459">INDEX($H459:$K459,0,MATCH(AB$422,$H$422:$K$422,0))*INDEX($J$416:$R$419,MATCH(AB$422,$I$416:$I$419,0),MATCH(AB$421,$J$415:$R$415,0))</f>
        <v>1</v>
      </c>
      <c r="AC459" s="743" cm="1">
        <f t="array" ref="AC459">INDEX($H459:$K459,0,MATCH(AC$422,$H$422:$K$422,0))*INDEX($J$416:$R$419,MATCH(AC$422,$I$416:$I$419,0),MATCH(AC$421,$J$415:$R$415,0))</f>
        <v>1</v>
      </c>
      <c r="AD459" s="743" cm="1">
        <f t="array" ref="AD459">INDEX($H459:$K459,0,MATCH(AD$422,$H$422:$K$422,0))*INDEX($J$416:$R$419,MATCH(AD$422,$I$416:$I$419,0),MATCH(AD$421,$J$415:$R$415,0))</f>
        <v>2</v>
      </c>
      <c r="AE459" s="743" cm="1">
        <f t="array" ref="AE459">INDEX($H459:$K459,0,MATCH(AE$422,$H$422:$K$422,0))*INDEX($J$416:$R$419,MATCH(AE$422,$I$416:$I$419,0),MATCH(AE$421,$J$415:$R$415,0))</f>
        <v>2</v>
      </c>
      <c r="AF459" s="743" cm="1">
        <f t="array" ref="AF459">INDEX($H459:$K459,0,MATCH(AF$422,$H$422:$K$422,0))*INDEX($J$416:$R$419,MATCH(AF$422,$I$416:$I$419,0),MATCH(AF$421,$J$415:$R$415,0))</f>
        <v>1</v>
      </c>
      <c r="AG459" s="743" cm="1">
        <f t="array" ref="AG459">INDEX($H459:$K459,0,MATCH(AG$422,$H$422:$K$422,0))*INDEX($J$416:$R$419,MATCH(AG$422,$I$416:$I$419,0),MATCH(AG$421,$J$415:$R$415,0))</f>
        <v>1</v>
      </c>
      <c r="AH459" s="743" cm="1">
        <f t="array" ref="AH459">INDEX($H459:$K459,0,MATCH(AH$422,$H$422:$K$422,0))*INDEX($J$416:$R$419,MATCH(AH$422,$I$416:$I$419,0),MATCH(AH$421,$J$415:$R$415,0))</f>
        <v>2</v>
      </c>
      <c r="AI459" s="743" cm="1">
        <f t="array" ref="AI459">INDEX($H459:$K459,0,MATCH(AI$422,$H$422:$K$422,0))*INDEX($J$416:$R$419,MATCH(AI$422,$I$416:$I$419,0),MATCH(AI$421,$J$415:$R$415,0))</f>
        <v>2</v>
      </c>
      <c r="AJ459" s="743" cm="1">
        <f t="array" ref="AJ459">INDEX($H459:$K459,0,MATCH(AJ$422,$H$422:$K$422,0))*INDEX($J$416:$R$419,MATCH(AJ$422,$I$416:$I$419,0),MATCH(AJ$421,$J$415:$R$415,0))</f>
        <v>1</v>
      </c>
      <c r="AK459" s="743" cm="1">
        <f t="array" ref="AK459">INDEX($H459:$K459,0,MATCH(AK$422,$H$422:$K$422,0))*INDEX($J$416:$R$419,MATCH(AK$422,$I$416:$I$419,0),MATCH(AK$421,$J$415:$R$415,0))</f>
        <v>1</v>
      </c>
      <c r="AL459" s="743" cm="1">
        <f t="array" ref="AL459">INDEX($H459:$K459,0,MATCH(AL$422,$H$422:$K$422,0))*INDEX($J$416:$R$419,MATCH(AL$422,$I$416:$I$419,0),MATCH(AL$421,$J$415:$R$415,0))</f>
        <v>2</v>
      </c>
      <c r="AM459" s="743" cm="1">
        <f t="array" ref="AM459">INDEX($H459:$K459,0,MATCH(AM$422,$H$422:$K$422,0))*INDEX($J$416:$R$419,MATCH(AM$422,$I$416:$I$419,0),MATCH(AM$421,$J$415:$R$415,0))</f>
        <v>2</v>
      </c>
      <c r="AN459" s="743" cm="1">
        <f t="array" ref="AN459">INDEX($H459:$K459,0,MATCH(AN$422,$H$422:$K$422,0))*INDEX($J$416:$R$419,MATCH(AN$422,$I$416:$I$419,0),MATCH(AN$421,$J$415:$R$415,0))</f>
        <v>1</v>
      </c>
      <c r="AO459" s="743" cm="1">
        <f t="array" ref="AO459">INDEX($H459:$K459,0,MATCH(AO$422,$H$422:$K$422,0))*INDEX($J$416:$R$419,MATCH(AO$422,$I$416:$I$419,0),MATCH(AO$421,$J$415:$R$415,0))</f>
        <v>1</v>
      </c>
      <c r="AP459" s="743" cm="1">
        <f t="array" ref="AP459">INDEX($H459:$K459,0,MATCH(AP$422,$H$422:$K$422,0))*INDEX($J$416:$R$419,MATCH(AP$422,$I$416:$I$419,0),MATCH(AP$421,$J$415:$R$415,0))</f>
        <v>2</v>
      </c>
      <c r="AQ459" s="743" cm="1">
        <f t="array" ref="AQ459">INDEX($H459:$K459,0,MATCH(AQ$422,$H$422:$K$422,0))*INDEX($J$416:$R$419,MATCH(AQ$422,$I$416:$I$419,0),MATCH(AQ$421,$J$415:$R$415,0))</f>
        <v>2</v>
      </c>
      <c r="AR459" s="743" cm="1">
        <f t="array" ref="AR459">INDEX($H459:$K459,0,MATCH(AR$422,$H$422:$K$422,0))*INDEX($J$416:$R$419,MATCH(AR$422,$I$416:$I$419,0),MATCH(AR$421,$J$415:$R$415,0))</f>
        <v>1</v>
      </c>
      <c r="AS459" s="743" cm="1">
        <f t="array" ref="AS459">INDEX($H459:$K459,0,MATCH(AS$422,$H$422:$K$422,0))*INDEX($J$416:$R$419,MATCH(AS$422,$I$416:$I$419,0),MATCH(AS$421,$J$415:$R$415,0))</f>
        <v>1</v>
      </c>
      <c r="AT459" s="743" cm="1">
        <f t="array" ref="AT459">INDEX($H459:$K459,0,MATCH(AT$422,$H$422:$K$422,0))*INDEX($J$416:$R$419,MATCH(AT$422,$I$416:$I$419,0),MATCH(AT$421,$J$415:$R$415,0))</f>
        <v>2</v>
      </c>
      <c r="AU459" s="743" cm="1">
        <f t="array" ref="AU459">INDEX($H459:$K459,0,MATCH(AU$422,$H$422:$K$422,0))*INDEX($J$416:$R$419,MATCH(AU$422,$I$416:$I$419,0),MATCH(AU$421,$J$415:$R$415,0))</f>
        <v>2</v>
      </c>
      <c r="AV459" s="196"/>
      <c r="AW459" s="196"/>
      <c r="AX459" s="17"/>
      <c r="AY459" s="9"/>
      <c r="AZ459" s="9"/>
      <c r="BA459" s="9"/>
    </row>
    <row r="460" spans="1:53" ht="15" outlineLevel="1" x14ac:dyDescent="0.25">
      <c r="A460" s="7"/>
      <c r="B460" s="8"/>
      <c r="C460" s="18"/>
      <c r="D460" s="18"/>
      <c r="E460" s="18"/>
      <c r="F460" s="27"/>
      <c r="G460" s="27" t="str">
        <f t="shared" si="125"/>
        <v>YYNBNbd</v>
      </c>
      <c r="H460" s="880">
        <v>0</v>
      </c>
      <c r="I460" s="880">
        <f>I459</f>
        <v>1</v>
      </c>
      <c r="J460" s="880">
        <f>J459+1</f>
        <v>3</v>
      </c>
      <c r="K460" s="880">
        <f>K459</f>
        <v>2</v>
      </c>
      <c r="L460" s="743" cm="1">
        <f t="array" ref="L460">INDEX($H460:$K460,0,MATCH(L$422,$H$422:$K$422,0))*INDEX($J$416:$R$419,MATCH(L$422,$I$416:$I$419,0),MATCH(L$421,$J$415:$R$415,0))</f>
        <v>0</v>
      </c>
      <c r="M460" s="743" cm="1">
        <f t="array" ref="M460">INDEX($H460:$K460,0,MATCH(M$422,$H$422:$K$422,0))*INDEX($J$416:$R$419,MATCH(M$422,$I$416:$I$419,0),MATCH(M$421,$J$415:$R$415,0))</f>
        <v>1</v>
      </c>
      <c r="N460" s="743" cm="1">
        <f t="array" ref="N460">INDEX($H460:$K460,0,MATCH(N$422,$H$422:$K$422,0))*INDEX($J$416:$R$419,MATCH(N$422,$I$416:$I$419,0),MATCH(N$421,$J$415:$R$415,0))</f>
        <v>3</v>
      </c>
      <c r="O460" s="743" cm="1">
        <f t="array" ref="O460">INDEX($H460:$K460,0,MATCH(O$422,$H$422:$K$422,0))*INDEX($J$416:$R$419,MATCH(O$422,$I$416:$I$419,0),MATCH(O$421,$J$415:$R$415,0))</f>
        <v>2</v>
      </c>
      <c r="P460" s="743" cm="1">
        <f t="array" ref="P460">INDEX($H460:$K460,0,MATCH(P$422,$H$422:$K$422,0))*INDEX($J$416:$R$419,MATCH(P$422,$I$416:$I$419,0),MATCH(P$421,$J$415:$R$415,0))</f>
        <v>0</v>
      </c>
      <c r="Q460" s="743" cm="1">
        <f t="array" ref="Q460">INDEX($H460:$K460,0,MATCH(Q$422,$H$422:$K$422,0))*INDEX($J$416:$R$419,MATCH(Q$422,$I$416:$I$419,0),MATCH(Q$421,$J$415:$R$415,0))</f>
        <v>1</v>
      </c>
      <c r="R460" s="743" cm="1">
        <f t="array" ref="R460">INDEX($H460:$K460,0,MATCH(R$422,$H$422:$K$422,0))*INDEX($J$416:$R$419,MATCH(R$422,$I$416:$I$419,0),MATCH(R$421,$J$415:$R$415,0))</f>
        <v>3</v>
      </c>
      <c r="S460" s="743" cm="1">
        <f t="array" ref="S460">INDEX($H460:$K460,0,MATCH(S$422,$H$422:$K$422,0))*INDEX($J$416:$R$419,MATCH(S$422,$I$416:$I$419,0),MATCH(S$421,$J$415:$R$415,0))</f>
        <v>2</v>
      </c>
      <c r="T460" s="743" cm="1">
        <f t="array" ref="T460">INDEX($H460:$K460,0,MATCH(T$422,$H$422:$K$422,0))*INDEX($J$416:$R$419,MATCH(T$422,$I$416:$I$419,0),MATCH(T$421,$J$415:$R$415,0))</f>
        <v>0</v>
      </c>
      <c r="U460" s="743" cm="1">
        <f t="array" ref="U460">INDEX($H460:$K460,0,MATCH(U$422,$H$422:$K$422,0))*INDEX($J$416:$R$419,MATCH(U$422,$I$416:$I$419,0),MATCH(U$421,$J$415:$R$415,0))</f>
        <v>1</v>
      </c>
      <c r="V460" s="743" cm="1">
        <f t="array" ref="V460">INDEX($H460:$K460,0,MATCH(V$422,$H$422:$K$422,0))*INDEX($J$416:$R$419,MATCH(V$422,$I$416:$I$419,0),MATCH(V$421,$J$415:$R$415,0))</f>
        <v>3</v>
      </c>
      <c r="W460" s="743" cm="1">
        <f t="array" ref="W460">INDEX($H460:$K460,0,MATCH(W$422,$H$422:$K$422,0))*INDEX($J$416:$R$419,MATCH(W$422,$I$416:$I$419,0),MATCH(W$421,$J$415:$R$415,0))</f>
        <v>2</v>
      </c>
      <c r="X460" s="743" cm="1">
        <f t="array" ref="X460">INDEX($H460:$K460,0,MATCH(X$422,$H$422:$K$422,0))*INDEX($J$416:$R$419,MATCH(X$422,$I$416:$I$419,0),MATCH(X$421,$J$415:$R$415,0))</f>
        <v>0</v>
      </c>
      <c r="Y460" s="743" cm="1">
        <f t="array" ref="Y460">INDEX($H460:$K460,0,MATCH(Y$422,$H$422:$K$422,0))*INDEX($J$416:$R$419,MATCH(Y$422,$I$416:$I$419,0),MATCH(Y$421,$J$415:$R$415,0))</f>
        <v>1</v>
      </c>
      <c r="Z460" s="743" cm="1">
        <f t="array" ref="Z460">INDEX($H460:$K460,0,MATCH(Z$422,$H$422:$K$422,0))*INDEX($J$416:$R$419,MATCH(Z$422,$I$416:$I$419,0),MATCH(Z$421,$J$415:$R$415,0))</f>
        <v>3</v>
      </c>
      <c r="AA460" s="743" cm="1">
        <f t="array" ref="AA460">INDEX($H460:$K460,0,MATCH(AA$422,$H$422:$K$422,0))*INDEX($J$416:$R$419,MATCH(AA$422,$I$416:$I$419,0),MATCH(AA$421,$J$415:$R$415,0))</f>
        <v>2</v>
      </c>
      <c r="AB460" s="743" cm="1">
        <f t="array" ref="AB460">INDEX($H460:$K460,0,MATCH(AB$422,$H$422:$K$422,0))*INDEX($J$416:$R$419,MATCH(AB$422,$I$416:$I$419,0),MATCH(AB$421,$J$415:$R$415,0))</f>
        <v>0</v>
      </c>
      <c r="AC460" s="743" cm="1">
        <f t="array" ref="AC460">INDEX($H460:$K460,0,MATCH(AC$422,$H$422:$K$422,0))*INDEX($J$416:$R$419,MATCH(AC$422,$I$416:$I$419,0),MATCH(AC$421,$J$415:$R$415,0))</f>
        <v>1</v>
      </c>
      <c r="AD460" s="743" cm="1">
        <f t="array" ref="AD460">INDEX($H460:$K460,0,MATCH(AD$422,$H$422:$K$422,0))*INDEX($J$416:$R$419,MATCH(AD$422,$I$416:$I$419,0),MATCH(AD$421,$J$415:$R$415,0))</f>
        <v>3</v>
      </c>
      <c r="AE460" s="743" cm="1">
        <f t="array" ref="AE460">INDEX($H460:$K460,0,MATCH(AE$422,$H$422:$K$422,0))*INDEX($J$416:$R$419,MATCH(AE$422,$I$416:$I$419,0),MATCH(AE$421,$J$415:$R$415,0))</f>
        <v>2</v>
      </c>
      <c r="AF460" s="743" cm="1">
        <f t="array" ref="AF460">INDEX($H460:$K460,0,MATCH(AF$422,$H$422:$K$422,0))*INDEX($J$416:$R$419,MATCH(AF$422,$I$416:$I$419,0),MATCH(AF$421,$J$415:$R$415,0))</f>
        <v>0</v>
      </c>
      <c r="AG460" s="743" cm="1">
        <f t="array" ref="AG460">INDEX($H460:$K460,0,MATCH(AG$422,$H$422:$K$422,0))*INDEX($J$416:$R$419,MATCH(AG$422,$I$416:$I$419,0),MATCH(AG$421,$J$415:$R$415,0))</f>
        <v>1</v>
      </c>
      <c r="AH460" s="743" cm="1">
        <f t="array" ref="AH460">INDEX($H460:$K460,0,MATCH(AH$422,$H$422:$K$422,0))*INDEX($J$416:$R$419,MATCH(AH$422,$I$416:$I$419,0),MATCH(AH$421,$J$415:$R$415,0))</f>
        <v>3</v>
      </c>
      <c r="AI460" s="743" cm="1">
        <f t="array" ref="AI460">INDEX($H460:$K460,0,MATCH(AI$422,$H$422:$K$422,0))*INDEX($J$416:$R$419,MATCH(AI$422,$I$416:$I$419,0),MATCH(AI$421,$J$415:$R$415,0))</f>
        <v>2</v>
      </c>
      <c r="AJ460" s="743" cm="1">
        <f t="array" ref="AJ460">INDEX($H460:$K460,0,MATCH(AJ$422,$H$422:$K$422,0))*INDEX($J$416:$R$419,MATCH(AJ$422,$I$416:$I$419,0),MATCH(AJ$421,$J$415:$R$415,0))</f>
        <v>0</v>
      </c>
      <c r="AK460" s="743" cm="1">
        <f t="array" ref="AK460">INDEX($H460:$K460,0,MATCH(AK$422,$H$422:$K$422,0))*INDEX($J$416:$R$419,MATCH(AK$422,$I$416:$I$419,0),MATCH(AK$421,$J$415:$R$415,0))</f>
        <v>1</v>
      </c>
      <c r="AL460" s="743" cm="1">
        <f t="array" ref="AL460">INDEX($H460:$K460,0,MATCH(AL$422,$H$422:$K$422,0))*INDEX($J$416:$R$419,MATCH(AL$422,$I$416:$I$419,0),MATCH(AL$421,$J$415:$R$415,0))</f>
        <v>3</v>
      </c>
      <c r="AM460" s="743" cm="1">
        <f t="array" ref="AM460">INDEX($H460:$K460,0,MATCH(AM$422,$H$422:$K$422,0))*INDEX($J$416:$R$419,MATCH(AM$422,$I$416:$I$419,0),MATCH(AM$421,$J$415:$R$415,0))</f>
        <v>2</v>
      </c>
      <c r="AN460" s="743" cm="1">
        <f t="array" ref="AN460">INDEX($H460:$K460,0,MATCH(AN$422,$H$422:$K$422,0))*INDEX($J$416:$R$419,MATCH(AN$422,$I$416:$I$419,0),MATCH(AN$421,$J$415:$R$415,0))</f>
        <v>0</v>
      </c>
      <c r="AO460" s="743" cm="1">
        <f t="array" ref="AO460">INDEX($H460:$K460,0,MATCH(AO$422,$H$422:$K$422,0))*INDEX($J$416:$R$419,MATCH(AO$422,$I$416:$I$419,0),MATCH(AO$421,$J$415:$R$415,0))</f>
        <v>1</v>
      </c>
      <c r="AP460" s="743" cm="1">
        <f t="array" ref="AP460">INDEX($H460:$K460,0,MATCH(AP$422,$H$422:$K$422,0))*INDEX($J$416:$R$419,MATCH(AP$422,$I$416:$I$419,0),MATCH(AP$421,$J$415:$R$415,0))</f>
        <v>3</v>
      </c>
      <c r="AQ460" s="743" cm="1">
        <f t="array" ref="AQ460">INDEX($H460:$K460,0,MATCH(AQ$422,$H$422:$K$422,0))*INDEX($J$416:$R$419,MATCH(AQ$422,$I$416:$I$419,0),MATCH(AQ$421,$J$415:$R$415,0))</f>
        <v>2</v>
      </c>
      <c r="AR460" s="743" cm="1">
        <f t="array" ref="AR460">INDEX($H460:$K460,0,MATCH(AR$422,$H$422:$K$422,0))*INDEX($J$416:$R$419,MATCH(AR$422,$I$416:$I$419,0),MATCH(AR$421,$J$415:$R$415,0))</f>
        <v>0</v>
      </c>
      <c r="AS460" s="743" cm="1">
        <f t="array" ref="AS460">INDEX($H460:$K460,0,MATCH(AS$422,$H$422:$K$422,0))*INDEX($J$416:$R$419,MATCH(AS$422,$I$416:$I$419,0),MATCH(AS$421,$J$415:$R$415,0))</f>
        <v>1</v>
      </c>
      <c r="AT460" s="743" cm="1">
        <f t="array" ref="AT460">INDEX($H460:$K460,0,MATCH(AT$422,$H$422:$K$422,0))*INDEX($J$416:$R$419,MATCH(AT$422,$I$416:$I$419,0),MATCH(AT$421,$J$415:$R$415,0))</f>
        <v>3</v>
      </c>
      <c r="AU460" s="743" cm="1">
        <f t="array" ref="AU460">INDEX($H460:$K460,0,MATCH(AU$422,$H$422:$K$422,0))*INDEX($J$416:$R$419,MATCH(AU$422,$I$416:$I$419,0),MATCH(AU$421,$J$415:$R$415,0))</f>
        <v>2</v>
      </c>
      <c r="AV460" s="196"/>
      <c r="AW460" s="196"/>
      <c r="AX460" s="17"/>
      <c r="AY460" s="9"/>
      <c r="AZ460" s="9"/>
      <c r="BA460" s="9"/>
    </row>
    <row r="461" spans="1:53" ht="15" outlineLevel="1" x14ac:dyDescent="0.25">
      <c r="A461" s="7"/>
      <c r="B461" s="8"/>
      <c r="C461" s="18"/>
      <c r="D461" s="18"/>
      <c r="E461" s="18"/>
      <c r="F461" s="27"/>
      <c r="G461" s="27" t="str">
        <f t="shared" si="125"/>
        <v>YYBNBz</v>
      </c>
      <c r="H461" s="232">
        <v>1</v>
      </c>
      <c r="I461" s="232">
        <v>1</v>
      </c>
      <c r="J461" s="232">
        <v>2</v>
      </c>
      <c r="K461" s="232">
        <v>1</v>
      </c>
      <c r="L461" s="743" cm="1">
        <f t="array" ref="L461">INDEX($H461:$K461,0,MATCH(L$422,$H$422:$K$422,0))*INDEX($J$416:$R$419,MATCH(L$422,$I$416:$I$419,0),MATCH(L$421,$J$415:$R$415,0))</f>
        <v>2</v>
      </c>
      <c r="M461" s="743" cm="1">
        <f t="array" ref="M461">INDEX($H461:$K461,0,MATCH(M$422,$H$422:$K$422,0))*INDEX($J$416:$R$419,MATCH(M$422,$I$416:$I$419,0),MATCH(M$421,$J$415:$R$415,0))</f>
        <v>1</v>
      </c>
      <c r="N461" s="743" cm="1">
        <f t="array" ref="N461">INDEX($H461:$K461,0,MATCH(N$422,$H$422:$K$422,0))*INDEX($J$416:$R$419,MATCH(N$422,$I$416:$I$419,0),MATCH(N$421,$J$415:$R$415,0))</f>
        <v>2</v>
      </c>
      <c r="O461" s="743" cm="1">
        <f t="array" ref="O461">INDEX($H461:$K461,0,MATCH(O$422,$H$422:$K$422,0))*INDEX($J$416:$R$419,MATCH(O$422,$I$416:$I$419,0),MATCH(O$421,$J$415:$R$415,0))</f>
        <v>1</v>
      </c>
      <c r="P461" s="743" cm="1">
        <f t="array" ref="P461">INDEX($H461:$K461,0,MATCH(P$422,$H$422:$K$422,0))*INDEX($J$416:$R$419,MATCH(P$422,$I$416:$I$419,0),MATCH(P$421,$J$415:$R$415,0))</f>
        <v>2</v>
      </c>
      <c r="Q461" s="743" cm="1">
        <f t="array" ref="Q461">INDEX($H461:$K461,0,MATCH(Q$422,$H$422:$K$422,0))*INDEX($J$416:$R$419,MATCH(Q$422,$I$416:$I$419,0),MATCH(Q$421,$J$415:$R$415,0))</f>
        <v>1</v>
      </c>
      <c r="R461" s="743" cm="1">
        <f t="array" ref="R461">INDEX($H461:$K461,0,MATCH(R$422,$H$422:$K$422,0))*INDEX($J$416:$R$419,MATCH(R$422,$I$416:$I$419,0),MATCH(R$421,$J$415:$R$415,0))</f>
        <v>2</v>
      </c>
      <c r="S461" s="743" cm="1">
        <f t="array" ref="S461">INDEX($H461:$K461,0,MATCH(S$422,$H$422:$K$422,0))*INDEX($J$416:$R$419,MATCH(S$422,$I$416:$I$419,0),MATCH(S$421,$J$415:$R$415,0))</f>
        <v>1</v>
      </c>
      <c r="T461" s="743" cm="1">
        <f t="array" ref="T461">INDEX($H461:$K461,0,MATCH(T$422,$H$422:$K$422,0))*INDEX($J$416:$R$419,MATCH(T$422,$I$416:$I$419,0),MATCH(T$421,$J$415:$R$415,0))</f>
        <v>2</v>
      </c>
      <c r="U461" s="743" cm="1">
        <f t="array" ref="U461">INDEX($H461:$K461,0,MATCH(U$422,$H$422:$K$422,0))*INDEX($J$416:$R$419,MATCH(U$422,$I$416:$I$419,0),MATCH(U$421,$J$415:$R$415,0))</f>
        <v>1</v>
      </c>
      <c r="V461" s="743" cm="1">
        <f t="array" ref="V461">INDEX($H461:$K461,0,MATCH(V$422,$H$422:$K$422,0))*INDEX($J$416:$R$419,MATCH(V$422,$I$416:$I$419,0),MATCH(V$421,$J$415:$R$415,0))</f>
        <v>2</v>
      </c>
      <c r="W461" s="743" cm="1">
        <f t="array" ref="W461">INDEX($H461:$K461,0,MATCH(W$422,$H$422:$K$422,0))*INDEX($J$416:$R$419,MATCH(W$422,$I$416:$I$419,0),MATCH(W$421,$J$415:$R$415,0))</f>
        <v>1</v>
      </c>
      <c r="X461" s="743" cm="1">
        <f t="array" ref="X461">INDEX($H461:$K461,0,MATCH(X$422,$H$422:$K$422,0))*INDEX($J$416:$R$419,MATCH(X$422,$I$416:$I$419,0),MATCH(X$421,$J$415:$R$415,0))</f>
        <v>2</v>
      </c>
      <c r="Y461" s="743" cm="1">
        <f t="array" ref="Y461">INDEX($H461:$K461,0,MATCH(Y$422,$H$422:$K$422,0))*INDEX($J$416:$R$419,MATCH(Y$422,$I$416:$I$419,0),MATCH(Y$421,$J$415:$R$415,0))</f>
        <v>1</v>
      </c>
      <c r="Z461" s="743" cm="1">
        <f t="array" ref="Z461">INDEX($H461:$K461,0,MATCH(Z$422,$H$422:$K$422,0))*INDEX($J$416:$R$419,MATCH(Z$422,$I$416:$I$419,0),MATCH(Z$421,$J$415:$R$415,0))</f>
        <v>2</v>
      </c>
      <c r="AA461" s="743" cm="1">
        <f t="array" ref="AA461">INDEX($H461:$K461,0,MATCH(AA$422,$H$422:$K$422,0))*INDEX($J$416:$R$419,MATCH(AA$422,$I$416:$I$419,0),MATCH(AA$421,$J$415:$R$415,0))</f>
        <v>1</v>
      </c>
      <c r="AB461" s="743" cm="1">
        <f t="array" ref="AB461">INDEX($H461:$K461,0,MATCH(AB$422,$H$422:$K$422,0))*INDEX($J$416:$R$419,MATCH(AB$422,$I$416:$I$419,0),MATCH(AB$421,$J$415:$R$415,0))</f>
        <v>1</v>
      </c>
      <c r="AC461" s="743" cm="1">
        <f t="array" ref="AC461">INDEX($H461:$K461,0,MATCH(AC$422,$H$422:$K$422,0))*INDEX($J$416:$R$419,MATCH(AC$422,$I$416:$I$419,0),MATCH(AC$421,$J$415:$R$415,0))</f>
        <v>1</v>
      </c>
      <c r="AD461" s="743" cm="1">
        <f t="array" ref="AD461">INDEX($H461:$K461,0,MATCH(AD$422,$H$422:$K$422,0))*INDEX($J$416:$R$419,MATCH(AD$422,$I$416:$I$419,0),MATCH(AD$421,$J$415:$R$415,0))</f>
        <v>2</v>
      </c>
      <c r="AE461" s="743" cm="1">
        <f t="array" ref="AE461">INDEX($H461:$K461,0,MATCH(AE$422,$H$422:$K$422,0))*INDEX($J$416:$R$419,MATCH(AE$422,$I$416:$I$419,0),MATCH(AE$421,$J$415:$R$415,0))</f>
        <v>1</v>
      </c>
      <c r="AF461" s="743" cm="1">
        <f t="array" ref="AF461">INDEX($H461:$K461,0,MATCH(AF$422,$H$422:$K$422,0))*INDEX($J$416:$R$419,MATCH(AF$422,$I$416:$I$419,0),MATCH(AF$421,$J$415:$R$415,0))</f>
        <v>1</v>
      </c>
      <c r="AG461" s="743" cm="1">
        <f t="array" ref="AG461">INDEX($H461:$K461,0,MATCH(AG$422,$H$422:$K$422,0))*INDEX($J$416:$R$419,MATCH(AG$422,$I$416:$I$419,0),MATCH(AG$421,$J$415:$R$415,0))</f>
        <v>1</v>
      </c>
      <c r="AH461" s="743" cm="1">
        <f t="array" ref="AH461">INDEX($H461:$K461,0,MATCH(AH$422,$H$422:$K$422,0))*INDEX($J$416:$R$419,MATCH(AH$422,$I$416:$I$419,0),MATCH(AH$421,$J$415:$R$415,0))</f>
        <v>2</v>
      </c>
      <c r="AI461" s="743" cm="1">
        <f t="array" ref="AI461">INDEX($H461:$K461,0,MATCH(AI$422,$H$422:$K$422,0))*INDEX($J$416:$R$419,MATCH(AI$422,$I$416:$I$419,0),MATCH(AI$421,$J$415:$R$415,0))</f>
        <v>1</v>
      </c>
      <c r="AJ461" s="743" cm="1">
        <f t="array" ref="AJ461">INDEX($H461:$K461,0,MATCH(AJ$422,$H$422:$K$422,0))*INDEX($J$416:$R$419,MATCH(AJ$422,$I$416:$I$419,0),MATCH(AJ$421,$J$415:$R$415,0))</f>
        <v>1</v>
      </c>
      <c r="AK461" s="743" cm="1">
        <f t="array" ref="AK461">INDEX($H461:$K461,0,MATCH(AK$422,$H$422:$K$422,0))*INDEX($J$416:$R$419,MATCH(AK$422,$I$416:$I$419,0),MATCH(AK$421,$J$415:$R$415,0))</f>
        <v>1</v>
      </c>
      <c r="AL461" s="743" cm="1">
        <f t="array" ref="AL461">INDEX($H461:$K461,0,MATCH(AL$422,$H$422:$K$422,0))*INDEX($J$416:$R$419,MATCH(AL$422,$I$416:$I$419,0),MATCH(AL$421,$J$415:$R$415,0))</f>
        <v>2</v>
      </c>
      <c r="AM461" s="743" cm="1">
        <f t="array" ref="AM461">INDEX($H461:$K461,0,MATCH(AM$422,$H$422:$K$422,0))*INDEX($J$416:$R$419,MATCH(AM$422,$I$416:$I$419,0),MATCH(AM$421,$J$415:$R$415,0))</f>
        <v>1</v>
      </c>
      <c r="AN461" s="743" cm="1">
        <f t="array" ref="AN461">INDEX($H461:$K461,0,MATCH(AN$422,$H$422:$K$422,0))*INDEX($J$416:$R$419,MATCH(AN$422,$I$416:$I$419,0),MATCH(AN$421,$J$415:$R$415,0))</f>
        <v>1</v>
      </c>
      <c r="AO461" s="743" cm="1">
        <f t="array" ref="AO461">INDEX($H461:$K461,0,MATCH(AO$422,$H$422:$K$422,0))*INDEX($J$416:$R$419,MATCH(AO$422,$I$416:$I$419,0),MATCH(AO$421,$J$415:$R$415,0))</f>
        <v>1</v>
      </c>
      <c r="AP461" s="743" cm="1">
        <f t="array" ref="AP461">INDEX($H461:$K461,0,MATCH(AP$422,$H$422:$K$422,0))*INDEX($J$416:$R$419,MATCH(AP$422,$I$416:$I$419,0),MATCH(AP$421,$J$415:$R$415,0))</f>
        <v>2</v>
      </c>
      <c r="AQ461" s="743" cm="1">
        <f t="array" ref="AQ461">INDEX($H461:$K461,0,MATCH(AQ$422,$H$422:$K$422,0))*INDEX($J$416:$R$419,MATCH(AQ$422,$I$416:$I$419,0),MATCH(AQ$421,$J$415:$R$415,0))</f>
        <v>1</v>
      </c>
      <c r="AR461" s="743" cm="1">
        <f t="array" ref="AR461">INDEX($H461:$K461,0,MATCH(AR$422,$H$422:$K$422,0))*INDEX($J$416:$R$419,MATCH(AR$422,$I$416:$I$419,0),MATCH(AR$421,$J$415:$R$415,0))</f>
        <v>1</v>
      </c>
      <c r="AS461" s="743" cm="1">
        <f t="array" ref="AS461">INDEX($H461:$K461,0,MATCH(AS$422,$H$422:$K$422,0))*INDEX($J$416:$R$419,MATCH(AS$422,$I$416:$I$419,0),MATCH(AS$421,$J$415:$R$415,0))</f>
        <v>1</v>
      </c>
      <c r="AT461" s="743" cm="1">
        <f t="array" ref="AT461">INDEX($H461:$K461,0,MATCH(AT$422,$H$422:$K$422,0))*INDEX($J$416:$R$419,MATCH(AT$422,$I$416:$I$419,0),MATCH(AT$421,$J$415:$R$415,0))</f>
        <v>2</v>
      </c>
      <c r="AU461" s="743" cm="1">
        <f t="array" ref="AU461">INDEX($H461:$K461,0,MATCH(AU$422,$H$422:$K$422,0))*INDEX($J$416:$R$419,MATCH(AU$422,$I$416:$I$419,0),MATCH(AU$421,$J$415:$R$415,0))</f>
        <v>1</v>
      </c>
      <c r="AV461" s="196"/>
      <c r="AW461" s="196"/>
      <c r="AX461" s="17"/>
      <c r="AY461" s="9"/>
      <c r="AZ461" s="9"/>
      <c r="BA461" s="9"/>
    </row>
    <row r="462" spans="1:53" ht="15" outlineLevel="1" x14ac:dyDescent="0.25">
      <c r="A462" s="7"/>
      <c r="B462" s="8"/>
      <c r="C462" s="18"/>
      <c r="D462" s="18"/>
      <c r="E462" s="18"/>
      <c r="F462" s="27"/>
      <c r="G462" s="27" t="str">
        <f t="shared" si="125"/>
        <v>YYBNBzd</v>
      </c>
      <c r="H462" s="880">
        <v>0</v>
      </c>
      <c r="I462" s="880">
        <f>I461</f>
        <v>1</v>
      </c>
      <c r="J462" s="880">
        <f>J461+1</f>
        <v>3</v>
      </c>
      <c r="K462" s="880">
        <f>K461</f>
        <v>1</v>
      </c>
      <c r="L462" s="743" cm="1">
        <f t="array" ref="L462">INDEX($H462:$K462,0,MATCH(L$422,$H$422:$K$422,0))*INDEX($J$416:$R$419,MATCH(L$422,$I$416:$I$419,0),MATCH(L$421,$J$415:$R$415,0))</f>
        <v>0</v>
      </c>
      <c r="M462" s="743" cm="1">
        <f t="array" ref="M462">INDEX($H462:$K462,0,MATCH(M$422,$H$422:$K$422,0))*INDEX($J$416:$R$419,MATCH(M$422,$I$416:$I$419,0),MATCH(M$421,$J$415:$R$415,0))</f>
        <v>1</v>
      </c>
      <c r="N462" s="743" cm="1">
        <f t="array" ref="N462">INDEX($H462:$K462,0,MATCH(N$422,$H$422:$K$422,0))*INDEX($J$416:$R$419,MATCH(N$422,$I$416:$I$419,0),MATCH(N$421,$J$415:$R$415,0))</f>
        <v>3</v>
      </c>
      <c r="O462" s="743" cm="1">
        <f t="array" ref="O462">INDEX($H462:$K462,0,MATCH(O$422,$H$422:$K$422,0))*INDEX($J$416:$R$419,MATCH(O$422,$I$416:$I$419,0),MATCH(O$421,$J$415:$R$415,0))</f>
        <v>1</v>
      </c>
      <c r="P462" s="743" cm="1">
        <f t="array" ref="P462">INDEX($H462:$K462,0,MATCH(P$422,$H$422:$K$422,0))*INDEX($J$416:$R$419,MATCH(P$422,$I$416:$I$419,0),MATCH(P$421,$J$415:$R$415,0))</f>
        <v>0</v>
      </c>
      <c r="Q462" s="743" cm="1">
        <f t="array" ref="Q462">INDEX($H462:$K462,0,MATCH(Q$422,$H$422:$K$422,0))*INDEX($J$416:$R$419,MATCH(Q$422,$I$416:$I$419,0),MATCH(Q$421,$J$415:$R$415,0))</f>
        <v>1</v>
      </c>
      <c r="R462" s="743" cm="1">
        <f t="array" ref="R462">INDEX($H462:$K462,0,MATCH(R$422,$H$422:$K$422,0))*INDEX($J$416:$R$419,MATCH(R$422,$I$416:$I$419,0),MATCH(R$421,$J$415:$R$415,0))</f>
        <v>3</v>
      </c>
      <c r="S462" s="743" cm="1">
        <f t="array" ref="S462">INDEX($H462:$K462,0,MATCH(S$422,$H$422:$K$422,0))*INDEX($J$416:$R$419,MATCH(S$422,$I$416:$I$419,0),MATCH(S$421,$J$415:$R$415,0))</f>
        <v>1</v>
      </c>
      <c r="T462" s="743" cm="1">
        <f t="array" ref="T462">INDEX($H462:$K462,0,MATCH(T$422,$H$422:$K$422,0))*INDEX($J$416:$R$419,MATCH(T$422,$I$416:$I$419,0),MATCH(T$421,$J$415:$R$415,0))</f>
        <v>0</v>
      </c>
      <c r="U462" s="743" cm="1">
        <f t="array" ref="U462">INDEX($H462:$K462,0,MATCH(U$422,$H$422:$K$422,0))*INDEX($J$416:$R$419,MATCH(U$422,$I$416:$I$419,0),MATCH(U$421,$J$415:$R$415,0))</f>
        <v>1</v>
      </c>
      <c r="V462" s="743" cm="1">
        <f t="array" ref="V462">INDEX($H462:$K462,0,MATCH(V$422,$H$422:$K$422,0))*INDEX($J$416:$R$419,MATCH(V$422,$I$416:$I$419,0),MATCH(V$421,$J$415:$R$415,0))</f>
        <v>3</v>
      </c>
      <c r="W462" s="743" cm="1">
        <f t="array" ref="W462">INDEX($H462:$K462,0,MATCH(W$422,$H$422:$K$422,0))*INDEX($J$416:$R$419,MATCH(W$422,$I$416:$I$419,0),MATCH(W$421,$J$415:$R$415,0))</f>
        <v>1</v>
      </c>
      <c r="X462" s="743" cm="1">
        <f t="array" ref="X462">INDEX($H462:$K462,0,MATCH(X$422,$H$422:$K$422,0))*INDEX($J$416:$R$419,MATCH(X$422,$I$416:$I$419,0),MATCH(X$421,$J$415:$R$415,0))</f>
        <v>0</v>
      </c>
      <c r="Y462" s="743" cm="1">
        <f t="array" ref="Y462">INDEX($H462:$K462,0,MATCH(Y$422,$H$422:$K$422,0))*INDEX($J$416:$R$419,MATCH(Y$422,$I$416:$I$419,0),MATCH(Y$421,$J$415:$R$415,0))</f>
        <v>1</v>
      </c>
      <c r="Z462" s="743" cm="1">
        <f t="array" ref="Z462">INDEX($H462:$K462,0,MATCH(Z$422,$H$422:$K$422,0))*INDEX($J$416:$R$419,MATCH(Z$422,$I$416:$I$419,0),MATCH(Z$421,$J$415:$R$415,0))</f>
        <v>3</v>
      </c>
      <c r="AA462" s="743" cm="1">
        <f t="array" ref="AA462">INDEX($H462:$K462,0,MATCH(AA$422,$H$422:$K$422,0))*INDEX($J$416:$R$419,MATCH(AA$422,$I$416:$I$419,0),MATCH(AA$421,$J$415:$R$415,0))</f>
        <v>1</v>
      </c>
      <c r="AB462" s="743" cm="1">
        <f t="array" ref="AB462">INDEX($H462:$K462,0,MATCH(AB$422,$H$422:$K$422,0))*INDEX($J$416:$R$419,MATCH(AB$422,$I$416:$I$419,0),MATCH(AB$421,$J$415:$R$415,0))</f>
        <v>0</v>
      </c>
      <c r="AC462" s="743" cm="1">
        <f t="array" ref="AC462">INDEX($H462:$K462,0,MATCH(AC$422,$H$422:$K$422,0))*INDEX($J$416:$R$419,MATCH(AC$422,$I$416:$I$419,0),MATCH(AC$421,$J$415:$R$415,0))</f>
        <v>1</v>
      </c>
      <c r="AD462" s="743" cm="1">
        <f t="array" ref="AD462">INDEX($H462:$K462,0,MATCH(AD$422,$H$422:$K$422,0))*INDEX($J$416:$R$419,MATCH(AD$422,$I$416:$I$419,0),MATCH(AD$421,$J$415:$R$415,0))</f>
        <v>3</v>
      </c>
      <c r="AE462" s="743" cm="1">
        <f t="array" ref="AE462">INDEX($H462:$K462,0,MATCH(AE$422,$H$422:$K$422,0))*INDEX($J$416:$R$419,MATCH(AE$422,$I$416:$I$419,0),MATCH(AE$421,$J$415:$R$415,0))</f>
        <v>1</v>
      </c>
      <c r="AF462" s="743" cm="1">
        <f t="array" ref="AF462">INDEX($H462:$K462,0,MATCH(AF$422,$H$422:$K$422,0))*INDEX($J$416:$R$419,MATCH(AF$422,$I$416:$I$419,0),MATCH(AF$421,$J$415:$R$415,0))</f>
        <v>0</v>
      </c>
      <c r="AG462" s="743" cm="1">
        <f t="array" ref="AG462">INDEX($H462:$K462,0,MATCH(AG$422,$H$422:$K$422,0))*INDEX($J$416:$R$419,MATCH(AG$422,$I$416:$I$419,0),MATCH(AG$421,$J$415:$R$415,0))</f>
        <v>1</v>
      </c>
      <c r="AH462" s="743" cm="1">
        <f t="array" ref="AH462">INDEX($H462:$K462,0,MATCH(AH$422,$H$422:$K$422,0))*INDEX($J$416:$R$419,MATCH(AH$422,$I$416:$I$419,0),MATCH(AH$421,$J$415:$R$415,0))</f>
        <v>3</v>
      </c>
      <c r="AI462" s="743" cm="1">
        <f t="array" ref="AI462">INDEX($H462:$K462,0,MATCH(AI$422,$H$422:$K$422,0))*INDEX($J$416:$R$419,MATCH(AI$422,$I$416:$I$419,0),MATCH(AI$421,$J$415:$R$415,0))</f>
        <v>1</v>
      </c>
      <c r="AJ462" s="743" cm="1">
        <f t="array" ref="AJ462">INDEX($H462:$K462,0,MATCH(AJ$422,$H$422:$K$422,0))*INDEX($J$416:$R$419,MATCH(AJ$422,$I$416:$I$419,0),MATCH(AJ$421,$J$415:$R$415,0))</f>
        <v>0</v>
      </c>
      <c r="AK462" s="743" cm="1">
        <f t="array" ref="AK462">INDEX($H462:$K462,0,MATCH(AK$422,$H$422:$K$422,0))*INDEX($J$416:$R$419,MATCH(AK$422,$I$416:$I$419,0),MATCH(AK$421,$J$415:$R$415,0))</f>
        <v>1</v>
      </c>
      <c r="AL462" s="743" cm="1">
        <f t="array" ref="AL462">INDEX($H462:$K462,0,MATCH(AL$422,$H$422:$K$422,0))*INDEX($J$416:$R$419,MATCH(AL$422,$I$416:$I$419,0),MATCH(AL$421,$J$415:$R$415,0))</f>
        <v>3</v>
      </c>
      <c r="AM462" s="743" cm="1">
        <f t="array" ref="AM462">INDEX($H462:$K462,0,MATCH(AM$422,$H$422:$K$422,0))*INDEX($J$416:$R$419,MATCH(AM$422,$I$416:$I$419,0),MATCH(AM$421,$J$415:$R$415,0))</f>
        <v>1</v>
      </c>
      <c r="AN462" s="743" cm="1">
        <f t="array" ref="AN462">INDEX($H462:$K462,0,MATCH(AN$422,$H$422:$K$422,0))*INDEX($J$416:$R$419,MATCH(AN$422,$I$416:$I$419,0),MATCH(AN$421,$J$415:$R$415,0))</f>
        <v>0</v>
      </c>
      <c r="AO462" s="743" cm="1">
        <f t="array" ref="AO462">INDEX($H462:$K462,0,MATCH(AO$422,$H$422:$K$422,0))*INDEX($J$416:$R$419,MATCH(AO$422,$I$416:$I$419,0),MATCH(AO$421,$J$415:$R$415,0))</f>
        <v>1</v>
      </c>
      <c r="AP462" s="743" cm="1">
        <f t="array" ref="AP462">INDEX($H462:$K462,0,MATCH(AP$422,$H$422:$K$422,0))*INDEX($J$416:$R$419,MATCH(AP$422,$I$416:$I$419,0),MATCH(AP$421,$J$415:$R$415,0))</f>
        <v>3</v>
      </c>
      <c r="AQ462" s="743" cm="1">
        <f t="array" ref="AQ462">INDEX($H462:$K462,0,MATCH(AQ$422,$H$422:$K$422,0))*INDEX($J$416:$R$419,MATCH(AQ$422,$I$416:$I$419,0),MATCH(AQ$421,$J$415:$R$415,0))</f>
        <v>1</v>
      </c>
      <c r="AR462" s="743" cm="1">
        <f t="array" ref="AR462">INDEX($H462:$K462,0,MATCH(AR$422,$H$422:$K$422,0))*INDEX($J$416:$R$419,MATCH(AR$422,$I$416:$I$419,0),MATCH(AR$421,$J$415:$R$415,0))</f>
        <v>0</v>
      </c>
      <c r="AS462" s="743" cm="1">
        <f t="array" ref="AS462">INDEX($H462:$K462,0,MATCH(AS$422,$H$422:$K$422,0))*INDEX($J$416:$R$419,MATCH(AS$422,$I$416:$I$419,0),MATCH(AS$421,$J$415:$R$415,0))</f>
        <v>1</v>
      </c>
      <c r="AT462" s="743" cm="1">
        <f t="array" ref="AT462">INDEX($H462:$K462,0,MATCH(AT$422,$H$422:$K$422,0))*INDEX($J$416:$R$419,MATCH(AT$422,$I$416:$I$419,0),MATCH(AT$421,$J$415:$R$415,0))</f>
        <v>3</v>
      </c>
      <c r="AU462" s="743" cm="1">
        <f t="array" ref="AU462">INDEX($H462:$K462,0,MATCH(AU$422,$H$422:$K$422,0))*INDEX($J$416:$R$419,MATCH(AU$422,$I$416:$I$419,0),MATCH(AU$421,$J$415:$R$415,0))</f>
        <v>1</v>
      </c>
      <c r="AV462" s="196"/>
      <c r="AW462" s="196"/>
      <c r="AX462" s="17"/>
      <c r="AY462" s="9"/>
      <c r="AZ462" s="9"/>
      <c r="BA462" s="9"/>
    </row>
    <row r="463" spans="1:53" ht="15" outlineLevel="1" x14ac:dyDescent="0.25">
      <c r="A463" s="7"/>
      <c r="B463" s="8"/>
      <c r="C463" s="18"/>
      <c r="D463" s="18"/>
      <c r="E463" s="18"/>
      <c r="F463" s="27"/>
      <c r="G463" s="27" t="str">
        <f t="shared" si="125"/>
        <v>YYBNBr</v>
      </c>
      <c r="H463" s="232">
        <v>1</v>
      </c>
      <c r="I463" s="232">
        <v>1</v>
      </c>
      <c r="J463" s="232">
        <v>3</v>
      </c>
      <c r="K463" s="232">
        <v>1</v>
      </c>
      <c r="L463" s="743" cm="1">
        <f t="array" ref="L463">INDEX($H463:$K463,0,MATCH(L$422,$H$422:$K$422,0))*INDEX($J$416:$R$419,MATCH(L$422,$I$416:$I$419,0),MATCH(L$421,$J$415:$R$415,0))</f>
        <v>2</v>
      </c>
      <c r="M463" s="743" cm="1">
        <f t="array" ref="M463">INDEX($H463:$K463,0,MATCH(M$422,$H$422:$K$422,0))*INDEX($J$416:$R$419,MATCH(M$422,$I$416:$I$419,0),MATCH(M$421,$J$415:$R$415,0))</f>
        <v>1</v>
      </c>
      <c r="N463" s="743" cm="1">
        <f t="array" ref="N463">INDEX($H463:$K463,0,MATCH(N$422,$H$422:$K$422,0))*INDEX($J$416:$R$419,MATCH(N$422,$I$416:$I$419,0),MATCH(N$421,$J$415:$R$415,0))</f>
        <v>3</v>
      </c>
      <c r="O463" s="743" cm="1">
        <f t="array" ref="O463">INDEX($H463:$K463,0,MATCH(O$422,$H$422:$K$422,0))*INDEX($J$416:$R$419,MATCH(O$422,$I$416:$I$419,0),MATCH(O$421,$J$415:$R$415,0))</f>
        <v>1</v>
      </c>
      <c r="P463" s="743" cm="1">
        <f t="array" ref="P463">INDEX($H463:$K463,0,MATCH(P$422,$H$422:$K$422,0))*INDEX($J$416:$R$419,MATCH(P$422,$I$416:$I$419,0),MATCH(P$421,$J$415:$R$415,0))</f>
        <v>2</v>
      </c>
      <c r="Q463" s="743" cm="1">
        <f t="array" ref="Q463">INDEX($H463:$K463,0,MATCH(Q$422,$H$422:$K$422,0))*INDEX($J$416:$R$419,MATCH(Q$422,$I$416:$I$419,0),MATCH(Q$421,$J$415:$R$415,0))</f>
        <v>1</v>
      </c>
      <c r="R463" s="743" cm="1">
        <f t="array" ref="R463">INDEX($H463:$K463,0,MATCH(R$422,$H$422:$K$422,0))*INDEX($J$416:$R$419,MATCH(R$422,$I$416:$I$419,0),MATCH(R$421,$J$415:$R$415,0))</f>
        <v>3</v>
      </c>
      <c r="S463" s="743" cm="1">
        <f t="array" ref="S463">INDEX($H463:$K463,0,MATCH(S$422,$H$422:$K$422,0))*INDEX($J$416:$R$419,MATCH(S$422,$I$416:$I$419,0),MATCH(S$421,$J$415:$R$415,0))</f>
        <v>1</v>
      </c>
      <c r="T463" s="743" cm="1">
        <f t="array" ref="T463">INDEX($H463:$K463,0,MATCH(T$422,$H$422:$K$422,0))*INDEX($J$416:$R$419,MATCH(T$422,$I$416:$I$419,0),MATCH(T$421,$J$415:$R$415,0))</f>
        <v>2</v>
      </c>
      <c r="U463" s="743" cm="1">
        <f t="array" ref="U463">INDEX($H463:$K463,0,MATCH(U$422,$H$422:$K$422,0))*INDEX($J$416:$R$419,MATCH(U$422,$I$416:$I$419,0),MATCH(U$421,$J$415:$R$415,0))</f>
        <v>1</v>
      </c>
      <c r="V463" s="743" cm="1">
        <f t="array" ref="V463">INDEX($H463:$K463,0,MATCH(V$422,$H$422:$K$422,0))*INDEX($J$416:$R$419,MATCH(V$422,$I$416:$I$419,0),MATCH(V$421,$J$415:$R$415,0))</f>
        <v>3</v>
      </c>
      <c r="W463" s="743" cm="1">
        <f t="array" ref="W463">INDEX($H463:$K463,0,MATCH(W$422,$H$422:$K$422,0))*INDEX($J$416:$R$419,MATCH(W$422,$I$416:$I$419,0),MATCH(W$421,$J$415:$R$415,0))</f>
        <v>1</v>
      </c>
      <c r="X463" s="743" cm="1">
        <f t="array" ref="X463">INDEX($H463:$K463,0,MATCH(X$422,$H$422:$K$422,0))*INDEX($J$416:$R$419,MATCH(X$422,$I$416:$I$419,0),MATCH(X$421,$J$415:$R$415,0))</f>
        <v>2</v>
      </c>
      <c r="Y463" s="743" cm="1">
        <f t="array" ref="Y463">INDEX($H463:$K463,0,MATCH(Y$422,$H$422:$K$422,0))*INDEX($J$416:$R$419,MATCH(Y$422,$I$416:$I$419,0),MATCH(Y$421,$J$415:$R$415,0))</f>
        <v>1</v>
      </c>
      <c r="Z463" s="743" cm="1">
        <f t="array" ref="Z463">INDEX($H463:$K463,0,MATCH(Z$422,$H$422:$K$422,0))*INDEX($J$416:$R$419,MATCH(Z$422,$I$416:$I$419,0),MATCH(Z$421,$J$415:$R$415,0))</f>
        <v>3</v>
      </c>
      <c r="AA463" s="743" cm="1">
        <f t="array" ref="AA463">INDEX($H463:$K463,0,MATCH(AA$422,$H$422:$K$422,0))*INDEX($J$416:$R$419,MATCH(AA$422,$I$416:$I$419,0),MATCH(AA$421,$J$415:$R$415,0))</f>
        <v>1</v>
      </c>
      <c r="AB463" s="743" cm="1">
        <f t="array" ref="AB463">INDEX($H463:$K463,0,MATCH(AB$422,$H$422:$K$422,0))*INDEX($J$416:$R$419,MATCH(AB$422,$I$416:$I$419,0),MATCH(AB$421,$J$415:$R$415,0))</f>
        <v>1</v>
      </c>
      <c r="AC463" s="743" cm="1">
        <f t="array" ref="AC463">INDEX($H463:$K463,0,MATCH(AC$422,$H$422:$K$422,0))*INDEX($J$416:$R$419,MATCH(AC$422,$I$416:$I$419,0),MATCH(AC$421,$J$415:$R$415,0))</f>
        <v>1</v>
      </c>
      <c r="AD463" s="743" cm="1">
        <f t="array" ref="AD463">INDEX($H463:$K463,0,MATCH(AD$422,$H$422:$K$422,0))*INDEX($J$416:$R$419,MATCH(AD$422,$I$416:$I$419,0),MATCH(AD$421,$J$415:$R$415,0))</f>
        <v>3</v>
      </c>
      <c r="AE463" s="743" cm="1">
        <f t="array" ref="AE463">INDEX($H463:$K463,0,MATCH(AE$422,$H$422:$K$422,0))*INDEX($J$416:$R$419,MATCH(AE$422,$I$416:$I$419,0),MATCH(AE$421,$J$415:$R$415,0))</f>
        <v>1</v>
      </c>
      <c r="AF463" s="743" cm="1">
        <f t="array" ref="AF463">INDEX($H463:$K463,0,MATCH(AF$422,$H$422:$K$422,0))*INDEX($J$416:$R$419,MATCH(AF$422,$I$416:$I$419,0),MATCH(AF$421,$J$415:$R$415,0))</f>
        <v>1</v>
      </c>
      <c r="AG463" s="743" cm="1">
        <f t="array" ref="AG463">INDEX($H463:$K463,0,MATCH(AG$422,$H$422:$K$422,0))*INDEX($J$416:$R$419,MATCH(AG$422,$I$416:$I$419,0),MATCH(AG$421,$J$415:$R$415,0))</f>
        <v>1</v>
      </c>
      <c r="AH463" s="743" cm="1">
        <f t="array" ref="AH463">INDEX($H463:$K463,0,MATCH(AH$422,$H$422:$K$422,0))*INDEX($J$416:$R$419,MATCH(AH$422,$I$416:$I$419,0),MATCH(AH$421,$J$415:$R$415,0))</f>
        <v>3</v>
      </c>
      <c r="AI463" s="743" cm="1">
        <f t="array" ref="AI463">INDEX($H463:$K463,0,MATCH(AI$422,$H$422:$K$422,0))*INDEX($J$416:$R$419,MATCH(AI$422,$I$416:$I$419,0),MATCH(AI$421,$J$415:$R$415,0))</f>
        <v>1</v>
      </c>
      <c r="AJ463" s="743" cm="1">
        <f t="array" ref="AJ463">INDEX($H463:$K463,0,MATCH(AJ$422,$H$422:$K$422,0))*INDEX($J$416:$R$419,MATCH(AJ$422,$I$416:$I$419,0),MATCH(AJ$421,$J$415:$R$415,0))</f>
        <v>1</v>
      </c>
      <c r="AK463" s="743" cm="1">
        <f t="array" ref="AK463">INDEX($H463:$K463,0,MATCH(AK$422,$H$422:$K$422,0))*INDEX($J$416:$R$419,MATCH(AK$422,$I$416:$I$419,0),MATCH(AK$421,$J$415:$R$415,0))</f>
        <v>1</v>
      </c>
      <c r="AL463" s="743" cm="1">
        <f t="array" ref="AL463">INDEX($H463:$K463,0,MATCH(AL$422,$H$422:$K$422,0))*INDEX($J$416:$R$419,MATCH(AL$422,$I$416:$I$419,0),MATCH(AL$421,$J$415:$R$415,0))</f>
        <v>3</v>
      </c>
      <c r="AM463" s="743" cm="1">
        <f t="array" ref="AM463">INDEX($H463:$K463,0,MATCH(AM$422,$H$422:$K$422,0))*INDEX($J$416:$R$419,MATCH(AM$422,$I$416:$I$419,0),MATCH(AM$421,$J$415:$R$415,0))</f>
        <v>1</v>
      </c>
      <c r="AN463" s="743" cm="1">
        <f t="array" ref="AN463">INDEX($H463:$K463,0,MATCH(AN$422,$H$422:$K$422,0))*INDEX($J$416:$R$419,MATCH(AN$422,$I$416:$I$419,0),MATCH(AN$421,$J$415:$R$415,0))</f>
        <v>1</v>
      </c>
      <c r="AO463" s="743" cm="1">
        <f t="array" ref="AO463">INDEX($H463:$K463,0,MATCH(AO$422,$H$422:$K$422,0))*INDEX($J$416:$R$419,MATCH(AO$422,$I$416:$I$419,0),MATCH(AO$421,$J$415:$R$415,0))</f>
        <v>1</v>
      </c>
      <c r="AP463" s="743" cm="1">
        <f t="array" ref="AP463">INDEX($H463:$K463,0,MATCH(AP$422,$H$422:$K$422,0))*INDEX($J$416:$R$419,MATCH(AP$422,$I$416:$I$419,0),MATCH(AP$421,$J$415:$R$415,0))</f>
        <v>3</v>
      </c>
      <c r="AQ463" s="743" cm="1">
        <f t="array" ref="AQ463">INDEX($H463:$K463,0,MATCH(AQ$422,$H$422:$K$422,0))*INDEX($J$416:$R$419,MATCH(AQ$422,$I$416:$I$419,0),MATCH(AQ$421,$J$415:$R$415,0))</f>
        <v>1</v>
      </c>
      <c r="AR463" s="743" cm="1">
        <f t="array" ref="AR463">INDEX($H463:$K463,0,MATCH(AR$422,$H$422:$K$422,0))*INDEX($J$416:$R$419,MATCH(AR$422,$I$416:$I$419,0),MATCH(AR$421,$J$415:$R$415,0))</f>
        <v>1</v>
      </c>
      <c r="AS463" s="743" cm="1">
        <f t="array" ref="AS463">INDEX($H463:$K463,0,MATCH(AS$422,$H$422:$K$422,0))*INDEX($J$416:$R$419,MATCH(AS$422,$I$416:$I$419,0),MATCH(AS$421,$J$415:$R$415,0))</f>
        <v>1</v>
      </c>
      <c r="AT463" s="743" cm="1">
        <f t="array" ref="AT463">INDEX($H463:$K463,0,MATCH(AT$422,$H$422:$K$422,0))*INDEX($J$416:$R$419,MATCH(AT$422,$I$416:$I$419,0),MATCH(AT$421,$J$415:$R$415,0))</f>
        <v>3</v>
      </c>
      <c r="AU463" s="743" cm="1">
        <f t="array" ref="AU463">INDEX($H463:$K463,0,MATCH(AU$422,$H$422:$K$422,0))*INDEX($J$416:$R$419,MATCH(AU$422,$I$416:$I$419,0),MATCH(AU$421,$J$415:$R$415,0))</f>
        <v>1</v>
      </c>
      <c r="AV463" s="196"/>
      <c r="AW463" s="196"/>
      <c r="AX463" s="17"/>
      <c r="AY463" s="9"/>
      <c r="AZ463" s="9"/>
      <c r="BA463" s="9"/>
    </row>
    <row r="464" spans="1:53" ht="15" outlineLevel="1" x14ac:dyDescent="0.25">
      <c r="A464" s="7"/>
      <c r="B464" s="8"/>
      <c r="C464" s="18"/>
      <c r="D464" s="18"/>
      <c r="E464" s="18"/>
      <c r="F464" s="27"/>
      <c r="G464" s="27" t="str">
        <f t="shared" si="125"/>
        <v>YYBNBrd</v>
      </c>
      <c r="H464" s="880">
        <v>0</v>
      </c>
      <c r="I464" s="880">
        <f>I463</f>
        <v>1</v>
      </c>
      <c r="J464" s="880">
        <f>J463+1</f>
        <v>4</v>
      </c>
      <c r="K464" s="880">
        <f>K463</f>
        <v>1</v>
      </c>
      <c r="L464" s="743" cm="1">
        <f t="array" ref="L464">INDEX($H464:$K464,0,MATCH(L$422,$H$422:$K$422,0))*INDEX($J$416:$R$419,MATCH(L$422,$I$416:$I$419,0),MATCH(L$421,$J$415:$R$415,0))</f>
        <v>0</v>
      </c>
      <c r="M464" s="743" cm="1">
        <f t="array" ref="M464">INDEX($H464:$K464,0,MATCH(M$422,$H$422:$K$422,0))*INDEX($J$416:$R$419,MATCH(M$422,$I$416:$I$419,0),MATCH(M$421,$J$415:$R$415,0))</f>
        <v>1</v>
      </c>
      <c r="N464" s="743" cm="1">
        <f t="array" ref="N464">INDEX($H464:$K464,0,MATCH(N$422,$H$422:$K$422,0))*INDEX($J$416:$R$419,MATCH(N$422,$I$416:$I$419,0),MATCH(N$421,$J$415:$R$415,0))</f>
        <v>4</v>
      </c>
      <c r="O464" s="743" cm="1">
        <f t="array" ref="O464">INDEX($H464:$K464,0,MATCH(O$422,$H$422:$K$422,0))*INDEX($J$416:$R$419,MATCH(O$422,$I$416:$I$419,0),MATCH(O$421,$J$415:$R$415,0))</f>
        <v>1</v>
      </c>
      <c r="P464" s="743" cm="1">
        <f t="array" ref="P464">INDEX($H464:$K464,0,MATCH(P$422,$H$422:$K$422,0))*INDEX($J$416:$R$419,MATCH(P$422,$I$416:$I$419,0),MATCH(P$421,$J$415:$R$415,0))</f>
        <v>0</v>
      </c>
      <c r="Q464" s="743" cm="1">
        <f t="array" ref="Q464">INDEX($H464:$K464,0,MATCH(Q$422,$H$422:$K$422,0))*INDEX($J$416:$R$419,MATCH(Q$422,$I$416:$I$419,0),MATCH(Q$421,$J$415:$R$415,0))</f>
        <v>1</v>
      </c>
      <c r="R464" s="743" cm="1">
        <f t="array" ref="R464">INDEX($H464:$K464,0,MATCH(R$422,$H$422:$K$422,0))*INDEX($J$416:$R$419,MATCH(R$422,$I$416:$I$419,0),MATCH(R$421,$J$415:$R$415,0))</f>
        <v>4</v>
      </c>
      <c r="S464" s="743" cm="1">
        <f t="array" ref="S464">INDEX($H464:$K464,0,MATCH(S$422,$H$422:$K$422,0))*INDEX($J$416:$R$419,MATCH(S$422,$I$416:$I$419,0),MATCH(S$421,$J$415:$R$415,0))</f>
        <v>1</v>
      </c>
      <c r="T464" s="743" cm="1">
        <f t="array" ref="T464">INDEX($H464:$K464,0,MATCH(T$422,$H$422:$K$422,0))*INDEX($J$416:$R$419,MATCH(T$422,$I$416:$I$419,0),MATCH(T$421,$J$415:$R$415,0))</f>
        <v>0</v>
      </c>
      <c r="U464" s="743" cm="1">
        <f t="array" ref="U464">INDEX($H464:$K464,0,MATCH(U$422,$H$422:$K$422,0))*INDEX($J$416:$R$419,MATCH(U$422,$I$416:$I$419,0),MATCH(U$421,$J$415:$R$415,0))</f>
        <v>1</v>
      </c>
      <c r="V464" s="743" cm="1">
        <f t="array" ref="V464">INDEX($H464:$K464,0,MATCH(V$422,$H$422:$K$422,0))*INDEX($J$416:$R$419,MATCH(V$422,$I$416:$I$419,0),MATCH(V$421,$J$415:$R$415,0))</f>
        <v>4</v>
      </c>
      <c r="W464" s="743" cm="1">
        <f t="array" ref="W464">INDEX($H464:$K464,0,MATCH(W$422,$H$422:$K$422,0))*INDEX($J$416:$R$419,MATCH(W$422,$I$416:$I$419,0),MATCH(W$421,$J$415:$R$415,0))</f>
        <v>1</v>
      </c>
      <c r="X464" s="743" cm="1">
        <f t="array" ref="X464">INDEX($H464:$K464,0,MATCH(X$422,$H$422:$K$422,0))*INDEX($J$416:$R$419,MATCH(X$422,$I$416:$I$419,0),MATCH(X$421,$J$415:$R$415,0))</f>
        <v>0</v>
      </c>
      <c r="Y464" s="743" cm="1">
        <f t="array" ref="Y464">INDEX($H464:$K464,0,MATCH(Y$422,$H$422:$K$422,0))*INDEX($J$416:$R$419,MATCH(Y$422,$I$416:$I$419,0),MATCH(Y$421,$J$415:$R$415,0))</f>
        <v>1</v>
      </c>
      <c r="Z464" s="743" cm="1">
        <f t="array" ref="Z464">INDEX($H464:$K464,0,MATCH(Z$422,$H$422:$K$422,0))*INDEX($J$416:$R$419,MATCH(Z$422,$I$416:$I$419,0),MATCH(Z$421,$J$415:$R$415,0))</f>
        <v>4</v>
      </c>
      <c r="AA464" s="743" cm="1">
        <f t="array" ref="AA464">INDEX($H464:$K464,0,MATCH(AA$422,$H$422:$K$422,0))*INDEX($J$416:$R$419,MATCH(AA$422,$I$416:$I$419,0),MATCH(AA$421,$J$415:$R$415,0))</f>
        <v>1</v>
      </c>
      <c r="AB464" s="743" cm="1">
        <f t="array" ref="AB464">INDEX($H464:$K464,0,MATCH(AB$422,$H$422:$K$422,0))*INDEX($J$416:$R$419,MATCH(AB$422,$I$416:$I$419,0),MATCH(AB$421,$J$415:$R$415,0))</f>
        <v>0</v>
      </c>
      <c r="AC464" s="743" cm="1">
        <f t="array" ref="AC464">INDEX($H464:$K464,0,MATCH(AC$422,$H$422:$K$422,0))*INDEX($J$416:$R$419,MATCH(AC$422,$I$416:$I$419,0),MATCH(AC$421,$J$415:$R$415,0))</f>
        <v>1</v>
      </c>
      <c r="AD464" s="743" cm="1">
        <f t="array" ref="AD464">INDEX($H464:$K464,0,MATCH(AD$422,$H$422:$K$422,0))*INDEX($J$416:$R$419,MATCH(AD$422,$I$416:$I$419,0),MATCH(AD$421,$J$415:$R$415,0))</f>
        <v>4</v>
      </c>
      <c r="AE464" s="743" cm="1">
        <f t="array" ref="AE464">INDEX($H464:$K464,0,MATCH(AE$422,$H$422:$K$422,0))*INDEX($J$416:$R$419,MATCH(AE$422,$I$416:$I$419,0),MATCH(AE$421,$J$415:$R$415,0))</f>
        <v>1</v>
      </c>
      <c r="AF464" s="743" cm="1">
        <f t="array" ref="AF464">INDEX($H464:$K464,0,MATCH(AF$422,$H$422:$K$422,0))*INDEX($J$416:$R$419,MATCH(AF$422,$I$416:$I$419,0),MATCH(AF$421,$J$415:$R$415,0))</f>
        <v>0</v>
      </c>
      <c r="AG464" s="743" cm="1">
        <f t="array" ref="AG464">INDEX($H464:$K464,0,MATCH(AG$422,$H$422:$K$422,0))*INDEX($J$416:$R$419,MATCH(AG$422,$I$416:$I$419,0),MATCH(AG$421,$J$415:$R$415,0))</f>
        <v>1</v>
      </c>
      <c r="AH464" s="743" cm="1">
        <f t="array" ref="AH464">INDEX($H464:$K464,0,MATCH(AH$422,$H$422:$K$422,0))*INDEX($J$416:$R$419,MATCH(AH$422,$I$416:$I$419,0),MATCH(AH$421,$J$415:$R$415,0))</f>
        <v>4</v>
      </c>
      <c r="AI464" s="743" cm="1">
        <f t="array" ref="AI464">INDEX($H464:$K464,0,MATCH(AI$422,$H$422:$K$422,0))*INDEX($J$416:$R$419,MATCH(AI$422,$I$416:$I$419,0),MATCH(AI$421,$J$415:$R$415,0))</f>
        <v>1</v>
      </c>
      <c r="AJ464" s="743" cm="1">
        <f t="array" ref="AJ464">INDEX($H464:$K464,0,MATCH(AJ$422,$H$422:$K$422,0))*INDEX($J$416:$R$419,MATCH(AJ$422,$I$416:$I$419,0),MATCH(AJ$421,$J$415:$R$415,0))</f>
        <v>0</v>
      </c>
      <c r="AK464" s="743" cm="1">
        <f t="array" ref="AK464">INDEX($H464:$K464,0,MATCH(AK$422,$H$422:$K$422,0))*INDEX($J$416:$R$419,MATCH(AK$422,$I$416:$I$419,0),MATCH(AK$421,$J$415:$R$415,0))</f>
        <v>1</v>
      </c>
      <c r="AL464" s="743" cm="1">
        <f t="array" ref="AL464">INDEX($H464:$K464,0,MATCH(AL$422,$H$422:$K$422,0))*INDEX($J$416:$R$419,MATCH(AL$422,$I$416:$I$419,0),MATCH(AL$421,$J$415:$R$415,0))</f>
        <v>4</v>
      </c>
      <c r="AM464" s="743" cm="1">
        <f t="array" ref="AM464">INDEX($H464:$K464,0,MATCH(AM$422,$H$422:$K$422,0))*INDEX($J$416:$R$419,MATCH(AM$422,$I$416:$I$419,0),MATCH(AM$421,$J$415:$R$415,0))</f>
        <v>1</v>
      </c>
      <c r="AN464" s="743" cm="1">
        <f t="array" ref="AN464">INDEX($H464:$K464,0,MATCH(AN$422,$H$422:$K$422,0))*INDEX($J$416:$R$419,MATCH(AN$422,$I$416:$I$419,0),MATCH(AN$421,$J$415:$R$415,0))</f>
        <v>0</v>
      </c>
      <c r="AO464" s="743" cm="1">
        <f t="array" ref="AO464">INDEX($H464:$K464,0,MATCH(AO$422,$H$422:$K$422,0))*INDEX($J$416:$R$419,MATCH(AO$422,$I$416:$I$419,0),MATCH(AO$421,$J$415:$R$415,0))</f>
        <v>1</v>
      </c>
      <c r="AP464" s="743" cm="1">
        <f t="array" ref="AP464">INDEX($H464:$K464,0,MATCH(AP$422,$H$422:$K$422,0))*INDEX($J$416:$R$419,MATCH(AP$422,$I$416:$I$419,0),MATCH(AP$421,$J$415:$R$415,0))</f>
        <v>4</v>
      </c>
      <c r="AQ464" s="743" cm="1">
        <f t="array" ref="AQ464">INDEX($H464:$K464,0,MATCH(AQ$422,$H$422:$K$422,0))*INDEX($J$416:$R$419,MATCH(AQ$422,$I$416:$I$419,0),MATCH(AQ$421,$J$415:$R$415,0))</f>
        <v>1</v>
      </c>
      <c r="AR464" s="743" cm="1">
        <f t="array" ref="AR464">INDEX($H464:$K464,0,MATCH(AR$422,$H$422:$K$422,0))*INDEX($J$416:$R$419,MATCH(AR$422,$I$416:$I$419,0),MATCH(AR$421,$J$415:$R$415,0))</f>
        <v>0</v>
      </c>
      <c r="AS464" s="743" cm="1">
        <f t="array" ref="AS464">INDEX($H464:$K464,0,MATCH(AS$422,$H$422:$K$422,0))*INDEX($J$416:$R$419,MATCH(AS$422,$I$416:$I$419,0),MATCH(AS$421,$J$415:$R$415,0))</f>
        <v>1</v>
      </c>
      <c r="AT464" s="743" cm="1">
        <f t="array" ref="AT464">INDEX($H464:$K464,0,MATCH(AT$422,$H$422:$K$422,0))*INDEX($J$416:$R$419,MATCH(AT$422,$I$416:$I$419,0),MATCH(AT$421,$J$415:$R$415,0))</f>
        <v>4</v>
      </c>
      <c r="AU464" s="743" cm="1">
        <f t="array" ref="AU464">INDEX($H464:$K464,0,MATCH(AU$422,$H$422:$K$422,0))*INDEX($J$416:$R$419,MATCH(AU$422,$I$416:$I$419,0),MATCH(AU$421,$J$415:$R$415,0))</f>
        <v>1</v>
      </c>
      <c r="AV464" s="196"/>
      <c r="AW464" s="196"/>
      <c r="AX464" s="17"/>
      <c r="AY464" s="9"/>
      <c r="AZ464" s="9"/>
      <c r="BA464" s="9"/>
    </row>
    <row r="465" spans="1:53" ht="15" outlineLevel="1" x14ac:dyDescent="0.25">
      <c r="A465" s="7"/>
      <c r="B465" s="8"/>
      <c r="C465" s="18"/>
      <c r="D465" s="18"/>
      <c r="E465" s="18"/>
      <c r="F465" s="27"/>
      <c r="G465" s="27" t="str">
        <f t="shared" si="125"/>
        <v>YYBNBl</v>
      </c>
      <c r="H465" s="665">
        <v>1</v>
      </c>
      <c r="I465" s="665">
        <v>1</v>
      </c>
      <c r="J465" s="665">
        <v>5</v>
      </c>
      <c r="K465" s="665">
        <v>0</v>
      </c>
      <c r="L465" s="743" cm="1">
        <f t="array" ref="L465">INDEX($H465:$K465,0,MATCH(L$422,$H$422:$K$422,0))*INDEX($J$416:$R$419,MATCH(L$422,$I$416:$I$419,0),MATCH(L$421,$J$415:$R$415,0))</f>
        <v>2</v>
      </c>
      <c r="M465" s="743" cm="1">
        <f t="array" ref="M465">INDEX($H465:$K465,0,MATCH(M$422,$H$422:$K$422,0))*INDEX($J$416:$R$419,MATCH(M$422,$I$416:$I$419,0),MATCH(M$421,$J$415:$R$415,0))</f>
        <v>1</v>
      </c>
      <c r="N465" s="743" cm="1">
        <f t="array" ref="N465">INDEX($H465:$K465,0,MATCH(N$422,$H$422:$K$422,0))*INDEX($J$416:$R$419,MATCH(N$422,$I$416:$I$419,0),MATCH(N$421,$J$415:$R$415,0))</f>
        <v>5</v>
      </c>
      <c r="O465" s="743" cm="1">
        <f t="array" ref="O465">INDEX($H465:$K465,0,MATCH(O$422,$H$422:$K$422,0))*INDEX($J$416:$R$419,MATCH(O$422,$I$416:$I$419,0),MATCH(O$421,$J$415:$R$415,0))</f>
        <v>0</v>
      </c>
      <c r="P465" s="743" cm="1">
        <f t="array" ref="P465">INDEX($H465:$K465,0,MATCH(P$422,$H$422:$K$422,0))*INDEX($J$416:$R$419,MATCH(P$422,$I$416:$I$419,0),MATCH(P$421,$J$415:$R$415,0))</f>
        <v>2</v>
      </c>
      <c r="Q465" s="743" cm="1">
        <f t="array" ref="Q465">INDEX($H465:$K465,0,MATCH(Q$422,$H$422:$K$422,0))*INDEX($J$416:$R$419,MATCH(Q$422,$I$416:$I$419,0),MATCH(Q$421,$J$415:$R$415,0))</f>
        <v>1</v>
      </c>
      <c r="R465" s="743" cm="1">
        <f t="array" ref="R465">INDEX($H465:$K465,0,MATCH(R$422,$H$422:$K$422,0))*INDEX($J$416:$R$419,MATCH(R$422,$I$416:$I$419,0),MATCH(R$421,$J$415:$R$415,0))</f>
        <v>5</v>
      </c>
      <c r="S465" s="743" cm="1">
        <f t="array" ref="S465">INDEX($H465:$K465,0,MATCH(S$422,$H$422:$K$422,0))*INDEX($J$416:$R$419,MATCH(S$422,$I$416:$I$419,0),MATCH(S$421,$J$415:$R$415,0))</f>
        <v>0</v>
      </c>
      <c r="T465" s="743" cm="1">
        <f t="array" ref="T465">INDEX($H465:$K465,0,MATCH(T$422,$H$422:$K$422,0))*INDEX($J$416:$R$419,MATCH(T$422,$I$416:$I$419,0),MATCH(T$421,$J$415:$R$415,0))</f>
        <v>2</v>
      </c>
      <c r="U465" s="743" cm="1">
        <f t="array" ref="U465">INDEX($H465:$K465,0,MATCH(U$422,$H$422:$K$422,0))*INDEX($J$416:$R$419,MATCH(U$422,$I$416:$I$419,0),MATCH(U$421,$J$415:$R$415,0))</f>
        <v>1</v>
      </c>
      <c r="V465" s="743" cm="1">
        <f t="array" ref="V465">INDEX($H465:$K465,0,MATCH(V$422,$H$422:$K$422,0))*INDEX($J$416:$R$419,MATCH(V$422,$I$416:$I$419,0),MATCH(V$421,$J$415:$R$415,0))</f>
        <v>5</v>
      </c>
      <c r="W465" s="743" cm="1">
        <f t="array" ref="W465">INDEX($H465:$K465,0,MATCH(W$422,$H$422:$K$422,0))*INDEX($J$416:$R$419,MATCH(W$422,$I$416:$I$419,0),MATCH(W$421,$J$415:$R$415,0))</f>
        <v>0</v>
      </c>
      <c r="X465" s="743" cm="1">
        <f t="array" ref="X465">INDEX($H465:$K465,0,MATCH(X$422,$H$422:$K$422,0))*INDEX($J$416:$R$419,MATCH(X$422,$I$416:$I$419,0),MATCH(X$421,$J$415:$R$415,0))</f>
        <v>2</v>
      </c>
      <c r="Y465" s="743" cm="1">
        <f t="array" ref="Y465">INDEX($H465:$K465,0,MATCH(Y$422,$H$422:$K$422,0))*INDEX($J$416:$R$419,MATCH(Y$422,$I$416:$I$419,0),MATCH(Y$421,$J$415:$R$415,0))</f>
        <v>1</v>
      </c>
      <c r="Z465" s="743" cm="1">
        <f t="array" ref="Z465">INDEX($H465:$K465,0,MATCH(Z$422,$H$422:$K$422,0))*INDEX($J$416:$R$419,MATCH(Z$422,$I$416:$I$419,0),MATCH(Z$421,$J$415:$R$415,0))</f>
        <v>5</v>
      </c>
      <c r="AA465" s="743" cm="1">
        <f t="array" ref="AA465">INDEX($H465:$K465,0,MATCH(AA$422,$H$422:$K$422,0))*INDEX($J$416:$R$419,MATCH(AA$422,$I$416:$I$419,0),MATCH(AA$421,$J$415:$R$415,0))</f>
        <v>0</v>
      </c>
      <c r="AB465" s="743" cm="1">
        <f t="array" ref="AB465">INDEX($H465:$K465,0,MATCH(AB$422,$H$422:$K$422,0))*INDEX($J$416:$R$419,MATCH(AB$422,$I$416:$I$419,0),MATCH(AB$421,$J$415:$R$415,0))</f>
        <v>1</v>
      </c>
      <c r="AC465" s="743" cm="1">
        <f t="array" ref="AC465">INDEX($H465:$K465,0,MATCH(AC$422,$H$422:$K$422,0))*INDEX($J$416:$R$419,MATCH(AC$422,$I$416:$I$419,0),MATCH(AC$421,$J$415:$R$415,0))</f>
        <v>1</v>
      </c>
      <c r="AD465" s="743" cm="1">
        <f t="array" ref="AD465">INDEX($H465:$K465,0,MATCH(AD$422,$H$422:$K$422,0))*INDEX($J$416:$R$419,MATCH(AD$422,$I$416:$I$419,0),MATCH(AD$421,$J$415:$R$415,0))</f>
        <v>5</v>
      </c>
      <c r="AE465" s="743" cm="1">
        <f t="array" ref="AE465">INDEX($H465:$K465,0,MATCH(AE$422,$H$422:$K$422,0))*INDEX($J$416:$R$419,MATCH(AE$422,$I$416:$I$419,0),MATCH(AE$421,$J$415:$R$415,0))</f>
        <v>0</v>
      </c>
      <c r="AF465" s="743" cm="1">
        <f t="array" ref="AF465">INDEX($H465:$K465,0,MATCH(AF$422,$H$422:$K$422,0))*INDEX($J$416:$R$419,MATCH(AF$422,$I$416:$I$419,0),MATCH(AF$421,$J$415:$R$415,0))</f>
        <v>1</v>
      </c>
      <c r="AG465" s="743" cm="1">
        <f t="array" ref="AG465">INDEX($H465:$K465,0,MATCH(AG$422,$H$422:$K$422,0))*INDEX($J$416:$R$419,MATCH(AG$422,$I$416:$I$419,0),MATCH(AG$421,$J$415:$R$415,0))</f>
        <v>1</v>
      </c>
      <c r="AH465" s="743" cm="1">
        <f t="array" ref="AH465">INDEX($H465:$K465,0,MATCH(AH$422,$H$422:$K$422,0))*INDEX($J$416:$R$419,MATCH(AH$422,$I$416:$I$419,0),MATCH(AH$421,$J$415:$R$415,0))</f>
        <v>5</v>
      </c>
      <c r="AI465" s="743" cm="1">
        <f t="array" ref="AI465">INDEX($H465:$K465,0,MATCH(AI$422,$H$422:$K$422,0))*INDEX($J$416:$R$419,MATCH(AI$422,$I$416:$I$419,0),MATCH(AI$421,$J$415:$R$415,0))</f>
        <v>0</v>
      </c>
      <c r="AJ465" s="743" cm="1">
        <f t="array" ref="AJ465">INDEX($H465:$K465,0,MATCH(AJ$422,$H$422:$K$422,0))*INDEX($J$416:$R$419,MATCH(AJ$422,$I$416:$I$419,0),MATCH(AJ$421,$J$415:$R$415,0))</f>
        <v>1</v>
      </c>
      <c r="AK465" s="743" cm="1">
        <f t="array" ref="AK465">INDEX($H465:$K465,0,MATCH(AK$422,$H$422:$K$422,0))*INDEX($J$416:$R$419,MATCH(AK$422,$I$416:$I$419,0),MATCH(AK$421,$J$415:$R$415,0))</f>
        <v>1</v>
      </c>
      <c r="AL465" s="743" cm="1">
        <f t="array" ref="AL465">INDEX($H465:$K465,0,MATCH(AL$422,$H$422:$K$422,0))*INDEX($J$416:$R$419,MATCH(AL$422,$I$416:$I$419,0),MATCH(AL$421,$J$415:$R$415,0))</f>
        <v>5</v>
      </c>
      <c r="AM465" s="743" cm="1">
        <f t="array" ref="AM465">INDEX($H465:$K465,0,MATCH(AM$422,$H$422:$K$422,0))*INDEX($J$416:$R$419,MATCH(AM$422,$I$416:$I$419,0),MATCH(AM$421,$J$415:$R$415,0))</f>
        <v>0</v>
      </c>
      <c r="AN465" s="743" cm="1">
        <f t="array" ref="AN465">INDEX($H465:$K465,0,MATCH(AN$422,$H$422:$K$422,0))*INDEX($J$416:$R$419,MATCH(AN$422,$I$416:$I$419,0),MATCH(AN$421,$J$415:$R$415,0))</f>
        <v>1</v>
      </c>
      <c r="AO465" s="743" cm="1">
        <f t="array" ref="AO465">INDEX($H465:$K465,0,MATCH(AO$422,$H$422:$K$422,0))*INDEX($J$416:$R$419,MATCH(AO$422,$I$416:$I$419,0),MATCH(AO$421,$J$415:$R$415,0))</f>
        <v>1</v>
      </c>
      <c r="AP465" s="743" cm="1">
        <f t="array" ref="AP465">INDEX($H465:$K465,0,MATCH(AP$422,$H$422:$K$422,0))*INDEX($J$416:$R$419,MATCH(AP$422,$I$416:$I$419,0),MATCH(AP$421,$J$415:$R$415,0))</f>
        <v>5</v>
      </c>
      <c r="AQ465" s="743" cm="1">
        <f t="array" ref="AQ465">INDEX($H465:$K465,0,MATCH(AQ$422,$H$422:$K$422,0))*INDEX($J$416:$R$419,MATCH(AQ$422,$I$416:$I$419,0),MATCH(AQ$421,$J$415:$R$415,0))</f>
        <v>0</v>
      </c>
      <c r="AR465" s="743" cm="1">
        <f t="array" ref="AR465">INDEX($H465:$K465,0,MATCH(AR$422,$H$422:$K$422,0))*INDEX($J$416:$R$419,MATCH(AR$422,$I$416:$I$419,0),MATCH(AR$421,$J$415:$R$415,0))</f>
        <v>1</v>
      </c>
      <c r="AS465" s="743" cm="1">
        <f t="array" ref="AS465">INDEX($H465:$K465,0,MATCH(AS$422,$H$422:$K$422,0))*INDEX($J$416:$R$419,MATCH(AS$422,$I$416:$I$419,0),MATCH(AS$421,$J$415:$R$415,0))</f>
        <v>1</v>
      </c>
      <c r="AT465" s="743" cm="1">
        <f t="array" ref="AT465">INDEX($H465:$K465,0,MATCH(AT$422,$H$422:$K$422,0))*INDEX($J$416:$R$419,MATCH(AT$422,$I$416:$I$419,0),MATCH(AT$421,$J$415:$R$415,0))</f>
        <v>5</v>
      </c>
      <c r="AU465" s="743" cm="1">
        <f t="array" ref="AU465">INDEX($H465:$K465,0,MATCH(AU$422,$H$422:$K$422,0))*INDEX($J$416:$R$419,MATCH(AU$422,$I$416:$I$419,0),MATCH(AU$421,$J$415:$R$415,0))</f>
        <v>0</v>
      </c>
      <c r="AV465" s="196"/>
      <c r="AW465" s="196"/>
      <c r="AX465" s="17"/>
      <c r="AY465" s="9"/>
      <c r="AZ465" s="9"/>
      <c r="BA465" s="9"/>
    </row>
    <row r="466" spans="1:53" ht="15" outlineLevel="1" x14ac:dyDescent="0.25">
      <c r="A466" s="7"/>
      <c r="B466" s="8"/>
      <c r="C466" s="18"/>
      <c r="D466" s="18"/>
      <c r="E466" s="18"/>
      <c r="F466" s="27"/>
      <c r="G466" s="27" t="str">
        <f t="shared" si="125"/>
        <v>YYNBLb</v>
      </c>
      <c r="H466" s="232">
        <v>1</v>
      </c>
      <c r="I466" s="232">
        <v>1</v>
      </c>
      <c r="J466" s="232">
        <v>2</v>
      </c>
      <c r="K466" s="232">
        <v>2</v>
      </c>
      <c r="L466" s="743" cm="1">
        <f t="array" ref="L466">INDEX($H466:$K466,0,MATCH(L$422,$H$422:$K$422,0))*INDEX($J$416:$R$419,MATCH(L$422,$I$416:$I$419,0),MATCH(L$421,$J$415:$R$415,0))</f>
        <v>2</v>
      </c>
      <c r="M466" s="743" cm="1">
        <f t="array" ref="M466">INDEX($H466:$K466,0,MATCH(M$422,$H$422:$K$422,0))*INDEX($J$416:$R$419,MATCH(M$422,$I$416:$I$419,0),MATCH(M$421,$J$415:$R$415,0))</f>
        <v>1</v>
      </c>
      <c r="N466" s="743" cm="1">
        <f t="array" ref="N466">INDEX($H466:$K466,0,MATCH(N$422,$H$422:$K$422,0))*INDEX($J$416:$R$419,MATCH(N$422,$I$416:$I$419,0),MATCH(N$421,$J$415:$R$415,0))</f>
        <v>2</v>
      </c>
      <c r="O466" s="743" cm="1">
        <f t="array" ref="O466">INDEX($H466:$K466,0,MATCH(O$422,$H$422:$K$422,0))*INDEX($J$416:$R$419,MATCH(O$422,$I$416:$I$419,0),MATCH(O$421,$J$415:$R$415,0))</f>
        <v>2</v>
      </c>
      <c r="P466" s="743" cm="1">
        <f t="array" ref="P466">INDEX($H466:$K466,0,MATCH(P$422,$H$422:$K$422,0))*INDEX($J$416:$R$419,MATCH(P$422,$I$416:$I$419,0),MATCH(P$421,$J$415:$R$415,0))</f>
        <v>2</v>
      </c>
      <c r="Q466" s="743" cm="1">
        <f t="array" ref="Q466">INDEX($H466:$K466,0,MATCH(Q$422,$H$422:$K$422,0))*INDEX($J$416:$R$419,MATCH(Q$422,$I$416:$I$419,0),MATCH(Q$421,$J$415:$R$415,0))</f>
        <v>1</v>
      </c>
      <c r="R466" s="743" cm="1">
        <f t="array" ref="R466">INDEX($H466:$K466,0,MATCH(R$422,$H$422:$K$422,0))*INDEX($J$416:$R$419,MATCH(R$422,$I$416:$I$419,0),MATCH(R$421,$J$415:$R$415,0))</f>
        <v>2</v>
      </c>
      <c r="S466" s="743" cm="1">
        <f t="array" ref="S466">INDEX($H466:$K466,0,MATCH(S$422,$H$422:$K$422,0))*INDEX($J$416:$R$419,MATCH(S$422,$I$416:$I$419,0),MATCH(S$421,$J$415:$R$415,0))</f>
        <v>2</v>
      </c>
      <c r="T466" s="743" cm="1">
        <f t="array" ref="T466">INDEX($H466:$K466,0,MATCH(T$422,$H$422:$K$422,0))*INDEX($J$416:$R$419,MATCH(T$422,$I$416:$I$419,0),MATCH(T$421,$J$415:$R$415,0))</f>
        <v>2</v>
      </c>
      <c r="U466" s="743" cm="1">
        <f t="array" ref="U466">INDEX($H466:$K466,0,MATCH(U$422,$H$422:$K$422,0))*INDEX($J$416:$R$419,MATCH(U$422,$I$416:$I$419,0),MATCH(U$421,$J$415:$R$415,0))</f>
        <v>1</v>
      </c>
      <c r="V466" s="743" cm="1">
        <f t="array" ref="V466">INDEX($H466:$K466,0,MATCH(V$422,$H$422:$K$422,0))*INDEX($J$416:$R$419,MATCH(V$422,$I$416:$I$419,0),MATCH(V$421,$J$415:$R$415,0))</f>
        <v>2</v>
      </c>
      <c r="W466" s="743" cm="1">
        <f t="array" ref="W466">INDEX($H466:$K466,0,MATCH(W$422,$H$422:$K$422,0))*INDEX($J$416:$R$419,MATCH(W$422,$I$416:$I$419,0),MATCH(W$421,$J$415:$R$415,0))</f>
        <v>2</v>
      </c>
      <c r="X466" s="743" cm="1">
        <f t="array" ref="X466">INDEX($H466:$K466,0,MATCH(X$422,$H$422:$K$422,0))*INDEX($J$416:$R$419,MATCH(X$422,$I$416:$I$419,0),MATCH(X$421,$J$415:$R$415,0))</f>
        <v>2</v>
      </c>
      <c r="Y466" s="743" cm="1">
        <f t="array" ref="Y466">INDEX($H466:$K466,0,MATCH(Y$422,$H$422:$K$422,0))*INDEX($J$416:$R$419,MATCH(Y$422,$I$416:$I$419,0),MATCH(Y$421,$J$415:$R$415,0))</f>
        <v>1</v>
      </c>
      <c r="Z466" s="743" cm="1">
        <f t="array" ref="Z466">INDEX($H466:$K466,0,MATCH(Z$422,$H$422:$K$422,0))*INDEX($J$416:$R$419,MATCH(Z$422,$I$416:$I$419,0),MATCH(Z$421,$J$415:$R$415,0))</f>
        <v>2</v>
      </c>
      <c r="AA466" s="743" cm="1">
        <f t="array" ref="AA466">INDEX($H466:$K466,0,MATCH(AA$422,$H$422:$K$422,0))*INDEX($J$416:$R$419,MATCH(AA$422,$I$416:$I$419,0),MATCH(AA$421,$J$415:$R$415,0))</f>
        <v>2</v>
      </c>
      <c r="AB466" s="743" cm="1">
        <f t="array" ref="AB466">INDEX($H466:$K466,0,MATCH(AB$422,$H$422:$K$422,0))*INDEX($J$416:$R$419,MATCH(AB$422,$I$416:$I$419,0),MATCH(AB$421,$J$415:$R$415,0))</f>
        <v>1</v>
      </c>
      <c r="AC466" s="743" cm="1">
        <f t="array" ref="AC466">INDEX($H466:$K466,0,MATCH(AC$422,$H$422:$K$422,0))*INDEX($J$416:$R$419,MATCH(AC$422,$I$416:$I$419,0),MATCH(AC$421,$J$415:$R$415,0))</f>
        <v>1</v>
      </c>
      <c r="AD466" s="743" cm="1">
        <f t="array" ref="AD466">INDEX($H466:$K466,0,MATCH(AD$422,$H$422:$K$422,0))*INDEX($J$416:$R$419,MATCH(AD$422,$I$416:$I$419,0),MATCH(AD$421,$J$415:$R$415,0))</f>
        <v>2</v>
      </c>
      <c r="AE466" s="743" cm="1">
        <f t="array" ref="AE466">INDEX($H466:$K466,0,MATCH(AE$422,$H$422:$K$422,0))*INDEX($J$416:$R$419,MATCH(AE$422,$I$416:$I$419,0),MATCH(AE$421,$J$415:$R$415,0))</f>
        <v>2</v>
      </c>
      <c r="AF466" s="743" cm="1">
        <f t="array" ref="AF466">INDEX($H466:$K466,0,MATCH(AF$422,$H$422:$K$422,0))*INDEX($J$416:$R$419,MATCH(AF$422,$I$416:$I$419,0),MATCH(AF$421,$J$415:$R$415,0))</f>
        <v>1</v>
      </c>
      <c r="AG466" s="743" cm="1">
        <f t="array" ref="AG466">INDEX($H466:$K466,0,MATCH(AG$422,$H$422:$K$422,0))*INDEX($J$416:$R$419,MATCH(AG$422,$I$416:$I$419,0),MATCH(AG$421,$J$415:$R$415,0))</f>
        <v>1</v>
      </c>
      <c r="AH466" s="743" cm="1">
        <f t="array" ref="AH466">INDEX($H466:$K466,0,MATCH(AH$422,$H$422:$K$422,0))*INDEX($J$416:$R$419,MATCH(AH$422,$I$416:$I$419,0),MATCH(AH$421,$J$415:$R$415,0))</f>
        <v>2</v>
      </c>
      <c r="AI466" s="743" cm="1">
        <f t="array" ref="AI466">INDEX($H466:$K466,0,MATCH(AI$422,$H$422:$K$422,0))*INDEX($J$416:$R$419,MATCH(AI$422,$I$416:$I$419,0),MATCH(AI$421,$J$415:$R$415,0))</f>
        <v>2</v>
      </c>
      <c r="AJ466" s="743" cm="1">
        <f t="array" ref="AJ466">INDEX($H466:$K466,0,MATCH(AJ$422,$H$422:$K$422,0))*INDEX($J$416:$R$419,MATCH(AJ$422,$I$416:$I$419,0),MATCH(AJ$421,$J$415:$R$415,0))</f>
        <v>1</v>
      </c>
      <c r="AK466" s="743" cm="1">
        <f t="array" ref="AK466">INDEX($H466:$K466,0,MATCH(AK$422,$H$422:$K$422,0))*INDEX($J$416:$R$419,MATCH(AK$422,$I$416:$I$419,0),MATCH(AK$421,$J$415:$R$415,0))</f>
        <v>1</v>
      </c>
      <c r="AL466" s="743" cm="1">
        <f t="array" ref="AL466">INDEX($H466:$K466,0,MATCH(AL$422,$H$422:$K$422,0))*INDEX($J$416:$R$419,MATCH(AL$422,$I$416:$I$419,0),MATCH(AL$421,$J$415:$R$415,0))</f>
        <v>2</v>
      </c>
      <c r="AM466" s="743" cm="1">
        <f t="array" ref="AM466">INDEX($H466:$K466,0,MATCH(AM$422,$H$422:$K$422,0))*INDEX($J$416:$R$419,MATCH(AM$422,$I$416:$I$419,0),MATCH(AM$421,$J$415:$R$415,0))</f>
        <v>2</v>
      </c>
      <c r="AN466" s="743" cm="1">
        <f t="array" ref="AN466">INDEX($H466:$K466,0,MATCH(AN$422,$H$422:$K$422,0))*INDEX($J$416:$R$419,MATCH(AN$422,$I$416:$I$419,0),MATCH(AN$421,$J$415:$R$415,0))</f>
        <v>1</v>
      </c>
      <c r="AO466" s="743" cm="1">
        <f t="array" ref="AO466">INDEX($H466:$K466,0,MATCH(AO$422,$H$422:$K$422,0))*INDEX($J$416:$R$419,MATCH(AO$422,$I$416:$I$419,0),MATCH(AO$421,$J$415:$R$415,0))</f>
        <v>1</v>
      </c>
      <c r="AP466" s="743" cm="1">
        <f t="array" ref="AP466">INDEX($H466:$K466,0,MATCH(AP$422,$H$422:$K$422,0))*INDEX($J$416:$R$419,MATCH(AP$422,$I$416:$I$419,0),MATCH(AP$421,$J$415:$R$415,0))</f>
        <v>2</v>
      </c>
      <c r="AQ466" s="743" cm="1">
        <f t="array" ref="AQ466">INDEX($H466:$K466,0,MATCH(AQ$422,$H$422:$K$422,0))*INDEX($J$416:$R$419,MATCH(AQ$422,$I$416:$I$419,0),MATCH(AQ$421,$J$415:$R$415,0))</f>
        <v>2</v>
      </c>
      <c r="AR466" s="743" cm="1">
        <f t="array" ref="AR466">INDEX($H466:$K466,0,MATCH(AR$422,$H$422:$K$422,0))*INDEX($J$416:$R$419,MATCH(AR$422,$I$416:$I$419,0),MATCH(AR$421,$J$415:$R$415,0))</f>
        <v>1</v>
      </c>
      <c r="AS466" s="743" cm="1">
        <f t="array" ref="AS466">INDEX($H466:$K466,0,MATCH(AS$422,$H$422:$K$422,0))*INDEX($J$416:$R$419,MATCH(AS$422,$I$416:$I$419,0),MATCH(AS$421,$J$415:$R$415,0))</f>
        <v>1</v>
      </c>
      <c r="AT466" s="743" cm="1">
        <f t="array" ref="AT466">INDEX($H466:$K466,0,MATCH(AT$422,$H$422:$K$422,0))*INDEX($J$416:$R$419,MATCH(AT$422,$I$416:$I$419,0),MATCH(AT$421,$J$415:$R$415,0))</f>
        <v>2</v>
      </c>
      <c r="AU466" s="743" cm="1">
        <f t="array" ref="AU466">INDEX($H466:$K466,0,MATCH(AU$422,$H$422:$K$422,0))*INDEX($J$416:$R$419,MATCH(AU$422,$I$416:$I$419,0),MATCH(AU$421,$J$415:$R$415,0))</f>
        <v>2</v>
      </c>
      <c r="AV466" s="196"/>
      <c r="AW466" s="196"/>
      <c r="AX466" s="17"/>
      <c r="AY466" s="9"/>
      <c r="AZ466" s="9"/>
      <c r="BA466" s="9"/>
    </row>
    <row r="467" spans="1:53" ht="15" outlineLevel="1" x14ac:dyDescent="0.25">
      <c r="A467" s="7"/>
      <c r="B467" s="8"/>
      <c r="C467" s="18"/>
      <c r="D467" s="18"/>
      <c r="E467" s="18"/>
      <c r="F467" s="27"/>
      <c r="G467" s="27" t="str">
        <f t="shared" si="125"/>
        <v>YYNBLbd</v>
      </c>
      <c r="H467" s="880">
        <v>0</v>
      </c>
      <c r="I467" s="880">
        <f>I466</f>
        <v>1</v>
      </c>
      <c r="J467" s="880">
        <f>J466+1</f>
        <v>3</v>
      </c>
      <c r="K467" s="880">
        <f>K466</f>
        <v>2</v>
      </c>
      <c r="L467" s="743" cm="1">
        <f t="array" ref="L467">INDEX($H467:$K467,0,MATCH(L$422,$H$422:$K$422,0))*INDEX($J$416:$R$419,MATCH(L$422,$I$416:$I$419,0),MATCH(L$421,$J$415:$R$415,0))</f>
        <v>0</v>
      </c>
      <c r="M467" s="743" cm="1">
        <f t="array" ref="M467">INDEX($H467:$K467,0,MATCH(M$422,$H$422:$K$422,0))*INDEX($J$416:$R$419,MATCH(M$422,$I$416:$I$419,0),MATCH(M$421,$J$415:$R$415,0))</f>
        <v>1</v>
      </c>
      <c r="N467" s="743" cm="1">
        <f t="array" ref="N467">INDEX($H467:$K467,0,MATCH(N$422,$H$422:$K$422,0))*INDEX($J$416:$R$419,MATCH(N$422,$I$416:$I$419,0),MATCH(N$421,$J$415:$R$415,0))</f>
        <v>3</v>
      </c>
      <c r="O467" s="743" cm="1">
        <f t="array" ref="O467">INDEX($H467:$K467,0,MATCH(O$422,$H$422:$K$422,0))*INDEX($J$416:$R$419,MATCH(O$422,$I$416:$I$419,0),MATCH(O$421,$J$415:$R$415,0))</f>
        <v>2</v>
      </c>
      <c r="P467" s="743" cm="1">
        <f t="array" ref="P467">INDEX($H467:$K467,0,MATCH(P$422,$H$422:$K$422,0))*INDEX($J$416:$R$419,MATCH(P$422,$I$416:$I$419,0),MATCH(P$421,$J$415:$R$415,0))</f>
        <v>0</v>
      </c>
      <c r="Q467" s="743" cm="1">
        <f t="array" ref="Q467">INDEX($H467:$K467,0,MATCH(Q$422,$H$422:$K$422,0))*INDEX($J$416:$R$419,MATCH(Q$422,$I$416:$I$419,0),MATCH(Q$421,$J$415:$R$415,0))</f>
        <v>1</v>
      </c>
      <c r="R467" s="743" cm="1">
        <f t="array" ref="R467">INDEX($H467:$K467,0,MATCH(R$422,$H$422:$K$422,0))*INDEX($J$416:$R$419,MATCH(R$422,$I$416:$I$419,0),MATCH(R$421,$J$415:$R$415,0))</f>
        <v>3</v>
      </c>
      <c r="S467" s="743" cm="1">
        <f t="array" ref="S467">INDEX($H467:$K467,0,MATCH(S$422,$H$422:$K$422,0))*INDEX($J$416:$R$419,MATCH(S$422,$I$416:$I$419,0),MATCH(S$421,$J$415:$R$415,0))</f>
        <v>2</v>
      </c>
      <c r="T467" s="743" cm="1">
        <f t="array" ref="T467">INDEX($H467:$K467,0,MATCH(T$422,$H$422:$K$422,0))*INDEX($J$416:$R$419,MATCH(T$422,$I$416:$I$419,0),MATCH(T$421,$J$415:$R$415,0))</f>
        <v>0</v>
      </c>
      <c r="U467" s="743" cm="1">
        <f t="array" ref="U467">INDEX($H467:$K467,0,MATCH(U$422,$H$422:$K$422,0))*INDEX($J$416:$R$419,MATCH(U$422,$I$416:$I$419,0),MATCH(U$421,$J$415:$R$415,0))</f>
        <v>1</v>
      </c>
      <c r="V467" s="743" cm="1">
        <f t="array" ref="V467">INDEX($H467:$K467,0,MATCH(V$422,$H$422:$K$422,0))*INDEX($J$416:$R$419,MATCH(V$422,$I$416:$I$419,0),MATCH(V$421,$J$415:$R$415,0))</f>
        <v>3</v>
      </c>
      <c r="W467" s="743" cm="1">
        <f t="array" ref="W467">INDEX($H467:$K467,0,MATCH(W$422,$H$422:$K$422,0))*INDEX($J$416:$R$419,MATCH(W$422,$I$416:$I$419,0),MATCH(W$421,$J$415:$R$415,0))</f>
        <v>2</v>
      </c>
      <c r="X467" s="743" cm="1">
        <f t="array" ref="X467">INDEX($H467:$K467,0,MATCH(X$422,$H$422:$K$422,0))*INDEX($J$416:$R$419,MATCH(X$422,$I$416:$I$419,0),MATCH(X$421,$J$415:$R$415,0))</f>
        <v>0</v>
      </c>
      <c r="Y467" s="743" cm="1">
        <f t="array" ref="Y467">INDEX($H467:$K467,0,MATCH(Y$422,$H$422:$K$422,0))*INDEX($J$416:$R$419,MATCH(Y$422,$I$416:$I$419,0),MATCH(Y$421,$J$415:$R$415,0))</f>
        <v>1</v>
      </c>
      <c r="Z467" s="743" cm="1">
        <f t="array" ref="Z467">INDEX($H467:$K467,0,MATCH(Z$422,$H$422:$K$422,0))*INDEX($J$416:$R$419,MATCH(Z$422,$I$416:$I$419,0),MATCH(Z$421,$J$415:$R$415,0))</f>
        <v>3</v>
      </c>
      <c r="AA467" s="743" cm="1">
        <f t="array" ref="AA467">INDEX($H467:$K467,0,MATCH(AA$422,$H$422:$K$422,0))*INDEX($J$416:$R$419,MATCH(AA$422,$I$416:$I$419,0),MATCH(AA$421,$J$415:$R$415,0))</f>
        <v>2</v>
      </c>
      <c r="AB467" s="743" cm="1">
        <f t="array" ref="AB467">INDEX($H467:$K467,0,MATCH(AB$422,$H$422:$K$422,0))*INDEX($J$416:$R$419,MATCH(AB$422,$I$416:$I$419,0),MATCH(AB$421,$J$415:$R$415,0))</f>
        <v>0</v>
      </c>
      <c r="AC467" s="743" cm="1">
        <f t="array" ref="AC467">INDEX($H467:$K467,0,MATCH(AC$422,$H$422:$K$422,0))*INDEX($J$416:$R$419,MATCH(AC$422,$I$416:$I$419,0),MATCH(AC$421,$J$415:$R$415,0))</f>
        <v>1</v>
      </c>
      <c r="AD467" s="743" cm="1">
        <f t="array" ref="AD467">INDEX($H467:$K467,0,MATCH(AD$422,$H$422:$K$422,0))*INDEX($J$416:$R$419,MATCH(AD$422,$I$416:$I$419,0),MATCH(AD$421,$J$415:$R$415,0))</f>
        <v>3</v>
      </c>
      <c r="AE467" s="743" cm="1">
        <f t="array" ref="AE467">INDEX($H467:$K467,0,MATCH(AE$422,$H$422:$K$422,0))*INDEX($J$416:$R$419,MATCH(AE$422,$I$416:$I$419,0),MATCH(AE$421,$J$415:$R$415,0))</f>
        <v>2</v>
      </c>
      <c r="AF467" s="743" cm="1">
        <f t="array" ref="AF467">INDEX($H467:$K467,0,MATCH(AF$422,$H$422:$K$422,0))*INDEX($J$416:$R$419,MATCH(AF$422,$I$416:$I$419,0),MATCH(AF$421,$J$415:$R$415,0))</f>
        <v>0</v>
      </c>
      <c r="AG467" s="743" cm="1">
        <f t="array" ref="AG467">INDEX($H467:$K467,0,MATCH(AG$422,$H$422:$K$422,0))*INDEX($J$416:$R$419,MATCH(AG$422,$I$416:$I$419,0),MATCH(AG$421,$J$415:$R$415,0))</f>
        <v>1</v>
      </c>
      <c r="AH467" s="743" cm="1">
        <f t="array" ref="AH467">INDEX($H467:$K467,0,MATCH(AH$422,$H$422:$K$422,0))*INDEX($J$416:$R$419,MATCH(AH$422,$I$416:$I$419,0),MATCH(AH$421,$J$415:$R$415,0))</f>
        <v>3</v>
      </c>
      <c r="AI467" s="743" cm="1">
        <f t="array" ref="AI467">INDEX($H467:$K467,0,MATCH(AI$422,$H$422:$K$422,0))*INDEX($J$416:$R$419,MATCH(AI$422,$I$416:$I$419,0),MATCH(AI$421,$J$415:$R$415,0))</f>
        <v>2</v>
      </c>
      <c r="AJ467" s="743" cm="1">
        <f t="array" ref="AJ467">INDEX($H467:$K467,0,MATCH(AJ$422,$H$422:$K$422,0))*INDEX($J$416:$R$419,MATCH(AJ$422,$I$416:$I$419,0),MATCH(AJ$421,$J$415:$R$415,0))</f>
        <v>0</v>
      </c>
      <c r="AK467" s="743" cm="1">
        <f t="array" ref="AK467">INDEX($H467:$K467,0,MATCH(AK$422,$H$422:$K$422,0))*INDEX($J$416:$R$419,MATCH(AK$422,$I$416:$I$419,0),MATCH(AK$421,$J$415:$R$415,0))</f>
        <v>1</v>
      </c>
      <c r="AL467" s="743" cm="1">
        <f t="array" ref="AL467">INDEX($H467:$K467,0,MATCH(AL$422,$H$422:$K$422,0))*INDEX($J$416:$R$419,MATCH(AL$422,$I$416:$I$419,0),MATCH(AL$421,$J$415:$R$415,0))</f>
        <v>3</v>
      </c>
      <c r="AM467" s="743" cm="1">
        <f t="array" ref="AM467">INDEX($H467:$K467,0,MATCH(AM$422,$H$422:$K$422,0))*INDEX($J$416:$R$419,MATCH(AM$422,$I$416:$I$419,0),MATCH(AM$421,$J$415:$R$415,0))</f>
        <v>2</v>
      </c>
      <c r="AN467" s="743" cm="1">
        <f t="array" ref="AN467">INDEX($H467:$K467,0,MATCH(AN$422,$H$422:$K$422,0))*INDEX($J$416:$R$419,MATCH(AN$422,$I$416:$I$419,0),MATCH(AN$421,$J$415:$R$415,0))</f>
        <v>0</v>
      </c>
      <c r="AO467" s="743" cm="1">
        <f t="array" ref="AO467">INDEX($H467:$K467,0,MATCH(AO$422,$H$422:$K$422,0))*INDEX($J$416:$R$419,MATCH(AO$422,$I$416:$I$419,0),MATCH(AO$421,$J$415:$R$415,0))</f>
        <v>1</v>
      </c>
      <c r="AP467" s="743" cm="1">
        <f t="array" ref="AP467">INDEX($H467:$K467,0,MATCH(AP$422,$H$422:$K$422,0))*INDEX($J$416:$R$419,MATCH(AP$422,$I$416:$I$419,0),MATCH(AP$421,$J$415:$R$415,0))</f>
        <v>3</v>
      </c>
      <c r="AQ467" s="743" cm="1">
        <f t="array" ref="AQ467">INDEX($H467:$K467,0,MATCH(AQ$422,$H$422:$K$422,0))*INDEX($J$416:$R$419,MATCH(AQ$422,$I$416:$I$419,0),MATCH(AQ$421,$J$415:$R$415,0))</f>
        <v>2</v>
      </c>
      <c r="AR467" s="743" cm="1">
        <f t="array" ref="AR467">INDEX($H467:$K467,0,MATCH(AR$422,$H$422:$K$422,0))*INDEX($J$416:$R$419,MATCH(AR$422,$I$416:$I$419,0),MATCH(AR$421,$J$415:$R$415,0))</f>
        <v>0</v>
      </c>
      <c r="AS467" s="743" cm="1">
        <f t="array" ref="AS467">INDEX($H467:$K467,0,MATCH(AS$422,$H$422:$K$422,0))*INDEX($J$416:$R$419,MATCH(AS$422,$I$416:$I$419,0),MATCH(AS$421,$J$415:$R$415,0))</f>
        <v>1</v>
      </c>
      <c r="AT467" s="743" cm="1">
        <f t="array" ref="AT467">INDEX($H467:$K467,0,MATCH(AT$422,$H$422:$K$422,0))*INDEX($J$416:$R$419,MATCH(AT$422,$I$416:$I$419,0),MATCH(AT$421,$J$415:$R$415,0))</f>
        <v>3</v>
      </c>
      <c r="AU467" s="743" cm="1">
        <f t="array" ref="AU467">INDEX($H467:$K467,0,MATCH(AU$422,$H$422:$K$422,0))*INDEX($J$416:$R$419,MATCH(AU$422,$I$416:$I$419,0),MATCH(AU$421,$J$415:$R$415,0))</f>
        <v>2</v>
      </c>
      <c r="AV467" s="196"/>
      <c r="AW467" s="196"/>
      <c r="AX467" s="17"/>
      <c r="AY467" s="9"/>
      <c r="AZ467" s="9"/>
      <c r="BA467" s="9"/>
    </row>
    <row r="468" spans="1:53" ht="15" outlineLevel="1" x14ac:dyDescent="0.25">
      <c r="A468" s="7"/>
      <c r="B468" s="8"/>
      <c r="C468" s="18"/>
      <c r="D468" s="18"/>
      <c r="E468" s="18"/>
      <c r="F468" s="27"/>
      <c r="G468" s="27" t="str">
        <f t="shared" si="125"/>
        <v>YYBLBz</v>
      </c>
      <c r="H468" s="232">
        <v>1</v>
      </c>
      <c r="I468" s="232">
        <v>1</v>
      </c>
      <c r="J468" s="232">
        <v>2</v>
      </c>
      <c r="K468" s="232">
        <v>1</v>
      </c>
      <c r="L468" s="743" cm="1">
        <f t="array" ref="L468">INDEX($H468:$K468,0,MATCH(L$422,$H$422:$K$422,0))*INDEX($J$416:$R$419,MATCH(L$422,$I$416:$I$419,0),MATCH(L$421,$J$415:$R$415,0))</f>
        <v>2</v>
      </c>
      <c r="M468" s="743" cm="1">
        <f t="array" ref="M468">INDEX($H468:$K468,0,MATCH(M$422,$H$422:$K$422,0))*INDEX($J$416:$R$419,MATCH(M$422,$I$416:$I$419,0),MATCH(M$421,$J$415:$R$415,0))</f>
        <v>1</v>
      </c>
      <c r="N468" s="743" cm="1">
        <f t="array" ref="N468">INDEX($H468:$K468,0,MATCH(N$422,$H$422:$K$422,0))*INDEX($J$416:$R$419,MATCH(N$422,$I$416:$I$419,0),MATCH(N$421,$J$415:$R$415,0))</f>
        <v>2</v>
      </c>
      <c r="O468" s="743" cm="1">
        <f t="array" ref="O468">INDEX($H468:$K468,0,MATCH(O$422,$H$422:$K$422,0))*INDEX($J$416:$R$419,MATCH(O$422,$I$416:$I$419,0),MATCH(O$421,$J$415:$R$415,0))</f>
        <v>1</v>
      </c>
      <c r="P468" s="743" cm="1">
        <f t="array" ref="P468">INDEX($H468:$K468,0,MATCH(P$422,$H$422:$K$422,0))*INDEX($J$416:$R$419,MATCH(P$422,$I$416:$I$419,0),MATCH(P$421,$J$415:$R$415,0))</f>
        <v>2</v>
      </c>
      <c r="Q468" s="743" cm="1">
        <f t="array" ref="Q468">INDEX($H468:$K468,0,MATCH(Q$422,$H$422:$K$422,0))*INDEX($J$416:$R$419,MATCH(Q$422,$I$416:$I$419,0),MATCH(Q$421,$J$415:$R$415,0))</f>
        <v>1</v>
      </c>
      <c r="R468" s="743" cm="1">
        <f t="array" ref="R468">INDEX($H468:$K468,0,MATCH(R$422,$H$422:$K$422,0))*INDEX($J$416:$R$419,MATCH(R$422,$I$416:$I$419,0),MATCH(R$421,$J$415:$R$415,0))</f>
        <v>2</v>
      </c>
      <c r="S468" s="743" cm="1">
        <f t="array" ref="S468">INDEX($H468:$K468,0,MATCH(S$422,$H$422:$K$422,0))*INDEX($J$416:$R$419,MATCH(S$422,$I$416:$I$419,0),MATCH(S$421,$J$415:$R$415,0))</f>
        <v>1</v>
      </c>
      <c r="T468" s="743" cm="1">
        <f t="array" ref="T468">INDEX($H468:$K468,0,MATCH(T$422,$H$422:$K$422,0))*INDEX($J$416:$R$419,MATCH(T$422,$I$416:$I$419,0),MATCH(T$421,$J$415:$R$415,0))</f>
        <v>2</v>
      </c>
      <c r="U468" s="743" cm="1">
        <f t="array" ref="U468">INDEX($H468:$K468,0,MATCH(U$422,$H$422:$K$422,0))*INDEX($J$416:$R$419,MATCH(U$422,$I$416:$I$419,0),MATCH(U$421,$J$415:$R$415,0))</f>
        <v>1</v>
      </c>
      <c r="V468" s="743" cm="1">
        <f t="array" ref="V468">INDEX($H468:$K468,0,MATCH(V$422,$H$422:$K$422,0))*INDEX($J$416:$R$419,MATCH(V$422,$I$416:$I$419,0),MATCH(V$421,$J$415:$R$415,0))</f>
        <v>2</v>
      </c>
      <c r="W468" s="743" cm="1">
        <f t="array" ref="W468">INDEX($H468:$K468,0,MATCH(W$422,$H$422:$K$422,0))*INDEX($J$416:$R$419,MATCH(W$422,$I$416:$I$419,0),MATCH(W$421,$J$415:$R$415,0))</f>
        <v>1</v>
      </c>
      <c r="X468" s="743" cm="1">
        <f t="array" ref="X468">INDEX($H468:$K468,0,MATCH(X$422,$H$422:$K$422,0))*INDEX($J$416:$R$419,MATCH(X$422,$I$416:$I$419,0),MATCH(X$421,$J$415:$R$415,0))</f>
        <v>2</v>
      </c>
      <c r="Y468" s="743" cm="1">
        <f t="array" ref="Y468">INDEX($H468:$K468,0,MATCH(Y$422,$H$422:$K$422,0))*INDEX($J$416:$R$419,MATCH(Y$422,$I$416:$I$419,0),MATCH(Y$421,$J$415:$R$415,0))</f>
        <v>1</v>
      </c>
      <c r="Z468" s="743" cm="1">
        <f t="array" ref="Z468">INDEX($H468:$K468,0,MATCH(Z$422,$H$422:$K$422,0))*INDEX($J$416:$R$419,MATCH(Z$422,$I$416:$I$419,0),MATCH(Z$421,$J$415:$R$415,0))</f>
        <v>2</v>
      </c>
      <c r="AA468" s="743" cm="1">
        <f t="array" ref="AA468">INDEX($H468:$K468,0,MATCH(AA$422,$H$422:$K$422,0))*INDEX($J$416:$R$419,MATCH(AA$422,$I$416:$I$419,0),MATCH(AA$421,$J$415:$R$415,0))</f>
        <v>1</v>
      </c>
      <c r="AB468" s="743" cm="1">
        <f t="array" ref="AB468">INDEX($H468:$K468,0,MATCH(AB$422,$H$422:$K$422,0))*INDEX($J$416:$R$419,MATCH(AB$422,$I$416:$I$419,0),MATCH(AB$421,$J$415:$R$415,0))</f>
        <v>1</v>
      </c>
      <c r="AC468" s="743" cm="1">
        <f t="array" ref="AC468">INDEX($H468:$K468,0,MATCH(AC$422,$H$422:$K$422,0))*INDEX($J$416:$R$419,MATCH(AC$422,$I$416:$I$419,0),MATCH(AC$421,$J$415:$R$415,0))</f>
        <v>1</v>
      </c>
      <c r="AD468" s="743" cm="1">
        <f t="array" ref="AD468">INDEX($H468:$K468,0,MATCH(AD$422,$H$422:$K$422,0))*INDEX($J$416:$R$419,MATCH(AD$422,$I$416:$I$419,0),MATCH(AD$421,$J$415:$R$415,0))</f>
        <v>2</v>
      </c>
      <c r="AE468" s="743" cm="1">
        <f t="array" ref="AE468">INDEX($H468:$K468,0,MATCH(AE$422,$H$422:$K$422,0))*INDEX($J$416:$R$419,MATCH(AE$422,$I$416:$I$419,0),MATCH(AE$421,$J$415:$R$415,0))</f>
        <v>1</v>
      </c>
      <c r="AF468" s="743" cm="1">
        <f t="array" ref="AF468">INDEX($H468:$K468,0,MATCH(AF$422,$H$422:$K$422,0))*INDEX($J$416:$R$419,MATCH(AF$422,$I$416:$I$419,0),MATCH(AF$421,$J$415:$R$415,0))</f>
        <v>1</v>
      </c>
      <c r="AG468" s="743" cm="1">
        <f t="array" ref="AG468">INDEX($H468:$K468,0,MATCH(AG$422,$H$422:$K$422,0))*INDEX($J$416:$R$419,MATCH(AG$422,$I$416:$I$419,0),MATCH(AG$421,$J$415:$R$415,0))</f>
        <v>1</v>
      </c>
      <c r="AH468" s="743" cm="1">
        <f t="array" ref="AH468">INDEX($H468:$K468,0,MATCH(AH$422,$H$422:$K$422,0))*INDEX($J$416:$R$419,MATCH(AH$422,$I$416:$I$419,0),MATCH(AH$421,$J$415:$R$415,0))</f>
        <v>2</v>
      </c>
      <c r="AI468" s="743" cm="1">
        <f t="array" ref="AI468">INDEX($H468:$K468,0,MATCH(AI$422,$H$422:$K$422,0))*INDEX($J$416:$R$419,MATCH(AI$422,$I$416:$I$419,0),MATCH(AI$421,$J$415:$R$415,0))</f>
        <v>1</v>
      </c>
      <c r="AJ468" s="743" cm="1">
        <f t="array" ref="AJ468">INDEX($H468:$K468,0,MATCH(AJ$422,$H$422:$K$422,0))*INDEX($J$416:$R$419,MATCH(AJ$422,$I$416:$I$419,0),MATCH(AJ$421,$J$415:$R$415,0))</f>
        <v>1</v>
      </c>
      <c r="AK468" s="743" cm="1">
        <f t="array" ref="AK468">INDEX($H468:$K468,0,MATCH(AK$422,$H$422:$K$422,0))*INDEX($J$416:$R$419,MATCH(AK$422,$I$416:$I$419,0),MATCH(AK$421,$J$415:$R$415,0))</f>
        <v>1</v>
      </c>
      <c r="AL468" s="743" cm="1">
        <f t="array" ref="AL468">INDEX($H468:$K468,0,MATCH(AL$422,$H$422:$K$422,0))*INDEX($J$416:$R$419,MATCH(AL$422,$I$416:$I$419,0),MATCH(AL$421,$J$415:$R$415,0))</f>
        <v>2</v>
      </c>
      <c r="AM468" s="743" cm="1">
        <f t="array" ref="AM468">INDEX($H468:$K468,0,MATCH(AM$422,$H$422:$K$422,0))*INDEX($J$416:$R$419,MATCH(AM$422,$I$416:$I$419,0),MATCH(AM$421,$J$415:$R$415,0))</f>
        <v>1</v>
      </c>
      <c r="AN468" s="743" cm="1">
        <f t="array" ref="AN468">INDEX($H468:$K468,0,MATCH(AN$422,$H$422:$K$422,0))*INDEX($J$416:$R$419,MATCH(AN$422,$I$416:$I$419,0),MATCH(AN$421,$J$415:$R$415,0))</f>
        <v>1</v>
      </c>
      <c r="AO468" s="743" cm="1">
        <f t="array" ref="AO468">INDEX($H468:$K468,0,MATCH(AO$422,$H$422:$K$422,0))*INDEX($J$416:$R$419,MATCH(AO$422,$I$416:$I$419,0),MATCH(AO$421,$J$415:$R$415,0))</f>
        <v>1</v>
      </c>
      <c r="AP468" s="743" cm="1">
        <f t="array" ref="AP468">INDEX($H468:$K468,0,MATCH(AP$422,$H$422:$K$422,0))*INDEX($J$416:$R$419,MATCH(AP$422,$I$416:$I$419,0),MATCH(AP$421,$J$415:$R$415,0))</f>
        <v>2</v>
      </c>
      <c r="AQ468" s="743" cm="1">
        <f t="array" ref="AQ468">INDEX($H468:$K468,0,MATCH(AQ$422,$H$422:$K$422,0))*INDEX($J$416:$R$419,MATCH(AQ$422,$I$416:$I$419,0),MATCH(AQ$421,$J$415:$R$415,0))</f>
        <v>1</v>
      </c>
      <c r="AR468" s="743" cm="1">
        <f t="array" ref="AR468">INDEX($H468:$K468,0,MATCH(AR$422,$H$422:$K$422,0))*INDEX($J$416:$R$419,MATCH(AR$422,$I$416:$I$419,0),MATCH(AR$421,$J$415:$R$415,0))</f>
        <v>1</v>
      </c>
      <c r="AS468" s="743" cm="1">
        <f t="array" ref="AS468">INDEX($H468:$K468,0,MATCH(AS$422,$H$422:$K$422,0))*INDEX($J$416:$R$419,MATCH(AS$422,$I$416:$I$419,0),MATCH(AS$421,$J$415:$R$415,0))</f>
        <v>1</v>
      </c>
      <c r="AT468" s="743" cm="1">
        <f t="array" ref="AT468">INDEX($H468:$K468,0,MATCH(AT$422,$H$422:$K$422,0))*INDEX($J$416:$R$419,MATCH(AT$422,$I$416:$I$419,0),MATCH(AT$421,$J$415:$R$415,0))</f>
        <v>2</v>
      </c>
      <c r="AU468" s="743" cm="1">
        <f t="array" ref="AU468">INDEX($H468:$K468,0,MATCH(AU$422,$H$422:$K$422,0))*INDEX($J$416:$R$419,MATCH(AU$422,$I$416:$I$419,0),MATCH(AU$421,$J$415:$R$415,0))</f>
        <v>1</v>
      </c>
      <c r="AV468" s="196"/>
      <c r="AW468" s="196"/>
      <c r="AX468" s="17"/>
      <c r="AY468" s="9"/>
      <c r="AZ468" s="9"/>
      <c r="BA468" s="9"/>
    </row>
    <row r="469" spans="1:53" ht="15" outlineLevel="1" x14ac:dyDescent="0.25">
      <c r="A469" s="7"/>
      <c r="B469" s="8"/>
      <c r="C469" s="18"/>
      <c r="D469" s="18"/>
      <c r="E469" s="18"/>
      <c r="F469" s="27"/>
      <c r="G469" s="27" t="str">
        <f t="shared" si="125"/>
        <v>YYBLBzd</v>
      </c>
      <c r="H469" s="880">
        <v>0</v>
      </c>
      <c r="I469" s="880">
        <f>I468</f>
        <v>1</v>
      </c>
      <c r="J469" s="880">
        <f>J468+1</f>
        <v>3</v>
      </c>
      <c r="K469" s="880">
        <f>K468</f>
        <v>1</v>
      </c>
      <c r="L469" s="743" cm="1">
        <f t="array" ref="L469">INDEX($H469:$K469,0,MATCH(L$422,$H$422:$K$422,0))*INDEX($J$416:$R$419,MATCH(L$422,$I$416:$I$419,0),MATCH(L$421,$J$415:$R$415,0))</f>
        <v>0</v>
      </c>
      <c r="M469" s="743" cm="1">
        <f t="array" ref="M469">INDEX($H469:$K469,0,MATCH(M$422,$H$422:$K$422,0))*INDEX($J$416:$R$419,MATCH(M$422,$I$416:$I$419,0),MATCH(M$421,$J$415:$R$415,0))</f>
        <v>1</v>
      </c>
      <c r="N469" s="743" cm="1">
        <f t="array" ref="N469">INDEX($H469:$K469,0,MATCH(N$422,$H$422:$K$422,0))*INDEX($J$416:$R$419,MATCH(N$422,$I$416:$I$419,0),MATCH(N$421,$J$415:$R$415,0))</f>
        <v>3</v>
      </c>
      <c r="O469" s="743" cm="1">
        <f t="array" ref="O469">INDEX($H469:$K469,0,MATCH(O$422,$H$422:$K$422,0))*INDEX($J$416:$R$419,MATCH(O$422,$I$416:$I$419,0),MATCH(O$421,$J$415:$R$415,0))</f>
        <v>1</v>
      </c>
      <c r="P469" s="743" cm="1">
        <f t="array" ref="P469">INDEX($H469:$K469,0,MATCH(P$422,$H$422:$K$422,0))*INDEX($J$416:$R$419,MATCH(P$422,$I$416:$I$419,0),MATCH(P$421,$J$415:$R$415,0))</f>
        <v>0</v>
      </c>
      <c r="Q469" s="743" cm="1">
        <f t="array" ref="Q469">INDEX($H469:$K469,0,MATCH(Q$422,$H$422:$K$422,0))*INDEX($J$416:$R$419,MATCH(Q$422,$I$416:$I$419,0),MATCH(Q$421,$J$415:$R$415,0))</f>
        <v>1</v>
      </c>
      <c r="R469" s="743" cm="1">
        <f t="array" ref="R469">INDEX($H469:$K469,0,MATCH(R$422,$H$422:$K$422,0))*INDEX($J$416:$R$419,MATCH(R$422,$I$416:$I$419,0),MATCH(R$421,$J$415:$R$415,0))</f>
        <v>3</v>
      </c>
      <c r="S469" s="743" cm="1">
        <f t="array" ref="S469">INDEX($H469:$K469,0,MATCH(S$422,$H$422:$K$422,0))*INDEX($J$416:$R$419,MATCH(S$422,$I$416:$I$419,0),MATCH(S$421,$J$415:$R$415,0))</f>
        <v>1</v>
      </c>
      <c r="T469" s="743" cm="1">
        <f t="array" ref="T469">INDEX($H469:$K469,0,MATCH(T$422,$H$422:$K$422,0))*INDEX($J$416:$R$419,MATCH(T$422,$I$416:$I$419,0),MATCH(T$421,$J$415:$R$415,0))</f>
        <v>0</v>
      </c>
      <c r="U469" s="743" cm="1">
        <f t="array" ref="U469">INDEX($H469:$K469,0,MATCH(U$422,$H$422:$K$422,0))*INDEX($J$416:$R$419,MATCH(U$422,$I$416:$I$419,0),MATCH(U$421,$J$415:$R$415,0))</f>
        <v>1</v>
      </c>
      <c r="V469" s="743" cm="1">
        <f t="array" ref="V469">INDEX($H469:$K469,0,MATCH(V$422,$H$422:$K$422,0))*INDEX($J$416:$R$419,MATCH(V$422,$I$416:$I$419,0),MATCH(V$421,$J$415:$R$415,0))</f>
        <v>3</v>
      </c>
      <c r="W469" s="743" cm="1">
        <f t="array" ref="W469">INDEX($H469:$K469,0,MATCH(W$422,$H$422:$K$422,0))*INDEX($J$416:$R$419,MATCH(W$422,$I$416:$I$419,0),MATCH(W$421,$J$415:$R$415,0))</f>
        <v>1</v>
      </c>
      <c r="X469" s="743" cm="1">
        <f t="array" ref="X469">INDEX($H469:$K469,0,MATCH(X$422,$H$422:$K$422,0))*INDEX($J$416:$R$419,MATCH(X$422,$I$416:$I$419,0),MATCH(X$421,$J$415:$R$415,0))</f>
        <v>0</v>
      </c>
      <c r="Y469" s="743" cm="1">
        <f t="array" ref="Y469">INDEX($H469:$K469,0,MATCH(Y$422,$H$422:$K$422,0))*INDEX($J$416:$R$419,MATCH(Y$422,$I$416:$I$419,0),MATCH(Y$421,$J$415:$R$415,0))</f>
        <v>1</v>
      </c>
      <c r="Z469" s="743" cm="1">
        <f t="array" ref="Z469">INDEX($H469:$K469,0,MATCH(Z$422,$H$422:$K$422,0))*INDEX($J$416:$R$419,MATCH(Z$422,$I$416:$I$419,0),MATCH(Z$421,$J$415:$R$415,0))</f>
        <v>3</v>
      </c>
      <c r="AA469" s="743" cm="1">
        <f t="array" ref="AA469">INDEX($H469:$K469,0,MATCH(AA$422,$H$422:$K$422,0))*INDEX($J$416:$R$419,MATCH(AA$422,$I$416:$I$419,0),MATCH(AA$421,$J$415:$R$415,0))</f>
        <v>1</v>
      </c>
      <c r="AB469" s="743" cm="1">
        <f t="array" ref="AB469">INDEX($H469:$K469,0,MATCH(AB$422,$H$422:$K$422,0))*INDEX($J$416:$R$419,MATCH(AB$422,$I$416:$I$419,0),MATCH(AB$421,$J$415:$R$415,0))</f>
        <v>0</v>
      </c>
      <c r="AC469" s="743" cm="1">
        <f t="array" ref="AC469">INDEX($H469:$K469,0,MATCH(AC$422,$H$422:$K$422,0))*INDEX($J$416:$R$419,MATCH(AC$422,$I$416:$I$419,0),MATCH(AC$421,$J$415:$R$415,0))</f>
        <v>1</v>
      </c>
      <c r="AD469" s="743" cm="1">
        <f t="array" ref="AD469">INDEX($H469:$K469,0,MATCH(AD$422,$H$422:$K$422,0))*INDEX($J$416:$R$419,MATCH(AD$422,$I$416:$I$419,0),MATCH(AD$421,$J$415:$R$415,0))</f>
        <v>3</v>
      </c>
      <c r="AE469" s="743" cm="1">
        <f t="array" ref="AE469">INDEX($H469:$K469,0,MATCH(AE$422,$H$422:$K$422,0))*INDEX($J$416:$R$419,MATCH(AE$422,$I$416:$I$419,0),MATCH(AE$421,$J$415:$R$415,0))</f>
        <v>1</v>
      </c>
      <c r="AF469" s="743" cm="1">
        <f t="array" ref="AF469">INDEX($H469:$K469,0,MATCH(AF$422,$H$422:$K$422,0))*INDEX($J$416:$R$419,MATCH(AF$422,$I$416:$I$419,0),MATCH(AF$421,$J$415:$R$415,0))</f>
        <v>0</v>
      </c>
      <c r="AG469" s="743" cm="1">
        <f t="array" ref="AG469">INDEX($H469:$K469,0,MATCH(AG$422,$H$422:$K$422,0))*INDEX($J$416:$R$419,MATCH(AG$422,$I$416:$I$419,0),MATCH(AG$421,$J$415:$R$415,0))</f>
        <v>1</v>
      </c>
      <c r="AH469" s="743" cm="1">
        <f t="array" ref="AH469">INDEX($H469:$K469,0,MATCH(AH$422,$H$422:$K$422,0))*INDEX($J$416:$R$419,MATCH(AH$422,$I$416:$I$419,0),MATCH(AH$421,$J$415:$R$415,0))</f>
        <v>3</v>
      </c>
      <c r="AI469" s="743" cm="1">
        <f t="array" ref="AI469">INDEX($H469:$K469,0,MATCH(AI$422,$H$422:$K$422,0))*INDEX($J$416:$R$419,MATCH(AI$422,$I$416:$I$419,0),MATCH(AI$421,$J$415:$R$415,0))</f>
        <v>1</v>
      </c>
      <c r="AJ469" s="743" cm="1">
        <f t="array" ref="AJ469">INDEX($H469:$K469,0,MATCH(AJ$422,$H$422:$K$422,0))*INDEX($J$416:$R$419,MATCH(AJ$422,$I$416:$I$419,0),MATCH(AJ$421,$J$415:$R$415,0))</f>
        <v>0</v>
      </c>
      <c r="AK469" s="743" cm="1">
        <f t="array" ref="AK469">INDEX($H469:$K469,0,MATCH(AK$422,$H$422:$K$422,0))*INDEX($J$416:$R$419,MATCH(AK$422,$I$416:$I$419,0),MATCH(AK$421,$J$415:$R$415,0))</f>
        <v>1</v>
      </c>
      <c r="AL469" s="743" cm="1">
        <f t="array" ref="AL469">INDEX($H469:$K469,0,MATCH(AL$422,$H$422:$K$422,0))*INDEX($J$416:$R$419,MATCH(AL$422,$I$416:$I$419,0),MATCH(AL$421,$J$415:$R$415,0))</f>
        <v>3</v>
      </c>
      <c r="AM469" s="743" cm="1">
        <f t="array" ref="AM469">INDEX($H469:$K469,0,MATCH(AM$422,$H$422:$K$422,0))*INDEX($J$416:$R$419,MATCH(AM$422,$I$416:$I$419,0),MATCH(AM$421,$J$415:$R$415,0))</f>
        <v>1</v>
      </c>
      <c r="AN469" s="743" cm="1">
        <f t="array" ref="AN469">INDEX($H469:$K469,0,MATCH(AN$422,$H$422:$K$422,0))*INDEX($J$416:$R$419,MATCH(AN$422,$I$416:$I$419,0),MATCH(AN$421,$J$415:$R$415,0))</f>
        <v>0</v>
      </c>
      <c r="AO469" s="743" cm="1">
        <f t="array" ref="AO469">INDEX($H469:$K469,0,MATCH(AO$422,$H$422:$K$422,0))*INDEX($J$416:$R$419,MATCH(AO$422,$I$416:$I$419,0),MATCH(AO$421,$J$415:$R$415,0))</f>
        <v>1</v>
      </c>
      <c r="AP469" s="743" cm="1">
        <f t="array" ref="AP469">INDEX($H469:$K469,0,MATCH(AP$422,$H$422:$K$422,0))*INDEX($J$416:$R$419,MATCH(AP$422,$I$416:$I$419,0),MATCH(AP$421,$J$415:$R$415,0))</f>
        <v>3</v>
      </c>
      <c r="AQ469" s="743" cm="1">
        <f t="array" ref="AQ469">INDEX($H469:$K469,0,MATCH(AQ$422,$H$422:$K$422,0))*INDEX($J$416:$R$419,MATCH(AQ$422,$I$416:$I$419,0),MATCH(AQ$421,$J$415:$R$415,0))</f>
        <v>1</v>
      </c>
      <c r="AR469" s="743" cm="1">
        <f t="array" ref="AR469">INDEX($H469:$K469,0,MATCH(AR$422,$H$422:$K$422,0))*INDEX($J$416:$R$419,MATCH(AR$422,$I$416:$I$419,0),MATCH(AR$421,$J$415:$R$415,0))</f>
        <v>0</v>
      </c>
      <c r="AS469" s="743" cm="1">
        <f t="array" ref="AS469">INDEX($H469:$K469,0,MATCH(AS$422,$H$422:$K$422,0))*INDEX($J$416:$R$419,MATCH(AS$422,$I$416:$I$419,0),MATCH(AS$421,$J$415:$R$415,0))</f>
        <v>1</v>
      </c>
      <c r="AT469" s="743" cm="1">
        <f t="array" ref="AT469">INDEX($H469:$K469,0,MATCH(AT$422,$H$422:$K$422,0))*INDEX($J$416:$R$419,MATCH(AT$422,$I$416:$I$419,0),MATCH(AT$421,$J$415:$R$415,0))</f>
        <v>3</v>
      </c>
      <c r="AU469" s="743" cm="1">
        <f t="array" ref="AU469">INDEX($H469:$K469,0,MATCH(AU$422,$H$422:$K$422,0))*INDEX($J$416:$R$419,MATCH(AU$422,$I$416:$I$419,0),MATCH(AU$421,$J$415:$R$415,0))</f>
        <v>1</v>
      </c>
      <c r="AV469" s="196"/>
      <c r="AW469" s="196"/>
      <c r="AX469" s="17"/>
      <c r="AY469" s="9"/>
      <c r="AZ469" s="9"/>
      <c r="BA469" s="9"/>
    </row>
    <row r="470" spans="1:53" ht="15" outlineLevel="1" x14ac:dyDescent="0.25">
      <c r="A470" s="7"/>
      <c r="B470" s="8"/>
      <c r="C470" s="18"/>
      <c r="D470" s="18"/>
      <c r="E470" s="18"/>
      <c r="F470" s="27"/>
      <c r="G470" s="27" t="str">
        <f t="shared" si="125"/>
        <v>YYLBNb</v>
      </c>
      <c r="H470" s="232">
        <v>1</v>
      </c>
      <c r="I470" s="232">
        <v>1</v>
      </c>
      <c r="J470" s="232">
        <v>2</v>
      </c>
      <c r="K470" s="232">
        <v>2</v>
      </c>
      <c r="L470" s="743" cm="1">
        <f t="array" ref="L470">INDEX($H470:$K470,0,MATCH(L$422,$H$422:$K$422,0))*INDEX($J$416:$R$419,MATCH(L$422,$I$416:$I$419,0),MATCH(L$421,$J$415:$R$415,0))</f>
        <v>2</v>
      </c>
      <c r="M470" s="743" cm="1">
        <f t="array" ref="M470">INDEX($H470:$K470,0,MATCH(M$422,$H$422:$K$422,0))*INDEX($J$416:$R$419,MATCH(M$422,$I$416:$I$419,0),MATCH(M$421,$J$415:$R$415,0))</f>
        <v>1</v>
      </c>
      <c r="N470" s="743" cm="1">
        <f t="array" ref="N470">INDEX($H470:$K470,0,MATCH(N$422,$H$422:$K$422,0))*INDEX($J$416:$R$419,MATCH(N$422,$I$416:$I$419,0),MATCH(N$421,$J$415:$R$415,0))</f>
        <v>2</v>
      </c>
      <c r="O470" s="743" cm="1">
        <f t="array" ref="O470">INDEX($H470:$K470,0,MATCH(O$422,$H$422:$K$422,0))*INDEX($J$416:$R$419,MATCH(O$422,$I$416:$I$419,0),MATCH(O$421,$J$415:$R$415,0))</f>
        <v>2</v>
      </c>
      <c r="P470" s="743" cm="1">
        <f t="array" ref="P470">INDEX($H470:$K470,0,MATCH(P$422,$H$422:$K$422,0))*INDEX($J$416:$R$419,MATCH(P$422,$I$416:$I$419,0),MATCH(P$421,$J$415:$R$415,0))</f>
        <v>2</v>
      </c>
      <c r="Q470" s="743" cm="1">
        <f t="array" ref="Q470">INDEX($H470:$K470,0,MATCH(Q$422,$H$422:$K$422,0))*INDEX($J$416:$R$419,MATCH(Q$422,$I$416:$I$419,0),MATCH(Q$421,$J$415:$R$415,0))</f>
        <v>1</v>
      </c>
      <c r="R470" s="743" cm="1">
        <f t="array" ref="R470">INDEX($H470:$K470,0,MATCH(R$422,$H$422:$K$422,0))*INDEX($J$416:$R$419,MATCH(R$422,$I$416:$I$419,0),MATCH(R$421,$J$415:$R$415,0))</f>
        <v>2</v>
      </c>
      <c r="S470" s="743" cm="1">
        <f t="array" ref="S470">INDEX($H470:$K470,0,MATCH(S$422,$H$422:$K$422,0))*INDEX($J$416:$R$419,MATCH(S$422,$I$416:$I$419,0),MATCH(S$421,$J$415:$R$415,0))</f>
        <v>2</v>
      </c>
      <c r="T470" s="743" cm="1">
        <f t="array" ref="T470">INDEX($H470:$K470,0,MATCH(T$422,$H$422:$K$422,0))*INDEX($J$416:$R$419,MATCH(T$422,$I$416:$I$419,0),MATCH(T$421,$J$415:$R$415,0))</f>
        <v>2</v>
      </c>
      <c r="U470" s="743" cm="1">
        <f t="array" ref="U470">INDEX($H470:$K470,0,MATCH(U$422,$H$422:$K$422,0))*INDEX($J$416:$R$419,MATCH(U$422,$I$416:$I$419,0),MATCH(U$421,$J$415:$R$415,0))</f>
        <v>1</v>
      </c>
      <c r="V470" s="743" cm="1">
        <f t="array" ref="V470">INDEX($H470:$K470,0,MATCH(V$422,$H$422:$K$422,0))*INDEX($J$416:$R$419,MATCH(V$422,$I$416:$I$419,0),MATCH(V$421,$J$415:$R$415,0))</f>
        <v>2</v>
      </c>
      <c r="W470" s="743" cm="1">
        <f t="array" ref="W470">INDEX($H470:$K470,0,MATCH(W$422,$H$422:$K$422,0))*INDEX($J$416:$R$419,MATCH(W$422,$I$416:$I$419,0),MATCH(W$421,$J$415:$R$415,0))</f>
        <v>2</v>
      </c>
      <c r="X470" s="743" cm="1">
        <f t="array" ref="X470">INDEX($H470:$K470,0,MATCH(X$422,$H$422:$K$422,0))*INDEX($J$416:$R$419,MATCH(X$422,$I$416:$I$419,0),MATCH(X$421,$J$415:$R$415,0))</f>
        <v>2</v>
      </c>
      <c r="Y470" s="743" cm="1">
        <f t="array" ref="Y470">INDEX($H470:$K470,0,MATCH(Y$422,$H$422:$K$422,0))*INDEX($J$416:$R$419,MATCH(Y$422,$I$416:$I$419,0),MATCH(Y$421,$J$415:$R$415,0))</f>
        <v>1</v>
      </c>
      <c r="Z470" s="743" cm="1">
        <f t="array" ref="Z470">INDEX($H470:$K470,0,MATCH(Z$422,$H$422:$K$422,0))*INDEX($J$416:$R$419,MATCH(Z$422,$I$416:$I$419,0),MATCH(Z$421,$J$415:$R$415,0))</f>
        <v>2</v>
      </c>
      <c r="AA470" s="743" cm="1">
        <f t="array" ref="AA470">INDEX($H470:$K470,0,MATCH(AA$422,$H$422:$K$422,0))*INDEX($J$416:$R$419,MATCH(AA$422,$I$416:$I$419,0),MATCH(AA$421,$J$415:$R$415,0))</f>
        <v>2</v>
      </c>
      <c r="AB470" s="743" cm="1">
        <f t="array" ref="AB470">INDEX($H470:$K470,0,MATCH(AB$422,$H$422:$K$422,0))*INDEX($J$416:$R$419,MATCH(AB$422,$I$416:$I$419,0),MATCH(AB$421,$J$415:$R$415,0))</f>
        <v>1</v>
      </c>
      <c r="AC470" s="743" cm="1">
        <f t="array" ref="AC470">INDEX($H470:$K470,0,MATCH(AC$422,$H$422:$K$422,0))*INDEX($J$416:$R$419,MATCH(AC$422,$I$416:$I$419,0),MATCH(AC$421,$J$415:$R$415,0))</f>
        <v>1</v>
      </c>
      <c r="AD470" s="743" cm="1">
        <f t="array" ref="AD470">INDEX($H470:$K470,0,MATCH(AD$422,$H$422:$K$422,0))*INDEX($J$416:$R$419,MATCH(AD$422,$I$416:$I$419,0),MATCH(AD$421,$J$415:$R$415,0))</f>
        <v>2</v>
      </c>
      <c r="AE470" s="743" cm="1">
        <f t="array" ref="AE470">INDEX($H470:$K470,0,MATCH(AE$422,$H$422:$K$422,0))*INDEX($J$416:$R$419,MATCH(AE$422,$I$416:$I$419,0),MATCH(AE$421,$J$415:$R$415,0))</f>
        <v>2</v>
      </c>
      <c r="AF470" s="743" cm="1">
        <f t="array" ref="AF470">INDEX($H470:$K470,0,MATCH(AF$422,$H$422:$K$422,0))*INDEX($J$416:$R$419,MATCH(AF$422,$I$416:$I$419,0),MATCH(AF$421,$J$415:$R$415,0))</f>
        <v>1</v>
      </c>
      <c r="AG470" s="743" cm="1">
        <f t="array" ref="AG470">INDEX($H470:$K470,0,MATCH(AG$422,$H$422:$K$422,0))*INDEX($J$416:$R$419,MATCH(AG$422,$I$416:$I$419,0),MATCH(AG$421,$J$415:$R$415,0))</f>
        <v>1</v>
      </c>
      <c r="AH470" s="743" cm="1">
        <f t="array" ref="AH470">INDEX($H470:$K470,0,MATCH(AH$422,$H$422:$K$422,0))*INDEX($J$416:$R$419,MATCH(AH$422,$I$416:$I$419,0),MATCH(AH$421,$J$415:$R$415,0))</f>
        <v>2</v>
      </c>
      <c r="AI470" s="743" cm="1">
        <f t="array" ref="AI470">INDEX($H470:$K470,0,MATCH(AI$422,$H$422:$K$422,0))*INDEX($J$416:$R$419,MATCH(AI$422,$I$416:$I$419,0),MATCH(AI$421,$J$415:$R$415,0))</f>
        <v>2</v>
      </c>
      <c r="AJ470" s="743" cm="1">
        <f t="array" ref="AJ470">INDEX($H470:$K470,0,MATCH(AJ$422,$H$422:$K$422,0))*INDEX($J$416:$R$419,MATCH(AJ$422,$I$416:$I$419,0),MATCH(AJ$421,$J$415:$R$415,0))</f>
        <v>1</v>
      </c>
      <c r="AK470" s="743" cm="1">
        <f t="array" ref="AK470">INDEX($H470:$K470,0,MATCH(AK$422,$H$422:$K$422,0))*INDEX($J$416:$R$419,MATCH(AK$422,$I$416:$I$419,0),MATCH(AK$421,$J$415:$R$415,0))</f>
        <v>1</v>
      </c>
      <c r="AL470" s="743" cm="1">
        <f t="array" ref="AL470">INDEX($H470:$K470,0,MATCH(AL$422,$H$422:$K$422,0))*INDEX($J$416:$R$419,MATCH(AL$422,$I$416:$I$419,0),MATCH(AL$421,$J$415:$R$415,0))</f>
        <v>2</v>
      </c>
      <c r="AM470" s="743" cm="1">
        <f t="array" ref="AM470">INDEX($H470:$K470,0,MATCH(AM$422,$H$422:$K$422,0))*INDEX($J$416:$R$419,MATCH(AM$422,$I$416:$I$419,0),MATCH(AM$421,$J$415:$R$415,0))</f>
        <v>2</v>
      </c>
      <c r="AN470" s="743" cm="1">
        <f t="array" ref="AN470">INDEX($H470:$K470,0,MATCH(AN$422,$H$422:$K$422,0))*INDEX($J$416:$R$419,MATCH(AN$422,$I$416:$I$419,0),MATCH(AN$421,$J$415:$R$415,0))</f>
        <v>1</v>
      </c>
      <c r="AO470" s="743" cm="1">
        <f t="array" ref="AO470">INDEX($H470:$K470,0,MATCH(AO$422,$H$422:$K$422,0))*INDEX($J$416:$R$419,MATCH(AO$422,$I$416:$I$419,0),MATCH(AO$421,$J$415:$R$415,0))</f>
        <v>1</v>
      </c>
      <c r="AP470" s="743" cm="1">
        <f t="array" ref="AP470">INDEX($H470:$K470,0,MATCH(AP$422,$H$422:$K$422,0))*INDEX($J$416:$R$419,MATCH(AP$422,$I$416:$I$419,0),MATCH(AP$421,$J$415:$R$415,0))</f>
        <v>2</v>
      </c>
      <c r="AQ470" s="743" cm="1">
        <f t="array" ref="AQ470">INDEX($H470:$K470,0,MATCH(AQ$422,$H$422:$K$422,0))*INDEX($J$416:$R$419,MATCH(AQ$422,$I$416:$I$419,0),MATCH(AQ$421,$J$415:$R$415,0))</f>
        <v>2</v>
      </c>
      <c r="AR470" s="743" cm="1">
        <f t="array" ref="AR470">INDEX($H470:$K470,0,MATCH(AR$422,$H$422:$K$422,0))*INDEX($J$416:$R$419,MATCH(AR$422,$I$416:$I$419,0),MATCH(AR$421,$J$415:$R$415,0))</f>
        <v>1</v>
      </c>
      <c r="AS470" s="743" cm="1">
        <f t="array" ref="AS470">INDEX($H470:$K470,0,MATCH(AS$422,$H$422:$K$422,0))*INDEX($J$416:$R$419,MATCH(AS$422,$I$416:$I$419,0),MATCH(AS$421,$J$415:$R$415,0))</f>
        <v>1</v>
      </c>
      <c r="AT470" s="743" cm="1">
        <f t="array" ref="AT470">INDEX($H470:$K470,0,MATCH(AT$422,$H$422:$K$422,0))*INDEX($J$416:$R$419,MATCH(AT$422,$I$416:$I$419,0),MATCH(AT$421,$J$415:$R$415,0))</f>
        <v>2</v>
      </c>
      <c r="AU470" s="743" cm="1">
        <f t="array" ref="AU470">INDEX($H470:$K470,0,MATCH(AU$422,$H$422:$K$422,0))*INDEX($J$416:$R$419,MATCH(AU$422,$I$416:$I$419,0),MATCH(AU$421,$J$415:$R$415,0))</f>
        <v>2</v>
      </c>
      <c r="AV470" s="196"/>
      <c r="AW470" s="196"/>
      <c r="AX470" s="17"/>
      <c r="AY470" s="9"/>
      <c r="AZ470" s="9"/>
      <c r="BA470" s="9"/>
    </row>
    <row r="471" spans="1:53" ht="15" outlineLevel="1" x14ac:dyDescent="0.25">
      <c r="A471" s="7"/>
      <c r="B471" s="8"/>
      <c r="C471" s="18"/>
      <c r="D471" s="18"/>
      <c r="E471" s="18"/>
      <c r="F471" s="27"/>
      <c r="G471" s="27" t="str">
        <f t="shared" si="125"/>
        <v>YYLBNbd</v>
      </c>
      <c r="H471" s="880">
        <v>0</v>
      </c>
      <c r="I471" s="880">
        <f>I470</f>
        <v>1</v>
      </c>
      <c r="J471" s="880">
        <f>J470+1</f>
        <v>3</v>
      </c>
      <c r="K471" s="880">
        <f>K470</f>
        <v>2</v>
      </c>
      <c r="L471" s="743" cm="1">
        <f t="array" ref="L471">INDEX($H471:$K471,0,MATCH(L$422,$H$422:$K$422,0))*INDEX($J$416:$R$419,MATCH(L$422,$I$416:$I$419,0),MATCH(L$421,$J$415:$R$415,0))</f>
        <v>0</v>
      </c>
      <c r="M471" s="743" cm="1">
        <f t="array" ref="M471">INDEX($H471:$K471,0,MATCH(M$422,$H$422:$K$422,0))*INDEX($J$416:$R$419,MATCH(M$422,$I$416:$I$419,0),MATCH(M$421,$J$415:$R$415,0))</f>
        <v>1</v>
      </c>
      <c r="N471" s="743" cm="1">
        <f t="array" ref="N471">INDEX($H471:$K471,0,MATCH(N$422,$H$422:$K$422,0))*INDEX($J$416:$R$419,MATCH(N$422,$I$416:$I$419,0),MATCH(N$421,$J$415:$R$415,0))</f>
        <v>3</v>
      </c>
      <c r="O471" s="743" cm="1">
        <f t="array" ref="O471">INDEX($H471:$K471,0,MATCH(O$422,$H$422:$K$422,0))*INDEX($J$416:$R$419,MATCH(O$422,$I$416:$I$419,0),MATCH(O$421,$J$415:$R$415,0))</f>
        <v>2</v>
      </c>
      <c r="P471" s="743" cm="1">
        <f t="array" ref="P471">INDEX($H471:$K471,0,MATCH(P$422,$H$422:$K$422,0))*INDEX($J$416:$R$419,MATCH(P$422,$I$416:$I$419,0),MATCH(P$421,$J$415:$R$415,0))</f>
        <v>0</v>
      </c>
      <c r="Q471" s="743" cm="1">
        <f t="array" ref="Q471">INDEX($H471:$K471,0,MATCH(Q$422,$H$422:$K$422,0))*INDEX($J$416:$R$419,MATCH(Q$422,$I$416:$I$419,0),MATCH(Q$421,$J$415:$R$415,0))</f>
        <v>1</v>
      </c>
      <c r="R471" s="743" cm="1">
        <f t="array" ref="R471">INDEX($H471:$K471,0,MATCH(R$422,$H$422:$K$422,0))*INDEX($J$416:$R$419,MATCH(R$422,$I$416:$I$419,0),MATCH(R$421,$J$415:$R$415,0))</f>
        <v>3</v>
      </c>
      <c r="S471" s="743" cm="1">
        <f t="array" ref="S471">INDEX($H471:$K471,0,MATCH(S$422,$H$422:$K$422,0))*INDEX($J$416:$R$419,MATCH(S$422,$I$416:$I$419,0),MATCH(S$421,$J$415:$R$415,0))</f>
        <v>2</v>
      </c>
      <c r="T471" s="743" cm="1">
        <f t="array" ref="T471">INDEX($H471:$K471,0,MATCH(T$422,$H$422:$K$422,0))*INDEX($J$416:$R$419,MATCH(T$422,$I$416:$I$419,0),MATCH(T$421,$J$415:$R$415,0))</f>
        <v>0</v>
      </c>
      <c r="U471" s="743" cm="1">
        <f t="array" ref="U471">INDEX($H471:$K471,0,MATCH(U$422,$H$422:$K$422,0))*INDEX($J$416:$R$419,MATCH(U$422,$I$416:$I$419,0),MATCH(U$421,$J$415:$R$415,0))</f>
        <v>1</v>
      </c>
      <c r="V471" s="743" cm="1">
        <f t="array" ref="V471">INDEX($H471:$K471,0,MATCH(V$422,$H$422:$K$422,0))*INDEX($J$416:$R$419,MATCH(V$422,$I$416:$I$419,0),MATCH(V$421,$J$415:$R$415,0))</f>
        <v>3</v>
      </c>
      <c r="W471" s="743" cm="1">
        <f t="array" ref="W471">INDEX($H471:$K471,0,MATCH(W$422,$H$422:$K$422,0))*INDEX($J$416:$R$419,MATCH(W$422,$I$416:$I$419,0),MATCH(W$421,$J$415:$R$415,0))</f>
        <v>2</v>
      </c>
      <c r="X471" s="743" cm="1">
        <f t="array" ref="X471">INDEX($H471:$K471,0,MATCH(X$422,$H$422:$K$422,0))*INDEX($J$416:$R$419,MATCH(X$422,$I$416:$I$419,0),MATCH(X$421,$J$415:$R$415,0))</f>
        <v>0</v>
      </c>
      <c r="Y471" s="743" cm="1">
        <f t="array" ref="Y471">INDEX($H471:$K471,0,MATCH(Y$422,$H$422:$K$422,0))*INDEX($J$416:$R$419,MATCH(Y$422,$I$416:$I$419,0),MATCH(Y$421,$J$415:$R$415,0))</f>
        <v>1</v>
      </c>
      <c r="Z471" s="743" cm="1">
        <f t="array" ref="Z471">INDEX($H471:$K471,0,MATCH(Z$422,$H$422:$K$422,0))*INDEX($J$416:$R$419,MATCH(Z$422,$I$416:$I$419,0),MATCH(Z$421,$J$415:$R$415,0))</f>
        <v>3</v>
      </c>
      <c r="AA471" s="743" cm="1">
        <f t="array" ref="AA471">INDEX($H471:$K471,0,MATCH(AA$422,$H$422:$K$422,0))*INDEX($J$416:$R$419,MATCH(AA$422,$I$416:$I$419,0),MATCH(AA$421,$J$415:$R$415,0))</f>
        <v>2</v>
      </c>
      <c r="AB471" s="743" cm="1">
        <f t="array" ref="AB471">INDEX($H471:$K471,0,MATCH(AB$422,$H$422:$K$422,0))*INDEX($J$416:$R$419,MATCH(AB$422,$I$416:$I$419,0),MATCH(AB$421,$J$415:$R$415,0))</f>
        <v>0</v>
      </c>
      <c r="AC471" s="743" cm="1">
        <f t="array" ref="AC471">INDEX($H471:$K471,0,MATCH(AC$422,$H$422:$K$422,0))*INDEX($J$416:$R$419,MATCH(AC$422,$I$416:$I$419,0),MATCH(AC$421,$J$415:$R$415,0))</f>
        <v>1</v>
      </c>
      <c r="AD471" s="743" cm="1">
        <f t="array" ref="AD471">INDEX($H471:$K471,0,MATCH(AD$422,$H$422:$K$422,0))*INDEX($J$416:$R$419,MATCH(AD$422,$I$416:$I$419,0),MATCH(AD$421,$J$415:$R$415,0))</f>
        <v>3</v>
      </c>
      <c r="AE471" s="743" cm="1">
        <f t="array" ref="AE471">INDEX($H471:$K471,0,MATCH(AE$422,$H$422:$K$422,0))*INDEX($J$416:$R$419,MATCH(AE$422,$I$416:$I$419,0),MATCH(AE$421,$J$415:$R$415,0))</f>
        <v>2</v>
      </c>
      <c r="AF471" s="743" cm="1">
        <f t="array" ref="AF471">INDEX($H471:$K471,0,MATCH(AF$422,$H$422:$K$422,0))*INDEX($J$416:$R$419,MATCH(AF$422,$I$416:$I$419,0),MATCH(AF$421,$J$415:$R$415,0))</f>
        <v>0</v>
      </c>
      <c r="AG471" s="743" cm="1">
        <f t="array" ref="AG471">INDEX($H471:$K471,0,MATCH(AG$422,$H$422:$K$422,0))*INDEX($J$416:$R$419,MATCH(AG$422,$I$416:$I$419,0),MATCH(AG$421,$J$415:$R$415,0))</f>
        <v>1</v>
      </c>
      <c r="AH471" s="743" cm="1">
        <f t="array" ref="AH471">INDEX($H471:$K471,0,MATCH(AH$422,$H$422:$K$422,0))*INDEX($J$416:$R$419,MATCH(AH$422,$I$416:$I$419,0),MATCH(AH$421,$J$415:$R$415,0))</f>
        <v>3</v>
      </c>
      <c r="AI471" s="743" cm="1">
        <f t="array" ref="AI471">INDEX($H471:$K471,0,MATCH(AI$422,$H$422:$K$422,0))*INDEX($J$416:$R$419,MATCH(AI$422,$I$416:$I$419,0),MATCH(AI$421,$J$415:$R$415,0))</f>
        <v>2</v>
      </c>
      <c r="AJ471" s="743" cm="1">
        <f t="array" ref="AJ471">INDEX($H471:$K471,0,MATCH(AJ$422,$H$422:$K$422,0))*INDEX($J$416:$R$419,MATCH(AJ$422,$I$416:$I$419,0),MATCH(AJ$421,$J$415:$R$415,0))</f>
        <v>0</v>
      </c>
      <c r="AK471" s="743" cm="1">
        <f t="array" ref="AK471">INDEX($H471:$K471,0,MATCH(AK$422,$H$422:$K$422,0))*INDEX($J$416:$R$419,MATCH(AK$422,$I$416:$I$419,0),MATCH(AK$421,$J$415:$R$415,0))</f>
        <v>1</v>
      </c>
      <c r="AL471" s="743" cm="1">
        <f t="array" ref="AL471">INDEX($H471:$K471,0,MATCH(AL$422,$H$422:$K$422,0))*INDEX($J$416:$R$419,MATCH(AL$422,$I$416:$I$419,0),MATCH(AL$421,$J$415:$R$415,0))</f>
        <v>3</v>
      </c>
      <c r="AM471" s="743" cm="1">
        <f t="array" ref="AM471">INDEX($H471:$K471,0,MATCH(AM$422,$H$422:$K$422,0))*INDEX($J$416:$R$419,MATCH(AM$422,$I$416:$I$419,0),MATCH(AM$421,$J$415:$R$415,0))</f>
        <v>2</v>
      </c>
      <c r="AN471" s="743" cm="1">
        <f t="array" ref="AN471">INDEX($H471:$K471,0,MATCH(AN$422,$H$422:$K$422,0))*INDEX($J$416:$R$419,MATCH(AN$422,$I$416:$I$419,0),MATCH(AN$421,$J$415:$R$415,0))</f>
        <v>0</v>
      </c>
      <c r="AO471" s="743" cm="1">
        <f t="array" ref="AO471">INDEX($H471:$K471,0,MATCH(AO$422,$H$422:$K$422,0))*INDEX($J$416:$R$419,MATCH(AO$422,$I$416:$I$419,0),MATCH(AO$421,$J$415:$R$415,0))</f>
        <v>1</v>
      </c>
      <c r="AP471" s="743" cm="1">
        <f t="array" ref="AP471">INDEX($H471:$K471,0,MATCH(AP$422,$H$422:$K$422,0))*INDEX($J$416:$R$419,MATCH(AP$422,$I$416:$I$419,0),MATCH(AP$421,$J$415:$R$415,0))</f>
        <v>3</v>
      </c>
      <c r="AQ471" s="743" cm="1">
        <f t="array" ref="AQ471">INDEX($H471:$K471,0,MATCH(AQ$422,$H$422:$K$422,0))*INDEX($J$416:$R$419,MATCH(AQ$422,$I$416:$I$419,0),MATCH(AQ$421,$J$415:$R$415,0))</f>
        <v>2</v>
      </c>
      <c r="AR471" s="743" cm="1">
        <f t="array" ref="AR471">INDEX($H471:$K471,0,MATCH(AR$422,$H$422:$K$422,0))*INDEX($J$416:$R$419,MATCH(AR$422,$I$416:$I$419,0),MATCH(AR$421,$J$415:$R$415,0))</f>
        <v>0</v>
      </c>
      <c r="AS471" s="743" cm="1">
        <f t="array" ref="AS471">INDEX($H471:$K471,0,MATCH(AS$422,$H$422:$K$422,0))*INDEX($J$416:$R$419,MATCH(AS$422,$I$416:$I$419,0),MATCH(AS$421,$J$415:$R$415,0))</f>
        <v>1</v>
      </c>
      <c r="AT471" s="743" cm="1">
        <f t="array" ref="AT471">INDEX($H471:$K471,0,MATCH(AT$422,$H$422:$K$422,0))*INDEX($J$416:$R$419,MATCH(AT$422,$I$416:$I$419,0),MATCH(AT$421,$J$415:$R$415,0))</f>
        <v>3</v>
      </c>
      <c r="AU471" s="743" cm="1">
        <f t="array" ref="AU471">INDEX($H471:$K471,0,MATCH(AU$422,$H$422:$K$422,0))*INDEX($J$416:$R$419,MATCH(AU$422,$I$416:$I$419,0),MATCH(AU$421,$J$415:$R$415,0))</f>
        <v>2</v>
      </c>
      <c r="AV471" s="196"/>
      <c r="AW471" s="196"/>
      <c r="AX471" s="17"/>
      <c r="AY471" s="9"/>
      <c r="AZ471" s="9"/>
      <c r="BA471" s="9"/>
    </row>
    <row r="472" spans="1:53" ht="15" outlineLevel="1" x14ac:dyDescent="0.25">
      <c r="A472" s="7"/>
      <c r="B472" s="8"/>
      <c r="C472" s="18"/>
      <c r="D472" s="18"/>
      <c r="E472" s="18"/>
      <c r="F472" s="27"/>
      <c r="G472" s="27" t="str">
        <f t="shared" si="125"/>
        <v>YYNWNw</v>
      </c>
      <c r="H472" s="232">
        <v>1</v>
      </c>
      <c r="I472" s="232">
        <v>1</v>
      </c>
      <c r="J472" s="232">
        <v>1</v>
      </c>
      <c r="K472" s="232">
        <v>1</v>
      </c>
      <c r="L472" s="743" cm="1">
        <f t="array" ref="L472">INDEX($H472:$K472,0,MATCH(L$422,$H$422:$K$422,0))*INDEX($J$416:$R$419,MATCH(L$422,$I$416:$I$419,0),MATCH(L$421,$J$415:$R$415,0))</f>
        <v>2</v>
      </c>
      <c r="M472" s="743" cm="1">
        <f t="array" ref="M472">INDEX($H472:$K472,0,MATCH(M$422,$H$422:$K$422,0))*INDEX($J$416:$R$419,MATCH(M$422,$I$416:$I$419,0),MATCH(M$421,$J$415:$R$415,0))</f>
        <v>1</v>
      </c>
      <c r="N472" s="743" cm="1">
        <f t="array" ref="N472">INDEX($H472:$K472,0,MATCH(N$422,$H$422:$K$422,0))*INDEX($J$416:$R$419,MATCH(N$422,$I$416:$I$419,0),MATCH(N$421,$J$415:$R$415,0))</f>
        <v>1</v>
      </c>
      <c r="O472" s="743" cm="1">
        <f t="array" ref="O472">INDEX($H472:$K472,0,MATCH(O$422,$H$422:$K$422,0))*INDEX($J$416:$R$419,MATCH(O$422,$I$416:$I$419,0),MATCH(O$421,$J$415:$R$415,0))</f>
        <v>1</v>
      </c>
      <c r="P472" s="743" cm="1">
        <f t="array" ref="P472">INDEX($H472:$K472,0,MATCH(P$422,$H$422:$K$422,0))*INDEX($J$416:$R$419,MATCH(P$422,$I$416:$I$419,0),MATCH(P$421,$J$415:$R$415,0))</f>
        <v>2</v>
      </c>
      <c r="Q472" s="743" cm="1">
        <f t="array" ref="Q472">INDEX($H472:$K472,0,MATCH(Q$422,$H$422:$K$422,0))*INDEX($J$416:$R$419,MATCH(Q$422,$I$416:$I$419,0),MATCH(Q$421,$J$415:$R$415,0))</f>
        <v>1</v>
      </c>
      <c r="R472" s="743" cm="1">
        <f t="array" ref="R472">INDEX($H472:$K472,0,MATCH(R$422,$H$422:$K$422,0))*INDEX($J$416:$R$419,MATCH(R$422,$I$416:$I$419,0),MATCH(R$421,$J$415:$R$415,0))</f>
        <v>1</v>
      </c>
      <c r="S472" s="743" cm="1">
        <f t="array" ref="S472">INDEX($H472:$K472,0,MATCH(S$422,$H$422:$K$422,0))*INDEX($J$416:$R$419,MATCH(S$422,$I$416:$I$419,0),MATCH(S$421,$J$415:$R$415,0))</f>
        <v>1</v>
      </c>
      <c r="T472" s="743" cm="1">
        <f t="array" ref="T472">INDEX($H472:$K472,0,MATCH(T$422,$H$422:$K$422,0))*INDEX($J$416:$R$419,MATCH(T$422,$I$416:$I$419,0),MATCH(T$421,$J$415:$R$415,0))</f>
        <v>2</v>
      </c>
      <c r="U472" s="743" cm="1">
        <f t="array" ref="U472">INDEX($H472:$K472,0,MATCH(U$422,$H$422:$K$422,0))*INDEX($J$416:$R$419,MATCH(U$422,$I$416:$I$419,0),MATCH(U$421,$J$415:$R$415,0))</f>
        <v>1</v>
      </c>
      <c r="V472" s="743" cm="1">
        <f t="array" ref="V472">INDEX($H472:$K472,0,MATCH(V$422,$H$422:$K$422,0))*INDEX($J$416:$R$419,MATCH(V$422,$I$416:$I$419,0),MATCH(V$421,$J$415:$R$415,0))</f>
        <v>1</v>
      </c>
      <c r="W472" s="743" cm="1">
        <f t="array" ref="W472">INDEX($H472:$K472,0,MATCH(W$422,$H$422:$K$422,0))*INDEX($J$416:$R$419,MATCH(W$422,$I$416:$I$419,0),MATCH(W$421,$J$415:$R$415,0))</f>
        <v>1</v>
      </c>
      <c r="X472" s="743" cm="1">
        <f t="array" ref="X472">INDEX($H472:$K472,0,MATCH(X$422,$H$422:$K$422,0))*INDEX($J$416:$R$419,MATCH(X$422,$I$416:$I$419,0),MATCH(X$421,$J$415:$R$415,0))</f>
        <v>2</v>
      </c>
      <c r="Y472" s="743" cm="1">
        <f t="array" ref="Y472">INDEX($H472:$K472,0,MATCH(Y$422,$H$422:$K$422,0))*INDEX($J$416:$R$419,MATCH(Y$422,$I$416:$I$419,0),MATCH(Y$421,$J$415:$R$415,0))</f>
        <v>1</v>
      </c>
      <c r="Z472" s="743" cm="1">
        <f t="array" ref="Z472">INDEX($H472:$K472,0,MATCH(Z$422,$H$422:$K$422,0))*INDEX($J$416:$R$419,MATCH(Z$422,$I$416:$I$419,0),MATCH(Z$421,$J$415:$R$415,0))</f>
        <v>1</v>
      </c>
      <c r="AA472" s="743" cm="1">
        <f t="array" ref="AA472">INDEX($H472:$K472,0,MATCH(AA$422,$H$422:$K$422,0))*INDEX($J$416:$R$419,MATCH(AA$422,$I$416:$I$419,0),MATCH(AA$421,$J$415:$R$415,0))</f>
        <v>1</v>
      </c>
      <c r="AB472" s="743" cm="1">
        <f t="array" ref="AB472">INDEX($H472:$K472,0,MATCH(AB$422,$H$422:$K$422,0))*INDEX($J$416:$R$419,MATCH(AB$422,$I$416:$I$419,0),MATCH(AB$421,$J$415:$R$415,0))</f>
        <v>1</v>
      </c>
      <c r="AC472" s="743" cm="1">
        <f t="array" ref="AC472">INDEX($H472:$K472,0,MATCH(AC$422,$H$422:$K$422,0))*INDEX($J$416:$R$419,MATCH(AC$422,$I$416:$I$419,0),MATCH(AC$421,$J$415:$R$415,0))</f>
        <v>1</v>
      </c>
      <c r="AD472" s="743" cm="1">
        <f t="array" ref="AD472">INDEX($H472:$K472,0,MATCH(AD$422,$H$422:$K$422,0))*INDEX($J$416:$R$419,MATCH(AD$422,$I$416:$I$419,0),MATCH(AD$421,$J$415:$R$415,0))</f>
        <v>1</v>
      </c>
      <c r="AE472" s="743" cm="1">
        <f t="array" ref="AE472">INDEX($H472:$K472,0,MATCH(AE$422,$H$422:$K$422,0))*INDEX($J$416:$R$419,MATCH(AE$422,$I$416:$I$419,0),MATCH(AE$421,$J$415:$R$415,0))</f>
        <v>1</v>
      </c>
      <c r="AF472" s="743" cm="1">
        <f t="array" ref="AF472">INDEX($H472:$K472,0,MATCH(AF$422,$H$422:$K$422,0))*INDEX($J$416:$R$419,MATCH(AF$422,$I$416:$I$419,0),MATCH(AF$421,$J$415:$R$415,0))</f>
        <v>1</v>
      </c>
      <c r="AG472" s="743" cm="1">
        <f t="array" ref="AG472">INDEX($H472:$K472,0,MATCH(AG$422,$H$422:$K$422,0))*INDEX($J$416:$R$419,MATCH(AG$422,$I$416:$I$419,0),MATCH(AG$421,$J$415:$R$415,0))</f>
        <v>1</v>
      </c>
      <c r="AH472" s="743" cm="1">
        <f t="array" ref="AH472">INDEX($H472:$K472,0,MATCH(AH$422,$H$422:$K$422,0))*INDEX($J$416:$R$419,MATCH(AH$422,$I$416:$I$419,0),MATCH(AH$421,$J$415:$R$415,0))</f>
        <v>1</v>
      </c>
      <c r="AI472" s="743" cm="1">
        <f t="array" ref="AI472">INDEX($H472:$K472,0,MATCH(AI$422,$H$422:$K$422,0))*INDEX($J$416:$R$419,MATCH(AI$422,$I$416:$I$419,0),MATCH(AI$421,$J$415:$R$415,0))</f>
        <v>1</v>
      </c>
      <c r="AJ472" s="743" cm="1">
        <f t="array" ref="AJ472">INDEX($H472:$K472,0,MATCH(AJ$422,$H$422:$K$422,0))*INDEX($J$416:$R$419,MATCH(AJ$422,$I$416:$I$419,0),MATCH(AJ$421,$J$415:$R$415,0))</f>
        <v>1</v>
      </c>
      <c r="AK472" s="743" cm="1">
        <f t="array" ref="AK472">INDEX($H472:$K472,0,MATCH(AK$422,$H$422:$K$422,0))*INDEX($J$416:$R$419,MATCH(AK$422,$I$416:$I$419,0),MATCH(AK$421,$J$415:$R$415,0))</f>
        <v>1</v>
      </c>
      <c r="AL472" s="743" cm="1">
        <f t="array" ref="AL472">INDEX($H472:$K472,0,MATCH(AL$422,$H$422:$K$422,0))*INDEX($J$416:$R$419,MATCH(AL$422,$I$416:$I$419,0),MATCH(AL$421,$J$415:$R$415,0))</f>
        <v>1</v>
      </c>
      <c r="AM472" s="743" cm="1">
        <f t="array" ref="AM472">INDEX($H472:$K472,0,MATCH(AM$422,$H$422:$K$422,0))*INDEX($J$416:$R$419,MATCH(AM$422,$I$416:$I$419,0),MATCH(AM$421,$J$415:$R$415,0))</f>
        <v>1</v>
      </c>
      <c r="AN472" s="743" cm="1">
        <f t="array" ref="AN472">INDEX($H472:$K472,0,MATCH(AN$422,$H$422:$K$422,0))*INDEX($J$416:$R$419,MATCH(AN$422,$I$416:$I$419,0),MATCH(AN$421,$J$415:$R$415,0))</f>
        <v>1</v>
      </c>
      <c r="AO472" s="743" cm="1">
        <f t="array" ref="AO472">INDEX($H472:$K472,0,MATCH(AO$422,$H$422:$K$422,0))*INDEX($J$416:$R$419,MATCH(AO$422,$I$416:$I$419,0),MATCH(AO$421,$J$415:$R$415,0))</f>
        <v>1</v>
      </c>
      <c r="AP472" s="743" cm="1">
        <f t="array" ref="AP472">INDEX($H472:$K472,0,MATCH(AP$422,$H$422:$K$422,0))*INDEX($J$416:$R$419,MATCH(AP$422,$I$416:$I$419,0),MATCH(AP$421,$J$415:$R$415,0))</f>
        <v>1</v>
      </c>
      <c r="AQ472" s="743" cm="1">
        <f t="array" ref="AQ472">INDEX($H472:$K472,0,MATCH(AQ$422,$H$422:$K$422,0))*INDEX($J$416:$R$419,MATCH(AQ$422,$I$416:$I$419,0),MATCH(AQ$421,$J$415:$R$415,0))</f>
        <v>1</v>
      </c>
      <c r="AR472" s="743" cm="1">
        <f t="array" ref="AR472">INDEX($H472:$K472,0,MATCH(AR$422,$H$422:$K$422,0))*INDEX($J$416:$R$419,MATCH(AR$422,$I$416:$I$419,0),MATCH(AR$421,$J$415:$R$415,0))</f>
        <v>1</v>
      </c>
      <c r="AS472" s="743" cm="1">
        <f t="array" ref="AS472">INDEX($H472:$K472,0,MATCH(AS$422,$H$422:$K$422,0))*INDEX($J$416:$R$419,MATCH(AS$422,$I$416:$I$419,0),MATCH(AS$421,$J$415:$R$415,0))</f>
        <v>1</v>
      </c>
      <c r="AT472" s="743" cm="1">
        <f t="array" ref="AT472">INDEX($H472:$K472,0,MATCH(AT$422,$H$422:$K$422,0))*INDEX($J$416:$R$419,MATCH(AT$422,$I$416:$I$419,0),MATCH(AT$421,$J$415:$R$415,0))</f>
        <v>1</v>
      </c>
      <c r="AU472" s="743" cm="1">
        <f t="array" ref="AU472">INDEX($H472:$K472,0,MATCH(AU$422,$H$422:$K$422,0))*INDEX($J$416:$R$419,MATCH(AU$422,$I$416:$I$419,0),MATCH(AU$421,$J$415:$R$415,0))</f>
        <v>1</v>
      </c>
      <c r="AV472" s="196"/>
      <c r="AW472" s="196"/>
      <c r="AX472" s="17"/>
      <c r="AY472" s="9"/>
      <c r="AZ472" s="9"/>
      <c r="BA472" s="9"/>
    </row>
    <row r="473" spans="1:53" ht="15" outlineLevel="1" x14ac:dyDescent="0.25">
      <c r="A473" s="7"/>
      <c r="B473" s="8"/>
      <c r="C473" s="18"/>
      <c r="D473" s="18"/>
      <c r="E473" s="18"/>
      <c r="F473" s="27"/>
      <c r="G473" s="27" t="str">
        <f t="shared" si="125"/>
        <v>YYNWNwd</v>
      </c>
      <c r="H473" s="880">
        <v>0</v>
      </c>
      <c r="I473" s="880">
        <f>I472</f>
        <v>1</v>
      </c>
      <c r="J473" s="880">
        <f>J472+1</f>
        <v>2</v>
      </c>
      <c r="K473" s="880">
        <f>K472</f>
        <v>1</v>
      </c>
      <c r="L473" s="743" cm="1">
        <f t="array" ref="L473">INDEX($H473:$K473,0,MATCH(L$422,$H$422:$K$422,0))*INDEX($J$416:$R$419,MATCH(L$422,$I$416:$I$419,0),MATCH(L$421,$J$415:$R$415,0))</f>
        <v>0</v>
      </c>
      <c r="M473" s="743" cm="1">
        <f t="array" ref="M473">INDEX($H473:$K473,0,MATCH(M$422,$H$422:$K$422,0))*INDEX($J$416:$R$419,MATCH(M$422,$I$416:$I$419,0),MATCH(M$421,$J$415:$R$415,0))</f>
        <v>1</v>
      </c>
      <c r="N473" s="743" cm="1">
        <f t="array" ref="N473">INDEX($H473:$K473,0,MATCH(N$422,$H$422:$K$422,0))*INDEX($J$416:$R$419,MATCH(N$422,$I$416:$I$419,0),MATCH(N$421,$J$415:$R$415,0))</f>
        <v>2</v>
      </c>
      <c r="O473" s="743" cm="1">
        <f t="array" ref="O473">INDEX($H473:$K473,0,MATCH(O$422,$H$422:$K$422,0))*INDEX($J$416:$R$419,MATCH(O$422,$I$416:$I$419,0),MATCH(O$421,$J$415:$R$415,0))</f>
        <v>1</v>
      </c>
      <c r="P473" s="743" cm="1">
        <f t="array" ref="P473">INDEX($H473:$K473,0,MATCH(P$422,$H$422:$K$422,0))*INDEX($J$416:$R$419,MATCH(P$422,$I$416:$I$419,0),MATCH(P$421,$J$415:$R$415,0))</f>
        <v>0</v>
      </c>
      <c r="Q473" s="743" cm="1">
        <f t="array" ref="Q473">INDEX($H473:$K473,0,MATCH(Q$422,$H$422:$K$422,0))*INDEX($J$416:$R$419,MATCH(Q$422,$I$416:$I$419,0),MATCH(Q$421,$J$415:$R$415,0))</f>
        <v>1</v>
      </c>
      <c r="R473" s="743" cm="1">
        <f t="array" ref="R473">INDEX($H473:$K473,0,MATCH(R$422,$H$422:$K$422,0))*INDEX($J$416:$R$419,MATCH(R$422,$I$416:$I$419,0),MATCH(R$421,$J$415:$R$415,0))</f>
        <v>2</v>
      </c>
      <c r="S473" s="743" cm="1">
        <f t="array" ref="S473">INDEX($H473:$K473,0,MATCH(S$422,$H$422:$K$422,0))*INDEX($J$416:$R$419,MATCH(S$422,$I$416:$I$419,0),MATCH(S$421,$J$415:$R$415,0))</f>
        <v>1</v>
      </c>
      <c r="T473" s="743" cm="1">
        <f t="array" ref="T473">INDEX($H473:$K473,0,MATCH(T$422,$H$422:$K$422,0))*INDEX($J$416:$R$419,MATCH(T$422,$I$416:$I$419,0),MATCH(T$421,$J$415:$R$415,0))</f>
        <v>0</v>
      </c>
      <c r="U473" s="743" cm="1">
        <f t="array" ref="U473">INDEX($H473:$K473,0,MATCH(U$422,$H$422:$K$422,0))*INDEX($J$416:$R$419,MATCH(U$422,$I$416:$I$419,0),MATCH(U$421,$J$415:$R$415,0))</f>
        <v>1</v>
      </c>
      <c r="V473" s="743" cm="1">
        <f t="array" ref="V473">INDEX($H473:$K473,0,MATCH(V$422,$H$422:$K$422,0))*INDEX($J$416:$R$419,MATCH(V$422,$I$416:$I$419,0),MATCH(V$421,$J$415:$R$415,0))</f>
        <v>2</v>
      </c>
      <c r="W473" s="743" cm="1">
        <f t="array" ref="W473">INDEX($H473:$K473,0,MATCH(W$422,$H$422:$K$422,0))*INDEX($J$416:$R$419,MATCH(W$422,$I$416:$I$419,0),MATCH(W$421,$J$415:$R$415,0))</f>
        <v>1</v>
      </c>
      <c r="X473" s="743" cm="1">
        <f t="array" ref="X473">INDEX($H473:$K473,0,MATCH(X$422,$H$422:$K$422,0))*INDEX($J$416:$R$419,MATCH(X$422,$I$416:$I$419,0),MATCH(X$421,$J$415:$R$415,0))</f>
        <v>0</v>
      </c>
      <c r="Y473" s="743" cm="1">
        <f t="array" ref="Y473">INDEX($H473:$K473,0,MATCH(Y$422,$H$422:$K$422,0))*INDEX($J$416:$R$419,MATCH(Y$422,$I$416:$I$419,0),MATCH(Y$421,$J$415:$R$415,0))</f>
        <v>1</v>
      </c>
      <c r="Z473" s="743" cm="1">
        <f t="array" ref="Z473">INDEX($H473:$K473,0,MATCH(Z$422,$H$422:$K$422,0))*INDEX($J$416:$R$419,MATCH(Z$422,$I$416:$I$419,0),MATCH(Z$421,$J$415:$R$415,0))</f>
        <v>2</v>
      </c>
      <c r="AA473" s="743" cm="1">
        <f t="array" ref="AA473">INDEX($H473:$K473,0,MATCH(AA$422,$H$422:$K$422,0))*INDEX($J$416:$R$419,MATCH(AA$422,$I$416:$I$419,0),MATCH(AA$421,$J$415:$R$415,0))</f>
        <v>1</v>
      </c>
      <c r="AB473" s="743" cm="1">
        <f t="array" ref="AB473">INDEX($H473:$K473,0,MATCH(AB$422,$H$422:$K$422,0))*INDEX($J$416:$R$419,MATCH(AB$422,$I$416:$I$419,0),MATCH(AB$421,$J$415:$R$415,0))</f>
        <v>0</v>
      </c>
      <c r="AC473" s="743" cm="1">
        <f t="array" ref="AC473">INDEX($H473:$K473,0,MATCH(AC$422,$H$422:$K$422,0))*INDEX($J$416:$R$419,MATCH(AC$422,$I$416:$I$419,0),MATCH(AC$421,$J$415:$R$415,0))</f>
        <v>1</v>
      </c>
      <c r="AD473" s="743" cm="1">
        <f t="array" ref="AD473">INDEX($H473:$K473,0,MATCH(AD$422,$H$422:$K$422,0))*INDEX($J$416:$R$419,MATCH(AD$422,$I$416:$I$419,0),MATCH(AD$421,$J$415:$R$415,0))</f>
        <v>2</v>
      </c>
      <c r="AE473" s="743" cm="1">
        <f t="array" ref="AE473">INDEX($H473:$K473,0,MATCH(AE$422,$H$422:$K$422,0))*INDEX($J$416:$R$419,MATCH(AE$422,$I$416:$I$419,0),MATCH(AE$421,$J$415:$R$415,0))</f>
        <v>1</v>
      </c>
      <c r="AF473" s="743" cm="1">
        <f t="array" ref="AF473">INDEX($H473:$K473,0,MATCH(AF$422,$H$422:$K$422,0))*INDEX($J$416:$R$419,MATCH(AF$422,$I$416:$I$419,0),MATCH(AF$421,$J$415:$R$415,0))</f>
        <v>0</v>
      </c>
      <c r="AG473" s="743" cm="1">
        <f t="array" ref="AG473">INDEX($H473:$K473,0,MATCH(AG$422,$H$422:$K$422,0))*INDEX($J$416:$R$419,MATCH(AG$422,$I$416:$I$419,0),MATCH(AG$421,$J$415:$R$415,0))</f>
        <v>1</v>
      </c>
      <c r="AH473" s="743" cm="1">
        <f t="array" ref="AH473">INDEX($H473:$K473,0,MATCH(AH$422,$H$422:$K$422,0))*INDEX($J$416:$R$419,MATCH(AH$422,$I$416:$I$419,0),MATCH(AH$421,$J$415:$R$415,0))</f>
        <v>2</v>
      </c>
      <c r="AI473" s="743" cm="1">
        <f t="array" ref="AI473">INDEX($H473:$K473,0,MATCH(AI$422,$H$422:$K$422,0))*INDEX($J$416:$R$419,MATCH(AI$422,$I$416:$I$419,0),MATCH(AI$421,$J$415:$R$415,0))</f>
        <v>1</v>
      </c>
      <c r="AJ473" s="743" cm="1">
        <f t="array" ref="AJ473">INDEX($H473:$K473,0,MATCH(AJ$422,$H$422:$K$422,0))*INDEX($J$416:$R$419,MATCH(AJ$422,$I$416:$I$419,0),MATCH(AJ$421,$J$415:$R$415,0))</f>
        <v>0</v>
      </c>
      <c r="AK473" s="743" cm="1">
        <f t="array" ref="AK473">INDEX($H473:$K473,0,MATCH(AK$422,$H$422:$K$422,0))*INDEX($J$416:$R$419,MATCH(AK$422,$I$416:$I$419,0),MATCH(AK$421,$J$415:$R$415,0))</f>
        <v>1</v>
      </c>
      <c r="AL473" s="743" cm="1">
        <f t="array" ref="AL473">INDEX($H473:$K473,0,MATCH(AL$422,$H$422:$K$422,0))*INDEX($J$416:$R$419,MATCH(AL$422,$I$416:$I$419,0),MATCH(AL$421,$J$415:$R$415,0))</f>
        <v>2</v>
      </c>
      <c r="AM473" s="743" cm="1">
        <f t="array" ref="AM473">INDEX($H473:$K473,0,MATCH(AM$422,$H$422:$K$422,0))*INDEX($J$416:$R$419,MATCH(AM$422,$I$416:$I$419,0),MATCH(AM$421,$J$415:$R$415,0))</f>
        <v>1</v>
      </c>
      <c r="AN473" s="743" cm="1">
        <f t="array" ref="AN473">INDEX($H473:$K473,0,MATCH(AN$422,$H$422:$K$422,0))*INDEX($J$416:$R$419,MATCH(AN$422,$I$416:$I$419,0),MATCH(AN$421,$J$415:$R$415,0))</f>
        <v>0</v>
      </c>
      <c r="AO473" s="743" cm="1">
        <f t="array" ref="AO473">INDEX($H473:$K473,0,MATCH(AO$422,$H$422:$K$422,0))*INDEX($J$416:$R$419,MATCH(AO$422,$I$416:$I$419,0),MATCH(AO$421,$J$415:$R$415,0))</f>
        <v>1</v>
      </c>
      <c r="AP473" s="743" cm="1">
        <f t="array" ref="AP473">INDEX($H473:$K473,0,MATCH(AP$422,$H$422:$K$422,0))*INDEX($J$416:$R$419,MATCH(AP$422,$I$416:$I$419,0),MATCH(AP$421,$J$415:$R$415,0))</f>
        <v>2</v>
      </c>
      <c r="AQ473" s="743" cm="1">
        <f t="array" ref="AQ473">INDEX($H473:$K473,0,MATCH(AQ$422,$H$422:$K$422,0))*INDEX($J$416:$R$419,MATCH(AQ$422,$I$416:$I$419,0),MATCH(AQ$421,$J$415:$R$415,0))</f>
        <v>1</v>
      </c>
      <c r="AR473" s="743" cm="1">
        <f t="array" ref="AR473">INDEX($H473:$K473,0,MATCH(AR$422,$H$422:$K$422,0))*INDEX($J$416:$R$419,MATCH(AR$422,$I$416:$I$419,0),MATCH(AR$421,$J$415:$R$415,0))</f>
        <v>0</v>
      </c>
      <c r="AS473" s="743" cm="1">
        <f t="array" ref="AS473">INDEX($H473:$K473,0,MATCH(AS$422,$H$422:$K$422,0))*INDEX($J$416:$R$419,MATCH(AS$422,$I$416:$I$419,0),MATCH(AS$421,$J$415:$R$415,0))</f>
        <v>1</v>
      </c>
      <c r="AT473" s="743" cm="1">
        <f t="array" ref="AT473">INDEX($H473:$K473,0,MATCH(AT$422,$H$422:$K$422,0))*INDEX($J$416:$R$419,MATCH(AT$422,$I$416:$I$419,0),MATCH(AT$421,$J$415:$R$415,0))</f>
        <v>2</v>
      </c>
      <c r="AU473" s="743" cm="1">
        <f t="array" ref="AU473">INDEX($H473:$K473,0,MATCH(AU$422,$H$422:$K$422,0))*INDEX($J$416:$R$419,MATCH(AU$422,$I$416:$I$419,0),MATCH(AU$421,$J$415:$R$415,0))</f>
        <v>1</v>
      </c>
      <c r="AV473" s="196"/>
      <c r="AW473" s="196"/>
      <c r="AX473" s="17"/>
      <c r="AY473" s="9"/>
      <c r="AZ473" s="9"/>
      <c r="BA473" s="9"/>
    </row>
    <row r="474" spans="1:53" ht="15" outlineLevel="1" x14ac:dyDescent="0.25">
      <c r="A474" s="7"/>
      <c r="B474" s="8"/>
      <c r="C474" s="18"/>
      <c r="D474" s="18"/>
      <c r="E474" s="18"/>
      <c r="F474" s="27"/>
      <c r="G474" s="27" t="str">
        <f t="shared" si="125"/>
        <v>YYWNWz</v>
      </c>
      <c r="H474" s="232">
        <v>1</v>
      </c>
      <c r="I474" s="232">
        <v>1</v>
      </c>
      <c r="J474" s="232">
        <v>2</v>
      </c>
      <c r="K474" s="232">
        <v>1</v>
      </c>
      <c r="L474" s="743" cm="1">
        <f t="array" ref="L474">INDEX($H474:$K474,0,MATCH(L$422,$H$422:$K$422,0))*INDEX($J$416:$R$419,MATCH(L$422,$I$416:$I$419,0),MATCH(L$421,$J$415:$R$415,0))</f>
        <v>2</v>
      </c>
      <c r="M474" s="743" cm="1">
        <f t="array" ref="M474">INDEX($H474:$K474,0,MATCH(M$422,$H$422:$K$422,0))*INDEX($J$416:$R$419,MATCH(M$422,$I$416:$I$419,0),MATCH(M$421,$J$415:$R$415,0))</f>
        <v>1</v>
      </c>
      <c r="N474" s="743" cm="1">
        <f t="array" ref="N474">INDEX($H474:$K474,0,MATCH(N$422,$H$422:$K$422,0))*INDEX($J$416:$R$419,MATCH(N$422,$I$416:$I$419,0),MATCH(N$421,$J$415:$R$415,0))</f>
        <v>2</v>
      </c>
      <c r="O474" s="743" cm="1">
        <f t="array" ref="O474">INDEX($H474:$K474,0,MATCH(O$422,$H$422:$K$422,0))*INDEX($J$416:$R$419,MATCH(O$422,$I$416:$I$419,0),MATCH(O$421,$J$415:$R$415,0))</f>
        <v>1</v>
      </c>
      <c r="P474" s="743" cm="1">
        <f t="array" ref="P474">INDEX($H474:$K474,0,MATCH(P$422,$H$422:$K$422,0))*INDEX($J$416:$R$419,MATCH(P$422,$I$416:$I$419,0),MATCH(P$421,$J$415:$R$415,0))</f>
        <v>2</v>
      </c>
      <c r="Q474" s="743" cm="1">
        <f t="array" ref="Q474">INDEX($H474:$K474,0,MATCH(Q$422,$H$422:$K$422,0))*INDEX($J$416:$R$419,MATCH(Q$422,$I$416:$I$419,0),MATCH(Q$421,$J$415:$R$415,0))</f>
        <v>1</v>
      </c>
      <c r="R474" s="743" cm="1">
        <f t="array" ref="R474">INDEX($H474:$K474,0,MATCH(R$422,$H$422:$K$422,0))*INDEX($J$416:$R$419,MATCH(R$422,$I$416:$I$419,0),MATCH(R$421,$J$415:$R$415,0))</f>
        <v>2</v>
      </c>
      <c r="S474" s="743" cm="1">
        <f t="array" ref="S474">INDEX($H474:$K474,0,MATCH(S$422,$H$422:$K$422,0))*INDEX($J$416:$R$419,MATCH(S$422,$I$416:$I$419,0),MATCH(S$421,$J$415:$R$415,0))</f>
        <v>1</v>
      </c>
      <c r="T474" s="743" cm="1">
        <f t="array" ref="T474">INDEX($H474:$K474,0,MATCH(T$422,$H$422:$K$422,0))*INDEX($J$416:$R$419,MATCH(T$422,$I$416:$I$419,0),MATCH(T$421,$J$415:$R$415,0))</f>
        <v>2</v>
      </c>
      <c r="U474" s="743" cm="1">
        <f t="array" ref="U474">INDEX($H474:$K474,0,MATCH(U$422,$H$422:$K$422,0))*INDEX($J$416:$R$419,MATCH(U$422,$I$416:$I$419,0),MATCH(U$421,$J$415:$R$415,0))</f>
        <v>1</v>
      </c>
      <c r="V474" s="743" cm="1">
        <f t="array" ref="V474">INDEX($H474:$K474,0,MATCH(V$422,$H$422:$K$422,0))*INDEX($J$416:$R$419,MATCH(V$422,$I$416:$I$419,0),MATCH(V$421,$J$415:$R$415,0))</f>
        <v>2</v>
      </c>
      <c r="W474" s="743" cm="1">
        <f t="array" ref="W474">INDEX($H474:$K474,0,MATCH(W$422,$H$422:$K$422,0))*INDEX($J$416:$R$419,MATCH(W$422,$I$416:$I$419,0),MATCH(W$421,$J$415:$R$415,0))</f>
        <v>1</v>
      </c>
      <c r="X474" s="743" cm="1">
        <f t="array" ref="X474">INDEX($H474:$K474,0,MATCH(X$422,$H$422:$K$422,0))*INDEX($J$416:$R$419,MATCH(X$422,$I$416:$I$419,0),MATCH(X$421,$J$415:$R$415,0))</f>
        <v>2</v>
      </c>
      <c r="Y474" s="743" cm="1">
        <f t="array" ref="Y474">INDEX($H474:$K474,0,MATCH(Y$422,$H$422:$K$422,0))*INDEX($J$416:$R$419,MATCH(Y$422,$I$416:$I$419,0),MATCH(Y$421,$J$415:$R$415,0))</f>
        <v>1</v>
      </c>
      <c r="Z474" s="743" cm="1">
        <f t="array" ref="Z474">INDEX($H474:$K474,0,MATCH(Z$422,$H$422:$K$422,0))*INDEX($J$416:$R$419,MATCH(Z$422,$I$416:$I$419,0),MATCH(Z$421,$J$415:$R$415,0))</f>
        <v>2</v>
      </c>
      <c r="AA474" s="743" cm="1">
        <f t="array" ref="AA474">INDEX($H474:$K474,0,MATCH(AA$422,$H$422:$K$422,0))*INDEX($J$416:$R$419,MATCH(AA$422,$I$416:$I$419,0),MATCH(AA$421,$J$415:$R$415,0))</f>
        <v>1</v>
      </c>
      <c r="AB474" s="743" cm="1">
        <f t="array" ref="AB474">INDEX($H474:$K474,0,MATCH(AB$422,$H$422:$K$422,0))*INDEX($J$416:$R$419,MATCH(AB$422,$I$416:$I$419,0),MATCH(AB$421,$J$415:$R$415,0))</f>
        <v>1</v>
      </c>
      <c r="AC474" s="743" cm="1">
        <f t="array" ref="AC474">INDEX($H474:$K474,0,MATCH(AC$422,$H$422:$K$422,0))*INDEX($J$416:$R$419,MATCH(AC$422,$I$416:$I$419,0),MATCH(AC$421,$J$415:$R$415,0))</f>
        <v>1</v>
      </c>
      <c r="AD474" s="743" cm="1">
        <f t="array" ref="AD474">INDEX($H474:$K474,0,MATCH(AD$422,$H$422:$K$422,0))*INDEX($J$416:$R$419,MATCH(AD$422,$I$416:$I$419,0),MATCH(AD$421,$J$415:$R$415,0))</f>
        <v>2</v>
      </c>
      <c r="AE474" s="743" cm="1">
        <f t="array" ref="AE474">INDEX($H474:$K474,0,MATCH(AE$422,$H$422:$K$422,0))*INDEX($J$416:$R$419,MATCH(AE$422,$I$416:$I$419,0),MATCH(AE$421,$J$415:$R$415,0))</f>
        <v>1</v>
      </c>
      <c r="AF474" s="743" cm="1">
        <f t="array" ref="AF474">INDEX($H474:$K474,0,MATCH(AF$422,$H$422:$K$422,0))*INDEX($J$416:$R$419,MATCH(AF$422,$I$416:$I$419,0),MATCH(AF$421,$J$415:$R$415,0))</f>
        <v>1</v>
      </c>
      <c r="AG474" s="743" cm="1">
        <f t="array" ref="AG474">INDEX($H474:$K474,0,MATCH(AG$422,$H$422:$K$422,0))*INDEX($J$416:$R$419,MATCH(AG$422,$I$416:$I$419,0),MATCH(AG$421,$J$415:$R$415,0))</f>
        <v>1</v>
      </c>
      <c r="AH474" s="743" cm="1">
        <f t="array" ref="AH474">INDEX($H474:$K474,0,MATCH(AH$422,$H$422:$K$422,0))*INDEX($J$416:$R$419,MATCH(AH$422,$I$416:$I$419,0),MATCH(AH$421,$J$415:$R$415,0))</f>
        <v>2</v>
      </c>
      <c r="AI474" s="743" cm="1">
        <f t="array" ref="AI474">INDEX($H474:$K474,0,MATCH(AI$422,$H$422:$K$422,0))*INDEX($J$416:$R$419,MATCH(AI$422,$I$416:$I$419,0),MATCH(AI$421,$J$415:$R$415,0))</f>
        <v>1</v>
      </c>
      <c r="AJ474" s="743" cm="1">
        <f t="array" ref="AJ474">INDEX($H474:$K474,0,MATCH(AJ$422,$H$422:$K$422,0))*INDEX($J$416:$R$419,MATCH(AJ$422,$I$416:$I$419,0),MATCH(AJ$421,$J$415:$R$415,0))</f>
        <v>1</v>
      </c>
      <c r="AK474" s="743" cm="1">
        <f t="array" ref="AK474">INDEX($H474:$K474,0,MATCH(AK$422,$H$422:$K$422,0))*INDEX($J$416:$R$419,MATCH(AK$422,$I$416:$I$419,0),MATCH(AK$421,$J$415:$R$415,0))</f>
        <v>1</v>
      </c>
      <c r="AL474" s="743" cm="1">
        <f t="array" ref="AL474">INDEX($H474:$K474,0,MATCH(AL$422,$H$422:$K$422,0))*INDEX($J$416:$R$419,MATCH(AL$422,$I$416:$I$419,0),MATCH(AL$421,$J$415:$R$415,0))</f>
        <v>2</v>
      </c>
      <c r="AM474" s="743" cm="1">
        <f t="array" ref="AM474">INDEX($H474:$K474,0,MATCH(AM$422,$H$422:$K$422,0))*INDEX($J$416:$R$419,MATCH(AM$422,$I$416:$I$419,0),MATCH(AM$421,$J$415:$R$415,0))</f>
        <v>1</v>
      </c>
      <c r="AN474" s="743" cm="1">
        <f t="array" ref="AN474">INDEX($H474:$K474,0,MATCH(AN$422,$H$422:$K$422,0))*INDEX($J$416:$R$419,MATCH(AN$422,$I$416:$I$419,0),MATCH(AN$421,$J$415:$R$415,0))</f>
        <v>1</v>
      </c>
      <c r="AO474" s="743" cm="1">
        <f t="array" ref="AO474">INDEX($H474:$K474,0,MATCH(AO$422,$H$422:$K$422,0))*INDEX($J$416:$R$419,MATCH(AO$422,$I$416:$I$419,0),MATCH(AO$421,$J$415:$R$415,0))</f>
        <v>1</v>
      </c>
      <c r="AP474" s="743" cm="1">
        <f t="array" ref="AP474">INDEX($H474:$K474,0,MATCH(AP$422,$H$422:$K$422,0))*INDEX($J$416:$R$419,MATCH(AP$422,$I$416:$I$419,0),MATCH(AP$421,$J$415:$R$415,0))</f>
        <v>2</v>
      </c>
      <c r="AQ474" s="743" cm="1">
        <f t="array" ref="AQ474">INDEX($H474:$K474,0,MATCH(AQ$422,$H$422:$K$422,0))*INDEX($J$416:$R$419,MATCH(AQ$422,$I$416:$I$419,0),MATCH(AQ$421,$J$415:$R$415,0))</f>
        <v>1</v>
      </c>
      <c r="AR474" s="743" cm="1">
        <f t="array" ref="AR474">INDEX($H474:$K474,0,MATCH(AR$422,$H$422:$K$422,0))*INDEX($J$416:$R$419,MATCH(AR$422,$I$416:$I$419,0),MATCH(AR$421,$J$415:$R$415,0))</f>
        <v>1</v>
      </c>
      <c r="AS474" s="743" cm="1">
        <f t="array" ref="AS474">INDEX($H474:$K474,0,MATCH(AS$422,$H$422:$K$422,0))*INDEX($J$416:$R$419,MATCH(AS$422,$I$416:$I$419,0),MATCH(AS$421,$J$415:$R$415,0))</f>
        <v>1</v>
      </c>
      <c r="AT474" s="743" cm="1">
        <f t="array" ref="AT474">INDEX($H474:$K474,0,MATCH(AT$422,$H$422:$K$422,0))*INDEX($J$416:$R$419,MATCH(AT$422,$I$416:$I$419,0),MATCH(AT$421,$J$415:$R$415,0))</f>
        <v>2</v>
      </c>
      <c r="AU474" s="743" cm="1">
        <f t="array" ref="AU474">INDEX($H474:$K474,0,MATCH(AU$422,$H$422:$K$422,0))*INDEX($J$416:$R$419,MATCH(AU$422,$I$416:$I$419,0),MATCH(AU$421,$J$415:$R$415,0))</f>
        <v>1</v>
      </c>
      <c r="AV474" s="196"/>
      <c r="AW474" s="196"/>
      <c r="AX474" s="17"/>
      <c r="AY474" s="9"/>
      <c r="AZ474" s="9"/>
      <c r="BA474" s="9"/>
    </row>
    <row r="475" spans="1:53" ht="15" outlineLevel="1" x14ac:dyDescent="0.25">
      <c r="A475" s="7"/>
      <c r="B475" s="8"/>
      <c r="C475" s="18"/>
      <c r="D475" s="18"/>
      <c r="E475" s="18"/>
      <c r="F475" s="27"/>
      <c r="G475" s="27" t="str">
        <f t="shared" si="125"/>
        <v>YYWNWzd</v>
      </c>
      <c r="H475" s="880">
        <v>0</v>
      </c>
      <c r="I475" s="880">
        <f>I474</f>
        <v>1</v>
      </c>
      <c r="J475" s="880">
        <f>J474+1</f>
        <v>3</v>
      </c>
      <c r="K475" s="880">
        <f>K474</f>
        <v>1</v>
      </c>
      <c r="L475" s="743" cm="1">
        <f t="array" ref="L475">INDEX($H475:$K475,0,MATCH(L$422,$H$422:$K$422,0))*INDEX($J$416:$R$419,MATCH(L$422,$I$416:$I$419,0),MATCH(L$421,$J$415:$R$415,0))</f>
        <v>0</v>
      </c>
      <c r="M475" s="743" cm="1">
        <f t="array" ref="M475">INDEX($H475:$K475,0,MATCH(M$422,$H$422:$K$422,0))*INDEX($J$416:$R$419,MATCH(M$422,$I$416:$I$419,0),MATCH(M$421,$J$415:$R$415,0))</f>
        <v>1</v>
      </c>
      <c r="N475" s="743" cm="1">
        <f t="array" ref="N475">INDEX($H475:$K475,0,MATCH(N$422,$H$422:$K$422,0))*INDEX($J$416:$R$419,MATCH(N$422,$I$416:$I$419,0),MATCH(N$421,$J$415:$R$415,0))</f>
        <v>3</v>
      </c>
      <c r="O475" s="743" cm="1">
        <f t="array" ref="O475">INDEX($H475:$K475,0,MATCH(O$422,$H$422:$K$422,0))*INDEX($J$416:$R$419,MATCH(O$422,$I$416:$I$419,0),MATCH(O$421,$J$415:$R$415,0))</f>
        <v>1</v>
      </c>
      <c r="P475" s="743" cm="1">
        <f t="array" ref="P475">INDEX($H475:$K475,0,MATCH(P$422,$H$422:$K$422,0))*INDEX($J$416:$R$419,MATCH(P$422,$I$416:$I$419,0),MATCH(P$421,$J$415:$R$415,0))</f>
        <v>0</v>
      </c>
      <c r="Q475" s="743" cm="1">
        <f t="array" ref="Q475">INDEX($H475:$K475,0,MATCH(Q$422,$H$422:$K$422,0))*INDEX($J$416:$R$419,MATCH(Q$422,$I$416:$I$419,0),MATCH(Q$421,$J$415:$R$415,0))</f>
        <v>1</v>
      </c>
      <c r="R475" s="743" cm="1">
        <f t="array" ref="R475">INDEX($H475:$K475,0,MATCH(R$422,$H$422:$K$422,0))*INDEX($J$416:$R$419,MATCH(R$422,$I$416:$I$419,0),MATCH(R$421,$J$415:$R$415,0))</f>
        <v>3</v>
      </c>
      <c r="S475" s="743" cm="1">
        <f t="array" ref="S475">INDEX($H475:$K475,0,MATCH(S$422,$H$422:$K$422,0))*INDEX($J$416:$R$419,MATCH(S$422,$I$416:$I$419,0),MATCH(S$421,$J$415:$R$415,0))</f>
        <v>1</v>
      </c>
      <c r="T475" s="743" cm="1">
        <f t="array" ref="T475">INDEX($H475:$K475,0,MATCH(T$422,$H$422:$K$422,0))*INDEX($J$416:$R$419,MATCH(T$422,$I$416:$I$419,0),MATCH(T$421,$J$415:$R$415,0))</f>
        <v>0</v>
      </c>
      <c r="U475" s="743" cm="1">
        <f t="array" ref="U475">INDEX($H475:$K475,0,MATCH(U$422,$H$422:$K$422,0))*INDEX($J$416:$R$419,MATCH(U$422,$I$416:$I$419,0),MATCH(U$421,$J$415:$R$415,0))</f>
        <v>1</v>
      </c>
      <c r="V475" s="743" cm="1">
        <f t="array" ref="V475">INDEX($H475:$K475,0,MATCH(V$422,$H$422:$K$422,0))*INDEX($J$416:$R$419,MATCH(V$422,$I$416:$I$419,0),MATCH(V$421,$J$415:$R$415,0))</f>
        <v>3</v>
      </c>
      <c r="W475" s="743" cm="1">
        <f t="array" ref="W475">INDEX($H475:$K475,0,MATCH(W$422,$H$422:$K$422,0))*INDEX($J$416:$R$419,MATCH(W$422,$I$416:$I$419,0),MATCH(W$421,$J$415:$R$415,0))</f>
        <v>1</v>
      </c>
      <c r="X475" s="743" cm="1">
        <f t="array" ref="X475">INDEX($H475:$K475,0,MATCH(X$422,$H$422:$K$422,0))*INDEX($J$416:$R$419,MATCH(X$422,$I$416:$I$419,0),MATCH(X$421,$J$415:$R$415,0))</f>
        <v>0</v>
      </c>
      <c r="Y475" s="743" cm="1">
        <f t="array" ref="Y475">INDEX($H475:$K475,0,MATCH(Y$422,$H$422:$K$422,0))*INDEX($J$416:$R$419,MATCH(Y$422,$I$416:$I$419,0),MATCH(Y$421,$J$415:$R$415,0))</f>
        <v>1</v>
      </c>
      <c r="Z475" s="743" cm="1">
        <f t="array" ref="Z475">INDEX($H475:$K475,0,MATCH(Z$422,$H$422:$K$422,0))*INDEX($J$416:$R$419,MATCH(Z$422,$I$416:$I$419,0),MATCH(Z$421,$J$415:$R$415,0))</f>
        <v>3</v>
      </c>
      <c r="AA475" s="743" cm="1">
        <f t="array" ref="AA475">INDEX($H475:$K475,0,MATCH(AA$422,$H$422:$K$422,0))*INDEX($J$416:$R$419,MATCH(AA$422,$I$416:$I$419,0),MATCH(AA$421,$J$415:$R$415,0))</f>
        <v>1</v>
      </c>
      <c r="AB475" s="743" cm="1">
        <f t="array" ref="AB475">INDEX($H475:$K475,0,MATCH(AB$422,$H$422:$K$422,0))*INDEX($J$416:$R$419,MATCH(AB$422,$I$416:$I$419,0),MATCH(AB$421,$J$415:$R$415,0))</f>
        <v>0</v>
      </c>
      <c r="AC475" s="743" cm="1">
        <f t="array" ref="AC475">INDEX($H475:$K475,0,MATCH(AC$422,$H$422:$K$422,0))*INDEX($J$416:$R$419,MATCH(AC$422,$I$416:$I$419,0),MATCH(AC$421,$J$415:$R$415,0))</f>
        <v>1</v>
      </c>
      <c r="AD475" s="743" cm="1">
        <f t="array" ref="AD475">INDEX($H475:$K475,0,MATCH(AD$422,$H$422:$K$422,0))*INDEX($J$416:$R$419,MATCH(AD$422,$I$416:$I$419,0),MATCH(AD$421,$J$415:$R$415,0))</f>
        <v>3</v>
      </c>
      <c r="AE475" s="743" cm="1">
        <f t="array" ref="AE475">INDEX($H475:$K475,0,MATCH(AE$422,$H$422:$K$422,0))*INDEX($J$416:$R$419,MATCH(AE$422,$I$416:$I$419,0),MATCH(AE$421,$J$415:$R$415,0))</f>
        <v>1</v>
      </c>
      <c r="AF475" s="743" cm="1">
        <f t="array" ref="AF475">INDEX($H475:$K475,0,MATCH(AF$422,$H$422:$K$422,0))*INDEX($J$416:$R$419,MATCH(AF$422,$I$416:$I$419,0),MATCH(AF$421,$J$415:$R$415,0))</f>
        <v>0</v>
      </c>
      <c r="AG475" s="743" cm="1">
        <f t="array" ref="AG475">INDEX($H475:$K475,0,MATCH(AG$422,$H$422:$K$422,0))*INDEX($J$416:$R$419,MATCH(AG$422,$I$416:$I$419,0),MATCH(AG$421,$J$415:$R$415,0))</f>
        <v>1</v>
      </c>
      <c r="AH475" s="743" cm="1">
        <f t="array" ref="AH475">INDEX($H475:$K475,0,MATCH(AH$422,$H$422:$K$422,0))*INDEX($J$416:$R$419,MATCH(AH$422,$I$416:$I$419,0),MATCH(AH$421,$J$415:$R$415,0))</f>
        <v>3</v>
      </c>
      <c r="AI475" s="743" cm="1">
        <f t="array" ref="AI475">INDEX($H475:$K475,0,MATCH(AI$422,$H$422:$K$422,0))*INDEX($J$416:$R$419,MATCH(AI$422,$I$416:$I$419,0),MATCH(AI$421,$J$415:$R$415,0))</f>
        <v>1</v>
      </c>
      <c r="AJ475" s="743" cm="1">
        <f t="array" ref="AJ475">INDEX($H475:$K475,0,MATCH(AJ$422,$H$422:$K$422,0))*INDEX($J$416:$R$419,MATCH(AJ$422,$I$416:$I$419,0),MATCH(AJ$421,$J$415:$R$415,0))</f>
        <v>0</v>
      </c>
      <c r="AK475" s="743" cm="1">
        <f t="array" ref="AK475">INDEX($H475:$K475,0,MATCH(AK$422,$H$422:$K$422,0))*INDEX($J$416:$R$419,MATCH(AK$422,$I$416:$I$419,0),MATCH(AK$421,$J$415:$R$415,0))</f>
        <v>1</v>
      </c>
      <c r="AL475" s="743" cm="1">
        <f t="array" ref="AL475">INDEX($H475:$K475,0,MATCH(AL$422,$H$422:$K$422,0))*INDEX($J$416:$R$419,MATCH(AL$422,$I$416:$I$419,0),MATCH(AL$421,$J$415:$R$415,0))</f>
        <v>3</v>
      </c>
      <c r="AM475" s="743" cm="1">
        <f t="array" ref="AM475">INDEX($H475:$K475,0,MATCH(AM$422,$H$422:$K$422,0))*INDEX($J$416:$R$419,MATCH(AM$422,$I$416:$I$419,0),MATCH(AM$421,$J$415:$R$415,0))</f>
        <v>1</v>
      </c>
      <c r="AN475" s="743" cm="1">
        <f t="array" ref="AN475">INDEX($H475:$K475,0,MATCH(AN$422,$H$422:$K$422,0))*INDEX($J$416:$R$419,MATCH(AN$422,$I$416:$I$419,0),MATCH(AN$421,$J$415:$R$415,0))</f>
        <v>0</v>
      </c>
      <c r="AO475" s="743" cm="1">
        <f t="array" ref="AO475">INDEX($H475:$K475,0,MATCH(AO$422,$H$422:$K$422,0))*INDEX($J$416:$R$419,MATCH(AO$422,$I$416:$I$419,0),MATCH(AO$421,$J$415:$R$415,0))</f>
        <v>1</v>
      </c>
      <c r="AP475" s="743" cm="1">
        <f t="array" ref="AP475">INDEX($H475:$K475,0,MATCH(AP$422,$H$422:$K$422,0))*INDEX($J$416:$R$419,MATCH(AP$422,$I$416:$I$419,0),MATCH(AP$421,$J$415:$R$415,0))</f>
        <v>3</v>
      </c>
      <c r="AQ475" s="743" cm="1">
        <f t="array" ref="AQ475">INDEX($H475:$K475,0,MATCH(AQ$422,$H$422:$K$422,0))*INDEX($J$416:$R$419,MATCH(AQ$422,$I$416:$I$419,0),MATCH(AQ$421,$J$415:$R$415,0))</f>
        <v>1</v>
      </c>
      <c r="AR475" s="743" cm="1">
        <f t="array" ref="AR475">INDEX($H475:$K475,0,MATCH(AR$422,$H$422:$K$422,0))*INDEX($J$416:$R$419,MATCH(AR$422,$I$416:$I$419,0),MATCH(AR$421,$J$415:$R$415,0))</f>
        <v>0</v>
      </c>
      <c r="AS475" s="743" cm="1">
        <f t="array" ref="AS475">INDEX($H475:$K475,0,MATCH(AS$422,$H$422:$K$422,0))*INDEX($J$416:$R$419,MATCH(AS$422,$I$416:$I$419,0),MATCH(AS$421,$J$415:$R$415,0))</f>
        <v>1</v>
      </c>
      <c r="AT475" s="743" cm="1">
        <f t="array" ref="AT475">INDEX($H475:$K475,0,MATCH(AT$422,$H$422:$K$422,0))*INDEX($J$416:$R$419,MATCH(AT$422,$I$416:$I$419,0),MATCH(AT$421,$J$415:$R$415,0))</f>
        <v>3</v>
      </c>
      <c r="AU475" s="743" cm="1">
        <f t="array" ref="AU475">INDEX($H475:$K475,0,MATCH(AU$422,$H$422:$K$422,0))*INDEX($J$416:$R$419,MATCH(AU$422,$I$416:$I$419,0),MATCH(AU$421,$J$415:$R$415,0))</f>
        <v>1</v>
      </c>
      <c r="AV475" s="196"/>
      <c r="AW475" s="196"/>
      <c r="AX475" s="17"/>
      <c r="AY475" s="9"/>
      <c r="AZ475" s="9"/>
      <c r="BA475" s="9"/>
    </row>
    <row r="476" spans="1:53" ht="15" outlineLevel="1" x14ac:dyDescent="0.25">
      <c r="A476" s="7"/>
      <c r="B476" s="8"/>
      <c r="C476" s="18"/>
      <c r="D476" s="18"/>
      <c r="E476" s="18"/>
      <c r="F476" s="27"/>
      <c r="G476" s="27" t="str">
        <f t="shared" si="125"/>
        <v>YYNWBr</v>
      </c>
      <c r="H476" s="232">
        <v>1</v>
      </c>
      <c r="I476" s="232">
        <v>1</v>
      </c>
      <c r="J476" s="232">
        <v>3</v>
      </c>
      <c r="K476" s="232">
        <v>1</v>
      </c>
      <c r="L476" s="743" cm="1">
        <f t="array" ref="L476">INDEX($H476:$K476,0,MATCH(L$422,$H$422:$K$422,0))*INDEX($J$416:$R$419,MATCH(L$422,$I$416:$I$419,0),MATCH(L$421,$J$415:$R$415,0))</f>
        <v>2</v>
      </c>
      <c r="M476" s="743" cm="1">
        <f t="array" ref="M476">INDEX($H476:$K476,0,MATCH(M$422,$H$422:$K$422,0))*INDEX($J$416:$R$419,MATCH(M$422,$I$416:$I$419,0),MATCH(M$421,$J$415:$R$415,0))</f>
        <v>1</v>
      </c>
      <c r="N476" s="743" cm="1">
        <f t="array" ref="N476">INDEX($H476:$K476,0,MATCH(N$422,$H$422:$K$422,0))*INDEX($J$416:$R$419,MATCH(N$422,$I$416:$I$419,0),MATCH(N$421,$J$415:$R$415,0))</f>
        <v>3</v>
      </c>
      <c r="O476" s="743" cm="1">
        <f t="array" ref="O476">INDEX($H476:$K476,0,MATCH(O$422,$H$422:$K$422,0))*INDEX($J$416:$R$419,MATCH(O$422,$I$416:$I$419,0),MATCH(O$421,$J$415:$R$415,0))</f>
        <v>1</v>
      </c>
      <c r="P476" s="743" cm="1">
        <f t="array" ref="P476">INDEX($H476:$K476,0,MATCH(P$422,$H$422:$K$422,0))*INDEX($J$416:$R$419,MATCH(P$422,$I$416:$I$419,0),MATCH(P$421,$J$415:$R$415,0))</f>
        <v>2</v>
      </c>
      <c r="Q476" s="743" cm="1">
        <f t="array" ref="Q476">INDEX($H476:$K476,0,MATCH(Q$422,$H$422:$K$422,0))*INDEX($J$416:$R$419,MATCH(Q$422,$I$416:$I$419,0),MATCH(Q$421,$J$415:$R$415,0))</f>
        <v>1</v>
      </c>
      <c r="R476" s="743" cm="1">
        <f t="array" ref="R476">INDEX($H476:$K476,0,MATCH(R$422,$H$422:$K$422,0))*INDEX($J$416:$R$419,MATCH(R$422,$I$416:$I$419,0),MATCH(R$421,$J$415:$R$415,0))</f>
        <v>3</v>
      </c>
      <c r="S476" s="743" cm="1">
        <f t="array" ref="S476">INDEX($H476:$K476,0,MATCH(S$422,$H$422:$K$422,0))*INDEX($J$416:$R$419,MATCH(S$422,$I$416:$I$419,0),MATCH(S$421,$J$415:$R$415,0))</f>
        <v>1</v>
      </c>
      <c r="T476" s="743" cm="1">
        <f t="array" ref="T476">INDEX($H476:$K476,0,MATCH(T$422,$H$422:$K$422,0))*INDEX($J$416:$R$419,MATCH(T$422,$I$416:$I$419,0),MATCH(T$421,$J$415:$R$415,0))</f>
        <v>2</v>
      </c>
      <c r="U476" s="743" cm="1">
        <f t="array" ref="U476">INDEX($H476:$K476,0,MATCH(U$422,$H$422:$K$422,0))*INDEX($J$416:$R$419,MATCH(U$422,$I$416:$I$419,0),MATCH(U$421,$J$415:$R$415,0))</f>
        <v>1</v>
      </c>
      <c r="V476" s="743" cm="1">
        <f t="array" ref="V476">INDEX($H476:$K476,0,MATCH(V$422,$H$422:$K$422,0))*INDEX($J$416:$R$419,MATCH(V$422,$I$416:$I$419,0),MATCH(V$421,$J$415:$R$415,0))</f>
        <v>3</v>
      </c>
      <c r="W476" s="743" cm="1">
        <f t="array" ref="W476">INDEX($H476:$K476,0,MATCH(W$422,$H$422:$K$422,0))*INDEX($J$416:$R$419,MATCH(W$422,$I$416:$I$419,0),MATCH(W$421,$J$415:$R$415,0))</f>
        <v>1</v>
      </c>
      <c r="X476" s="743" cm="1">
        <f t="array" ref="X476">INDEX($H476:$K476,0,MATCH(X$422,$H$422:$K$422,0))*INDEX($J$416:$R$419,MATCH(X$422,$I$416:$I$419,0),MATCH(X$421,$J$415:$R$415,0))</f>
        <v>2</v>
      </c>
      <c r="Y476" s="743" cm="1">
        <f t="array" ref="Y476">INDEX($H476:$K476,0,MATCH(Y$422,$H$422:$K$422,0))*INDEX($J$416:$R$419,MATCH(Y$422,$I$416:$I$419,0),MATCH(Y$421,$J$415:$R$415,0))</f>
        <v>1</v>
      </c>
      <c r="Z476" s="743" cm="1">
        <f t="array" ref="Z476">INDEX($H476:$K476,0,MATCH(Z$422,$H$422:$K$422,0))*INDEX($J$416:$R$419,MATCH(Z$422,$I$416:$I$419,0),MATCH(Z$421,$J$415:$R$415,0))</f>
        <v>3</v>
      </c>
      <c r="AA476" s="743" cm="1">
        <f t="array" ref="AA476">INDEX($H476:$K476,0,MATCH(AA$422,$H$422:$K$422,0))*INDEX($J$416:$R$419,MATCH(AA$422,$I$416:$I$419,0),MATCH(AA$421,$J$415:$R$415,0))</f>
        <v>1</v>
      </c>
      <c r="AB476" s="743" cm="1">
        <f t="array" ref="AB476">INDEX($H476:$K476,0,MATCH(AB$422,$H$422:$K$422,0))*INDEX($J$416:$R$419,MATCH(AB$422,$I$416:$I$419,0),MATCH(AB$421,$J$415:$R$415,0))</f>
        <v>1</v>
      </c>
      <c r="AC476" s="743" cm="1">
        <f t="array" ref="AC476">INDEX($H476:$K476,0,MATCH(AC$422,$H$422:$K$422,0))*INDEX($J$416:$R$419,MATCH(AC$422,$I$416:$I$419,0),MATCH(AC$421,$J$415:$R$415,0))</f>
        <v>1</v>
      </c>
      <c r="AD476" s="743" cm="1">
        <f t="array" ref="AD476">INDEX($H476:$K476,0,MATCH(AD$422,$H$422:$K$422,0))*INDEX($J$416:$R$419,MATCH(AD$422,$I$416:$I$419,0),MATCH(AD$421,$J$415:$R$415,0))</f>
        <v>3</v>
      </c>
      <c r="AE476" s="743" cm="1">
        <f t="array" ref="AE476">INDEX($H476:$K476,0,MATCH(AE$422,$H$422:$K$422,0))*INDEX($J$416:$R$419,MATCH(AE$422,$I$416:$I$419,0),MATCH(AE$421,$J$415:$R$415,0))</f>
        <v>1</v>
      </c>
      <c r="AF476" s="743" cm="1">
        <f t="array" ref="AF476">INDEX($H476:$K476,0,MATCH(AF$422,$H$422:$K$422,0))*INDEX($J$416:$R$419,MATCH(AF$422,$I$416:$I$419,0),MATCH(AF$421,$J$415:$R$415,0))</f>
        <v>1</v>
      </c>
      <c r="AG476" s="743" cm="1">
        <f t="array" ref="AG476">INDEX($H476:$K476,0,MATCH(AG$422,$H$422:$K$422,0))*INDEX($J$416:$R$419,MATCH(AG$422,$I$416:$I$419,0),MATCH(AG$421,$J$415:$R$415,0))</f>
        <v>1</v>
      </c>
      <c r="AH476" s="743" cm="1">
        <f t="array" ref="AH476">INDEX($H476:$K476,0,MATCH(AH$422,$H$422:$K$422,0))*INDEX($J$416:$R$419,MATCH(AH$422,$I$416:$I$419,0),MATCH(AH$421,$J$415:$R$415,0))</f>
        <v>3</v>
      </c>
      <c r="AI476" s="743" cm="1">
        <f t="array" ref="AI476">INDEX($H476:$K476,0,MATCH(AI$422,$H$422:$K$422,0))*INDEX($J$416:$R$419,MATCH(AI$422,$I$416:$I$419,0),MATCH(AI$421,$J$415:$R$415,0))</f>
        <v>1</v>
      </c>
      <c r="AJ476" s="743" cm="1">
        <f t="array" ref="AJ476">INDEX($H476:$K476,0,MATCH(AJ$422,$H$422:$K$422,0))*INDEX($J$416:$R$419,MATCH(AJ$422,$I$416:$I$419,0),MATCH(AJ$421,$J$415:$R$415,0))</f>
        <v>1</v>
      </c>
      <c r="AK476" s="743" cm="1">
        <f t="array" ref="AK476">INDEX($H476:$K476,0,MATCH(AK$422,$H$422:$K$422,0))*INDEX($J$416:$R$419,MATCH(AK$422,$I$416:$I$419,0),MATCH(AK$421,$J$415:$R$415,0))</f>
        <v>1</v>
      </c>
      <c r="AL476" s="743" cm="1">
        <f t="array" ref="AL476">INDEX($H476:$K476,0,MATCH(AL$422,$H$422:$K$422,0))*INDEX($J$416:$R$419,MATCH(AL$422,$I$416:$I$419,0),MATCH(AL$421,$J$415:$R$415,0))</f>
        <v>3</v>
      </c>
      <c r="AM476" s="743" cm="1">
        <f t="array" ref="AM476">INDEX($H476:$K476,0,MATCH(AM$422,$H$422:$K$422,0))*INDEX($J$416:$R$419,MATCH(AM$422,$I$416:$I$419,0),MATCH(AM$421,$J$415:$R$415,0))</f>
        <v>1</v>
      </c>
      <c r="AN476" s="743" cm="1">
        <f t="array" ref="AN476">INDEX($H476:$K476,0,MATCH(AN$422,$H$422:$K$422,0))*INDEX($J$416:$R$419,MATCH(AN$422,$I$416:$I$419,0),MATCH(AN$421,$J$415:$R$415,0))</f>
        <v>1</v>
      </c>
      <c r="AO476" s="743" cm="1">
        <f t="array" ref="AO476">INDEX($H476:$K476,0,MATCH(AO$422,$H$422:$K$422,0))*INDEX($J$416:$R$419,MATCH(AO$422,$I$416:$I$419,0),MATCH(AO$421,$J$415:$R$415,0))</f>
        <v>1</v>
      </c>
      <c r="AP476" s="743" cm="1">
        <f t="array" ref="AP476">INDEX($H476:$K476,0,MATCH(AP$422,$H$422:$K$422,0))*INDEX($J$416:$R$419,MATCH(AP$422,$I$416:$I$419,0),MATCH(AP$421,$J$415:$R$415,0))</f>
        <v>3</v>
      </c>
      <c r="AQ476" s="743" cm="1">
        <f t="array" ref="AQ476">INDEX($H476:$K476,0,MATCH(AQ$422,$H$422:$K$422,0))*INDEX($J$416:$R$419,MATCH(AQ$422,$I$416:$I$419,0),MATCH(AQ$421,$J$415:$R$415,0))</f>
        <v>1</v>
      </c>
      <c r="AR476" s="743" cm="1">
        <f t="array" ref="AR476">INDEX($H476:$K476,0,MATCH(AR$422,$H$422:$K$422,0))*INDEX($J$416:$R$419,MATCH(AR$422,$I$416:$I$419,0),MATCH(AR$421,$J$415:$R$415,0))</f>
        <v>1</v>
      </c>
      <c r="AS476" s="743" cm="1">
        <f t="array" ref="AS476">INDEX($H476:$K476,0,MATCH(AS$422,$H$422:$K$422,0))*INDEX($J$416:$R$419,MATCH(AS$422,$I$416:$I$419,0),MATCH(AS$421,$J$415:$R$415,0))</f>
        <v>1</v>
      </c>
      <c r="AT476" s="743" cm="1">
        <f t="array" ref="AT476">INDEX($H476:$K476,0,MATCH(AT$422,$H$422:$K$422,0))*INDEX($J$416:$R$419,MATCH(AT$422,$I$416:$I$419,0),MATCH(AT$421,$J$415:$R$415,0))</f>
        <v>3</v>
      </c>
      <c r="AU476" s="743" cm="1">
        <f t="array" ref="AU476">INDEX($H476:$K476,0,MATCH(AU$422,$H$422:$K$422,0))*INDEX($J$416:$R$419,MATCH(AU$422,$I$416:$I$419,0),MATCH(AU$421,$J$415:$R$415,0))</f>
        <v>1</v>
      </c>
      <c r="AV476" s="196"/>
      <c r="AW476" s="196"/>
      <c r="AX476" s="17"/>
      <c r="AY476" s="9"/>
      <c r="AZ476" s="9"/>
      <c r="BA476" s="9"/>
    </row>
    <row r="477" spans="1:53" ht="15" outlineLevel="1" x14ac:dyDescent="0.25">
      <c r="A477" s="7"/>
      <c r="B477" s="8"/>
      <c r="C477" s="18"/>
      <c r="D477" s="18"/>
      <c r="E477" s="18"/>
      <c r="F477" s="27"/>
      <c r="G477" s="27" t="str">
        <f t="shared" si="125"/>
        <v>YYNWBrd</v>
      </c>
      <c r="H477" s="880">
        <v>0</v>
      </c>
      <c r="I477" s="880">
        <f>I476</f>
        <v>1</v>
      </c>
      <c r="J477" s="880">
        <f>J476+1</f>
        <v>4</v>
      </c>
      <c r="K477" s="880">
        <f>K476</f>
        <v>1</v>
      </c>
      <c r="L477" s="743" cm="1">
        <f t="array" ref="L477">INDEX($H477:$K477,0,MATCH(L$422,$H$422:$K$422,0))*INDEX($J$416:$R$419,MATCH(L$422,$I$416:$I$419,0),MATCH(L$421,$J$415:$R$415,0))</f>
        <v>0</v>
      </c>
      <c r="M477" s="743" cm="1">
        <f t="array" ref="M477">INDEX($H477:$K477,0,MATCH(M$422,$H$422:$K$422,0))*INDEX($J$416:$R$419,MATCH(M$422,$I$416:$I$419,0),MATCH(M$421,$J$415:$R$415,0))</f>
        <v>1</v>
      </c>
      <c r="N477" s="743" cm="1">
        <f t="array" ref="N477">INDEX($H477:$K477,0,MATCH(N$422,$H$422:$K$422,0))*INDEX($J$416:$R$419,MATCH(N$422,$I$416:$I$419,0),MATCH(N$421,$J$415:$R$415,0))</f>
        <v>4</v>
      </c>
      <c r="O477" s="743" cm="1">
        <f t="array" ref="O477">INDEX($H477:$K477,0,MATCH(O$422,$H$422:$K$422,0))*INDEX($J$416:$R$419,MATCH(O$422,$I$416:$I$419,0),MATCH(O$421,$J$415:$R$415,0))</f>
        <v>1</v>
      </c>
      <c r="P477" s="743" cm="1">
        <f t="array" ref="P477">INDEX($H477:$K477,0,MATCH(P$422,$H$422:$K$422,0))*INDEX($J$416:$R$419,MATCH(P$422,$I$416:$I$419,0),MATCH(P$421,$J$415:$R$415,0))</f>
        <v>0</v>
      </c>
      <c r="Q477" s="743" cm="1">
        <f t="array" ref="Q477">INDEX($H477:$K477,0,MATCH(Q$422,$H$422:$K$422,0))*INDEX($J$416:$R$419,MATCH(Q$422,$I$416:$I$419,0),MATCH(Q$421,$J$415:$R$415,0))</f>
        <v>1</v>
      </c>
      <c r="R477" s="743" cm="1">
        <f t="array" ref="R477">INDEX($H477:$K477,0,MATCH(R$422,$H$422:$K$422,0))*INDEX($J$416:$R$419,MATCH(R$422,$I$416:$I$419,0),MATCH(R$421,$J$415:$R$415,0))</f>
        <v>4</v>
      </c>
      <c r="S477" s="743" cm="1">
        <f t="array" ref="S477">INDEX($H477:$K477,0,MATCH(S$422,$H$422:$K$422,0))*INDEX($J$416:$R$419,MATCH(S$422,$I$416:$I$419,0),MATCH(S$421,$J$415:$R$415,0))</f>
        <v>1</v>
      </c>
      <c r="T477" s="743" cm="1">
        <f t="array" ref="T477">INDEX($H477:$K477,0,MATCH(T$422,$H$422:$K$422,0))*INDEX($J$416:$R$419,MATCH(T$422,$I$416:$I$419,0),MATCH(T$421,$J$415:$R$415,0))</f>
        <v>0</v>
      </c>
      <c r="U477" s="743" cm="1">
        <f t="array" ref="U477">INDEX($H477:$K477,0,MATCH(U$422,$H$422:$K$422,0))*INDEX($J$416:$R$419,MATCH(U$422,$I$416:$I$419,0),MATCH(U$421,$J$415:$R$415,0))</f>
        <v>1</v>
      </c>
      <c r="V477" s="743" cm="1">
        <f t="array" ref="V477">INDEX($H477:$K477,0,MATCH(V$422,$H$422:$K$422,0))*INDEX($J$416:$R$419,MATCH(V$422,$I$416:$I$419,0),MATCH(V$421,$J$415:$R$415,0))</f>
        <v>4</v>
      </c>
      <c r="W477" s="743" cm="1">
        <f t="array" ref="W477">INDEX($H477:$K477,0,MATCH(W$422,$H$422:$K$422,0))*INDEX($J$416:$R$419,MATCH(W$422,$I$416:$I$419,0),MATCH(W$421,$J$415:$R$415,0))</f>
        <v>1</v>
      </c>
      <c r="X477" s="743" cm="1">
        <f t="array" ref="X477">INDEX($H477:$K477,0,MATCH(X$422,$H$422:$K$422,0))*INDEX($J$416:$R$419,MATCH(X$422,$I$416:$I$419,0),MATCH(X$421,$J$415:$R$415,0))</f>
        <v>0</v>
      </c>
      <c r="Y477" s="743" cm="1">
        <f t="array" ref="Y477">INDEX($H477:$K477,0,MATCH(Y$422,$H$422:$K$422,0))*INDEX($J$416:$R$419,MATCH(Y$422,$I$416:$I$419,0),MATCH(Y$421,$J$415:$R$415,0))</f>
        <v>1</v>
      </c>
      <c r="Z477" s="743" cm="1">
        <f t="array" ref="Z477">INDEX($H477:$K477,0,MATCH(Z$422,$H$422:$K$422,0))*INDEX($J$416:$R$419,MATCH(Z$422,$I$416:$I$419,0),MATCH(Z$421,$J$415:$R$415,0))</f>
        <v>4</v>
      </c>
      <c r="AA477" s="743" cm="1">
        <f t="array" ref="AA477">INDEX($H477:$K477,0,MATCH(AA$422,$H$422:$K$422,0))*INDEX($J$416:$R$419,MATCH(AA$422,$I$416:$I$419,0),MATCH(AA$421,$J$415:$R$415,0))</f>
        <v>1</v>
      </c>
      <c r="AB477" s="743" cm="1">
        <f t="array" ref="AB477">INDEX($H477:$K477,0,MATCH(AB$422,$H$422:$K$422,0))*INDEX($J$416:$R$419,MATCH(AB$422,$I$416:$I$419,0),MATCH(AB$421,$J$415:$R$415,0))</f>
        <v>0</v>
      </c>
      <c r="AC477" s="743" cm="1">
        <f t="array" ref="AC477">INDEX($H477:$K477,0,MATCH(AC$422,$H$422:$K$422,0))*INDEX($J$416:$R$419,MATCH(AC$422,$I$416:$I$419,0),MATCH(AC$421,$J$415:$R$415,0))</f>
        <v>1</v>
      </c>
      <c r="AD477" s="743" cm="1">
        <f t="array" ref="AD477">INDEX($H477:$K477,0,MATCH(AD$422,$H$422:$K$422,0))*INDEX($J$416:$R$419,MATCH(AD$422,$I$416:$I$419,0),MATCH(AD$421,$J$415:$R$415,0))</f>
        <v>4</v>
      </c>
      <c r="AE477" s="743" cm="1">
        <f t="array" ref="AE477">INDEX($H477:$K477,0,MATCH(AE$422,$H$422:$K$422,0))*INDEX($J$416:$R$419,MATCH(AE$422,$I$416:$I$419,0),MATCH(AE$421,$J$415:$R$415,0))</f>
        <v>1</v>
      </c>
      <c r="AF477" s="743" cm="1">
        <f t="array" ref="AF477">INDEX($H477:$K477,0,MATCH(AF$422,$H$422:$K$422,0))*INDEX($J$416:$R$419,MATCH(AF$422,$I$416:$I$419,0),MATCH(AF$421,$J$415:$R$415,0))</f>
        <v>0</v>
      </c>
      <c r="AG477" s="743" cm="1">
        <f t="array" ref="AG477">INDEX($H477:$K477,0,MATCH(AG$422,$H$422:$K$422,0))*INDEX($J$416:$R$419,MATCH(AG$422,$I$416:$I$419,0),MATCH(AG$421,$J$415:$R$415,0))</f>
        <v>1</v>
      </c>
      <c r="AH477" s="743" cm="1">
        <f t="array" ref="AH477">INDEX($H477:$K477,0,MATCH(AH$422,$H$422:$K$422,0))*INDEX($J$416:$R$419,MATCH(AH$422,$I$416:$I$419,0),MATCH(AH$421,$J$415:$R$415,0))</f>
        <v>4</v>
      </c>
      <c r="AI477" s="743" cm="1">
        <f t="array" ref="AI477">INDEX($H477:$K477,0,MATCH(AI$422,$H$422:$K$422,0))*INDEX($J$416:$R$419,MATCH(AI$422,$I$416:$I$419,0),MATCH(AI$421,$J$415:$R$415,0))</f>
        <v>1</v>
      </c>
      <c r="AJ477" s="743" cm="1">
        <f t="array" ref="AJ477">INDEX($H477:$K477,0,MATCH(AJ$422,$H$422:$K$422,0))*INDEX($J$416:$R$419,MATCH(AJ$422,$I$416:$I$419,0),MATCH(AJ$421,$J$415:$R$415,0))</f>
        <v>0</v>
      </c>
      <c r="AK477" s="743" cm="1">
        <f t="array" ref="AK477">INDEX($H477:$K477,0,MATCH(AK$422,$H$422:$K$422,0))*INDEX($J$416:$R$419,MATCH(AK$422,$I$416:$I$419,0),MATCH(AK$421,$J$415:$R$415,0))</f>
        <v>1</v>
      </c>
      <c r="AL477" s="743" cm="1">
        <f t="array" ref="AL477">INDEX($H477:$K477,0,MATCH(AL$422,$H$422:$K$422,0))*INDEX($J$416:$R$419,MATCH(AL$422,$I$416:$I$419,0),MATCH(AL$421,$J$415:$R$415,0))</f>
        <v>4</v>
      </c>
      <c r="AM477" s="743" cm="1">
        <f t="array" ref="AM477">INDEX($H477:$K477,0,MATCH(AM$422,$H$422:$K$422,0))*INDEX($J$416:$R$419,MATCH(AM$422,$I$416:$I$419,0),MATCH(AM$421,$J$415:$R$415,0))</f>
        <v>1</v>
      </c>
      <c r="AN477" s="743" cm="1">
        <f t="array" ref="AN477">INDEX($H477:$K477,0,MATCH(AN$422,$H$422:$K$422,0))*INDEX($J$416:$R$419,MATCH(AN$422,$I$416:$I$419,0),MATCH(AN$421,$J$415:$R$415,0))</f>
        <v>0</v>
      </c>
      <c r="AO477" s="743" cm="1">
        <f t="array" ref="AO477">INDEX($H477:$K477,0,MATCH(AO$422,$H$422:$K$422,0))*INDEX($J$416:$R$419,MATCH(AO$422,$I$416:$I$419,0),MATCH(AO$421,$J$415:$R$415,0))</f>
        <v>1</v>
      </c>
      <c r="AP477" s="743" cm="1">
        <f t="array" ref="AP477">INDEX($H477:$K477,0,MATCH(AP$422,$H$422:$K$422,0))*INDEX($J$416:$R$419,MATCH(AP$422,$I$416:$I$419,0),MATCH(AP$421,$J$415:$R$415,0))</f>
        <v>4</v>
      </c>
      <c r="AQ477" s="743" cm="1">
        <f t="array" ref="AQ477">INDEX($H477:$K477,0,MATCH(AQ$422,$H$422:$K$422,0))*INDEX($J$416:$R$419,MATCH(AQ$422,$I$416:$I$419,0),MATCH(AQ$421,$J$415:$R$415,0))</f>
        <v>1</v>
      </c>
      <c r="AR477" s="743" cm="1">
        <f t="array" ref="AR477">INDEX($H477:$K477,0,MATCH(AR$422,$H$422:$K$422,0))*INDEX($J$416:$R$419,MATCH(AR$422,$I$416:$I$419,0),MATCH(AR$421,$J$415:$R$415,0))</f>
        <v>0</v>
      </c>
      <c r="AS477" s="743" cm="1">
        <f t="array" ref="AS477">INDEX($H477:$K477,0,MATCH(AS$422,$H$422:$K$422,0))*INDEX($J$416:$R$419,MATCH(AS$422,$I$416:$I$419,0),MATCH(AS$421,$J$415:$R$415,0))</f>
        <v>1</v>
      </c>
      <c r="AT477" s="743" cm="1">
        <f t="array" ref="AT477">INDEX($H477:$K477,0,MATCH(AT$422,$H$422:$K$422,0))*INDEX($J$416:$R$419,MATCH(AT$422,$I$416:$I$419,0),MATCH(AT$421,$J$415:$R$415,0))</f>
        <v>4</v>
      </c>
      <c r="AU477" s="743" cm="1">
        <f t="array" ref="AU477">INDEX($H477:$K477,0,MATCH(AU$422,$H$422:$K$422,0))*INDEX($J$416:$R$419,MATCH(AU$422,$I$416:$I$419,0),MATCH(AU$421,$J$415:$R$415,0))</f>
        <v>1</v>
      </c>
      <c r="AV477" s="196"/>
      <c r="AW477" s="196"/>
      <c r="AX477" s="17"/>
      <c r="AY477" s="9"/>
      <c r="AZ477" s="9"/>
      <c r="BA477" s="9"/>
    </row>
    <row r="478" spans="1:53" ht="15" outlineLevel="1" x14ac:dyDescent="0.25">
      <c r="A478" s="7"/>
      <c r="B478" s="8"/>
      <c r="C478" s="18"/>
      <c r="D478" s="18"/>
      <c r="E478" s="18"/>
      <c r="F478" s="27"/>
      <c r="G478" s="27" t="str">
        <f t="shared" si="125"/>
        <v>YYWBNw</v>
      </c>
      <c r="H478" s="232">
        <v>1</v>
      </c>
      <c r="I478" s="232">
        <v>1</v>
      </c>
      <c r="J478" s="232">
        <v>1</v>
      </c>
      <c r="K478" s="232">
        <v>1</v>
      </c>
      <c r="L478" s="743" cm="1">
        <f t="array" ref="L478">INDEX($H478:$K478,0,MATCH(L$422,$H$422:$K$422,0))*INDEX($J$416:$R$419,MATCH(L$422,$I$416:$I$419,0),MATCH(L$421,$J$415:$R$415,0))</f>
        <v>2</v>
      </c>
      <c r="M478" s="743" cm="1">
        <f t="array" ref="M478">INDEX($H478:$K478,0,MATCH(M$422,$H$422:$K$422,0))*INDEX($J$416:$R$419,MATCH(M$422,$I$416:$I$419,0),MATCH(M$421,$J$415:$R$415,0))</f>
        <v>1</v>
      </c>
      <c r="N478" s="743" cm="1">
        <f t="array" ref="N478">INDEX($H478:$K478,0,MATCH(N$422,$H$422:$K$422,0))*INDEX($J$416:$R$419,MATCH(N$422,$I$416:$I$419,0),MATCH(N$421,$J$415:$R$415,0))</f>
        <v>1</v>
      </c>
      <c r="O478" s="743" cm="1">
        <f t="array" ref="O478">INDEX($H478:$K478,0,MATCH(O$422,$H$422:$K$422,0))*INDEX($J$416:$R$419,MATCH(O$422,$I$416:$I$419,0),MATCH(O$421,$J$415:$R$415,0))</f>
        <v>1</v>
      </c>
      <c r="P478" s="743" cm="1">
        <f t="array" ref="P478">INDEX($H478:$K478,0,MATCH(P$422,$H$422:$K$422,0))*INDEX($J$416:$R$419,MATCH(P$422,$I$416:$I$419,0),MATCH(P$421,$J$415:$R$415,0))</f>
        <v>2</v>
      </c>
      <c r="Q478" s="743" cm="1">
        <f t="array" ref="Q478">INDEX($H478:$K478,0,MATCH(Q$422,$H$422:$K$422,0))*INDEX($J$416:$R$419,MATCH(Q$422,$I$416:$I$419,0),MATCH(Q$421,$J$415:$R$415,0))</f>
        <v>1</v>
      </c>
      <c r="R478" s="743" cm="1">
        <f t="array" ref="R478">INDEX($H478:$K478,0,MATCH(R$422,$H$422:$K$422,0))*INDEX($J$416:$R$419,MATCH(R$422,$I$416:$I$419,0),MATCH(R$421,$J$415:$R$415,0))</f>
        <v>1</v>
      </c>
      <c r="S478" s="743" cm="1">
        <f t="array" ref="S478">INDEX($H478:$K478,0,MATCH(S$422,$H$422:$K$422,0))*INDEX($J$416:$R$419,MATCH(S$422,$I$416:$I$419,0),MATCH(S$421,$J$415:$R$415,0))</f>
        <v>1</v>
      </c>
      <c r="T478" s="743" cm="1">
        <f t="array" ref="T478">INDEX($H478:$K478,0,MATCH(T$422,$H$422:$K$422,0))*INDEX($J$416:$R$419,MATCH(T$422,$I$416:$I$419,0),MATCH(T$421,$J$415:$R$415,0))</f>
        <v>2</v>
      </c>
      <c r="U478" s="743" cm="1">
        <f t="array" ref="U478">INDEX($H478:$K478,0,MATCH(U$422,$H$422:$K$422,0))*INDEX($J$416:$R$419,MATCH(U$422,$I$416:$I$419,0),MATCH(U$421,$J$415:$R$415,0))</f>
        <v>1</v>
      </c>
      <c r="V478" s="743" cm="1">
        <f t="array" ref="V478">INDEX($H478:$K478,0,MATCH(V$422,$H$422:$K$422,0))*INDEX($J$416:$R$419,MATCH(V$422,$I$416:$I$419,0),MATCH(V$421,$J$415:$R$415,0))</f>
        <v>1</v>
      </c>
      <c r="W478" s="743" cm="1">
        <f t="array" ref="W478">INDEX($H478:$K478,0,MATCH(W$422,$H$422:$K$422,0))*INDEX($J$416:$R$419,MATCH(W$422,$I$416:$I$419,0),MATCH(W$421,$J$415:$R$415,0))</f>
        <v>1</v>
      </c>
      <c r="X478" s="743" cm="1">
        <f t="array" ref="X478">INDEX($H478:$K478,0,MATCH(X$422,$H$422:$K$422,0))*INDEX($J$416:$R$419,MATCH(X$422,$I$416:$I$419,0),MATCH(X$421,$J$415:$R$415,0))</f>
        <v>2</v>
      </c>
      <c r="Y478" s="743" cm="1">
        <f t="array" ref="Y478">INDEX($H478:$K478,0,MATCH(Y$422,$H$422:$K$422,0))*INDEX($J$416:$R$419,MATCH(Y$422,$I$416:$I$419,0),MATCH(Y$421,$J$415:$R$415,0))</f>
        <v>1</v>
      </c>
      <c r="Z478" s="743" cm="1">
        <f t="array" ref="Z478">INDEX($H478:$K478,0,MATCH(Z$422,$H$422:$K$422,0))*INDEX($J$416:$R$419,MATCH(Z$422,$I$416:$I$419,0),MATCH(Z$421,$J$415:$R$415,0))</f>
        <v>1</v>
      </c>
      <c r="AA478" s="743" cm="1">
        <f t="array" ref="AA478">INDEX($H478:$K478,0,MATCH(AA$422,$H$422:$K$422,0))*INDEX($J$416:$R$419,MATCH(AA$422,$I$416:$I$419,0),MATCH(AA$421,$J$415:$R$415,0))</f>
        <v>1</v>
      </c>
      <c r="AB478" s="743" cm="1">
        <f t="array" ref="AB478">INDEX($H478:$K478,0,MATCH(AB$422,$H$422:$K$422,0))*INDEX($J$416:$R$419,MATCH(AB$422,$I$416:$I$419,0),MATCH(AB$421,$J$415:$R$415,0))</f>
        <v>1</v>
      </c>
      <c r="AC478" s="743" cm="1">
        <f t="array" ref="AC478">INDEX($H478:$K478,0,MATCH(AC$422,$H$422:$K$422,0))*INDEX($J$416:$R$419,MATCH(AC$422,$I$416:$I$419,0),MATCH(AC$421,$J$415:$R$415,0))</f>
        <v>1</v>
      </c>
      <c r="AD478" s="743" cm="1">
        <f t="array" ref="AD478">INDEX($H478:$K478,0,MATCH(AD$422,$H$422:$K$422,0))*INDEX($J$416:$R$419,MATCH(AD$422,$I$416:$I$419,0),MATCH(AD$421,$J$415:$R$415,0))</f>
        <v>1</v>
      </c>
      <c r="AE478" s="743" cm="1">
        <f t="array" ref="AE478">INDEX($H478:$K478,0,MATCH(AE$422,$H$422:$K$422,0))*INDEX($J$416:$R$419,MATCH(AE$422,$I$416:$I$419,0),MATCH(AE$421,$J$415:$R$415,0))</f>
        <v>1</v>
      </c>
      <c r="AF478" s="743" cm="1">
        <f t="array" ref="AF478">INDEX($H478:$K478,0,MATCH(AF$422,$H$422:$K$422,0))*INDEX($J$416:$R$419,MATCH(AF$422,$I$416:$I$419,0),MATCH(AF$421,$J$415:$R$415,0))</f>
        <v>1</v>
      </c>
      <c r="AG478" s="743" cm="1">
        <f t="array" ref="AG478">INDEX($H478:$K478,0,MATCH(AG$422,$H$422:$K$422,0))*INDEX($J$416:$R$419,MATCH(AG$422,$I$416:$I$419,0),MATCH(AG$421,$J$415:$R$415,0))</f>
        <v>1</v>
      </c>
      <c r="AH478" s="743" cm="1">
        <f t="array" ref="AH478">INDEX($H478:$K478,0,MATCH(AH$422,$H$422:$K$422,0))*INDEX($J$416:$R$419,MATCH(AH$422,$I$416:$I$419,0),MATCH(AH$421,$J$415:$R$415,0))</f>
        <v>1</v>
      </c>
      <c r="AI478" s="743" cm="1">
        <f t="array" ref="AI478">INDEX($H478:$K478,0,MATCH(AI$422,$H$422:$K$422,0))*INDEX($J$416:$R$419,MATCH(AI$422,$I$416:$I$419,0),MATCH(AI$421,$J$415:$R$415,0))</f>
        <v>1</v>
      </c>
      <c r="AJ478" s="743" cm="1">
        <f t="array" ref="AJ478">INDEX($H478:$K478,0,MATCH(AJ$422,$H$422:$K$422,0))*INDEX($J$416:$R$419,MATCH(AJ$422,$I$416:$I$419,0),MATCH(AJ$421,$J$415:$R$415,0))</f>
        <v>1</v>
      </c>
      <c r="AK478" s="743" cm="1">
        <f t="array" ref="AK478">INDEX($H478:$K478,0,MATCH(AK$422,$H$422:$K$422,0))*INDEX($J$416:$R$419,MATCH(AK$422,$I$416:$I$419,0),MATCH(AK$421,$J$415:$R$415,0))</f>
        <v>1</v>
      </c>
      <c r="AL478" s="743" cm="1">
        <f t="array" ref="AL478">INDEX($H478:$K478,0,MATCH(AL$422,$H$422:$K$422,0))*INDEX($J$416:$R$419,MATCH(AL$422,$I$416:$I$419,0),MATCH(AL$421,$J$415:$R$415,0))</f>
        <v>1</v>
      </c>
      <c r="AM478" s="743" cm="1">
        <f t="array" ref="AM478">INDEX($H478:$K478,0,MATCH(AM$422,$H$422:$K$422,0))*INDEX($J$416:$R$419,MATCH(AM$422,$I$416:$I$419,0),MATCH(AM$421,$J$415:$R$415,0))</f>
        <v>1</v>
      </c>
      <c r="AN478" s="743" cm="1">
        <f t="array" ref="AN478">INDEX($H478:$K478,0,MATCH(AN$422,$H$422:$K$422,0))*INDEX($J$416:$R$419,MATCH(AN$422,$I$416:$I$419,0),MATCH(AN$421,$J$415:$R$415,0))</f>
        <v>1</v>
      </c>
      <c r="AO478" s="743" cm="1">
        <f t="array" ref="AO478">INDEX($H478:$K478,0,MATCH(AO$422,$H$422:$K$422,0))*INDEX($J$416:$R$419,MATCH(AO$422,$I$416:$I$419,0),MATCH(AO$421,$J$415:$R$415,0))</f>
        <v>1</v>
      </c>
      <c r="AP478" s="743" cm="1">
        <f t="array" ref="AP478">INDEX($H478:$K478,0,MATCH(AP$422,$H$422:$K$422,0))*INDEX($J$416:$R$419,MATCH(AP$422,$I$416:$I$419,0),MATCH(AP$421,$J$415:$R$415,0))</f>
        <v>1</v>
      </c>
      <c r="AQ478" s="743" cm="1">
        <f t="array" ref="AQ478">INDEX($H478:$K478,0,MATCH(AQ$422,$H$422:$K$422,0))*INDEX($J$416:$R$419,MATCH(AQ$422,$I$416:$I$419,0),MATCH(AQ$421,$J$415:$R$415,0))</f>
        <v>1</v>
      </c>
      <c r="AR478" s="743" cm="1">
        <f t="array" ref="AR478">INDEX($H478:$K478,0,MATCH(AR$422,$H$422:$K$422,0))*INDEX($J$416:$R$419,MATCH(AR$422,$I$416:$I$419,0),MATCH(AR$421,$J$415:$R$415,0))</f>
        <v>1</v>
      </c>
      <c r="AS478" s="743" cm="1">
        <f t="array" ref="AS478">INDEX($H478:$K478,0,MATCH(AS$422,$H$422:$K$422,0))*INDEX($J$416:$R$419,MATCH(AS$422,$I$416:$I$419,0),MATCH(AS$421,$J$415:$R$415,0))</f>
        <v>1</v>
      </c>
      <c r="AT478" s="743" cm="1">
        <f t="array" ref="AT478">INDEX($H478:$K478,0,MATCH(AT$422,$H$422:$K$422,0))*INDEX($J$416:$R$419,MATCH(AT$422,$I$416:$I$419,0),MATCH(AT$421,$J$415:$R$415,0))</f>
        <v>1</v>
      </c>
      <c r="AU478" s="743" cm="1">
        <f t="array" ref="AU478">INDEX($H478:$K478,0,MATCH(AU$422,$H$422:$K$422,0))*INDEX($J$416:$R$419,MATCH(AU$422,$I$416:$I$419,0),MATCH(AU$421,$J$415:$R$415,0))</f>
        <v>1</v>
      </c>
      <c r="AV478" s="196"/>
      <c r="AW478" s="196"/>
      <c r="AX478" s="17"/>
      <c r="AY478" s="9"/>
      <c r="AZ478" s="9"/>
      <c r="BA478" s="9"/>
    </row>
    <row r="479" spans="1:53" ht="15" outlineLevel="1" x14ac:dyDescent="0.25">
      <c r="A479" s="7"/>
      <c r="B479" s="8"/>
      <c r="C479" s="18"/>
      <c r="D479" s="18"/>
      <c r="E479" s="18"/>
      <c r="F479" s="27"/>
      <c r="G479" s="27" t="str">
        <f t="shared" si="125"/>
        <v>YYWBNwd</v>
      </c>
      <c r="H479" s="880">
        <v>0</v>
      </c>
      <c r="I479" s="880">
        <f>I478</f>
        <v>1</v>
      </c>
      <c r="J479" s="880">
        <f>J478+1</f>
        <v>2</v>
      </c>
      <c r="K479" s="880">
        <f>K478</f>
        <v>1</v>
      </c>
      <c r="L479" s="743" cm="1">
        <f t="array" ref="L479">INDEX($H479:$K479,0,MATCH(L$422,$H$422:$K$422,0))*INDEX($J$416:$R$419,MATCH(L$422,$I$416:$I$419,0),MATCH(L$421,$J$415:$R$415,0))</f>
        <v>0</v>
      </c>
      <c r="M479" s="743" cm="1">
        <f t="array" ref="M479">INDEX($H479:$K479,0,MATCH(M$422,$H$422:$K$422,0))*INDEX($J$416:$R$419,MATCH(M$422,$I$416:$I$419,0),MATCH(M$421,$J$415:$R$415,0))</f>
        <v>1</v>
      </c>
      <c r="N479" s="743" cm="1">
        <f t="array" ref="N479">INDEX($H479:$K479,0,MATCH(N$422,$H$422:$K$422,0))*INDEX($J$416:$R$419,MATCH(N$422,$I$416:$I$419,0),MATCH(N$421,$J$415:$R$415,0))</f>
        <v>2</v>
      </c>
      <c r="O479" s="743" cm="1">
        <f t="array" ref="O479">INDEX($H479:$K479,0,MATCH(O$422,$H$422:$K$422,0))*INDEX($J$416:$R$419,MATCH(O$422,$I$416:$I$419,0),MATCH(O$421,$J$415:$R$415,0))</f>
        <v>1</v>
      </c>
      <c r="P479" s="743" cm="1">
        <f t="array" ref="P479">INDEX($H479:$K479,0,MATCH(P$422,$H$422:$K$422,0))*INDEX($J$416:$R$419,MATCH(P$422,$I$416:$I$419,0),MATCH(P$421,$J$415:$R$415,0))</f>
        <v>0</v>
      </c>
      <c r="Q479" s="743" cm="1">
        <f t="array" ref="Q479">INDEX($H479:$K479,0,MATCH(Q$422,$H$422:$K$422,0))*INDEX($J$416:$R$419,MATCH(Q$422,$I$416:$I$419,0),MATCH(Q$421,$J$415:$R$415,0))</f>
        <v>1</v>
      </c>
      <c r="R479" s="743" cm="1">
        <f t="array" ref="R479">INDEX($H479:$K479,0,MATCH(R$422,$H$422:$K$422,0))*INDEX($J$416:$R$419,MATCH(R$422,$I$416:$I$419,0),MATCH(R$421,$J$415:$R$415,0))</f>
        <v>2</v>
      </c>
      <c r="S479" s="743" cm="1">
        <f t="array" ref="S479">INDEX($H479:$K479,0,MATCH(S$422,$H$422:$K$422,0))*INDEX($J$416:$R$419,MATCH(S$422,$I$416:$I$419,0),MATCH(S$421,$J$415:$R$415,0))</f>
        <v>1</v>
      </c>
      <c r="T479" s="743" cm="1">
        <f t="array" ref="T479">INDEX($H479:$K479,0,MATCH(T$422,$H$422:$K$422,0))*INDEX($J$416:$R$419,MATCH(T$422,$I$416:$I$419,0),MATCH(T$421,$J$415:$R$415,0))</f>
        <v>0</v>
      </c>
      <c r="U479" s="743" cm="1">
        <f t="array" ref="U479">INDEX($H479:$K479,0,MATCH(U$422,$H$422:$K$422,0))*INDEX($J$416:$R$419,MATCH(U$422,$I$416:$I$419,0),MATCH(U$421,$J$415:$R$415,0))</f>
        <v>1</v>
      </c>
      <c r="V479" s="743" cm="1">
        <f t="array" ref="V479">INDEX($H479:$K479,0,MATCH(V$422,$H$422:$K$422,0))*INDEX($J$416:$R$419,MATCH(V$422,$I$416:$I$419,0),MATCH(V$421,$J$415:$R$415,0))</f>
        <v>2</v>
      </c>
      <c r="W479" s="743" cm="1">
        <f t="array" ref="W479">INDEX($H479:$K479,0,MATCH(W$422,$H$422:$K$422,0))*INDEX($J$416:$R$419,MATCH(W$422,$I$416:$I$419,0),MATCH(W$421,$J$415:$R$415,0))</f>
        <v>1</v>
      </c>
      <c r="X479" s="743" cm="1">
        <f t="array" ref="X479">INDEX($H479:$K479,0,MATCH(X$422,$H$422:$K$422,0))*INDEX($J$416:$R$419,MATCH(X$422,$I$416:$I$419,0),MATCH(X$421,$J$415:$R$415,0))</f>
        <v>0</v>
      </c>
      <c r="Y479" s="743" cm="1">
        <f t="array" ref="Y479">INDEX($H479:$K479,0,MATCH(Y$422,$H$422:$K$422,0))*INDEX($J$416:$R$419,MATCH(Y$422,$I$416:$I$419,0),MATCH(Y$421,$J$415:$R$415,0))</f>
        <v>1</v>
      </c>
      <c r="Z479" s="743" cm="1">
        <f t="array" ref="Z479">INDEX($H479:$K479,0,MATCH(Z$422,$H$422:$K$422,0))*INDEX($J$416:$R$419,MATCH(Z$422,$I$416:$I$419,0),MATCH(Z$421,$J$415:$R$415,0))</f>
        <v>2</v>
      </c>
      <c r="AA479" s="743" cm="1">
        <f t="array" ref="AA479">INDEX($H479:$K479,0,MATCH(AA$422,$H$422:$K$422,0))*INDEX($J$416:$R$419,MATCH(AA$422,$I$416:$I$419,0),MATCH(AA$421,$J$415:$R$415,0))</f>
        <v>1</v>
      </c>
      <c r="AB479" s="743" cm="1">
        <f t="array" ref="AB479">INDEX($H479:$K479,0,MATCH(AB$422,$H$422:$K$422,0))*INDEX($J$416:$R$419,MATCH(AB$422,$I$416:$I$419,0),MATCH(AB$421,$J$415:$R$415,0))</f>
        <v>0</v>
      </c>
      <c r="AC479" s="743" cm="1">
        <f t="array" ref="AC479">INDEX($H479:$K479,0,MATCH(AC$422,$H$422:$K$422,0))*INDEX($J$416:$R$419,MATCH(AC$422,$I$416:$I$419,0),MATCH(AC$421,$J$415:$R$415,0))</f>
        <v>1</v>
      </c>
      <c r="AD479" s="743" cm="1">
        <f t="array" ref="AD479">INDEX($H479:$K479,0,MATCH(AD$422,$H$422:$K$422,0))*INDEX($J$416:$R$419,MATCH(AD$422,$I$416:$I$419,0),MATCH(AD$421,$J$415:$R$415,0))</f>
        <v>2</v>
      </c>
      <c r="AE479" s="743" cm="1">
        <f t="array" ref="AE479">INDEX($H479:$K479,0,MATCH(AE$422,$H$422:$K$422,0))*INDEX($J$416:$R$419,MATCH(AE$422,$I$416:$I$419,0),MATCH(AE$421,$J$415:$R$415,0))</f>
        <v>1</v>
      </c>
      <c r="AF479" s="743" cm="1">
        <f t="array" ref="AF479">INDEX($H479:$K479,0,MATCH(AF$422,$H$422:$K$422,0))*INDEX($J$416:$R$419,MATCH(AF$422,$I$416:$I$419,0),MATCH(AF$421,$J$415:$R$415,0))</f>
        <v>0</v>
      </c>
      <c r="AG479" s="743" cm="1">
        <f t="array" ref="AG479">INDEX($H479:$K479,0,MATCH(AG$422,$H$422:$K$422,0))*INDEX($J$416:$R$419,MATCH(AG$422,$I$416:$I$419,0),MATCH(AG$421,$J$415:$R$415,0))</f>
        <v>1</v>
      </c>
      <c r="AH479" s="743" cm="1">
        <f t="array" ref="AH479">INDEX($H479:$K479,0,MATCH(AH$422,$H$422:$K$422,0))*INDEX($J$416:$R$419,MATCH(AH$422,$I$416:$I$419,0),MATCH(AH$421,$J$415:$R$415,0))</f>
        <v>2</v>
      </c>
      <c r="AI479" s="743" cm="1">
        <f t="array" ref="AI479">INDEX($H479:$K479,0,MATCH(AI$422,$H$422:$K$422,0))*INDEX($J$416:$R$419,MATCH(AI$422,$I$416:$I$419,0),MATCH(AI$421,$J$415:$R$415,0))</f>
        <v>1</v>
      </c>
      <c r="AJ479" s="743" cm="1">
        <f t="array" ref="AJ479">INDEX($H479:$K479,0,MATCH(AJ$422,$H$422:$K$422,0))*INDEX($J$416:$R$419,MATCH(AJ$422,$I$416:$I$419,0),MATCH(AJ$421,$J$415:$R$415,0))</f>
        <v>0</v>
      </c>
      <c r="AK479" s="743" cm="1">
        <f t="array" ref="AK479">INDEX($H479:$K479,0,MATCH(AK$422,$H$422:$K$422,0))*INDEX($J$416:$R$419,MATCH(AK$422,$I$416:$I$419,0),MATCH(AK$421,$J$415:$R$415,0))</f>
        <v>1</v>
      </c>
      <c r="AL479" s="743" cm="1">
        <f t="array" ref="AL479">INDEX($H479:$K479,0,MATCH(AL$422,$H$422:$K$422,0))*INDEX($J$416:$R$419,MATCH(AL$422,$I$416:$I$419,0),MATCH(AL$421,$J$415:$R$415,0))</f>
        <v>2</v>
      </c>
      <c r="AM479" s="743" cm="1">
        <f t="array" ref="AM479">INDEX($H479:$K479,0,MATCH(AM$422,$H$422:$K$422,0))*INDEX($J$416:$R$419,MATCH(AM$422,$I$416:$I$419,0),MATCH(AM$421,$J$415:$R$415,0))</f>
        <v>1</v>
      </c>
      <c r="AN479" s="743" cm="1">
        <f t="array" ref="AN479">INDEX($H479:$K479,0,MATCH(AN$422,$H$422:$K$422,0))*INDEX($J$416:$R$419,MATCH(AN$422,$I$416:$I$419,0),MATCH(AN$421,$J$415:$R$415,0))</f>
        <v>0</v>
      </c>
      <c r="AO479" s="743" cm="1">
        <f t="array" ref="AO479">INDEX($H479:$K479,0,MATCH(AO$422,$H$422:$K$422,0))*INDEX($J$416:$R$419,MATCH(AO$422,$I$416:$I$419,0),MATCH(AO$421,$J$415:$R$415,0))</f>
        <v>1</v>
      </c>
      <c r="AP479" s="743" cm="1">
        <f t="array" ref="AP479">INDEX($H479:$K479,0,MATCH(AP$422,$H$422:$K$422,0))*INDEX($J$416:$R$419,MATCH(AP$422,$I$416:$I$419,0),MATCH(AP$421,$J$415:$R$415,0))</f>
        <v>2</v>
      </c>
      <c r="AQ479" s="743" cm="1">
        <f t="array" ref="AQ479">INDEX($H479:$K479,0,MATCH(AQ$422,$H$422:$K$422,0))*INDEX($J$416:$R$419,MATCH(AQ$422,$I$416:$I$419,0),MATCH(AQ$421,$J$415:$R$415,0))</f>
        <v>1</v>
      </c>
      <c r="AR479" s="743" cm="1">
        <f t="array" ref="AR479">INDEX($H479:$K479,0,MATCH(AR$422,$H$422:$K$422,0))*INDEX($J$416:$R$419,MATCH(AR$422,$I$416:$I$419,0),MATCH(AR$421,$J$415:$R$415,0))</f>
        <v>0</v>
      </c>
      <c r="AS479" s="743" cm="1">
        <f t="array" ref="AS479">INDEX($H479:$K479,0,MATCH(AS$422,$H$422:$K$422,0))*INDEX($J$416:$R$419,MATCH(AS$422,$I$416:$I$419,0),MATCH(AS$421,$J$415:$R$415,0))</f>
        <v>1</v>
      </c>
      <c r="AT479" s="743" cm="1">
        <f t="array" ref="AT479">INDEX($H479:$K479,0,MATCH(AT$422,$H$422:$K$422,0))*INDEX($J$416:$R$419,MATCH(AT$422,$I$416:$I$419,0),MATCH(AT$421,$J$415:$R$415,0))</f>
        <v>2</v>
      </c>
      <c r="AU479" s="743" cm="1">
        <f t="array" ref="AU479">INDEX($H479:$K479,0,MATCH(AU$422,$H$422:$K$422,0))*INDEX($J$416:$R$419,MATCH(AU$422,$I$416:$I$419,0),MATCH(AU$421,$J$415:$R$415,0))</f>
        <v>1</v>
      </c>
      <c r="AV479" s="196"/>
      <c r="AW479" s="196"/>
      <c r="AX479" s="17"/>
      <c r="AY479" s="9"/>
      <c r="AZ479" s="9"/>
      <c r="BA479" s="9"/>
    </row>
    <row r="480" spans="1:53" ht="15" outlineLevel="1" x14ac:dyDescent="0.25">
      <c r="A480" s="7"/>
      <c r="B480" s="8"/>
      <c r="C480" s="18"/>
      <c r="D480" s="18"/>
      <c r="E480" s="18"/>
      <c r="F480" s="27"/>
      <c r="G480" s="27" t="str">
        <f t="shared" si="125"/>
        <v>YYBNWb</v>
      </c>
      <c r="H480" s="232">
        <v>1</v>
      </c>
      <c r="I480" s="232">
        <v>1</v>
      </c>
      <c r="J480" s="232">
        <v>2</v>
      </c>
      <c r="K480" s="232">
        <v>2</v>
      </c>
      <c r="L480" s="743" cm="1">
        <f t="array" ref="L480">INDEX($H480:$K480,0,MATCH(L$422,$H$422:$K$422,0))*INDEX($J$416:$R$419,MATCH(L$422,$I$416:$I$419,0),MATCH(L$421,$J$415:$R$415,0))</f>
        <v>2</v>
      </c>
      <c r="M480" s="743" cm="1">
        <f t="array" ref="M480">INDEX($H480:$K480,0,MATCH(M$422,$H$422:$K$422,0))*INDEX($J$416:$R$419,MATCH(M$422,$I$416:$I$419,0),MATCH(M$421,$J$415:$R$415,0))</f>
        <v>1</v>
      </c>
      <c r="N480" s="743" cm="1">
        <f t="array" ref="N480">INDEX($H480:$K480,0,MATCH(N$422,$H$422:$K$422,0))*INDEX($J$416:$R$419,MATCH(N$422,$I$416:$I$419,0),MATCH(N$421,$J$415:$R$415,0))</f>
        <v>2</v>
      </c>
      <c r="O480" s="743" cm="1">
        <f t="array" ref="O480">INDEX($H480:$K480,0,MATCH(O$422,$H$422:$K$422,0))*INDEX($J$416:$R$419,MATCH(O$422,$I$416:$I$419,0),MATCH(O$421,$J$415:$R$415,0))</f>
        <v>2</v>
      </c>
      <c r="P480" s="743" cm="1">
        <f t="array" ref="P480">INDEX($H480:$K480,0,MATCH(P$422,$H$422:$K$422,0))*INDEX($J$416:$R$419,MATCH(P$422,$I$416:$I$419,0),MATCH(P$421,$J$415:$R$415,0))</f>
        <v>2</v>
      </c>
      <c r="Q480" s="743" cm="1">
        <f t="array" ref="Q480">INDEX($H480:$K480,0,MATCH(Q$422,$H$422:$K$422,0))*INDEX($J$416:$R$419,MATCH(Q$422,$I$416:$I$419,0),MATCH(Q$421,$J$415:$R$415,0))</f>
        <v>1</v>
      </c>
      <c r="R480" s="743" cm="1">
        <f t="array" ref="R480">INDEX($H480:$K480,0,MATCH(R$422,$H$422:$K$422,0))*INDEX($J$416:$R$419,MATCH(R$422,$I$416:$I$419,0),MATCH(R$421,$J$415:$R$415,0))</f>
        <v>2</v>
      </c>
      <c r="S480" s="743" cm="1">
        <f t="array" ref="S480">INDEX($H480:$K480,0,MATCH(S$422,$H$422:$K$422,0))*INDEX($J$416:$R$419,MATCH(S$422,$I$416:$I$419,0),MATCH(S$421,$J$415:$R$415,0))</f>
        <v>2</v>
      </c>
      <c r="T480" s="743" cm="1">
        <f t="array" ref="T480">INDEX($H480:$K480,0,MATCH(T$422,$H$422:$K$422,0))*INDEX($J$416:$R$419,MATCH(T$422,$I$416:$I$419,0),MATCH(T$421,$J$415:$R$415,0))</f>
        <v>2</v>
      </c>
      <c r="U480" s="743" cm="1">
        <f t="array" ref="U480">INDEX($H480:$K480,0,MATCH(U$422,$H$422:$K$422,0))*INDEX($J$416:$R$419,MATCH(U$422,$I$416:$I$419,0),MATCH(U$421,$J$415:$R$415,0))</f>
        <v>1</v>
      </c>
      <c r="V480" s="743" cm="1">
        <f t="array" ref="V480">INDEX($H480:$K480,0,MATCH(V$422,$H$422:$K$422,0))*INDEX($J$416:$R$419,MATCH(V$422,$I$416:$I$419,0),MATCH(V$421,$J$415:$R$415,0))</f>
        <v>2</v>
      </c>
      <c r="W480" s="743" cm="1">
        <f t="array" ref="W480">INDEX($H480:$K480,0,MATCH(W$422,$H$422:$K$422,0))*INDEX($J$416:$R$419,MATCH(W$422,$I$416:$I$419,0),MATCH(W$421,$J$415:$R$415,0))</f>
        <v>2</v>
      </c>
      <c r="X480" s="743" cm="1">
        <f t="array" ref="X480">INDEX($H480:$K480,0,MATCH(X$422,$H$422:$K$422,0))*INDEX($J$416:$R$419,MATCH(X$422,$I$416:$I$419,0),MATCH(X$421,$J$415:$R$415,0))</f>
        <v>2</v>
      </c>
      <c r="Y480" s="743" cm="1">
        <f t="array" ref="Y480">INDEX($H480:$K480,0,MATCH(Y$422,$H$422:$K$422,0))*INDEX($J$416:$R$419,MATCH(Y$422,$I$416:$I$419,0),MATCH(Y$421,$J$415:$R$415,0))</f>
        <v>1</v>
      </c>
      <c r="Z480" s="743" cm="1">
        <f t="array" ref="Z480">INDEX($H480:$K480,0,MATCH(Z$422,$H$422:$K$422,0))*INDEX($J$416:$R$419,MATCH(Z$422,$I$416:$I$419,0),MATCH(Z$421,$J$415:$R$415,0))</f>
        <v>2</v>
      </c>
      <c r="AA480" s="743" cm="1">
        <f t="array" ref="AA480">INDEX($H480:$K480,0,MATCH(AA$422,$H$422:$K$422,0))*INDEX($J$416:$R$419,MATCH(AA$422,$I$416:$I$419,0),MATCH(AA$421,$J$415:$R$415,0))</f>
        <v>2</v>
      </c>
      <c r="AB480" s="743" cm="1">
        <f t="array" ref="AB480">INDEX($H480:$K480,0,MATCH(AB$422,$H$422:$K$422,0))*INDEX($J$416:$R$419,MATCH(AB$422,$I$416:$I$419,0),MATCH(AB$421,$J$415:$R$415,0))</f>
        <v>1</v>
      </c>
      <c r="AC480" s="743" cm="1">
        <f t="array" ref="AC480">INDEX($H480:$K480,0,MATCH(AC$422,$H$422:$K$422,0))*INDEX($J$416:$R$419,MATCH(AC$422,$I$416:$I$419,0),MATCH(AC$421,$J$415:$R$415,0))</f>
        <v>1</v>
      </c>
      <c r="AD480" s="743" cm="1">
        <f t="array" ref="AD480">INDEX($H480:$K480,0,MATCH(AD$422,$H$422:$K$422,0))*INDEX($J$416:$R$419,MATCH(AD$422,$I$416:$I$419,0),MATCH(AD$421,$J$415:$R$415,0))</f>
        <v>2</v>
      </c>
      <c r="AE480" s="743" cm="1">
        <f t="array" ref="AE480">INDEX($H480:$K480,0,MATCH(AE$422,$H$422:$K$422,0))*INDEX($J$416:$R$419,MATCH(AE$422,$I$416:$I$419,0),MATCH(AE$421,$J$415:$R$415,0))</f>
        <v>2</v>
      </c>
      <c r="AF480" s="743" cm="1">
        <f t="array" ref="AF480">INDEX($H480:$K480,0,MATCH(AF$422,$H$422:$K$422,0))*INDEX($J$416:$R$419,MATCH(AF$422,$I$416:$I$419,0),MATCH(AF$421,$J$415:$R$415,0))</f>
        <v>1</v>
      </c>
      <c r="AG480" s="743" cm="1">
        <f t="array" ref="AG480">INDEX($H480:$K480,0,MATCH(AG$422,$H$422:$K$422,0))*INDEX($J$416:$R$419,MATCH(AG$422,$I$416:$I$419,0),MATCH(AG$421,$J$415:$R$415,0))</f>
        <v>1</v>
      </c>
      <c r="AH480" s="743" cm="1">
        <f t="array" ref="AH480">INDEX($H480:$K480,0,MATCH(AH$422,$H$422:$K$422,0))*INDEX($J$416:$R$419,MATCH(AH$422,$I$416:$I$419,0),MATCH(AH$421,$J$415:$R$415,0))</f>
        <v>2</v>
      </c>
      <c r="AI480" s="743" cm="1">
        <f t="array" ref="AI480">INDEX($H480:$K480,0,MATCH(AI$422,$H$422:$K$422,0))*INDEX($J$416:$R$419,MATCH(AI$422,$I$416:$I$419,0),MATCH(AI$421,$J$415:$R$415,0))</f>
        <v>2</v>
      </c>
      <c r="AJ480" s="743" cm="1">
        <f t="array" ref="AJ480">INDEX($H480:$K480,0,MATCH(AJ$422,$H$422:$K$422,0))*INDEX($J$416:$R$419,MATCH(AJ$422,$I$416:$I$419,0),MATCH(AJ$421,$J$415:$R$415,0))</f>
        <v>1</v>
      </c>
      <c r="AK480" s="743" cm="1">
        <f t="array" ref="AK480">INDEX($H480:$K480,0,MATCH(AK$422,$H$422:$K$422,0))*INDEX($J$416:$R$419,MATCH(AK$422,$I$416:$I$419,0),MATCH(AK$421,$J$415:$R$415,0))</f>
        <v>1</v>
      </c>
      <c r="AL480" s="743" cm="1">
        <f t="array" ref="AL480">INDEX($H480:$K480,0,MATCH(AL$422,$H$422:$K$422,0))*INDEX($J$416:$R$419,MATCH(AL$422,$I$416:$I$419,0),MATCH(AL$421,$J$415:$R$415,0))</f>
        <v>2</v>
      </c>
      <c r="AM480" s="743" cm="1">
        <f t="array" ref="AM480">INDEX($H480:$K480,0,MATCH(AM$422,$H$422:$K$422,0))*INDEX($J$416:$R$419,MATCH(AM$422,$I$416:$I$419,0),MATCH(AM$421,$J$415:$R$415,0))</f>
        <v>2</v>
      </c>
      <c r="AN480" s="743" cm="1">
        <f t="array" ref="AN480">INDEX($H480:$K480,0,MATCH(AN$422,$H$422:$K$422,0))*INDEX($J$416:$R$419,MATCH(AN$422,$I$416:$I$419,0),MATCH(AN$421,$J$415:$R$415,0))</f>
        <v>1</v>
      </c>
      <c r="AO480" s="743" cm="1">
        <f t="array" ref="AO480">INDEX($H480:$K480,0,MATCH(AO$422,$H$422:$K$422,0))*INDEX($J$416:$R$419,MATCH(AO$422,$I$416:$I$419,0),MATCH(AO$421,$J$415:$R$415,0))</f>
        <v>1</v>
      </c>
      <c r="AP480" s="743" cm="1">
        <f t="array" ref="AP480">INDEX($H480:$K480,0,MATCH(AP$422,$H$422:$K$422,0))*INDEX($J$416:$R$419,MATCH(AP$422,$I$416:$I$419,0),MATCH(AP$421,$J$415:$R$415,0))</f>
        <v>2</v>
      </c>
      <c r="AQ480" s="743" cm="1">
        <f t="array" ref="AQ480">INDEX($H480:$K480,0,MATCH(AQ$422,$H$422:$K$422,0))*INDEX($J$416:$R$419,MATCH(AQ$422,$I$416:$I$419,0),MATCH(AQ$421,$J$415:$R$415,0))</f>
        <v>2</v>
      </c>
      <c r="AR480" s="743" cm="1">
        <f t="array" ref="AR480">INDEX($H480:$K480,0,MATCH(AR$422,$H$422:$K$422,0))*INDEX($J$416:$R$419,MATCH(AR$422,$I$416:$I$419,0),MATCH(AR$421,$J$415:$R$415,0))</f>
        <v>1</v>
      </c>
      <c r="AS480" s="743" cm="1">
        <f t="array" ref="AS480">INDEX($H480:$K480,0,MATCH(AS$422,$H$422:$K$422,0))*INDEX($J$416:$R$419,MATCH(AS$422,$I$416:$I$419,0),MATCH(AS$421,$J$415:$R$415,0))</f>
        <v>1</v>
      </c>
      <c r="AT480" s="743" cm="1">
        <f t="array" ref="AT480">INDEX($H480:$K480,0,MATCH(AT$422,$H$422:$K$422,0))*INDEX($J$416:$R$419,MATCH(AT$422,$I$416:$I$419,0),MATCH(AT$421,$J$415:$R$415,0))</f>
        <v>2</v>
      </c>
      <c r="AU480" s="743" cm="1">
        <f t="array" ref="AU480">INDEX($H480:$K480,0,MATCH(AU$422,$H$422:$K$422,0))*INDEX($J$416:$R$419,MATCH(AU$422,$I$416:$I$419,0),MATCH(AU$421,$J$415:$R$415,0))</f>
        <v>2</v>
      </c>
      <c r="AV480" s="196"/>
      <c r="AW480" s="196"/>
      <c r="AX480" s="17"/>
      <c r="AY480" s="9"/>
      <c r="AZ480" s="9"/>
      <c r="BA480" s="9"/>
    </row>
    <row r="481" spans="1:53" ht="15" outlineLevel="1" x14ac:dyDescent="0.25">
      <c r="A481" s="7"/>
      <c r="B481" s="8"/>
      <c r="C481" s="18"/>
      <c r="D481" s="18"/>
      <c r="E481" s="18"/>
      <c r="F481" s="27"/>
      <c r="G481" s="27" t="str">
        <f t="shared" ref="G481:G488" si="126">_xlfn.CONCAT(H219:M219)</f>
        <v>YYBNWbd</v>
      </c>
      <c r="H481" s="880">
        <v>0</v>
      </c>
      <c r="I481" s="880">
        <f>I480</f>
        <v>1</v>
      </c>
      <c r="J481" s="880">
        <f>J480+1</f>
        <v>3</v>
      </c>
      <c r="K481" s="880">
        <f>K480</f>
        <v>2</v>
      </c>
      <c r="L481" s="743" cm="1">
        <f t="array" ref="L481">INDEX($H481:$K481,0,MATCH(L$422,$H$422:$K$422,0))*INDEX($J$416:$R$419,MATCH(L$422,$I$416:$I$419,0),MATCH(L$421,$J$415:$R$415,0))</f>
        <v>0</v>
      </c>
      <c r="M481" s="743" cm="1">
        <f t="array" ref="M481">INDEX($H481:$K481,0,MATCH(M$422,$H$422:$K$422,0))*INDEX($J$416:$R$419,MATCH(M$422,$I$416:$I$419,0),MATCH(M$421,$J$415:$R$415,0))</f>
        <v>1</v>
      </c>
      <c r="N481" s="743" cm="1">
        <f t="array" ref="N481">INDEX($H481:$K481,0,MATCH(N$422,$H$422:$K$422,0))*INDEX($J$416:$R$419,MATCH(N$422,$I$416:$I$419,0),MATCH(N$421,$J$415:$R$415,0))</f>
        <v>3</v>
      </c>
      <c r="O481" s="743" cm="1">
        <f t="array" ref="O481">INDEX($H481:$K481,0,MATCH(O$422,$H$422:$K$422,0))*INDEX($J$416:$R$419,MATCH(O$422,$I$416:$I$419,0),MATCH(O$421,$J$415:$R$415,0))</f>
        <v>2</v>
      </c>
      <c r="P481" s="743" cm="1">
        <f t="array" ref="P481">INDEX($H481:$K481,0,MATCH(P$422,$H$422:$K$422,0))*INDEX($J$416:$R$419,MATCH(P$422,$I$416:$I$419,0),MATCH(P$421,$J$415:$R$415,0))</f>
        <v>0</v>
      </c>
      <c r="Q481" s="743" cm="1">
        <f t="array" ref="Q481">INDEX($H481:$K481,0,MATCH(Q$422,$H$422:$K$422,0))*INDEX($J$416:$R$419,MATCH(Q$422,$I$416:$I$419,0),MATCH(Q$421,$J$415:$R$415,0))</f>
        <v>1</v>
      </c>
      <c r="R481" s="743" cm="1">
        <f t="array" ref="R481">INDEX($H481:$K481,0,MATCH(R$422,$H$422:$K$422,0))*INDEX($J$416:$R$419,MATCH(R$422,$I$416:$I$419,0),MATCH(R$421,$J$415:$R$415,0))</f>
        <v>3</v>
      </c>
      <c r="S481" s="743" cm="1">
        <f t="array" ref="S481">INDEX($H481:$K481,0,MATCH(S$422,$H$422:$K$422,0))*INDEX($J$416:$R$419,MATCH(S$422,$I$416:$I$419,0),MATCH(S$421,$J$415:$R$415,0))</f>
        <v>2</v>
      </c>
      <c r="T481" s="743" cm="1">
        <f t="array" ref="T481">INDEX($H481:$K481,0,MATCH(T$422,$H$422:$K$422,0))*INDEX($J$416:$R$419,MATCH(T$422,$I$416:$I$419,0),MATCH(T$421,$J$415:$R$415,0))</f>
        <v>0</v>
      </c>
      <c r="U481" s="743" cm="1">
        <f t="array" ref="U481">INDEX($H481:$K481,0,MATCH(U$422,$H$422:$K$422,0))*INDEX($J$416:$R$419,MATCH(U$422,$I$416:$I$419,0),MATCH(U$421,$J$415:$R$415,0))</f>
        <v>1</v>
      </c>
      <c r="V481" s="743" cm="1">
        <f t="array" ref="V481">INDEX($H481:$K481,0,MATCH(V$422,$H$422:$K$422,0))*INDEX($J$416:$R$419,MATCH(V$422,$I$416:$I$419,0),MATCH(V$421,$J$415:$R$415,0))</f>
        <v>3</v>
      </c>
      <c r="W481" s="743" cm="1">
        <f t="array" ref="W481">INDEX($H481:$K481,0,MATCH(W$422,$H$422:$K$422,0))*INDEX($J$416:$R$419,MATCH(W$422,$I$416:$I$419,0),MATCH(W$421,$J$415:$R$415,0))</f>
        <v>2</v>
      </c>
      <c r="X481" s="743" cm="1">
        <f t="array" ref="X481">INDEX($H481:$K481,0,MATCH(X$422,$H$422:$K$422,0))*INDEX($J$416:$R$419,MATCH(X$422,$I$416:$I$419,0),MATCH(X$421,$J$415:$R$415,0))</f>
        <v>0</v>
      </c>
      <c r="Y481" s="743" cm="1">
        <f t="array" ref="Y481">INDEX($H481:$K481,0,MATCH(Y$422,$H$422:$K$422,0))*INDEX($J$416:$R$419,MATCH(Y$422,$I$416:$I$419,0),MATCH(Y$421,$J$415:$R$415,0))</f>
        <v>1</v>
      </c>
      <c r="Z481" s="743" cm="1">
        <f t="array" ref="Z481">INDEX($H481:$K481,0,MATCH(Z$422,$H$422:$K$422,0))*INDEX($J$416:$R$419,MATCH(Z$422,$I$416:$I$419,0),MATCH(Z$421,$J$415:$R$415,0))</f>
        <v>3</v>
      </c>
      <c r="AA481" s="743" cm="1">
        <f t="array" ref="AA481">INDEX($H481:$K481,0,MATCH(AA$422,$H$422:$K$422,0))*INDEX($J$416:$R$419,MATCH(AA$422,$I$416:$I$419,0),MATCH(AA$421,$J$415:$R$415,0))</f>
        <v>2</v>
      </c>
      <c r="AB481" s="743" cm="1">
        <f t="array" ref="AB481">INDEX($H481:$K481,0,MATCH(AB$422,$H$422:$K$422,0))*INDEX($J$416:$R$419,MATCH(AB$422,$I$416:$I$419,0),MATCH(AB$421,$J$415:$R$415,0))</f>
        <v>0</v>
      </c>
      <c r="AC481" s="743" cm="1">
        <f t="array" ref="AC481">INDEX($H481:$K481,0,MATCH(AC$422,$H$422:$K$422,0))*INDEX($J$416:$R$419,MATCH(AC$422,$I$416:$I$419,0),MATCH(AC$421,$J$415:$R$415,0))</f>
        <v>1</v>
      </c>
      <c r="AD481" s="743" cm="1">
        <f t="array" ref="AD481">INDEX($H481:$K481,0,MATCH(AD$422,$H$422:$K$422,0))*INDEX($J$416:$R$419,MATCH(AD$422,$I$416:$I$419,0),MATCH(AD$421,$J$415:$R$415,0))</f>
        <v>3</v>
      </c>
      <c r="AE481" s="743" cm="1">
        <f t="array" ref="AE481">INDEX($H481:$K481,0,MATCH(AE$422,$H$422:$K$422,0))*INDEX($J$416:$R$419,MATCH(AE$422,$I$416:$I$419,0),MATCH(AE$421,$J$415:$R$415,0))</f>
        <v>2</v>
      </c>
      <c r="AF481" s="743" cm="1">
        <f t="array" ref="AF481">INDEX($H481:$K481,0,MATCH(AF$422,$H$422:$K$422,0))*INDEX($J$416:$R$419,MATCH(AF$422,$I$416:$I$419,0),MATCH(AF$421,$J$415:$R$415,0))</f>
        <v>0</v>
      </c>
      <c r="AG481" s="743" cm="1">
        <f t="array" ref="AG481">INDEX($H481:$K481,0,MATCH(AG$422,$H$422:$K$422,0))*INDEX($J$416:$R$419,MATCH(AG$422,$I$416:$I$419,0),MATCH(AG$421,$J$415:$R$415,0))</f>
        <v>1</v>
      </c>
      <c r="AH481" s="743" cm="1">
        <f t="array" ref="AH481">INDEX($H481:$K481,0,MATCH(AH$422,$H$422:$K$422,0))*INDEX($J$416:$R$419,MATCH(AH$422,$I$416:$I$419,0),MATCH(AH$421,$J$415:$R$415,0))</f>
        <v>3</v>
      </c>
      <c r="AI481" s="743" cm="1">
        <f t="array" ref="AI481">INDEX($H481:$K481,0,MATCH(AI$422,$H$422:$K$422,0))*INDEX($J$416:$R$419,MATCH(AI$422,$I$416:$I$419,0),MATCH(AI$421,$J$415:$R$415,0))</f>
        <v>2</v>
      </c>
      <c r="AJ481" s="743" cm="1">
        <f t="array" ref="AJ481">INDEX($H481:$K481,0,MATCH(AJ$422,$H$422:$K$422,0))*INDEX($J$416:$R$419,MATCH(AJ$422,$I$416:$I$419,0),MATCH(AJ$421,$J$415:$R$415,0))</f>
        <v>0</v>
      </c>
      <c r="AK481" s="743" cm="1">
        <f t="array" ref="AK481">INDEX($H481:$K481,0,MATCH(AK$422,$H$422:$K$422,0))*INDEX($J$416:$R$419,MATCH(AK$422,$I$416:$I$419,0),MATCH(AK$421,$J$415:$R$415,0))</f>
        <v>1</v>
      </c>
      <c r="AL481" s="743" cm="1">
        <f t="array" ref="AL481">INDEX($H481:$K481,0,MATCH(AL$422,$H$422:$K$422,0))*INDEX($J$416:$R$419,MATCH(AL$422,$I$416:$I$419,0),MATCH(AL$421,$J$415:$R$415,0))</f>
        <v>3</v>
      </c>
      <c r="AM481" s="743" cm="1">
        <f t="array" ref="AM481">INDEX($H481:$K481,0,MATCH(AM$422,$H$422:$K$422,0))*INDEX($J$416:$R$419,MATCH(AM$422,$I$416:$I$419,0),MATCH(AM$421,$J$415:$R$415,0))</f>
        <v>2</v>
      </c>
      <c r="AN481" s="743" cm="1">
        <f t="array" ref="AN481">INDEX($H481:$K481,0,MATCH(AN$422,$H$422:$K$422,0))*INDEX($J$416:$R$419,MATCH(AN$422,$I$416:$I$419,0),MATCH(AN$421,$J$415:$R$415,0))</f>
        <v>0</v>
      </c>
      <c r="AO481" s="743" cm="1">
        <f t="array" ref="AO481">INDEX($H481:$K481,0,MATCH(AO$422,$H$422:$K$422,0))*INDEX($J$416:$R$419,MATCH(AO$422,$I$416:$I$419,0),MATCH(AO$421,$J$415:$R$415,0))</f>
        <v>1</v>
      </c>
      <c r="AP481" s="743" cm="1">
        <f t="array" ref="AP481">INDEX($H481:$K481,0,MATCH(AP$422,$H$422:$K$422,0))*INDEX($J$416:$R$419,MATCH(AP$422,$I$416:$I$419,0),MATCH(AP$421,$J$415:$R$415,0))</f>
        <v>3</v>
      </c>
      <c r="AQ481" s="743" cm="1">
        <f t="array" ref="AQ481">INDEX($H481:$K481,0,MATCH(AQ$422,$H$422:$K$422,0))*INDEX($J$416:$R$419,MATCH(AQ$422,$I$416:$I$419,0),MATCH(AQ$421,$J$415:$R$415,0))</f>
        <v>2</v>
      </c>
      <c r="AR481" s="743" cm="1">
        <f t="array" ref="AR481">INDEX($H481:$K481,0,MATCH(AR$422,$H$422:$K$422,0))*INDEX($J$416:$R$419,MATCH(AR$422,$I$416:$I$419,0),MATCH(AR$421,$J$415:$R$415,0))</f>
        <v>0</v>
      </c>
      <c r="AS481" s="743" cm="1">
        <f t="array" ref="AS481">INDEX($H481:$K481,0,MATCH(AS$422,$H$422:$K$422,0))*INDEX($J$416:$R$419,MATCH(AS$422,$I$416:$I$419,0),MATCH(AS$421,$J$415:$R$415,0))</f>
        <v>1</v>
      </c>
      <c r="AT481" s="743" cm="1">
        <f t="array" ref="AT481">INDEX($H481:$K481,0,MATCH(AT$422,$H$422:$K$422,0))*INDEX($J$416:$R$419,MATCH(AT$422,$I$416:$I$419,0),MATCH(AT$421,$J$415:$R$415,0))</f>
        <v>3</v>
      </c>
      <c r="AU481" s="743" cm="1">
        <f t="array" ref="AU481">INDEX($H481:$K481,0,MATCH(AU$422,$H$422:$K$422,0))*INDEX($J$416:$R$419,MATCH(AU$422,$I$416:$I$419,0),MATCH(AU$421,$J$415:$R$415,0))</f>
        <v>2</v>
      </c>
      <c r="AV481" s="196"/>
      <c r="AW481" s="196"/>
      <c r="AX481" s="17"/>
      <c r="AY481" s="9"/>
      <c r="AZ481" s="9"/>
      <c r="BA481" s="9"/>
    </row>
    <row r="482" spans="1:53" ht="15" outlineLevel="1" x14ac:dyDescent="0.25">
      <c r="A482" s="7"/>
      <c r="B482" s="8"/>
      <c r="C482" s="18"/>
      <c r="D482" s="18"/>
      <c r="E482" s="18"/>
      <c r="F482" s="27"/>
      <c r="G482" s="27" t="str">
        <f t="shared" si="126"/>
        <v>YYNWBl</v>
      </c>
      <c r="H482" s="665">
        <v>1</v>
      </c>
      <c r="I482" s="665">
        <v>1</v>
      </c>
      <c r="J482" s="665">
        <v>5</v>
      </c>
      <c r="K482" s="665">
        <v>0</v>
      </c>
      <c r="L482" s="743" cm="1">
        <f t="array" ref="L482">INDEX($H482:$K482,0,MATCH(L$422,$H$422:$K$422,0))*INDEX($J$416:$R$419,MATCH(L$422,$I$416:$I$419,0),MATCH(L$421,$J$415:$R$415,0))</f>
        <v>2</v>
      </c>
      <c r="M482" s="743" cm="1">
        <f t="array" ref="M482">INDEX($H482:$K482,0,MATCH(M$422,$H$422:$K$422,0))*INDEX($J$416:$R$419,MATCH(M$422,$I$416:$I$419,0),MATCH(M$421,$J$415:$R$415,0))</f>
        <v>1</v>
      </c>
      <c r="N482" s="743" cm="1">
        <f t="array" ref="N482">INDEX($H482:$K482,0,MATCH(N$422,$H$422:$K$422,0))*INDEX($J$416:$R$419,MATCH(N$422,$I$416:$I$419,0),MATCH(N$421,$J$415:$R$415,0))</f>
        <v>5</v>
      </c>
      <c r="O482" s="743" cm="1">
        <f t="array" ref="O482">INDEX($H482:$K482,0,MATCH(O$422,$H$422:$K$422,0))*INDEX($J$416:$R$419,MATCH(O$422,$I$416:$I$419,0),MATCH(O$421,$J$415:$R$415,0))</f>
        <v>0</v>
      </c>
      <c r="P482" s="743" cm="1">
        <f t="array" ref="P482">INDEX($H482:$K482,0,MATCH(P$422,$H$422:$K$422,0))*INDEX($J$416:$R$419,MATCH(P$422,$I$416:$I$419,0),MATCH(P$421,$J$415:$R$415,0))</f>
        <v>2</v>
      </c>
      <c r="Q482" s="743" cm="1">
        <f t="array" ref="Q482">INDEX($H482:$K482,0,MATCH(Q$422,$H$422:$K$422,0))*INDEX($J$416:$R$419,MATCH(Q$422,$I$416:$I$419,0),MATCH(Q$421,$J$415:$R$415,0))</f>
        <v>1</v>
      </c>
      <c r="R482" s="743" cm="1">
        <f t="array" ref="R482">INDEX($H482:$K482,0,MATCH(R$422,$H$422:$K$422,0))*INDEX($J$416:$R$419,MATCH(R$422,$I$416:$I$419,0),MATCH(R$421,$J$415:$R$415,0))</f>
        <v>5</v>
      </c>
      <c r="S482" s="743" cm="1">
        <f t="array" ref="S482">INDEX($H482:$K482,0,MATCH(S$422,$H$422:$K$422,0))*INDEX($J$416:$R$419,MATCH(S$422,$I$416:$I$419,0),MATCH(S$421,$J$415:$R$415,0))</f>
        <v>0</v>
      </c>
      <c r="T482" s="743" cm="1">
        <f t="array" ref="T482">INDEX($H482:$K482,0,MATCH(T$422,$H$422:$K$422,0))*INDEX($J$416:$R$419,MATCH(T$422,$I$416:$I$419,0),MATCH(T$421,$J$415:$R$415,0))</f>
        <v>2</v>
      </c>
      <c r="U482" s="743" cm="1">
        <f t="array" ref="U482">INDEX($H482:$K482,0,MATCH(U$422,$H$422:$K$422,0))*INDEX($J$416:$R$419,MATCH(U$422,$I$416:$I$419,0),MATCH(U$421,$J$415:$R$415,0))</f>
        <v>1</v>
      </c>
      <c r="V482" s="743" cm="1">
        <f t="array" ref="V482">INDEX($H482:$K482,0,MATCH(V$422,$H$422:$K$422,0))*INDEX($J$416:$R$419,MATCH(V$422,$I$416:$I$419,0),MATCH(V$421,$J$415:$R$415,0))</f>
        <v>5</v>
      </c>
      <c r="W482" s="743" cm="1">
        <f t="array" ref="W482">INDEX($H482:$K482,0,MATCH(W$422,$H$422:$K$422,0))*INDEX($J$416:$R$419,MATCH(W$422,$I$416:$I$419,0),MATCH(W$421,$J$415:$R$415,0))</f>
        <v>0</v>
      </c>
      <c r="X482" s="743" cm="1">
        <f t="array" ref="X482">INDEX($H482:$K482,0,MATCH(X$422,$H$422:$K$422,0))*INDEX($J$416:$R$419,MATCH(X$422,$I$416:$I$419,0),MATCH(X$421,$J$415:$R$415,0))</f>
        <v>2</v>
      </c>
      <c r="Y482" s="743" cm="1">
        <f t="array" ref="Y482">INDEX($H482:$K482,0,MATCH(Y$422,$H$422:$K$422,0))*INDEX($J$416:$R$419,MATCH(Y$422,$I$416:$I$419,0),MATCH(Y$421,$J$415:$R$415,0))</f>
        <v>1</v>
      </c>
      <c r="Z482" s="743" cm="1">
        <f t="array" ref="Z482">INDEX($H482:$K482,0,MATCH(Z$422,$H$422:$K$422,0))*INDEX($J$416:$R$419,MATCH(Z$422,$I$416:$I$419,0),MATCH(Z$421,$J$415:$R$415,0))</f>
        <v>5</v>
      </c>
      <c r="AA482" s="743" cm="1">
        <f t="array" ref="AA482">INDEX($H482:$K482,0,MATCH(AA$422,$H$422:$K$422,0))*INDEX($J$416:$R$419,MATCH(AA$422,$I$416:$I$419,0),MATCH(AA$421,$J$415:$R$415,0))</f>
        <v>0</v>
      </c>
      <c r="AB482" s="743" cm="1">
        <f t="array" ref="AB482">INDEX($H482:$K482,0,MATCH(AB$422,$H$422:$K$422,0))*INDEX($J$416:$R$419,MATCH(AB$422,$I$416:$I$419,0),MATCH(AB$421,$J$415:$R$415,0))</f>
        <v>1</v>
      </c>
      <c r="AC482" s="743" cm="1">
        <f t="array" ref="AC482">INDEX($H482:$K482,0,MATCH(AC$422,$H$422:$K$422,0))*INDEX($J$416:$R$419,MATCH(AC$422,$I$416:$I$419,0),MATCH(AC$421,$J$415:$R$415,0))</f>
        <v>1</v>
      </c>
      <c r="AD482" s="743" cm="1">
        <f t="array" ref="AD482">INDEX($H482:$K482,0,MATCH(AD$422,$H$422:$K$422,0))*INDEX($J$416:$R$419,MATCH(AD$422,$I$416:$I$419,0),MATCH(AD$421,$J$415:$R$415,0))</f>
        <v>5</v>
      </c>
      <c r="AE482" s="743" cm="1">
        <f t="array" ref="AE482">INDEX($H482:$K482,0,MATCH(AE$422,$H$422:$K$422,0))*INDEX($J$416:$R$419,MATCH(AE$422,$I$416:$I$419,0),MATCH(AE$421,$J$415:$R$415,0))</f>
        <v>0</v>
      </c>
      <c r="AF482" s="743" cm="1">
        <f t="array" ref="AF482">INDEX($H482:$K482,0,MATCH(AF$422,$H$422:$K$422,0))*INDEX($J$416:$R$419,MATCH(AF$422,$I$416:$I$419,0),MATCH(AF$421,$J$415:$R$415,0))</f>
        <v>1</v>
      </c>
      <c r="AG482" s="743" cm="1">
        <f t="array" ref="AG482">INDEX($H482:$K482,0,MATCH(AG$422,$H$422:$K$422,0))*INDEX($J$416:$R$419,MATCH(AG$422,$I$416:$I$419,0),MATCH(AG$421,$J$415:$R$415,0))</f>
        <v>1</v>
      </c>
      <c r="AH482" s="743" cm="1">
        <f t="array" ref="AH482">INDEX($H482:$K482,0,MATCH(AH$422,$H$422:$K$422,0))*INDEX($J$416:$R$419,MATCH(AH$422,$I$416:$I$419,0),MATCH(AH$421,$J$415:$R$415,0))</f>
        <v>5</v>
      </c>
      <c r="AI482" s="743" cm="1">
        <f t="array" ref="AI482">INDEX($H482:$K482,0,MATCH(AI$422,$H$422:$K$422,0))*INDEX($J$416:$R$419,MATCH(AI$422,$I$416:$I$419,0),MATCH(AI$421,$J$415:$R$415,0))</f>
        <v>0</v>
      </c>
      <c r="AJ482" s="743" cm="1">
        <f t="array" ref="AJ482">INDEX($H482:$K482,0,MATCH(AJ$422,$H$422:$K$422,0))*INDEX($J$416:$R$419,MATCH(AJ$422,$I$416:$I$419,0),MATCH(AJ$421,$J$415:$R$415,0))</f>
        <v>1</v>
      </c>
      <c r="AK482" s="743" cm="1">
        <f t="array" ref="AK482">INDEX($H482:$K482,0,MATCH(AK$422,$H$422:$K$422,0))*INDEX($J$416:$R$419,MATCH(AK$422,$I$416:$I$419,0),MATCH(AK$421,$J$415:$R$415,0))</f>
        <v>1</v>
      </c>
      <c r="AL482" s="743" cm="1">
        <f t="array" ref="AL482">INDEX($H482:$K482,0,MATCH(AL$422,$H$422:$K$422,0))*INDEX($J$416:$R$419,MATCH(AL$422,$I$416:$I$419,0),MATCH(AL$421,$J$415:$R$415,0))</f>
        <v>5</v>
      </c>
      <c r="AM482" s="743" cm="1">
        <f t="array" ref="AM482">INDEX($H482:$K482,0,MATCH(AM$422,$H$422:$K$422,0))*INDEX($J$416:$R$419,MATCH(AM$422,$I$416:$I$419,0),MATCH(AM$421,$J$415:$R$415,0))</f>
        <v>0</v>
      </c>
      <c r="AN482" s="743" cm="1">
        <f t="array" ref="AN482">INDEX($H482:$K482,0,MATCH(AN$422,$H$422:$K$422,0))*INDEX($J$416:$R$419,MATCH(AN$422,$I$416:$I$419,0),MATCH(AN$421,$J$415:$R$415,0))</f>
        <v>1</v>
      </c>
      <c r="AO482" s="743" cm="1">
        <f t="array" ref="AO482">INDEX($H482:$K482,0,MATCH(AO$422,$H$422:$K$422,0))*INDEX($J$416:$R$419,MATCH(AO$422,$I$416:$I$419,0),MATCH(AO$421,$J$415:$R$415,0))</f>
        <v>1</v>
      </c>
      <c r="AP482" s="743" cm="1">
        <f t="array" ref="AP482">INDEX($H482:$K482,0,MATCH(AP$422,$H$422:$K$422,0))*INDEX($J$416:$R$419,MATCH(AP$422,$I$416:$I$419,0),MATCH(AP$421,$J$415:$R$415,0))</f>
        <v>5</v>
      </c>
      <c r="AQ482" s="743" cm="1">
        <f t="array" ref="AQ482">INDEX($H482:$K482,0,MATCH(AQ$422,$H$422:$K$422,0))*INDEX($J$416:$R$419,MATCH(AQ$422,$I$416:$I$419,0),MATCH(AQ$421,$J$415:$R$415,0))</f>
        <v>0</v>
      </c>
      <c r="AR482" s="743" cm="1">
        <f t="array" ref="AR482">INDEX($H482:$K482,0,MATCH(AR$422,$H$422:$K$422,0))*INDEX($J$416:$R$419,MATCH(AR$422,$I$416:$I$419,0),MATCH(AR$421,$J$415:$R$415,0))</f>
        <v>1</v>
      </c>
      <c r="AS482" s="743" cm="1">
        <f t="array" ref="AS482">INDEX($H482:$K482,0,MATCH(AS$422,$H$422:$K$422,0))*INDEX($J$416:$R$419,MATCH(AS$422,$I$416:$I$419,0),MATCH(AS$421,$J$415:$R$415,0))</f>
        <v>1</v>
      </c>
      <c r="AT482" s="743" cm="1">
        <f t="array" ref="AT482">INDEX($H482:$K482,0,MATCH(AT$422,$H$422:$K$422,0))*INDEX($J$416:$R$419,MATCH(AT$422,$I$416:$I$419,0),MATCH(AT$421,$J$415:$R$415,0))</f>
        <v>5</v>
      </c>
      <c r="AU482" s="743" cm="1">
        <f t="array" ref="AU482">INDEX($H482:$K482,0,MATCH(AU$422,$H$422:$K$422,0))*INDEX($J$416:$R$419,MATCH(AU$422,$I$416:$I$419,0),MATCH(AU$421,$J$415:$R$415,0))</f>
        <v>0</v>
      </c>
      <c r="AV482" s="196"/>
      <c r="AW482" s="196"/>
      <c r="AX482" s="17"/>
      <c r="AY482" s="9"/>
      <c r="AZ482" s="9"/>
      <c r="BA482" s="9"/>
    </row>
    <row r="483" spans="1:53" ht="15" outlineLevel="1" x14ac:dyDescent="0.25">
      <c r="A483" s="7"/>
      <c r="B483" s="8"/>
      <c r="C483" s="18"/>
      <c r="D483" s="18"/>
      <c r="E483" s="18"/>
      <c r="F483" s="27"/>
      <c r="G483" s="27" t="str">
        <f t="shared" si="126"/>
        <v>YYWBLw</v>
      </c>
      <c r="H483" s="232">
        <v>1</v>
      </c>
      <c r="I483" s="232">
        <v>1</v>
      </c>
      <c r="J483" s="232">
        <v>1</v>
      </c>
      <c r="K483" s="232">
        <v>1</v>
      </c>
      <c r="L483" s="743" cm="1">
        <f t="array" ref="L483">INDEX($H483:$K483,0,MATCH(L$422,$H$422:$K$422,0))*INDEX($J$416:$R$419,MATCH(L$422,$I$416:$I$419,0),MATCH(L$421,$J$415:$R$415,0))</f>
        <v>2</v>
      </c>
      <c r="M483" s="743" cm="1">
        <f t="array" ref="M483">INDEX($H483:$K483,0,MATCH(M$422,$H$422:$K$422,0))*INDEX($J$416:$R$419,MATCH(M$422,$I$416:$I$419,0),MATCH(M$421,$J$415:$R$415,0))</f>
        <v>1</v>
      </c>
      <c r="N483" s="743" cm="1">
        <f t="array" ref="N483">INDEX($H483:$K483,0,MATCH(N$422,$H$422:$K$422,0))*INDEX($J$416:$R$419,MATCH(N$422,$I$416:$I$419,0),MATCH(N$421,$J$415:$R$415,0))</f>
        <v>1</v>
      </c>
      <c r="O483" s="743" cm="1">
        <f t="array" ref="O483">INDEX($H483:$K483,0,MATCH(O$422,$H$422:$K$422,0))*INDEX($J$416:$R$419,MATCH(O$422,$I$416:$I$419,0),MATCH(O$421,$J$415:$R$415,0))</f>
        <v>1</v>
      </c>
      <c r="P483" s="743" cm="1">
        <f t="array" ref="P483">INDEX($H483:$K483,0,MATCH(P$422,$H$422:$K$422,0))*INDEX($J$416:$R$419,MATCH(P$422,$I$416:$I$419,0),MATCH(P$421,$J$415:$R$415,0))</f>
        <v>2</v>
      </c>
      <c r="Q483" s="743" cm="1">
        <f t="array" ref="Q483">INDEX($H483:$K483,0,MATCH(Q$422,$H$422:$K$422,0))*INDEX($J$416:$R$419,MATCH(Q$422,$I$416:$I$419,0),MATCH(Q$421,$J$415:$R$415,0))</f>
        <v>1</v>
      </c>
      <c r="R483" s="743" cm="1">
        <f t="array" ref="R483">INDEX($H483:$K483,0,MATCH(R$422,$H$422:$K$422,0))*INDEX($J$416:$R$419,MATCH(R$422,$I$416:$I$419,0),MATCH(R$421,$J$415:$R$415,0))</f>
        <v>1</v>
      </c>
      <c r="S483" s="743" cm="1">
        <f t="array" ref="S483">INDEX($H483:$K483,0,MATCH(S$422,$H$422:$K$422,0))*INDEX($J$416:$R$419,MATCH(S$422,$I$416:$I$419,0),MATCH(S$421,$J$415:$R$415,0))</f>
        <v>1</v>
      </c>
      <c r="T483" s="743" cm="1">
        <f t="array" ref="T483">INDEX($H483:$K483,0,MATCH(T$422,$H$422:$K$422,0))*INDEX($J$416:$R$419,MATCH(T$422,$I$416:$I$419,0),MATCH(T$421,$J$415:$R$415,0))</f>
        <v>2</v>
      </c>
      <c r="U483" s="743" cm="1">
        <f t="array" ref="U483">INDEX($H483:$K483,0,MATCH(U$422,$H$422:$K$422,0))*INDEX($J$416:$R$419,MATCH(U$422,$I$416:$I$419,0),MATCH(U$421,$J$415:$R$415,0))</f>
        <v>1</v>
      </c>
      <c r="V483" s="743" cm="1">
        <f t="array" ref="V483">INDEX($H483:$K483,0,MATCH(V$422,$H$422:$K$422,0))*INDEX($J$416:$R$419,MATCH(V$422,$I$416:$I$419,0),MATCH(V$421,$J$415:$R$415,0))</f>
        <v>1</v>
      </c>
      <c r="W483" s="743" cm="1">
        <f t="array" ref="W483">INDEX($H483:$K483,0,MATCH(W$422,$H$422:$K$422,0))*INDEX($J$416:$R$419,MATCH(W$422,$I$416:$I$419,0),MATCH(W$421,$J$415:$R$415,0))</f>
        <v>1</v>
      </c>
      <c r="X483" s="743" cm="1">
        <f t="array" ref="X483">INDEX($H483:$K483,0,MATCH(X$422,$H$422:$K$422,0))*INDEX($J$416:$R$419,MATCH(X$422,$I$416:$I$419,0),MATCH(X$421,$J$415:$R$415,0))</f>
        <v>2</v>
      </c>
      <c r="Y483" s="743" cm="1">
        <f t="array" ref="Y483">INDEX($H483:$K483,0,MATCH(Y$422,$H$422:$K$422,0))*INDEX($J$416:$R$419,MATCH(Y$422,$I$416:$I$419,0),MATCH(Y$421,$J$415:$R$415,0))</f>
        <v>1</v>
      </c>
      <c r="Z483" s="743" cm="1">
        <f t="array" ref="Z483">INDEX($H483:$K483,0,MATCH(Z$422,$H$422:$K$422,0))*INDEX($J$416:$R$419,MATCH(Z$422,$I$416:$I$419,0),MATCH(Z$421,$J$415:$R$415,0))</f>
        <v>1</v>
      </c>
      <c r="AA483" s="743" cm="1">
        <f t="array" ref="AA483">INDEX($H483:$K483,0,MATCH(AA$422,$H$422:$K$422,0))*INDEX($J$416:$R$419,MATCH(AA$422,$I$416:$I$419,0),MATCH(AA$421,$J$415:$R$415,0))</f>
        <v>1</v>
      </c>
      <c r="AB483" s="743" cm="1">
        <f t="array" ref="AB483">INDEX($H483:$K483,0,MATCH(AB$422,$H$422:$K$422,0))*INDEX($J$416:$R$419,MATCH(AB$422,$I$416:$I$419,0),MATCH(AB$421,$J$415:$R$415,0))</f>
        <v>1</v>
      </c>
      <c r="AC483" s="743" cm="1">
        <f t="array" ref="AC483">INDEX($H483:$K483,0,MATCH(AC$422,$H$422:$K$422,0))*INDEX($J$416:$R$419,MATCH(AC$422,$I$416:$I$419,0),MATCH(AC$421,$J$415:$R$415,0))</f>
        <v>1</v>
      </c>
      <c r="AD483" s="743" cm="1">
        <f t="array" ref="AD483">INDEX($H483:$K483,0,MATCH(AD$422,$H$422:$K$422,0))*INDEX($J$416:$R$419,MATCH(AD$422,$I$416:$I$419,0),MATCH(AD$421,$J$415:$R$415,0))</f>
        <v>1</v>
      </c>
      <c r="AE483" s="743" cm="1">
        <f t="array" ref="AE483">INDEX($H483:$K483,0,MATCH(AE$422,$H$422:$K$422,0))*INDEX($J$416:$R$419,MATCH(AE$422,$I$416:$I$419,0),MATCH(AE$421,$J$415:$R$415,0))</f>
        <v>1</v>
      </c>
      <c r="AF483" s="743" cm="1">
        <f t="array" ref="AF483">INDEX($H483:$K483,0,MATCH(AF$422,$H$422:$K$422,0))*INDEX($J$416:$R$419,MATCH(AF$422,$I$416:$I$419,0),MATCH(AF$421,$J$415:$R$415,0))</f>
        <v>1</v>
      </c>
      <c r="AG483" s="743" cm="1">
        <f t="array" ref="AG483">INDEX($H483:$K483,0,MATCH(AG$422,$H$422:$K$422,0))*INDEX($J$416:$R$419,MATCH(AG$422,$I$416:$I$419,0),MATCH(AG$421,$J$415:$R$415,0))</f>
        <v>1</v>
      </c>
      <c r="AH483" s="743" cm="1">
        <f t="array" ref="AH483">INDEX($H483:$K483,0,MATCH(AH$422,$H$422:$K$422,0))*INDEX($J$416:$R$419,MATCH(AH$422,$I$416:$I$419,0),MATCH(AH$421,$J$415:$R$415,0))</f>
        <v>1</v>
      </c>
      <c r="AI483" s="743" cm="1">
        <f t="array" ref="AI483">INDEX($H483:$K483,0,MATCH(AI$422,$H$422:$K$422,0))*INDEX($J$416:$R$419,MATCH(AI$422,$I$416:$I$419,0),MATCH(AI$421,$J$415:$R$415,0))</f>
        <v>1</v>
      </c>
      <c r="AJ483" s="743" cm="1">
        <f t="array" ref="AJ483">INDEX($H483:$K483,0,MATCH(AJ$422,$H$422:$K$422,0))*INDEX($J$416:$R$419,MATCH(AJ$422,$I$416:$I$419,0),MATCH(AJ$421,$J$415:$R$415,0))</f>
        <v>1</v>
      </c>
      <c r="AK483" s="743" cm="1">
        <f t="array" ref="AK483">INDEX($H483:$K483,0,MATCH(AK$422,$H$422:$K$422,0))*INDEX($J$416:$R$419,MATCH(AK$422,$I$416:$I$419,0),MATCH(AK$421,$J$415:$R$415,0))</f>
        <v>1</v>
      </c>
      <c r="AL483" s="743" cm="1">
        <f t="array" ref="AL483">INDEX($H483:$K483,0,MATCH(AL$422,$H$422:$K$422,0))*INDEX($J$416:$R$419,MATCH(AL$422,$I$416:$I$419,0),MATCH(AL$421,$J$415:$R$415,0))</f>
        <v>1</v>
      </c>
      <c r="AM483" s="743" cm="1">
        <f t="array" ref="AM483">INDEX($H483:$K483,0,MATCH(AM$422,$H$422:$K$422,0))*INDEX($J$416:$R$419,MATCH(AM$422,$I$416:$I$419,0),MATCH(AM$421,$J$415:$R$415,0))</f>
        <v>1</v>
      </c>
      <c r="AN483" s="743" cm="1">
        <f t="array" ref="AN483">INDEX($H483:$K483,0,MATCH(AN$422,$H$422:$K$422,0))*INDEX($J$416:$R$419,MATCH(AN$422,$I$416:$I$419,0),MATCH(AN$421,$J$415:$R$415,0))</f>
        <v>1</v>
      </c>
      <c r="AO483" s="743" cm="1">
        <f t="array" ref="AO483">INDEX($H483:$K483,0,MATCH(AO$422,$H$422:$K$422,0))*INDEX($J$416:$R$419,MATCH(AO$422,$I$416:$I$419,0),MATCH(AO$421,$J$415:$R$415,0))</f>
        <v>1</v>
      </c>
      <c r="AP483" s="743" cm="1">
        <f t="array" ref="AP483">INDEX($H483:$K483,0,MATCH(AP$422,$H$422:$K$422,0))*INDEX($J$416:$R$419,MATCH(AP$422,$I$416:$I$419,0),MATCH(AP$421,$J$415:$R$415,0))</f>
        <v>1</v>
      </c>
      <c r="AQ483" s="743" cm="1">
        <f t="array" ref="AQ483">INDEX($H483:$K483,0,MATCH(AQ$422,$H$422:$K$422,0))*INDEX($J$416:$R$419,MATCH(AQ$422,$I$416:$I$419,0),MATCH(AQ$421,$J$415:$R$415,0))</f>
        <v>1</v>
      </c>
      <c r="AR483" s="743" cm="1">
        <f t="array" ref="AR483">INDEX($H483:$K483,0,MATCH(AR$422,$H$422:$K$422,0))*INDEX($J$416:$R$419,MATCH(AR$422,$I$416:$I$419,0),MATCH(AR$421,$J$415:$R$415,0))</f>
        <v>1</v>
      </c>
      <c r="AS483" s="743" cm="1">
        <f t="array" ref="AS483">INDEX($H483:$K483,0,MATCH(AS$422,$H$422:$K$422,0))*INDEX($J$416:$R$419,MATCH(AS$422,$I$416:$I$419,0),MATCH(AS$421,$J$415:$R$415,0))</f>
        <v>1</v>
      </c>
      <c r="AT483" s="743" cm="1">
        <f t="array" ref="AT483">INDEX($H483:$K483,0,MATCH(AT$422,$H$422:$K$422,0))*INDEX($J$416:$R$419,MATCH(AT$422,$I$416:$I$419,0),MATCH(AT$421,$J$415:$R$415,0))</f>
        <v>1</v>
      </c>
      <c r="AU483" s="743" cm="1">
        <f t="array" ref="AU483">INDEX($H483:$K483,0,MATCH(AU$422,$H$422:$K$422,0))*INDEX($J$416:$R$419,MATCH(AU$422,$I$416:$I$419,0),MATCH(AU$421,$J$415:$R$415,0))</f>
        <v>1</v>
      </c>
      <c r="AV483" s="196"/>
      <c r="AW483" s="196"/>
      <c r="AX483" s="17"/>
      <c r="AY483" s="9"/>
      <c r="AZ483" s="9"/>
      <c r="BA483" s="9"/>
    </row>
    <row r="484" spans="1:53" ht="15" outlineLevel="1" x14ac:dyDescent="0.25">
      <c r="A484" s="7"/>
      <c r="B484" s="8"/>
      <c r="C484" s="18"/>
      <c r="D484" s="18"/>
      <c r="E484" s="18"/>
      <c r="F484" s="27"/>
      <c r="G484" s="27" t="str">
        <f t="shared" si="126"/>
        <v>YYWBLwd</v>
      </c>
      <c r="H484" s="880">
        <v>0</v>
      </c>
      <c r="I484" s="880">
        <f>I483</f>
        <v>1</v>
      </c>
      <c r="J484" s="880">
        <f>J483+1</f>
        <v>2</v>
      </c>
      <c r="K484" s="880">
        <f>K483</f>
        <v>1</v>
      </c>
      <c r="L484" s="743" cm="1">
        <f t="array" ref="L484">INDEX($H484:$K484,0,MATCH(L$422,$H$422:$K$422,0))*INDEX($J$416:$R$419,MATCH(L$422,$I$416:$I$419,0),MATCH(L$421,$J$415:$R$415,0))</f>
        <v>0</v>
      </c>
      <c r="M484" s="743" cm="1">
        <f t="array" ref="M484">INDEX($H484:$K484,0,MATCH(M$422,$H$422:$K$422,0))*INDEX($J$416:$R$419,MATCH(M$422,$I$416:$I$419,0),MATCH(M$421,$J$415:$R$415,0))</f>
        <v>1</v>
      </c>
      <c r="N484" s="743" cm="1">
        <f t="array" ref="N484">INDEX($H484:$K484,0,MATCH(N$422,$H$422:$K$422,0))*INDEX($J$416:$R$419,MATCH(N$422,$I$416:$I$419,0),MATCH(N$421,$J$415:$R$415,0))</f>
        <v>2</v>
      </c>
      <c r="O484" s="743" cm="1">
        <f t="array" ref="O484">INDEX($H484:$K484,0,MATCH(O$422,$H$422:$K$422,0))*INDEX($J$416:$R$419,MATCH(O$422,$I$416:$I$419,0),MATCH(O$421,$J$415:$R$415,0))</f>
        <v>1</v>
      </c>
      <c r="P484" s="743" cm="1">
        <f t="array" ref="P484">INDEX($H484:$K484,0,MATCH(P$422,$H$422:$K$422,0))*INDEX($J$416:$R$419,MATCH(P$422,$I$416:$I$419,0),MATCH(P$421,$J$415:$R$415,0))</f>
        <v>0</v>
      </c>
      <c r="Q484" s="743" cm="1">
        <f t="array" ref="Q484">INDEX($H484:$K484,0,MATCH(Q$422,$H$422:$K$422,0))*INDEX($J$416:$R$419,MATCH(Q$422,$I$416:$I$419,0),MATCH(Q$421,$J$415:$R$415,0))</f>
        <v>1</v>
      </c>
      <c r="R484" s="743" cm="1">
        <f t="array" ref="R484">INDEX($H484:$K484,0,MATCH(R$422,$H$422:$K$422,0))*INDEX($J$416:$R$419,MATCH(R$422,$I$416:$I$419,0),MATCH(R$421,$J$415:$R$415,0))</f>
        <v>2</v>
      </c>
      <c r="S484" s="743" cm="1">
        <f t="array" ref="S484">INDEX($H484:$K484,0,MATCH(S$422,$H$422:$K$422,0))*INDEX($J$416:$R$419,MATCH(S$422,$I$416:$I$419,0),MATCH(S$421,$J$415:$R$415,0))</f>
        <v>1</v>
      </c>
      <c r="T484" s="743" cm="1">
        <f t="array" ref="T484">INDEX($H484:$K484,0,MATCH(T$422,$H$422:$K$422,0))*INDEX($J$416:$R$419,MATCH(T$422,$I$416:$I$419,0),MATCH(T$421,$J$415:$R$415,0))</f>
        <v>0</v>
      </c>
      <c r="U484" s="743" cm="1">
        <f t="array" ref="U484">INDEX($H484:$K484,0,MATCH(U$422,$H$422:$K$422,0))*INDEX($J$416:$R$419,MATCH(U$422,$I$416:$I$419,0),MATCH(U$421,$J$415:$R$415,0))</f>
        <v>1</v>
      </c>
      <c r="V484" s="743" cm="1">
        <f t="array" ref="V484">INDEX($H484:$K484,0,MATCH(V$422,$H$422:$K$422,0))*INDEX($J$416:$R$419,MATCH(V$422,$I$416:$I$419,0),MATCH(V$421,$J$415:$R$415,0))</f>
        <v>2</v>
      </c>
      <c r="W484" s="743" cm="1">
        <f t="array" ref="W484">INDEX($H484:$K484,0,MATCH(W$422,$H$422:$K$422,0))*INDEX($J$416:$R$419,MATCH(W$422,$I$416:$I$419,0),MATCH(W$421,$J$415:$R$415,0))</f>
        <v>1</v>
      </c>
      <c r="X484" s="743" cm="1">
        <f t="array" ref="X484">INDEX($H484:$K484,0,MATCH(X$422,$H$422:$K$422,0))*INDEX($J$416:$R$419,MATCH(X$422,$I$416:$I$419,0),MATCH(X$421,$J$415:$R$415,0))</f>
        <v>0</v>
      </c>
      <c r="Y484" s="743" cm="1">
        <f t="array" ref="Y484">INDEX($H484:$K484,0,MATCH(Y$422,$H$422:$K$422,0))*INDEX($J$416:$R$419,MATCH(Y$422,$I$416:$I$419,0),MATCH(Y$421,$J$415:$R$415,0))</f>
        <v>1</v>
      </c>
      <c r="Z484" s="743" cm="1">
        <f t="array" ref="Z484">INDEX($H484:$K484,0,MATCH(Z$422,$H$422:$K$422,0))*INDEX($J$416:$R$419,MATCH(Z$422,$I$416:$I$419,0),MATCH(Z$421,$J$415:$R$415,0))</f>
        <v>2</v>
      </c>
      <c r="AA484" s="743" cm="1">
        <f t="array" ref="AA484">INDEX($H484:$K484,0,MATCH(AA$422,$H$422:$K$422,0))*INDEX($J$416:$R$419,MATCH(AA$422,$I$416:$I$419,0),MATCH(AA$421,$J$415:$R$415,0))</f>
        <v>1</v>
      </c>
      <c r="AB484" s="743" cm="1">
        <f t="array" ref="AB484">INDEX($H484:$K484,0,MATCH(AB$422,$H$422:$K$422,0))*INDEX($J$416:$R$419,MATCH(AB$422,$I$416:$I$419,0),MATCH(AB$421,$J$415:$R$415,0))</f>
        <v>0</v>
      </c>
      <c r="AC484" s="743" cm="1">
        <f t="array" ref="AC484">INDEX($H484:$K484,0,MATCH(AC$422,$H$422:$K$422,0))*INDEX($J$416:$R$419,MATCH(AC$422,$I$416:$I$419,0),MATCH(AC$421,$J$415:$R$415,0))</f>
        <v>1</v>
      </c>
      <c r="AD484" s="743" cm="1">
        <f t="array" ref="AD484">INDEX($H484:$K484,0,MATCH(AD$422,$H$422:$K$422,0))*INDEX($J$416:$R$419,MATCH(AD$422,$I$416:$I$419,0),MATCH(AD$421,$J$415:$R$415,0))</f>
        <v>2</v>
      </c>
      <c r="AE484" s="743" cm="1">
        <f t="array" ref="AE484">INDEX($H484:$K484,0,MATCH(AE$422,$H$422:$K$422,0))*INDEX($J$416:$R$419,MATCH(AE$422,$I$416:$I$419,0),MATCH(AE$421,$J$415:$R$415,0))</f>
        <v>1</v>
      </c>
      <c r="AF484" s="743" cm="1">
        <f t="array" ref="AF484">INDEX($H484:$K484,0,MATCH(AF$422,$H$422:$K$422,0))*INDEX($J$416:$R$419,MATCH(AF$422,$I$416:$I$419,0),MATCH(AF$421,$J$415:$R$415,0))</f>
        <v>0</v>
      </c>
      <c r="AG484" s="743" cm="1">
        <f t="array" ref="AG484">INDEX($H484:$K484,0,MATCH(AG$422,$H$422:$K$422,0))*INDEX($J$416:$R$419,MATCH(AG$422,$I$416:$I$419,0),MATCH(AG$421,$J$415:$R$415,0))</f>
        <v>1</v>
      </c>
      <c r="AH484" s="743" cm="1">
        <f t="array" ref="AH484">INDEX($H484:$K484,0,MATCH(AH$422,$H$422:$K$422,0))*INDEX($J$416:$R$419,MATCH(AH$422,$I$416:$I$419,0),MATCH(AH$421,$J$415:$R$415,0))</f>
        <v>2</v>
      </c>
      <c r="AI484" s="743" cm="1">
        <f t="array" ref="AI484">INDEX($H484:$K484,0,MATCH(AI$422,$H$422:$K$422,0))*INDEX($J$416:$R$419,MATCH(AI$422,$I$416:$I$419,0),MATCH(AI$421,$J$415:$R$415,0))</f>
        <v>1</v>
      </c>
      <c r="AJ484" s="743" cm="1">
        <f t="array" ref="AJ484">INDEX($H484:$K484,0,MATCH(AJ$422,$H$422:$K$422,0))*INDEX($J$416:$R$419,MATCH(AJ$422,$I$416:$I$419,0),MATCH(AJ$421,$J$415:$R$415,0))</f>
        <v>0</v>
      </c>
      <c r="AK484" s="743" cm="1">
        <f t="array" ref="AK484">INDEX($H484:$K484,0,MATCH(AK$422,$H$422:$K$422,0))*INDEX($J$416:$R$419,MATCH(AK$422,$I$416:$I$419,0),MATCH(AK$421,$J$415:$R$415,0))</f>
        <v>1</v>
      </c>
      <c r="AL484" s="743" cm="1">
        <f t="array" ref="AL484">INDEX($H484:$K484,0,MATCH(AL$422,$H$422:$K$422,0))*INDEX($J$416:$R$419,MATCH(AL$422,$I$416:$I$419,0),MATCH(AL$421,$J$415:$R$415,0))</f>
        <v>2</v>
      </c>
      <c r="AM484" s="743" cm="1">
        <f t="array" ref="AM484">INDEX($H484:$K484,0,MATCH(AM$422,$H$422:$K$422,0))*INDEX($J$416:$R$419,MATCH(AM$422,$I$416:$I$419,0),MATCH(AM$421,$J$415:$R$415,0))</f>
        <v>1</v>
      </c>
      <c r="AN484" s="743" cm="1">
        <f t="array" ref="AN484">INDEX($H484:$K484,0,MATCH(AN$422,$H$422:$K$422,0))*INDEX($J$416:$R$419,MATCH(AN$422,$I$416:$I$419,0),MATCH(AN$421,$J$415:$R$415,0))</f>
        <v>0</v>
      </c>
      <c r="AO484" s="743" cm="1">
        <f t="array" ref="AO484">INDEX($H484:$K484,0,MATCH(AO$422,$H$422:$K$422,0))*INDEX($J$416:$R$419,MATCH(AO$422,$I$416:$I$419,0),MATCH(AO$421,$J$415:$R$415,0))</f>
        <v>1</v>
      </c>
      <c r="AP484" s="743" cm="1">
        <f t="array" ref="AP484">INDEX($H484:$K484,0,MATCH(AP$422,$H$422:$K$422,0))*INDEX($J$416:$R$419,MATCH(AP$422,$I$416:$I$419,0),MATCH(AP$421,$J$415:$R$415,0))</f>
        <v>2</v>
      </c>
      <c r="AQ484" s="743" cm="1">
        <f t="array" ref="AQ484">INDEX($H484:$K484,0,MATCH(AQ$422,$H$422:$K$422,0))*INDEX($J$416:$R$419,MATCH(AQ$422,$I$416:$I$419,0),MATCH(AQ$421,$J$415:$R$415,0))</f>
        <v>1</v>
      </c>
      <c r="AR484" s="743" cm="1">
        <f t="array" ref="AR484">INDEX($H484:$K484,0,MATCH(AR$422,$H$422:$K$422,0))*INDEX($J$416:$R$419,MATCH(AR$422,$I$416:$I$419,0),MATCH(AR$421,$J$415:$R$415,0))</f>
        <v>0</v>
      </c>
      <c r="AS484" s="743" cm="1">
        <f t="array" ref="AS484">INDEX($H484:$K484,0,MATCH(AS$422,$H$422:$K$422,0))*INDEX($J$416:$R$419,MATCH(AS$422,$I$416:$I$419,0),MATCH(AS$421,$J$415:$R$415,0))</f>
        <v>1</v>
      </c>
      <c r="AT484" s="743" cm="1">
        <f t="array" ref="AT484">INDEX($H484:$K484,0,MATCH(AT$422,$H$422:$K$422,0))*INDEX($J$416:$R$419,MATCH(AT$422,$I$416:$I$419,0),MATCH(AT$421,$J$415:$R$415,0))</f>
        <v>2</v>
      </c>
      <c r="AU484" s="743" cm="1">
        <f t="array" ref="AU484">INDEX($H484:$K484,0,MATCH(AU$422,$H$422:$K$422,0))*INDEX($J$416:$R$419,MATCH(AU$422,$I$416:$I$419,0),MATCH(AU$421,$J$415:$R$415,0))</f>
        <v>1</v>
      </c>
      <c r="AV484" s="196"/>
      <c r="AW484" s="196"/>
      <c r="AX484" s="17"/>
      <c r="AY484" s="9"/>
      <c r="AZ484" s="9"/>
      <c r="BA484" s="9"/>
    </row>
    <row r="485" spans="1:53" ht="15" outlineLevel="1" x14ac:dyDescent="0.25">
      <c r="A485" s="7"/>
      <c r="B485" s="8"/>
      <c r="C485" s="18"/>
      <c r="D485" s="18"/>
      <c r="E485" s="18"/>
      <c r="F485" s="27"/>
      <c r="G485" s="27" t="str">
        <f t="shared" si="126"/>
        <v>YYBLWb</v>
      </c>
      <c r="H485" s="232">
        <v>1</v>
      </c>
      <c r="I485" s="232">
        <v>1</v>
      </c>
      <c r="J485" s="232">
        <v>2</v>
      </c>
      <c r="K485" s="232">
        <v>2</v>
      </c>
      <c r="L485" s="743" cm="1">
        <f t="array" ref="L485">INDEX($H485:$K485,0,MATCH(L$422,$H$422:$K$422,0))*INDEX($J$416:$R$419,MATCH(L$422,$I$416:$I$419,0),MATCH(L$421,$J$415:$R$415,0))</f>
        <v>2</v>
      </c>
      <c r="M485" s="743" cm="1">
        <f t="array" ref="M485">INDEX($H485:$K485,0,MATCH(M$422,$H$422:$K$422,0))*INDEX($J$416:$R$419,MATCH(M$422,$I$416:$I$419,0),MATCH(M$421,$J$415:$R$415,0))</f>
        <v>1</v>
      </c>
      <c r="N485" s="743" cm="1">
        <f t="array" ref="N485">INDEX($H485:$K485,0,MATCH(N$422,$H$422:$K$422,0))*INDEX($J$416:$R$419,MATCH(N$422,$I$416:$I$419,0),MATCH(N$421,$J$415:$R$415,0))</f>
        <v>2</v>
      </c>
      <c r="O485" s="743" cm="1">
        <f t="array" ref="O485">INDEX($H485:$K485,0,MATCH(O$422,$H$422:$K$422,0))*INDEX($J$416:$R$419,MATCH(O$422,$I$416:$I$419,0),MATCH(O$421,$J$415:$R$415,0))</f>
        <v>2</v>
      </c>
      <c r="P485" s="743" cm="1">
        <f t="array" ref="P485">INDEX($H485:$K485,0,MATCH(P$422,$H$422:$K$422,0))*INDEX($J$416:$R$419,MATCH(P$422,$I$416:$I$419,0),MATCH(P$421,$J$415:$R$415,0))</f>
        <v>2</v>
      </c>
      <c r="Q485" s="743" cm="1">
        <f t="array" ref="Q485">INDEX($H485:$K485,0,MATCH(Q$422,$H$422:$K$422,0))*INDEX($J$416:$R$419,MATCH(Q$422,$I$416:$I$419,0),MATCH(Q$421,$J$415:$R$415,0))</f>
        <v>1</v>
      </c>
      <c r="R485" s="743" cm="1">
        <f t="array" ref="R485">INDEX($H485:$K485,0,MATCH(R$422,$H$422:$K$422,0))*INDEX($J$416:$R$419,MATCH(R$422,$I$416:$I$419,0),MATCH(R$421,$J$415:$R$415,0))</f>
        <v>2</v>
      </c>
      <c r="S485" s="743" cm="1">
        <f t="array" ref="S485">INDEX($H485:$K485,0,MATCH(S$422,$H$422:$K$422,0))*INDEX($J$416:$R$419,MATCH(S$422,$I$416:$I$419,0),MATCH(S$421,$J$415:$R$415,0))</f>
        <v>2</v>
      </c>
      <c r="T485" s="743" cm="1">
        <f t="array" ref="T485">INDEX($H485:$K485,0,MATCH(T$422,$H$422:$K$422,0))*INDEX($J$416:$R$419,MATCH(T$422,$I$416:$I$419,0),MATCH(T$421,$J$415:$R$415,0))</f>
        <v>2</v>
      </c>
      <c r="U485" s="743" cm="1">
        <f t="array" ref="U485">INDEX($H485:$K485,0,MATCH(U$422,$H$422:$K$422,0))*INDEX($J$416:$R$419,MATCH(U$422,$I$416:$I$419,0),MATCH(U$421,$J$415:$R$415,0))</f>
        <v>1</v>
      </c>
      <c r="V485" s="743" cm="1">
        <f t="array" ref="V485">INDEX($H485:$K485,0,MATCH(V$422,$H$422:$K$422,0))*INDEX($J$416:$R$419,MATCH(V$422,$I$416:$I$419,0),MATCH(V$421,$J$415:$R$415,0))</f>
        <v>2</v>
      </c>
      <c r="W485" s="743" cm="1">
        <f t="array" ref="W485">INDEX($H485:$K485,0,MATCH(W$422,$H$422:$K$422,0))*INDEX($J$416:$R$419,MATCH(W$422,$I$416:$I$419,0),MATCH(W$421,$J$415:$R$415,0))</f>
        <v>2</v>
      </c>
      <c r="X485" s="743" cm="1">
        <f t="array" ref="X485">INDEX($H485:$K485,0,MATCH(X$422,$H$422:$K$422,0))*INDEX($J$416:$R$419,MATCH(X$422,$I$416:$I$419,0),MATCH(X$421,$J$415:$R$415,0))</f>
        <v>2</v>
      </c>
      <c r="Y485" s="743" cm="1">
        <f t="array" ref="Y485">INDEX($H485:$K485,0,MATCH(Y$422,$H$422:$K$422,0))*INDEX($J$416:$R$419,MATCH(Y$422,$I$416:$I$419,0),MATCH(Y$421,$J$415:$R$415,0))</f>
        <v>1</v>
      </c>
      <c r="Z485" s="743" cm="1">
        <f t="array" ref="Z485">INDEX($H485:$K485,0,MATCH(Z$422,$H$422:$K$422,0))*INDEX($J$416:$R$419,MATCH(Z$422,$I$416:$I$419,0),MATCH(Z$421,$J$415:$R$415,0))</f>
        <v>2</v>
      </c>
      <c r="AA485" s="743" cm="1">
        <f t="array" ref="AA485">INDEX($H485:$K485,0,MATCH(AA$422,$H$422:$K$422,0))*INDEX($J$416:$R$419,MATCH(AA$422,$I$416:$I$419,0),MATCH(AA$421,$J$415:$R$415,0))</f>
        <v>2</v>
      </c>
      <c r="AB485" s="743" cm="1">
        <f t="array" ref="AB485">INDEX($H485:$K485,0,MATCH(AB$422,$H$422:$K$422,0))*INDEX($J$416:$R$419,MATCH(AB$422,$I$416:$I$419,0),MATCH(AB$421,$J$415:$R$415,0))</f>
        <v>1</v>
      </c>
      <c r="AC485" s="743" cm="1">
        <f t="array" ref="AC485">INDEX($H485:$K485,0,MATCH(AC$422,$H$422:$K$422,0))*INDEX($J$416:$R$419,MATCH(AC$422,$I$416:$I$419,0),MATCH(AC$421,$J$415:$R$415,0))</f>
        <v>1</v>
      </c>
      <c r="AD485" s="743" cm="1">
        <f t="array" ref="AD485">INDEX($H485:$K485,0,MATCH(AD$422,$H$422:$K$422,0))*INDEX($J$416:$R$419,MATCH(AD$422,$I$416:$I$419,0),MATCH(AD$421,$J$415:$R$415,0))</f>
        <v>2</v>
      </c>
      <c r="AE485" s="743" cm="1">
        <f t="array" ref="AE485">INDEX($H485:$K485,0,MATCH(AE$422,$H$422:$K$422,0))*INDEX($J$416:$R$419,MATCH(AE$422,$I$416:$I$419,0),MATCH(AE$421,$J$415:$R$415,0))</f>
        <v>2</v>
      </c>
      <c r="AF485" s="743" cm="1">
        <f t="array" ref="AF485">INDEX($H485:$K485,0,MATCH(AF$422,$H$422:$K$422,0))*INDEX($J$416:$R$419,MATCH(AF$422,$I$416:$I$419,0),MATCH(AF$421,$J$415:$R$415,0))</f>
        <v>1</v>
      </c>
      <c r="AG485" s="743" cm="1">
        <f t="array" ref="AG485">INDEX($H485:$K485,0,MATCH(AG$422,$H$422:$K$422,0))*INDEX($J$416:$R$419,MATCH(AG$422,$I$416:$I$419,0),MATCH(AG$421,$J$415:$R$415,0))</f>
        <v>1</v>
      </c>
      <c r="AH485" s="743" cm="1">
        <f t="array" ref="AH485">INDEX($H485:$K485,0,MATCH(AH$422,$H$422:$K$422,0))*INDEX($J$416:$R$419,MATCH(AH$422,$I$416:$I$419,0),MATCH(AH$421,$J$415:$R$415,0))</f>
        <v>2</v>
      </c>
      <c r="AI485" s="743" cm="1">
        <f t="array" ref="AI485">INDEX($H485:$K485,0,MATCH(AI$422,$H$422:$K$422,0))*INDEX($J$416:$R$419,MATCH(AI$422,$I$416:$I$419,0),MATCH(AI$421,$J$415:$R$415,0))</f>
        <v>2</v>
      </c>
      <c r="AJ485" s="743" cm="1">
        <f t="array" ref="AJ485">INDEX($H485:$K485,0,MATCH(AJ$422,$H$422:$K$422,0))*INDEX($J$416:$R$419,MATCH(AJ$422,$I$416:$I$419,0),MATCH(AJ$421,$J$415:$R$415,0))</f>
        <v>1</v>
      </c>
      <c r="AK485" s="743" cm="1">
        <f t="array" ref="AK485">INDEX($H485:$K485,0,MATCH(AK$422,$H$422:$K$422,0))*INDEX($J$416:$R$419,MATCH(AK$422,$I$416:$I$419,0),MATCH(AK$421,$J$415:$R$415,0))</f>
        <v>1</v>
      </c>
      <c r="AL485" s="743" cm="1">
        <f t="array" ref="AL485">INDEX($H485:$K485,0,MATCH(AL$422,$H$422:$K$422,0))*INDEX($J$416:$R$419,MATCH(AL$422,$I$416:$I$419,0),MATCH(AL$421,$J$415:$R$415,0))</f>
        <v>2</v>
      </c>
      <c r="AM485" s="743" cm="1">
        <f t="array" ref="AM485">INDEX($H485:$K485,0,MATCH(AM$422,$H$422:$K$422,0))*INDEX($J$416:$R$419,MATCH(AM$422,$I$416:$I$419,0),MATCH(AM$421,$J$415:$R$415,0))</f>
        <v>2</v>
      </c>
      <c r="AN485" s="743" cm="1">
        <f t="array" ref="AN485">INDEX($H485:$K485,0,MATCH(AN$422,$H$422:$K$422,0))*INDEX($J$416:$R$419,MATCH(AN$422,$I$416:$I$419,0),MATCH(AN$421,$J$415:$R$415,0))</f>
        <v>1</v>
      </c>
      <c r="AO485" s="743" cm="1">
        <f t="array" ref="AO485">INDEX($H485:$K485,0,MATCH(AO$422,$H$422:$K$422,0))*INDEX($J$416:$R$419,MATCH(AO$422,$I$416:$I$419,0),MATCH(AO$421,$J$415:$R$415,0))</f>
        <v>1</v>
      </c>
      <c r="AP485" s="743" cm="1">
        <f t="array" ref="AP485">INDEX($H485:$K485,0,MATCH(AP$422,$H$422:$K$422,0))*INDEX($J$416:$R$419,MATCH(AP$422,$I$416:$I$419,0),MATCH(AP$421,$J$415:$R$415,0))</f>
        <v>2</v>
      </c>
      <c r="AQ485" s="743" cm="1">
        <f t="array" ref="AQ485">INDEX($H485:$K485,0,MATCH(AQ$422,$H$422:$K$422,0))*INDEX($J$416:$R$419,MATCH(AQ$422,$I$416:$I$419,0),MATCH(AQ$421,$J$415:$R$415,0))</f>
        <v>2</v>
      </c>
      <c r="AR485" s="743" cm="1">
        <f t="array" ref="AR485">INDEX($H485:$K485,0,MATCH(AR$422,$H$422:$K$422,0))*INDEX($J$416:$R$419,MATCH(AR$422,$I$416:$I$419,0),MATCH(AR$421,$J$415:$R$415,0))</f>
        <v>1</v>
      </c>
      <c r="AS485" s="743" cm="1">
        <f t="array" ref="AS485">INDEX($H485:$K485,0,MATCH(AS$422,$H$422:$K$422,0))*INDEX($J$416:$R$419,MATCH(AS$422,$I$416:$I$419,0),MATCH(AS$421,$J$415:$R$415,0))</f>
        <v>1</v>
      </c>
      <c r="AT485" s="743" cm="1">
        <f t="array" ref="AT485">INDEX($H485:$K485,0,MATCH(AT$422,$H$422:$K$422,0))*INDEX($J$416:$R$419,MATCH(AT$422,$I$416:$I$419,0),MATCH(AT$421,$J$415:$R$415,0))</f>
        <v>2</v>
      </c>
      <c r="AU485" s="743" cm="1">
        <f t="array" ref="AU485">INDEX($H485:$K485,0,MATCH(AU$422,$H$422:$K$422,0))*INDEX($J$416:$R$419,MATCH(AU$422,$I$416:$I$419,0),MATCH(AU$421,$J$415:$R$415,0))</f>
        <v>2</v>
      </c>
      <c r="AV485" s="196"/>
      <c r="AW485" s="196"/>
      <c r="AX485" s="17"/>
      <c r="AY485" s="9"/>
      <c r="AZ485" s="9"/>
      <c r="BA485" s="9"/>
    </row>
    <row r="486" spans="1:53" ht="15" outlineLevel="1" x14ac:dyDescent="0.25">
      <c r="A486" s="7"/>
      <c r="B486" s="8"/>
      <c r="C486" s="18"/>
      <c r="D486" s="18"/>
      <c r="E486" s="18"/>
      <c r="F486" s="27"/>
      <c r="G486" s="27" t="str">
        <f t="shared" si="126"/>
        <v>YYBLWbd</v>
      </c>
      <c r="H486" s="880">
        <v>0</v>
      </c>
      <c r="I486" s="880">
        <f>I485</f>
        <v>1</v>
      </c>
      <c r="J486" s="880">
        <f>J485+1</f>
        <v>3</v>
      </c>
      <c r="K486" s="880">
        <f>K485</f>
        <v>2</v>
      </c>
      <c r="L486" s="743" cm="1">
        <f t="array" ref="L486">INDEX($H486:$K486,0,MATCH(L$422,$H$422:$K$422,0))*INDEX($J$416:$R$419,MATCH(L$422,$I$416:$I$419,0),MATCH(L$421,$J$415:$R$415,0))</f>
        <v>0</v>
      </c>
      <c r="M486" s="743" cm="1">
        <f t="array" ref="M486">INDEX($H486:$K486,0,MATCH(M$422,$H$422:$K$422,0))*INDEX($J$416:$R$419,MATCH(M$422,$I$416:$I$419,0),MATCH(M$421,$J$415:$R$415,0))</f>
        <v>1</v>
      </c>
      <c r="N486" s="743" cm="1">
        <f t="array" ref="N486">INDEX($H486:$K486,0,MATCH(N$422,$H$422:$K$422,0))*INDEX($J$416:$R$419,MATCH(N$422,$I$416:$I$419,0),MATCH(N$421,$J$415:$R$415,0))</f>
        <v>3</v>
      </c>
      <c r="O486" s="743" cm="1">
        <f t="array" ref="O486">INDEX($H486:$K486,0,MATCH(O$422,$H$422:$K$422,0))*INDEX($J$416:$R$419,MATCH(O$422,$I$416:$I$419,0),MATCH(O$421,$J$415:$R$415,0))</f>
        <v>2</v>
      </c>
      <c r="P486" s="743" cm="1">
        <f t="array" ref="P486">INDEX($H486:$K486,0,MATCH(P$422,$H$422:$K$422,0))*INDEX($J$416:$R$419,MATCH(P$422,$I$416:$I$419,0),MATCH(P$421,$J$415:$R$415,0))</f>
        <v>0</v>
      </c>
      <c r="Q486" s="743" cm="1">
        <f t="array" ref="Q486">INDEX($H486:$K486,0,MATCH(Q$422,$H$422:$K$422,0))*INDEX($J$416:$R$419,MATCH(Q$422,$I$416:$I$419,0),MATCH(Q$421,$J$415:$R$415,0))</f>
        <v>1</v>
      </c>
      <c r="R486" s="743" cm="1">
        <f t="array" ref="R486">INDEX($H486:$K486,0,MATCH(R$422,$H$422:$K$422,0))*INDEX($J$416:$R$419,MATCH(R$422,$I$416:$I$419,0),MATCH(R$421,$J$415:$R$415,0))</f>
        <v>3</v>
      </c>
      <c r="S486" s="743" cm="1">
        <f t="array" ref="S486">INDEX($H486:$K486,0,MATCH(S$422,$H$422:$K$422,0))*INDEX($J$416:$R$419,MATCH(S$422,$I$416:$I$419,0),MATCH(S$421,$J$415:$R$415,0))</f>
        <v>2</v>
      </c>
      <c r="T486" s="743" cm="1">
        <f t="array" ref="T486">INDEX($H486:$K486,0,MATCH(T$422,$H$422:$K$422,0))*INDEX($J$416:$R$419,MATCH(T$422,$I$416:$I$419,0),MATCH(T$421,$J$415:$R$415,0))</f>
        <v>0</v>
      </c>
      <c r="U486" s="743" cm="1">
        <f t="array" ref="U486">INDEX($H486:$K486,0,MATCH(U$422,$H$422:$K$422,0))*INDEX($J$416:$R$419,MATCH(U$422,$I$416:$I$419,0),MATCH(U$421,$J$415:$R$415,0))</f>
        <v>1</v>
      </c>
      <c r="V486" s="743" cm="1">
        <f t="array" ref="V486">INDEX($H486:$K486,0,MATCH(V$422,$H$422:$K$422,0))*INDEX($J$416:$R$419,MATCH(V$422,$I$416:$I$419,0),MATCH(V$421,$J$415:$R$415,0))</f>
        <v>3</v>
      </c>
      <c r="W486" s="743" cm="1">
        <f t="array" ref="W486">INDEX($H486:$K486,0,MATCH(W$422,$H$422:$K$422,0))*INDEX($J$416:$R$419,MATCH(W$422,$I$416:$I$419,0),MATCH(W$421,$J$415:$R$415,0))</f>
        <v>2</v>
      </c>
      <c r="X486" s="743" cm="1">
        <f t="array" ref="X486">INDEX($H486:$K486,0,MATCH(X$422,$H$422:$K$422,0))*INDEX($J$416:$R$419,MATCH(X$422,$I$416:$I$419,0),MATCH(X$421,$J$415:$R$415,0))</f>
        <v>0</v>
      </c>
      <c r="Y486" s="743" cm="1">
        <f t="array" ref="Y486">INDEX($H486:$K486,0,MATCH(Y$422,$H$422:$K$422,0))*INDEX($J$416:$R$419,MATCH(Y$422,$I$416:$I$419,0),MATCH(Y$421,$J$415:$R$415,0))</f>
        <v>1</v>
      </c>
      <c r="Z486" s="743" cm="1">
        <f t="array" ref="Z486">INDEX($H486:$K486,0,MATCH(Z$422,$H$422:$K$422,0))*INDEX($J$416:$R$419,MATCH(Z$422,$I$416:$I$419,0),MATCH(Z$421,$J$415:$R$415,0))</f>
        <v>3</v>
      </c>
      <c r="AA486" s="743" cm="1">
        <f t="array" ref="AA486">INDEX($H486:$K486,0,MATCH(AA$422,$H$422:$K$422,0))*INDEX($J$416:$R$419,MATCH(AA$422,$I$416:$I$419,0),MATCH(AA$421,$J$415:$R$415,0))</f>
        <v>2</v>
      </c>
      <c r="AB486" s="743" cm="1">
        <f t="array" ref="AB486">INDEX($H486:$K486,0,MATCH(AB$422,$H$422:$K$422,0))*INDEX($J$416:$R$419,MATCH(AB$422,$I$416:$I$419,0),MATCH(AB$421,$J$415:$R$415,0))</f>
        <v>0</v>
      </c>
      <c r="AC486" s="743" cm="1">
        <f t="array" ref="AC486">INDEX($H486:$K486,0,MATCH(AC$422,$H$422:$K$422,0))*INDEX($J$416:$R$419,MATCH(AC$422,$I$416:$I$419,0),MATCH(AC$421,$J$415:$R$415,0))</f>
        <v>1</v>
      </c>
      <c r="AD486" s="743" cm="1">
        <f t="array" ref="AD486">INDEX($H486:$K486,0,MATCH(AD$422,$H$422:$K$422,0))*INDEX($J$416:$R$419,MATCH(AD$422,$I$416:$I$419,0),MATCH(AD$421,$J$415:$R$415,0))</f>
        <v>3</v>
      </c>
      <c r="AE486" s="743" cm="1">
        <f t="array" ref="AE486">INDEX($H486:$K486,0,MATCH(AE$422,$H$422:$K$422,0))*INDEX($J$416:$R$419,MATCH(AE$422,$I$416:$I$419,0),MATCH(AE$421,$J$415:$R$415,0))</f>
        <v>2</v>
      </c>
      <c r="AF486" s="743" cm="1">
        <f t="array" ref="AF486">INDEX($H486:$K486,0,MATCH(AF$422,$H$422:$K$422,0))*INDEX($J$416:$R$419,MATCH(AF$422,$I$416:$I$419,0),MATCH(AF$421,$J$415:$R$415,0))</f>
        <v>0</v>
      </c>
      <c r="AG486" s="743" cm="1">
        <f t="array" ref="AG486">INDEX($H486:$K486,0,MATCH(AG$422,$H$422:$K$422,0))*INDEX($J$416:$R$419,MATCH(AG$422,$I$416:$I$419,0),MATCH(AG$421,$J$415:$R$415,0))</f>
        <v>1</v>
      </c>
      <c r="AH486" s="743" cm="1">
        <f t="array" ref="AH486">INDEX($H486:$K486,0,MATCH(AH$422,$H$422:$K$422,0))*INDEX($J$416:$R$419,MATCH(AH$422,$I$416:$I$419,0),MATCH(AH$421,$J$415:$R$415,0))</f>
        <v>3</v>
      </c>
      <c r="AI486" s="743" cm="1">
        <f t="array" ref="AI486">INDEX($H486:$K486,0,MATCH(AI$422,$H$422:$K$422,0))*INDEX($J$416:$R$419,MATCH(AI$422,$I$416:$I$419,0),MATCH(AI$421,$J$415:$R$415,0))</f>
        <v>2</v>
      </c>
      <c r="AJ486" s="743" cm="1">
        <f t="array" ref="AJ486">INDEX($H486:$K486,0,MATCH(AJ$422,$H$422:$K$422,0))*INDEX($J$416:$R$419,MATCH(AJ$422,$I$416:$I$419,0),MATCH(AJ$421,$J$415:$R$415,0))</f>
        <v>0</v>
      </c>
      <c r="AK486" s="743" cm="1">
        <f t="array" ref="AK486">INDEX($H486:$K486,0,MATCH(AK$422,$H$422:$K$422,0))*INDEX($J$416:$R$419,MATCH(AK$422,$I$416:$I$419,0),MATCH(AK$421,$J$415:$R$415,0))</f>
        <v>1</v>
      </c>
      <c r="AL486" s="743" cm="1">
        <f t="array" ref="AL486">INDEX($H486:$K486,0,MATCH(AL$422,$H$422:$K$422,0))*INDEX($J$416:$R$419,MATCH(AL$422,$I$416:$I$419,0),MATCH(AL$421,$J$415:$R$415,0))</f>
        <v>3</v>
      </c>
      <c r="AM486" s="743" cm="1">
        <f t="array" ref="AM486">INDEX($H486:$K486,0,MATCH(AM$422,$H$422:$K$422,0))*INDEX($J$416:$R$419,MATCH(AM$422,$I$416:$I$419,0),MATCH(AM$421,$J$415:$R$415,0))</f>
        <v>2</v>
      </c>
      <c r="AN486" s="743" cm="1">
        <f t="array" ref="AN486">INDEX($H486:$K486,0,MATCH(AN$422,$H$422:$K$422,0))*INDEX($J$416:$R$419,MATCH(AN$422,$I$416:$I$419,0),MATCH(AN$421,$J$415:$R$415,0))</f>
        <v>0</v>
      </c>
      <c r="AO486" s="743" cm="1">
        <f t="array" ref="AO486">INDEX($H486:$K486,0,MATCH(AO$422,$H$422:$K$422,0))*INDEX($J$416:$R$419,MATCH(AO$422,$I$416:$I$419,0),MATCH(AO$421,$J$415:$R$415,0))</f>
        <v>1</v>
      </c>
      <c r="AP486" s="743" cm="1">
        <f t="array" ref="AP486">INDEX($H486:$K486,0,MATCH(AP$422,$H$422:$K$422,0))*INDEX($J$416:$R$419,MATCH(AP$422,$I$416:$I$419,0),MATCH(AP$421,$J$415:$R$415,0))</f>
        <v>3</v>
      </c>
      <c r="AQ486" s="743" cm="1">
        <f t="array" ref="AQ486">INDEX($H486:$K486,0,MATCH(AQ$422,$H$422:$K$422,0))*INDEX($J$416:$R$419,MATCH(AQ$422,$I$416:$I$419,0),MATCH(AQ$421,$J$415:$R$415,0))</f>
        <v>2</v>
      </c>
      <c r="AR486" s="743" cm="1">
        <f t="array" ref="AR486">INDEX($H486:$K486,0,MATCH(AR$422,$H$422:$K$422,0))*INDEX($J$416:$R$419,MATCH(AR$422,$I$416:$I$419,0),MATCH(AR$421,$J$415:$R$415,0))</f>
        <v>0</v>
      </c>
      <c r="AS486" s="743" cm="1">
        <f t="array" ref="AS486">INDEX($H486:$K486,0,MATCH(AS$422,$H$422:$K$422,0))*INDEX($J$416:$R$419,MATCH(AS$422,$I$416:$I$419,0),MATCH(AS$421,$J$415:$R$415,0))</f>
        <v>1</v>
      </c>
      <c r="AT486" s="743" cm="1">
        <f t="array" ref="AT486">INDEX($H486:$K486,0,MATCH(AT$422,$H$422:$K$422,0))*INDEX($J$416:$R$419,MATCH(AT$422,$I$416:$I$419,0),MATCH(AT$421,$J$415:$R$415,0))</f>
        <v>3</v>
      </c>
      <c r="AU486" s="743" cm="1">
        <f t="array" ref="AU486">INDEX($H486:$K486,0,MATCH(AU$422,$H$422:$K$422,0))*INDEX($J$416:$R$419,MATCH(AU$422,$I$416:$I$419,0),MATCH(AU$421,$J$415:$R$415,0))</f>
        <v>2</v>
      </c>
      <c r="AV486" s="196"/>
      <c r="AW486" s="196"/>
      <c r="AX486" s="17"/>
      <c r="AY486" s="9"/>
      <c r="AZ486" s="9"/>
      <c r="BA486" s="9"/>
    </row>
    <row r="487" spans="1:53" ht="15" outlineLevel="1" x14ac:dyDescent="0.25">
      <c r="A487" s="7"/>
      <c r="B487" s="8"/>
      <c r="C487" s="18"/>
      <c r="D487" s="18"/>
      <c r="E487" s="18"/>
      <c r="F487" s="27"/>
      <c r="G487" s="27" t="str">
        <f t="shared" si="126"/>
        <v>YYLWBr</v>
      </c>
      <c r="H487" s="232">
        <v>1</v>
      </c>
      <c r="I487" s="232">
        <v>1</v>
      </c>
      <c r="J487" s="232">
        <v>3</v>
      </c>
      <c r="K487" s="232">
        <v>1</v>
      </c>
      <c r="L487" s="743" cm="1">
        <f t="array" ref="L487">INDEX($H487:$K487,0,MATCH(L$422,$H$422:$K$422,0))*INDEX($J$416:$R$419,MATCH(L$422,$I$416:$I$419,0),MATCH(L$421,$J$415:$R$415,0))</f>
        <v>2</v>
      </c>
      <c r="M487" s="743" cm="1">
        <f t="array" ref="M487">INDEX($H487:$K487,0,MATCH(M$422,$H$422:$K$422,0))*INDEX($J$416:$R$419,MATCH(M$422,$I$416:$I$419,0),MATCH(M$421,$J$415:$R$415,0))</f>
        <v>1</v>
      </c>
      <c r="N487" s="743" cm="1">
        <f t="array" ref="N487">INDEX($H487:$K487,0,MATCH(N$422,$H$422:$K$422,0))*INDEX($J$416:$R$419,MATCH(N$422,$I$416:$I$419,0),MATCH(N$421,$J$415:$R$415,0))</f>
        <v>3</v>
      </c>
      <c r="O487" s="743" cm="1">
        <f t="array" ref="O487">INDEX($H487:$K487,0,MATCH(O$422,$H$422:$K$422,0))*INDEX($J$416:$R$419,MATCH(O$422,$I$416:$I$419,0),MATCH(O$421,$J$415:$R$415,0))</f>
        <v>1</v>
      </c>
      <c r="P487" s="743" cm="1">
        <f t="array" ref="P487">INDEX($H487:$K487,0,MATCH(P$422,$H$422:$K$422,0))*INDEX($J$416:$R$419,MATCH(P$422,$I$416:$I$419,0),MATCH(P$421,$J$415:$R$415,0))</f>
        <v>2</v>
      </c>
      <c r="Q487" s="743" cm="1">
        <f t="array" ref="Q487">INDEX($H487:$K487,0,MATCH(Q$422,$H$422:$K$422,0))*INDEX($J$416:$R$419,MATCH(Q$422,$I$416:$I$419,0),MATCH(Q$421,$J$415:$R$415,0))</f>
        <v>1</v>
      </c>
      <c r="R487" s="743" cm="1">
        <f t="array" ref="R487">INDEX($H487:$K487,0,MATCH(R$422,$H$422:$K$422,0))*INDEX($J$416:$R$419,MATCH(R$422,$I$416:$I$419,0),MATCH(R$421,$J$415:$R$415,0))</f>
        <v>3</v>
      </c>
      <c r="S487" s="743" cm="1">
        <f t="array" ref="S487">INDEX($H487:$K487,0,MATCH(S$422,$H$422:$K$422,0))*INDEX($J$416:$R$419,MATCH(S$422,$I$416:$I$419,0),MATCH(S$421,$J$415:$R$415,0))</f>
        <v>1</v>
      </c>
      <c r="T487" s="743" cm="1">
        <f t="array" ref="T487">INDEX($H487:$K487,0,MATCH(T$422,$H$422:$K$422,0))*INDEX($J$416:$R$419,MATCH(T$422,$I$416:$I$419,0),MATCH(T$421,$J$415:$R$415,0))</f>
        <v>2</v>
      </c>
      <c r="U487" s="743" cm="1">
        <f t="array" ref="U487">INDEX($H487:$K487,0,MATCH(U$422,$H$422:$K$422,0))*INDEX($J$416:$R$419,MATCH(U$422,$I$416:$I$419,0),MATCH(U$421,$J$415:$R$415,0))</f>
        <v>1</v>
      </c>
      <c r="V487" s="743" cm="1">
        <f t="array" ref="V487">INDEX($H487:$K487,0,MATCH(V$422,$H$422:$K$422,0))*INDEX($J$416:$R$419,MATCH(V$422,$I$416:$I$419,0),MATCH(V$421,$J$415:$R$415,0))</f>
        <v>3</v>
      </c>
      <c r="W487" s="743" cm="1">
        <f t="array" ref="W487">INDEX($H487:$K487,0,MATCH(W$422,$H$422:$K$422,0))*INDEX($J$416:$R$419,MATCH(W$422,$I$416:$I$419,0),MATCH(W$421,$J$415:$R$415,0))</f>
        <v>1</v>
      </c>
      <c r="X487" s="743" cm="1">
        <f t="array" ref="X487">INDEX($H487:$K487,0,MATCH(X$422,$H$422:$K$422,0))*INDEX($J$416:$R$419,MATCH(X$422,$I$416:$I$419,0),MATCH(X$421,$J$415:$R$415,0))</f>
        <v>2</v>
      </c>
      <c r="Y487" s="743" cm="1">
        <f t="array" ref="Y487">INDEX($H487:$K487,0,MATCH(Y$422,$H$422:$K$422,0))*INDEX($J$416:$R$419,MATCH(Y$422,$I$416:$I$419,0),MATCH(Y$421,$J$415:$R$415,0))</f>
        <v>1</v>
      </c>
      <c r="Z487" s="743" cm="1">
        <f t="array" ref="Z487">INDEX($H487:$K487,0,MATCH(Z$422,$H$422:$K$422,0))*INDEX($J$416:$R$419,MATCH(Z$422,$I$416:$I$419,0),MATCH(Z$421,$J$415:$R$415,0))</f>
        <v>3</v>
      </c>
      <c r="AA487" s="743" cm="1">
        <f t="array" ref="AA487">INDEX($H487:$K487,0,MATCH(AA$422,$H$422:$K$422,0))*INDEX($J$416:$R$419,MATCH(AA$422,$I$416:$I$419,0),MATCH(AA$421,$J$415:$R$415,0))</f>
        <v>1</v>
      </c>
      <c r="AB487" s="743" cm="1">
        <f t="array" ref="AB487">INDEX($H487:$K487,0,MATCH(AB$422,$H$422:$K$422,0))*INDEX($J$416:$R$419,MATCH(AB$422,$I$416:$I$419,0),MATCH(AB$421,$J$415:$R$415,0))</f>
        <v>1</v>
      </c>
      <c r="AC487" s="743" cm="1">
        <f t="array" ref="AC487">INDEX($H487:$K487,0,MATCH(AC$422,$H$422:$K$422,0))*INDEX($J$416:$R$419,MATCH(AC$422,$I$416:$I$419,0),MATCH(AC$421,$J$415:$R$415,0))</f>
        <v>1</v>
      </c>
      <c r="AD487" s="743" cm="1">
        <f t="array" ref="AD487">INDEX($H487:$K487,0,MATCH(AD$422,$H$422:$K$422,0))*INDEX($J$416:$R$419,MATCH(AD$422,$I$416:$I$419,0),MATCH(AD$421,$J$415:$R$415,0))</f>
        <v>3</v>
      </c>
      <c r="AE487" s="743" cm="1">
        <f t="array" ref="AE487">INDEX($H487:$K487,0,MATCH(AE$422,$H$422:$K$422,0))*INDEX($J$416:$R$419,MATCH(AE$422,$I$416:$I$419,0),MATCH(AE$421,$J$415:$R$415,0))</f>
        <v>1</v>
      </c>
      <c r="AF487" s="743" cm="1">
        <f t="array" ref="AF487">INDEX($H487:$K487,0,MATCH(AF$422,$H$422:$K$422,0))*INDEX($J$416:$R$419,MATCH(AF$422,$I$416:$I$419,0),MATCH(AF$421,$J$415:$R$415,0))</f>
        <v>1</v>
      </c>
      <c r="AG487" s="743" cm="1">
        <f t="array" ref="AG487">INDEX($H487:$K487,0,MATCH(AG$422,$H$422:$K$422,0))*INDEX($J$416:$R$419,MATCH(AG$422,$I$416:$I$419,0),MATCH(AG$421,$J$415:$R$415,0))</f>
        <v>1</v>
      </c>
      <c r="AH487" s="743" cm="1">
        <f t="array" ref="AH487">INDEX($H487:$K487,0,MATCH(AH$422,$H$422:$K$422,0))*INDEX($J$416:$R$419,MATCH(AH$422,$I$416:$I$419,0),MATCH(AH$421,$J$415:$R$415,0))</f>
        <v>3</v>
      </c>
      <c r="AI487" s="743" cm="1">
        <f t="array" ref="AI487">INDEX($H487:$K487,0,MATCH(AI$422,$H$422:$K$422,0))*INDEX($J$416:$R$419,MATCH(AI$422,$I$416:$I$419,0),MATCH(AI$421,$J$415:$R$415,0))</f>
        <v>1</v>
      </c>
      <c r="AJ487" s="743" cm="1">
        <f t="array" ref="AJ487">INDEX($H487:$K487,0,MATCH(AJ$422,$H$422:$K$422,0))*INDEX($J$416:$R$419,MATCH(AJ$422,$I$416:$I$419,0),MATCH(AJ$421,$J$415:$R$415,0))</f>
        <v>1</v>
      </c>
      <c r="AK487" s="743" cm="1">
        <f t="array" ref="AK487">INDEX($H487:$K487,0,MATCH(AK$422,$H$422:$K$422,0))*INDEX($J$416:$R$419,MATCH(AK$422,$I$416:$I$419,0),MATCH(AK$421,$J$415:$R$415,0))</f>
        <v>1</v>
      </c>
      <c r="AL487" s="743" cm="1">
        <f t="array" ref="AL487">INDEX($H487:$K487,0,MATCH(AL$422,$H$422:$K$422,0))*INDEX($J$416:$R$419,MATCH(AL$422,$I$416:$I$419,0),MATCH(AL$421,$J$415:$R$415,0))</f>
        <v>3</v>
      </c>
      <c r="AM487" s="743" cm="1">
        <f t="array" ref="AM487">INDEX($H487:$K487,0,MATCH(AM$422,$H$422:$K$422,0))*INDEX($J$416:$R$419,MATCH(AM$422,$I$416:$I$419,0),MATCH(AM$421,$J$415:$R$415,0))</f>
        <v>1</v>
      </c>
      <c r="AN487" s="743" cm="1">
        <f t="array" ref="AN487">INDEX($H487:$K487,0,MATCH(AN$422,$H$422:$K$422,0))*INDEX($J$416:$R$419,MATCH(AN$422,$I$416:$I$419,0),MATCH(AN$421,$J$415:$R$415,0))</f>
        <v>1</v>
      </c>
      <c r="AO487" s="743" cm="1">
        <f t="array" ref="AO487">INDEX($H487:$K487,0,MATCH(AO$422,$H$422:$K$422,0))*INDEX($J$416:$R$419,MATCH(AO$422,$I$416:$I$419,0),MATCH(AO$421,$J$415:$R$415,0))</f>
        <v>1</v>
      </c>
      <c r="AP487" s="743" cm="1">
        <f t="array" ref="AP487">INDEX($H487:$K487,0,MATCH(AP$422,$H$422:$K$422,0))*INDEX($J$416:$R$419,MATCH(AP$422,$I$416:$I$419,0),MATCH(AP$421,$J$415:$R$415,0))</f>
        <v>3</v>
      </c>
      <c r="AQ487" s="743" cm="1">
        <f t="array" ref="AQ487">INDEX($H487:$K487,0,MATCH(AQ$422,$H$422:$K$422,0))*INDEX($J$416:$R$419,MATCH(AQ$422,$I$416:$I$419,0),MATCH(AQ$421,$J$415:$R$415,0))</f>
        <v>1</v>
      </c>
      <c r="AR487" s="743" cm="1">
        <f t="array" ref="AR487">INDEX($H487:$K487,0,MATCH(AR$422,$H$422:$K$422,0))*INDEX($J$416:$R$419,MATCH(AR$422,$I$416:$I$419,0),MATCH(AR$421,$J$415:$R$415,0))</f>
        <v>1</v>
      </c>
      <c r="AS487" s="743" cm="1">
        <f t="array" ref="AS487">INDEX($H487:$K487,0,MATCH(AS$422,$H$422:$K$422,0))*INDEX($J$416:$R$419,MATCH(AS$422,$I$416:$I$419,0),MATCH(AS$421,$J$415:$R$415,0))</f>
        <v>1</v>
      </c>
      <c r="AT487" s="743" cm="1">
        <f t="array" ref="AT487">INDEX($H487:$K487,0,MATCH(AT$422,$H$422:$K$422,0))*INDEX($J$416:$R$419,MATCH(AT$422,$I$416:$I$419,0),MATCH(AT$421,$J$415:$R$415,0))</f>
        <v>3</v>
      </c>
      <c r="AU487" s="743" cm="1">
        <f t="array" ref="AU487">INDEX($H487:$K487,0,MATCH(AU$422,$H$422:$K$422,0))*INDEX($J$416:$R$419,MATCH(AU$422,$I$416:$I$419,0),MATCH(AU$421,$J$415:$R$415,0))</f>
        <v>1</v>
      </c>
      <c r="AV487" s="196"/>
      <c r="AW487" s="196"/>
      <c r="AX487" s="17"/>
      <c r="AY487" s="9"/>
      <c r="AZ487" s="9"/>
      <c r="BA487" s="9"/>
    </row>
    <row r="488" spans="1:53" ht="15" outlineLevel="1" x14ac:dyDescent="0.25">
      <c r="A488" s="7"/>
      <c r="B488" s="8"/>
      <c r="C488" s="18"/>
      <c r="D488" s="18"/>
      <c r="E488" s="18"/>
      <c r="F488" s="27"/>
      <c r="G488" s="27" t="str">
        <f t="shared" si="126"/>
        <v>YYLWBrd</v>
      </c>
      <c r="H488" s="880">
        <v>0</v>
      </c>
      <c r="I488" s="880">
        <f>I487</f>
        <v>1</v>
      </c>
      <c r="J488" s="880">
        <f>J487+1</f>
        <v>4</v>
      </c>
      <c r="K488" s="880">
        <f>K487</f>
        <v>1</v>
      </c>
      <c r="L488" s="743" cm="1">
        <f t="array" ref="L488">INDEX($H488:$K488,0,MATCH(L$422,$H$422:$K$422,0))*INDEX($J$416:$R$419,MATCH(L$422,$I$416:$I$419,0),MATCH(L$421,$J$415:$R$415,0))</f>
        <v>0</v>
      </c>
      <c r="M488" s="743" cm="1">
        <f t="array" ref="M488">INDEX($H488:$K488,0,MATCH(M$422,$H$422:$K$422,0))*INDEX($J$416:$R$419,MATCH(M$422,$I$416:$I$419,0),MATCH(M$421,$J$415:$R$415,0))</f>
        <v>1</v>
      </c>
      <c r="N488" s="743" cm="1">
        <f t="array" ref="N488">INDEX($H488:$K488,0,MATCH(N$422,$H$422:$K$422,0))*INDEX($J$416:$R$419,MATCH(N$422,$I$416:$I$419,0),MATCH(N$421,$J$415:$R$415,0))</f>
        <v>4</v>
      </c>
      <c r="O488" s="743" cm="1">
        <f t="array" ref="O488">INDEX($H488:$K488,0,MATCH(O$422,$H$422:$K$422,0))*INDEX($J$416:$R$419,MATCH(O$422,$I$416:$I$419,0),MATCH(O$421,$J$415:$R$415,0))</f>
        <v>1</v>
      </c>
      <c r="P488" s="743" cm="1">
        <f t="array" ref="P488">INDEX($H488:$K488,0,MATCH(P$422,$H$422:$K$422,0))*INDEX($J$416:$R$419,MATCH(P$422,$I$416:$I$419,0),MATCH(P$421,$J$415:$R$415,0))</f>
        <v>0</v>
      </c>
      <c r="Q488" s="743" cm="1">
        <f t="array" ref="Q488">INDEX($H488:$K488,0,MATCH(Q$422,$H$422:$K$422,0))*INDEX($J$416:$R$419,MATCH(Q$422,$I$416:$I$419,0),MATCH(Q$421,$J$415:$R$415,0))</f>
        <v>1</v>
      </c>
      <c r="R488" s="743" cm="1">
        <f t="array" ref="R488">INDEX($H488:$K488,0,MATCH(R$422,$H$422:$K$422,0))*INDEX($J$416:$R$419,MATCH(R$422,$I$416:$I$419,0),MATCH(R$421,$J$415:$R$415,0))</f>
        <v>4</v>
      </c>
      <c r="S488" s="743" cm="1">
        <f t="array" ref="S488">INDEX($H488:$K488,0,MATCH(S$422,$H$422:$K$422,0))*INDEX($J$416:$R$419,MATCH(S$422,$I$416:$I$419,0),MATCH(S$421,$J$415:$R$415,0))</f>
        <v>1</v>
      </c>
      <c r="T488" s="743" cm="1">
        <f t="array" ref="T488">INDEX($H488:$K488,0,MATCH(T$422,$H$422:$K$422,0))*INDEX($J$416:$R$419,MATCH(T$422,$I$416:$I$419,0),MATCH(T$421,$J$415:$R$415,0))</f>
        <v>0</v>
      </c>
      <c r="U488" s="743" cm="1">
        <f t="array" ref="U488">INDEX($H488:$K488,0,MATCH(U$422,$H$422:$K$422,0))*INDEX($J$416:$R$419,MATCH(U$422,$I$416:$I$419,0),MATCH(U$421,$J$415:$R$415,0))</f>
        <v>1</v>
      </c>
      <c r="V488" s="743" cm="1">
        <f t="array" ref="V488">INDEX($H488:$K488,0,MATCH(V$422,$H$422:$K$422,0))*INDEX($J$416:$R$419,MATCH(V$422,$I$416:$I$419,0),MATCH(V$421,$J$415:$R$415,0))</f>
        <v>4</v>
      </c>
      <c r="W488" s="743" cm="1">
        <f t="array" ref="W488">INDEX($H488:$K488,0,MATCH(W$422,$H$422:$K$422,0))*INDEX($J$416:$R$419,MATCH(W$422,$I$416:$I$419,0),MATCH(W$421,$J$415:$R$415,0))</f>
        <v>1</v>
      </c>
      <c r="X488" s="743" cm="1">
        <f t="array" ref="X488">INDEX($H488:$K488,0,MATCH(X$422,$H$422:$K$422,0))*INDEX($J$416:$R$419,MATCH(X$422,$I$416:$I$419,0),MATCH(X$421,$J$415:$R$415,0))</f>
        <v>0</v>
      </c>
      <c r="Y488" s="743" cm="1">
        <f t="array" ref="Y488">INDEX($H488:$K488,0,MATCH(Y$422,$H$422:$K$422,0))*INDEX($J$416:$R$419,MATCH(Y$422,$I$416:$I$419,0),MATCH(Y$421,$J$415:$R$415,0))</f>
        <v>1</v>
      </c>
      <c r="Z488" s="743" cm="1">
        <f t="array" ref="Z488">INDEX($H488:$K488,0,MATCH(Z$422,$H$422:$K$422,0))*INDEX($J$416:$R$419,MATCH(Z$422,$I$416:$I$419,0),MATCH(Z$421,$J$415:$R$415,0))</f>
        <v>4</v>
      </c>
      <c r="AA488" s="743" cm="1">
        <f t="array" ref="AA488">INDEX($H488:$K488,0,MATCH(AA$422,$H$422:$K$422,0))*INDEX($J$416:$R$419,MATCH(AA$422,$I$416:$I$419,0),MATCH(AA$421,$J$415:$R$415,0))</f>
        <v>1</v>
      </c>
      <c r="AB488" s="743" cm="1">
        <f t="array" ref="AB488">INDEX($H488:$K488,0,MATCH(AB$422,$H$422:$K$422,0))*INDEX($J$416:$R$419,MATCH(AB$422,$I$416:$I$419,0),MATCH(AB$421,$J$415:$R$415,0))</f>
        <v>0</v>
      </c>
      <c r="AC488" s="743" cm="1">
        <f t="array" ref="AC488">INDEX($H488:$K488,0,MATCH(AC$422,$H$422:$K$422,0))*INDEX($J$416:$R$419,MATCH(AC$422,$I$416:$I$419,0),MATCH(AC$421,$J$415:$R$415,0))</f>
        <v>1</v>
      </c>
      <c r="AD488" s="743" cm="1">
        <f t="array" ref="AD488">INDEX($H488:$K488,0,MATCH(AD$422,$H$422:$K$422,0))*INDEX($J$416:$R$419,MATCH(AD$422,$I$416:$I$419,0),MATCH(AD$421,$J$415:$R$415,0))</f>
        <v>4</v>
      </c>
      <c r="AE488" s="743" cm="1">
        <f t="array" ref="AE488">INDEX($H488:$K488,0,MATCH(AE$422,$H$422:$K$422,0))*INDEX($J$416:$R$419,MATCH(AE$422,$I$416:$I$419,0),MATCH(AE$421,$J$415:$R$415,0))</f>
        <v>1</v>
      </c>
      <c r="AF488" s="743" cm="1">
        <f t="array" ref="AF488">INDEX($H488:$K488,0,MATCH(AF$422,$H$422:$K$422,0))*INDEX($J$416:$R$419,MATCH(AF$422,$I$416:$I$419,0),MATCH(AF$421,$J$415:$R$415,0))</f>
        <v>0</v>
      </c>
      <c r="AG488" s="743" cm="1">
        <f t="array" ref="AG488">INDEX($H488:$K488,0,MATCH(AG$422,$H$422:$K$422,0))*INDEX($J$416:$R$419,MATCH(AG$422,$I$416:$I$419,0),MATCH(AG$421,$J$415:$R$415,0))</f>
        <v>1</v>
      </c>
      <c r="AH488" s="743" cm="1">
        <f t="array" ref="AH488">INDEX($H488:$K488,0,MATCH(AH$422,$H$422:$K$422,0))*INDEX($J$416:$R$419,MATCH(AH$422,$I$416:$I$419,0),MATCH(AH$421,$J$415:$R$415,0))</f>
        <v>4</v>
      </c>
      <c r="AI488" s="743" cm="1">
        <f t="array" ref="AI488">INDEX($H488:$K488,0,MATCH(AI$422,$H$422:$K$422,0))*INDEX($J$416:$R$419,MATCH(AI$422,$I$416:$I$419,0),MATCH(AI$421,$J$415:$R$415,0))</f>
        <v>1</v>
      </c>
      <c r="AJ488" s="743" cm="1">
        <f t="array" ref="AJ488">INDEX($H488:$K488,0,MATCH(AJ$422,$H$422:$K$422,0))*INDEX($J$416:$R$419,MATCH(AJ$422,$I$416:$I$419,0),MATCH(AJ$421,$J$415:$R$415,0))</f>
        <v>0</v>
      </c>
      <c r="AK488" s="743" cm="1">
        <f t="array" ref="AK488">INDEX($H488:$K488,0,MATCH(AK$422,$H$422:$K$422,0))*INDEX($J$416:$R$419,MATCH(AK$422,$I$416:$I$419,0),MATCH(AK$421,$J$415:$R$415,0))</f>
        <v>1</v>
      </c>
      <c r="AL488" s="743" cm="1">
        <f t="array" ref="AL488">INDEX($H488:$K488,0,MATCH(AL$422,$H$422:$K$422,0))*INDEX($J$416:$R$419,MATCH(AL$422,$I$416:$I$419,0),MATCH(AL$421,$J$415:$R$415,0))</f>
        <v>4</v>
      </c>
      <c r="AM488" s="743" cm="1">
        <f t="array" ref="AM488">INDEX($H488:$K488,0,MATCH(AM$422,$H$422:$K$422,0))*INDEX($J$416:$R$419,MATCH(AM$422,$I$416:$I$419,0),MATCH(AM$421,$J$415:$R$415,0))</f>
        <v>1</v>
      </c>
      <c r="AN488" s="743" cm="1">
        <f t="array" ref="AN488">INDEX($H488:$K488,0,MATCH(AN$422,$H$422:$K$422,0))*INDEX($J$416:$R$419,MATCH(AN$422,$I$416:$I$419,0),MATCH(AN$421,$J$415:$R$415,0))</f>
        <v>0</v>
      </c>
      <c r="AO488" s="743" cm="1">
        <f t="array" ref="AO488">INDEX($H488:$K488,0,MATCH(AO$422,$H$422:$K$422,0))*INDEX($J$416:$R$419,MATCH(AO$422,$I$416:$I$419,0),MATCH(AO$421,$J$415:$R$415,0))</f>
        <v>1</v>
      </c>
      <c r="AP488" s="743" cm="1">
        <f t="array" ref="AP488">INDEX($H488:$K488,0,MATCH(AP$422,$H$422:$K$422,0))*INDEX($J$416:$R$419,MATCH(AP$422,$I$416:$I$419,0),MATCH(AP$421,$J$415:$R$415,0))</f>
        <v>4</v>
      </c>
      <c r="AQ488" s="743" cm="1">
        <f t="array" ref="AQ488">INDEX($H488:$K488,0,MATCH(AQ$422,$H$422:$K$422,0))*INDEX($J$416:$R$419,MATCH(AQ$422,$I$416:$I$419,0),MATCH(AQ$421,$J$415:$R$415,0))</f>
        <v>1</v>
      </c>
      <c r="AR488" s="743" cm="1">
        <f t="array" ref="AR488">INDEX($H488:$K488,0,MATCH(AR$422,$H$422:$K$422,0))*INDEX($J$416:$R$419,MATCH(AR$422,$I$416:$I$419,0),MATCH(AR$421,$J$415:$R$415,0))</f>
        <v>0</v>
      </c>
      <c r="AS488" s="743" cm="1">
        <f t="array" ref="AS488">INDEX($H488:$K488,0,MATCH(AS$422,$H$422:$K$422,0))*INDEX($J$416:$R$419,MATCH(AS$422,$I$416:$I$419,0),MATCH(AS$421,$J$415:$R$415,0))</f>
        <v>1</v>
      </c>
      <c r="AT488" s="743" cm="1">
        <f t="array" ref="AT488">INDEX($H488:$K488,0,MATCH(AT$422,$H$422:$K$422,0))*INDEX($J$416:$R$419,MATCH(AT$422,$I$416:$I$419,0),MATCH(AT$421,$J$415:$R$415,0))</f>
        <v>4</v>
      </c>
      <c r="AU488" s="743" cm="1">
        <f t="array" ref="AU488">INDEX($H488:$K488,0,MATCH(AU$422,$H$422:$K$422,0))*INDEX($J$416:$R$419,MATCH(AU$422,$I$416:$I$419,0),MATCH(AU$421,$J$415:$R$415,0))</f>
        <v>1</v>
      </c>
      <c r="AV488" s="196"/>
      <c r="AW488" s="196"/>
      <c r="AX488" s="17"/>
      <c r="AY488" s="9"/>
      <c r="AZ488" s="9"/>
      <c r="BA488" s="9"/>
    </row>
    <row r="489" spans="1:53" ht="15" outlineLevel="1" x14ac:dyDescent="0.25">
      <c r="A489" s="7"/>
      <c r="B489" s="8"/>
      <c r="C489" s="18"/>
      <c r="D489" s="18"/>
      <c r="E489" s="18"/>
      <c r="F489" s="27"/>
      <c r="G489" s="27" t="str">
        <f t="shared" ref="G489:G500" si="127">_xlfn.CONCAT(H227:M227)</f>
        <v>AAAA2Nw</v>
      </c>
      <c r="H489" s="232">
        <v>1</v>
      </c>
      <c r="I489" s="232">
        <v>1</v>
      </c>
      <c r="J489" s="232">
        <v>1</v>
      </c>
      <c r="K489" s="232">
        <v>1</v>
      </c>
      <c r="L489" s="743" cm="1">
        <f t="array" ref="L489">INDEX($H489:$K489,0,MATCH(L$422,$H$422:$K$422,0))*INDEX($J$416:$R$419,MATCH(L$422,$I$416:$I$419,0),MATCH(L$421,$J$415:$R$415,0))</f>
        <v>2</v>
      </c>
      <c r="M489" s="743" cm="1">
        <f t="array" ref="M489">INDEX($H489:$K489,0,MATCH(M$422,$H$422:$K$422,0))*INDEX($J$416:$R$419,MATCH(M$422,$I$416:$I$419,0),MATCH(M$421,$J$415:$R$415,0))</f>
        <v>1</v>
      </c>
      <c r="N489" s="743" cm="1">
        <f t="array" ref="N489">INDEX($H489:$K489,0,MATCH(N$422,$H$422:$K$422,0))*INDEX($J$416:$R$419,MATCH(N$422,$I$416:$I$419,0),MATCH(N$421,$J$415:$R$415,0))</f>
        <v>1</v>
      </c>
      <c r="O489" s="743" cm="1">
        <f t="array" ref="O489">INDEX($H489:$K489,0,MATCH(O$422,$H$422:$K$422,0))*INDEX($J$416:$R$419,MATCH(O$422,$I$416:$I$419,0),MATCH(O$421,$J$415:$R$415,0))</f>
        <v>1</v>
      </c>
      <c r="P489" s="743" cm="1">
        <f t="array" ref="P489">INDEX($H489:$K489,0,MATCH(P$422,$H$422:$K$422,0))*INDEX($J$416:$R$419,MATCH(P$422,$I$416:$I$419,0),MATCH(P$421,$J$415:$R$415,0))</f>
        <v>2</v>
      </c>
      <c r="Q489" s="743" cm="1">
        <f t="array" ref="Q489">INDEX($H489:$K489,0,MATCH(Q$422,$H$422:$K$422,0))*INDEX($J$416:$R$419,MATCH(Q$422,$I$416:$I$419,0),MATCH(Q$421,$J$415:$R$415,0))</f>
        <v>1</v>
      </c>
      <c r="R489" s="743" cm="1">
        <f t="array" ref="R489">INDEX($H489:$K489,0,MATCH(R$422,$H$422:$K$422,0))*INDEX($J$416:$R$419,MATCH(R$422,$I$416:$I$419,0),MATCH(R$421,$J$415:$R$415,0))</f>
        <v>1</v>
      </c>
      <c r="S489" s="743" cm="1">
        <f t="array" ref="S489">INDEX($H489:$K489,0,MATCH(S$422,$H$422:$K$422,0))*INDEX($J$416:$R$419,MATCH(S$422,$I$416:$I$419,0),MATCH(S$421,$J$415:$R$415,0))</f>
        <v>1</v>
      </c>
      <c r="T489" s="743" cm="1">
        <f t="array" ref="T489">INDEX($H489:$K489,0,MATCH(T$422,$H$422:$K$422,0))*INDEX($J$416:$R$419,MATCH(T$422,$I$416:$I$419,0),MATCH(T$421,$J$415:$R$415,0))</f>
        <v>2</v>
      </c>
      <c r="U489" s="743" cm="1">
        <f t="array" ref="U489">INDEX($H489:$K489,0,MATCH(U$422,$H$422:$K$422,0))*INDEX($J$416:$R$419,MATCH(U$422,$I$416:$I$419,0),MATCH(U$421,$J$415:$R$415,0))</f>
        <v>1</v>
      </c>
      <c r="V489" s="743" cm="1">
        <f t="array" ref="V489">INDEX($H489:$K489,0,MATCH(V$422,$H$422:$K$422,0))*INDEX($J$416:$R$419,MATCH(V$422,$I$416:$I$419,0),MATCH(V$421,$J$415:$R$415,0))</f>
        <v>1</v>
      </c>
      <c r="W489" s="743" cm="1">
        <f t="array" ref="W489">INDEX($H489:$K489,0,MATCH(W$422,$H$422:$K$422,0))*INDEX($J$416:$R$419,MATCH(W$422,$I$416:$I$419,0),MATCH(W$421,$J$415:$R$415,0))</f>
        <v>1</v>
      </c>
      <c r="X489" s="743" cm="1">
        <f t="array" ref="X489">INDEX($H489:$K489,0,MATCH(X$422,$H$422:$K$422,0))*INDEX($J$416:$R$419,MATCH(X$422,$I$416:$I$419,0),MATCH(X$421,$J$415:$R$415,0))</f>
        <v>2</v>
      </c>
      <c r="Y489" s="743" cm="1">
        <f t="array" ref="Y489">INDEX($H489:$K489,0,MATCH(Y$422,$H$422:$K$422,0))*INDEX($J$416:$R$419,MATCH(Y$422,$I$416:$I$419,0),MATCH(Y$421,$J$415:$R$415,0))</f>
        <v>1</v>
      </c>
      <c r="Z489" s="743" cm="1">
        <f t="array" ref="Z489">INDEX($H489:$K489,0,MATCH(Z$422,$H$422:$K$422,0))*INDEX($J$416:$R$419,MATCH(Z$422,$I$416:$I$419,0),MATCH(Z$421,$J$415:$R$415,0))</f>
        <v>1</v>
      </c>
      <c r="AA489" s="743" cm="1">
        <f t="array" ref="AA489">INDEX($H489:$K489,0,MATCH(AA$422,$H$422:$K$422,0))*INDEX($J$416:$R$419,MATCH(AA$422,$I$416:$I$419,0),MATCH(AA$421,$J$415:$R$415,0))</f>
        <v>1</v>
      </c>
      <c r="AB489" s="743" cm="1">
        <f t="array" ref="AB489">INDEX($H489:$K489,0,MATCH(AB$422,$H$422:$K$422,0))*INDEX($J$416:$R$419,MATCH(AB$422,$I$416:$I$419,0),MATCH(AB$421,$J$415:$R$415,0))</f>
        <v>1</v>
      </c>
      <c r="AC489" s="743" cm="1">
        <f t="array" ref="AC489">INDEX($H489:$K489,0,MATCH(AC$422,$H$422:$K$422,0))*INDEX($J$416:$R$419,MATCH(AC$422,$I$416:$I$419,0),MATCH(AC$421,$J$415:$R$415,0))</f>
        <v>1</v>
      </c>
      <c r="AD489" s="743" cm="1">
        <f t="array" ref="AD489">INDEX($H489:$K489,0,MATCH(AD$422,$H$422:$K$422,0))*INDEX($J$416:$R$419,MATCH(AD$422,$I$416:$I$419,0),MATCH(AD$421,$J$415:$R$415,0))</f>
        <v>1</v>
      </c>
      <c r="AE489" s="743" cm="1">
        <f t="array" ref="AE489">INDEX($H489:$K489,0,MATCH(AE$422,$H$422:$K$422,0))*INDEX($J$416:$R$419,MATCH(AE$422,$I$416:$I$419,0),MATCH(AE$421,$J$415:$R$415,0))</f>
        <v>1</v>
      </c>
      <c r="AF489" s="743" cm="1">
        <f t="array" ref="AF489">INDEX($H489:$K489,0,MATCH(AF$422,$H$422:$K$422,0))*INDEX($J$416:$R$419,MATCH(AF$422,$I$416:$I$419,0),MATCH(AF$421,$J$415:$R$415,0))</f>
        <v>1</v>
      </c>
      <c r="AG489" s="743" cm="1">
        <f t="array" ref="AG489">INDEX($H489:$K489,0,MATCH(AG$422,$H$422:$K$422,0))*INDEX($J$416:$R$419,MATCH(AG$422,$I$416:$I$419,0),MATCH(AG$421,$J$415:$R$415,0))</f>
        <v>1</v>
      </c>
      <c r="AH489" s="743" cm="1">
        <f t="array" ref="AH489">INDEX($H489:$K489,0,MATCH(AH$422,$H$422:$K$422,0))*INDEX($J$416:$R$419,MATCH(AH$422,$I$416:$I$419,0),MATCH(AH$421,$J$415:$R$415,0))</f>
        <v>1</v>
      </c>
      <c r="AI489" s="743" cm="1">
        <f t="array" ref="AI489">INDEX($H489:$K489,0,MATCH(AI$422,$H$422:$K$422,0))*INDEX($J$416:$R$419,MATCH(AI$422,$I$416:$I$419,0),MATCH(AI$421,$J$415:$R$415,0))</f>
        <v>1</v>
      </c>
      <c r="AJ489" s="743" cm="1">
        <f t="array" ref="AJ489">INDEX($H489:$K489,0,MATCH(AJ$422,$H$422:$K$422,0))*INDEX($J$416:$R$419,MATCH(AJ$422,$I$416:$I$419,0),MATCH(AJ$421,$J$415:$R$415,0))</f>
        <v>1</v>
      </c>
      <c r="AK489" s="743" cm="1">
        <f t="array" ref="AK489">INDEX($H489:$K489,0,MATCH(AK$422,$H$422:$K$422,0))*INDEX($J$416:$R$419,MATCH(AK$422,$I$416:$I$419,0),MATCH(AK$421,$J$415:$R$415,0))</f>
        <v>1</v>
      </c>
      <c r="AL489" s="743" cm="1">
        <f t="array" ref="AL489">INDEX($H489:$K489,0,MATCH(AL$422,$H$422:$K$422,0))*INDEX($J$416:$R$419,MATCH(AL$422,$I$416:$I$419,0),MATCH(AL$421,$J$415:$R$415,0))</f>
        <v>1</v>
      </c>
      <c r="AM489" s="743" cm="1">
        <f t="array" ref="AM489">INDEX($H489:$K489,0,MATCH(AM$422,$H$422:$K$422,0))*INDEX($J$416:$R$419,MATCH(AM$422,$I$416:$I$419,0),MATCH(AM$421,$J$415:$R$415,0))</f>
        <v>1</v>
      </c>
      <c r="AN489" s="743" cm="1">
        <f t="array" ref="AN489">INDEX($H489:$K489,0,MATCH(AN$422,$H$422:$K$422,0))*INDEX($J$416:$R$419,MATCH(AN$422,$I$416:$I$419,0),MATCH(AN$421,$J$415:$R$415,0))</f>
        <v>1</v>
      </c>
      <c r="AO489" s="743" cm="1">
        <f t="array" ref="AO489">INDEX($H489:$K489,0,MATCH(AO$422,$H$422:$K$422,0))*INDEX($J$416:$R$419,MATCH(AO$422,$I$416:$I$419,0),MATCH(AO$421,$J$415:$R$415,0))</f>
        <v>1</v>
      </c>
      <c r="AP489" s="743" cm="1">
        <f t="array" ref="AP489">INDEX($H489:$K489,0,MATCH(AP$422,$H$422:$K$422,0))*INDEX($J$416:$R$419,MATCH(AP$422,$I$416:$I$419,0),MATCH(AP$421,$J$415:$R$415,0))</f>
        <v>1</v>
      </c>
      <c r="AQ489" s="743" cm="1">
        <f t="array" ref="AQ489">INDEX($H489:$K489,0,MATCH(AQ$422,$H$422:$K$422,0))*INDEX($J$416:$R$419,MATCH(AQ$422,$I$416:$I$419,0),MATCH(AQ$421,$J$415:$R$415,0))</f>
        <v>1</v>
      </c>
      <c r="AR489" s="743" cm="1">
        <f t="array" ref="AR489">INDEX($H489:$K489,0,MATCH(AR$422,$H$422:$K$422,0))*INDEX($J$416:$R$419,MATCH(AR$422,$I$416:$I$419,0),MATCH(AR$421,$J$415:$R$415,0))</f>
        <v>1</v>
      </c>
      <c r="AS489" s="743" cm="1">
        <f t="array" ref="AS489">INDEX($H489:$K489,0,MATCH(AS$422,$H$422:$K$422,0))*INDEX($J$416:$R$419,MATCH(AS$422,$I$416:$I$419,0),MATCH(AS$421,$J$415:$R$415,0))</f>
        <v>1</v>
      </c>
      <c r="AT489" s="743" cm="1">
        <f t="array" ref="AT489">INDEX($H489:$K489,0,MATCH(AT$422,$H$422:$K$422,0))*INDEX($J$416:$R$419,MATCH(AT$422,$I$416:$I$419,0),MATCH(AT$421,$J$415:$R$415,0))</f>
        <v>1</v>
      </c>
      <c r="AU489" s="743" cm="1">
        <f t="array" ref="AU489">INDEX($H489:$K489,0,MATCH(AU$422,$H$422:$K$422,0))*INDEX($J$416:$R$419,MATCH(AU$422,$I$416:$I$419,0),MATCH(AU$421,$J$415:$R$415,0))</f>
        <v>1</v>
      </c>
      <c r="AV489" s="196"/>
      <c r="AW489" s="196"/>
      <c r="AX489" s="17"/>
      <c r="AY489" s="9"/>
      <c r="AZ489" s="9"/>
      <c r="BA489" s="9"/>
    </row>
    <row r="490" spans="1:53" ht="15" outlineLevel="1" x14ac:dyDescent="0.25">
      <c r="A490" s="7"/>
      <c r="B490" s="8"/>
      <c r="C490" s="18"/>
      <c r="D490" s="18"/>
      <c r="E490" s="18"/>
      <c r="F490" s="27"/>
      <c r="G490" s="27" t="str">
        <f t="shared" si="127"/>
        <v>AAAA2Nwd</v>
      </c>
      <c r="H490" s="880">
        <v>0</v>
      </c>
      <c r="I490" s="880">
        <f>I489</f>
        <v>1</v>
      </c>
      <c r="J490" s="880">
        <f>J489+1</f>
        <v>2</v>
      </c>
      <c r="K490" s="880">
        <f>K489</f>
        <v>1</v>
      </c>
      <c r="L490" s="743" cm="1">
        <f t="array" ref="L490">INDEX($H490:$K490,0,MATCH(L$422,$H$422:$K$422,0))*INDEX($J$416:$R$419,MATCH(L$422,$I$416:$I$419,0),MATCH(L$421,$J$415:$R$415,0))</f>
        <v>0</v>
      </c>
      <c r="M490" s="743" cm="1">
        <f t="array" ref="M490">INDEX($H490:$K490,0,MATCH(M$422,$H$422:$K$422,0))*INDEX($J$416:$R$419,MATCH(M$422,$I$416:$I$419,0),MATCH(M$421,$J$415:$R$415,0))</f>
        <v>1</v>
      </c>
      <c r="N490" s="743" cm="1">
        <f t="array" ref="N490">INDEX($H490:$K490,0,MATCH(N$422,$H$422:$K$422,0))*INDEX($J$416:$R$419,MATCH(N$422,$I$416:$I$419,0),MATCH(N$421,$J$415:$R$415,0))</f>
        <v>2</v>
      </c>
      <c r="O490" s="743" cm="1">
        <f t="array" ref="O490">INDEX($H490:$K490,0,MATCH(O$422,$H$422:$K$422,0))*INDEX($J$416:$R$419,MATCH(O$422,$I$416:$I$419,0),MATCH(O$421,$J$415:$R$415,0))</f>
        <v>1</v>
      </c>
      <c r="P490" s="743" cm="1">
        <f t="array" ref="P490">INDEX($H490:$K490,0,MATCH(P$422,$H$422:$K$422,0))*INDEX($J$416:$R$419,MATCH(P$422,$I$416:$I$419,0),MATCH(P$421,$J$415:$R$415,0))</f>
        <v>0</v>
      </c>
      <c r="Q490" s="743" cm="1">
        <f t="array" ref="Q490">INDEX($H490:$K490,0,MATCH(Q$422,$H$422:$K$422,0))*INDEX($J$416:$R$419,MATCH(Q$422,$I$416:$I$419,0),MATCH(Q$421,$J$415:$R$415,0))</f>
        <v>1</v>
      </c>
      <c r="R490" s="743" cm="1">
        <f t="array" ref="R490">INDEX($H490:$K490,0,MATCH(R$422,$H$422:$K$422,0))*INDEX($J$416:$R$419,MATCH(R$422,$I$416:$I$419,0),MATCH(R$421,$J$415:$R$415,0))</f>
        <v>2</v>
      </c>
      <c r="S490" s="743" cm="1">
        <f t="array" ref="S490">INDEX($H490:$K490,0,MATCH(S$422,$H$422:$K$422,0))*INDEX($J$416:$R$419,MATCH(S$422,$I$416:$I$419,0),MATCH(S$421,$J$415:$R$415,0))</f>
        <v>1</v>
      </c>
      <c r="T490" s="743" cm="1">
        <f t="array" ref="T490">INDEX($H490:$K490,0,MATCH(T$422,$H$422:$K$422,0))*INDEX($J$416:$R$419,MATCH(T$422,$I$416:$I$419,0),MATCH(T$421,$J$415:$R$415,0))</f>
        <v>0</v>
      </c>
      <c r="U490" s="743" cm="1">
        <f t="array" ref="U490">INDEX($H490:$K490,0,MATCH(U$422,$H$422:$K$422,0))*INDEX($J$416:$R$419,MATCH(U$422,$I$416:$I$419,0),MATCH(U$421,$J$415:$R$415,0))</f>
        <v>1</v>
      </c>
      <c r="V490" s="743" cm="1">
        <f t="array" ref="V490">INDEX($H490:$K490,0,MATCH(V$422,$H$422:$K$422,0))*INDEX($J$416:$R$419,MATCH(V$422,$I$416:$I$419,0),MATCH(V$421,$J$415:$R$415,0))</f>
        <v>2</v>
      </c>
      <c r="W490" s="743" cm="1">
        <f t="array" ref="W490">INDEX($H490:$K490,0,MATCH(W$422,$H$422:$K$422,0))*INDEX($J$416:$R$419,MATCH(W$422,$I$416:$I$419,0),MATCH(W$421,$J$415:$R$415,0))</f>
        <v>1</v>
      </c>
      <c r="X490" s="743" cm="1">
        <f t="array" ref="X490">INDEX($H490:$K490,0,MATCH(X$422,$H$422:$K$422,0))*INDEX($J$416:$R$419,MATCH(X$422,$I$416:$I$419,0),MATCH(X$421,$J$415:$R$415,0))</f>
        <v>0</v>
      </c>
      <c r="Y490" s="743" cm="1">
        <f t="array" ref="Y490">INDEX($H490:$K490,0,MATCH(Y$422,$H$422:$K$422,0))*INDEX($J$416:$R$419,MATCH(Y$422,$I$416:$I$419,0),MATCH(Y$421,$J$415:$R$415,0))</f>
        <v>1</v>
      </c>
      <c r="Z490" s="743" cm="1">
        <f t="array" ref="Z490">INDEX($H490:$K490,0,MATCH(Z$422,$H$422:$K$422,0))*INDEX($J$416:$R$419,MATCH(Z$422,$I$416:$I$419,0),MATCH(Z$421,$J$415:$R$415,0))</f>
        <v>2</v>
      </c>
      <c r="AA490" s="743" cm="1">
        <f t="array" ref="AA490">INDEX($H490:$K490,0,MATCH(AA$422,$H$422:$K$422,0))*INDEX($J$416:$R$419,MATCH(AA$422,$I$416:$I$419,0),MATCH(AA$421,$J$415:$R$415,0))</f>
        <v>1</v>
      </c>
      <c r="AB490" s="743" cm="1">
        <f t="array" ref="AB490">INDEX($H490:$K490,0,MATCH(AB$422,$H$422:$K$422,0))*INDEX($J$416:$R$419,MATCH(AB$422,$I$416:$I$419,0),MATCH(AB$421,$J$415:$R$415,0))</f>
        <v>0</v>
      </c>
      <c r="AC490" s="743" cm="1">
        <f t="array" ref="AC490">INDEX($H490:$K490,0,MATCH(AC$422,$H$422:$K$422,0))*INDEX($J$416:$R$419,MATCH(AC$422,$I$416:$I$419,0),MATCH(AC$421,$J$415:$R$415,0))</f>
        <v>1</v>
      </c>
      <c r="AD490" s="743" cm="1">
        <f t="array" ref="AD490">INDEX($H490:$K490,0,MATCH(AD$422,$H$422:$K$422,0))*INDEX($J$416:$R$419,MATCH(AD$422,$I$416:$I$419,0),MATCH(AD$421,$J$415:$R$415,0))</f>
        <v>2</v>
      </c>
      <c r="AE490" s="743" cm="1">
        <f t="array" ref="AE490">INDEX($H490:$K490,0,MATCH(AE$422,$H$422:$K$422,0))*INDEX($J$416:$R$419,MATCH(AE$422,$I$416:$I$419,0),MATCH(AE$421,$J$415:$R$415,0))</f>
        <v>1</v>
      </c>
      <c r="AF490" s="743" cm="1">
        <f t="array" ref="AF490">INDEX($H490:$K490,0,MATCH(AF$422,$H$422:$K$422,0))*INDEX($J$416:$R$419,MATCH(AF$422,$I$416:$I$419,0),MATCH(AF$421,$J$415:$R$415,0))</f>
        <v>0</v>
      </c>
      <c r="AG490" s="743" cm="1">
        <f t="array" ref="AG490">INDEX($H490:$K490,0,MATCH(AG$422,$H$422:$K$422,0))*INDEX($J$416:$R$419,MATCH(AG$422,$I$416:$I$419,0),MATCH(AG$421,$J$415:$R$415,0))</f>
        <v>1</v>
      </c>
      <c r="AH490" s="743" cm="1">
        <f t="array" ref="AH490">INDEX($H490:$K490,0,MATCH(AH$422,$H$422:$K$422,0))*INDEX($J$416:$R$419,MATCH(AH$422,$I$416:$I$419,0),MATCH(AH$421,$J$415:$R$415,0))</f>
        <v>2</v>
      </c>
      <c r="AI490" s="743" cm="1">
        <f t="array" ref="AI490">INDEX($H490:$K490,0,MATCH(AI$422,$H$422:$K$422,0))*INDEX($J$416:$R$419,MATCH(AI$422,$I$416:$I$419,0),MATCH(AI$421,$J$415:$R$415,0))</f>
        <v>1</v>
      </c>
      <c r="AJ490" s="743" cm="1">
        <f t="array" ref="AJ490">INDEX($H490:$K490,0,MATCH(AJ$422,$H$422:$K$422,0))*INDEX($J$416:$R$419,MATCH(AJ$422,$I$416:$I$419,0),MATCH(AJ$421,$J$415:$R$415,0))</f>
        <v>0</v>
      </c>
      <c r="AK490" s="743" cm="1">
        <f t="array" ref="AK490">INDEX($H490:$K490,0,MATCH(AK$422,$H$422:$K$422,0))*INDEX($J$416:$R$419,MATCH(AK$422,$I$416:$I$419,0),MATCH(AK$421,$J$415:$R$415,0))</f>
        <v>1</v>
      </c>
      <c r="AL490" s="743" cm="1">
        <f t="array" ref="AL490">INDEX($H490:$K490,0,MATCH(AL$422,$H$422:$K$422,0))*INDEX($J$416:$R$419,MATCH(AL$422,$I$416:$I$419,0),MATCH(AL$421,$J$415:$R$415,0))</f>
        <v>2</v>
      </c>
      <c r="AM490" s="743" cm="1">
        <f t="array" ref="AM490">INDEX($H490:$K490,0,MATCH(AM$422,$H$422:$K$422,0))*INDEX($J$416:$R$419,MATCH(AM$422,$I$416:$I$419,0),MATCH(AM$421,$J$415:$R$415,0))</f>
        <v>1</v>
      </c>
      <c r="AN490" s="743" cm="1">
        <f t="array" ref="AN490">INDEX($H490:$K490,0,MATCH(AN$422,$H$422:$K$422,0))*INDEX($J$416:$R$419,MATCH(AN$422,$I$416:$I$419,0),MATCH(AN$421,$J$415:$R$415,0))</f>
        <v>0</v>
      </c>
      <c r="AO490" s="743" cm="1">
        <f t="array" ref="AO490">INDEX($H490:$K490,0,MATCH(AO$422,$H$422:$K$422,0))*INDEX($J$416:$R$419,MATCH(AO$422,$I$416:$I$419,0),MATCH(AO$421,$J$415:$R$415,0))</f>
        <v>1</v>
      </c>
      <c r="AP490" s="743" cm="1">
        <f t="array" ref="AP490">INDEX($H490:$K490,0,MATCH(AP$422,$H$422:$K$422,0))*INDEX($J$416:$R$419,MATCH(AP$422,$I$416:$I$419,0),MATCH(AP$421,$J$415:$R$415,0))</f>
        <v>2</v>
      </c>
      <c r="AQ490" s="743" cm="1">
        <f t="array" ref="AQ490">INDEX($H490:$K490,0,MATCH(AQ$422,$H$422:$K$422,0))*INDEX($J$416:$R$419,MATCH(AQ$422,$I$416:$I$419,0),MATCH(AQ$421,$J$415:$R$415,0))</f>
        <v>1</v>
      </c>
      <c r="AR490" s="743" cm="1">
        <f t="array" ref="AR490">INDEX($H490:$K490,0,MATCH(AR$422,$H$422:$K$422,0))*INDEX($J$416:$R$419,MATCH(AR$422,$I$416:$I$419,0),MATCH(AR$421,$J$415:$R$415,0))</f>
        <v>0</v>
      </c>
      <c r="AS490" s="743" cm="1">
        <f t="array" ref="AS490">INDEX($H490:$K490,0,MATCH(AS$422,$H$422:$K$422,0))*INDEX($J$416:$R$419,MATCH(AS$422,$I$416:$I$419,0),MATCH(AS$421,$J$415:$R$415,0))</f>
        <v>1</v>
      </c>
      <c r="AT490" s="743" cm="1">
        <f t="array" ref="AT490">INDEX($H490:$K490,0,MATCH(AT$422,$H$422:$K$422,0))*INDEX($J$416:$R$419,MATCH(AT$422,$I$416:$I$419,0),MATCH(AT$421,$J$415:$R$415,0))</f>
        <v>2</v>
      </c>
      <c r="AU490" s="743" cm="1">
        <f t="array" ref="AU490">INDEX($H490:$K490,0,MATCH(AU$422,$H$422:$K$422,0))*INDEX($J$416:$R$419,MATCH(AU$422,$I$416:$I$419,0),MATCH(AU$421,$J$415:$R$415,0))</f>
        <v>1</v>
      </c>
      <c r="AV490" s="196"/>
      <c r="AW490" s="196"/>
      <c r="AX490" s="17"/>
      <c r="AY490" s="9"/>
      <c r="AZ490" s="9"/>
      <c r="BA490" s="9"/>
    </row>
    <row r="491" spans="1:53" ht="15" outlineLevel="1" x14ac:dyDescent="0.25">
      <c r="A491" s="7"/>
      <c r="B491" s="8"/>
      <c r="C491" s="18"/>
      <c r="D491" s="18"/>
      <c r="E491" s="18"/>
      <c r="F491" s="27"/>
      <c r="G491" s="27" t="str">
        <f t="shared" si="127"/>
        <v>AAANWb</v>
      </c>
      <c r="H491" s="232">
        <v>1</v>
      </c>
      <c r="I491" s="232">
        <v>1</v>
      </c>
      <c r="J491" s="232">
        <v>1</v>
      </c>
      <c r="K491" s="232">
        <v>1</v>
      </c>
      <c r="L491" s="743" cm="1">
        <f t="array" ref="L491">INDEX($H491:$K491,0,MATCH(L$422,$H$422:$K$422,0))*INDEX($J$416:$R$419,MATCH(L$422,$I$416:$I$419,0),MATCH(L$421,$J$415:$R$415,0))</f>
        <v>2</v>
      </c>
      <c r="M491" s="743" cm="1">
        <f t="array" ref="M491">INDEX($H491:$K491,0,MATCH(M$422,$H$422:$K$422,0))*INDEX($J$416:$R$419,MATCH(M$422,$I$416:$I$419,0),MATCH(M$421,$J$415:$R$415,0))</f>
        <v>1</v>
      </c>
      <c r="N491" s="743" cm="1">
        <f t="array" ref="N491">INDEX($H491:$K491,0,MATCH(N$422,$H$422:$K$422,0))*INDEX($J$416:$R$419,MATCH(N$422,$I$416:$I$419,0),MATCH(N$421,$J$415:$R$415,0))</f>
        <v>1</v>
      </c>
      <c r="O491" s="743" cm="1">
        <f t="array" ref="O491">INDEX($H491:$K491,0,MATCH(O$422,$H$422:$K$422,0))*INDEX($J$416:$R$419,MATCH(O$422,$I$416:$I$419,0),MATCH(O$421,$J$415:$R$415,0))</f>
        <v>1</v>
      </c>
      <c r="P491" s="743" cm="1">
        <f t="array" ref="P491">INDEX($H491:$K491,0,MATCH(P$422,$H$422:$K$422,0))*INDEX($J$416:$R$419,MATCH(P$422,$I$416:$I$419,0),MATCH(P$421,$J$415:$R$415,0))</f>
        <v>2</v>
      </c>
      <c r="Q491" s="743" cm="1">
        <f t="array" ref="Q491">INDEX($H491:$K491,0,MATCH(Q$422,$H$422:$K$422,0))*INDEX($J$416:$R$419,MATCH(Q$422,$I$416:$I$419,0),MATCH(Q$421,$J$415:$R$415,0))</f>
        <v>1</v>
      </c>
      <c r="R491" s="743" cm="1">
        <f t="array" ref="R491">INDEX($H491:$K491,0,MATCH(R$422,$H$422:$K$422,0))*INDEX($J$416:$R$419,MATCH(R$422,$I$416:$I$419,0),MATCH(R$421,$J$415:$R$415,0))</f>
        <v>1</v>
      </c>
      <c r="S491" s="743" cm="1">
        <f t="array" ref="S491">INDEX($H491:$K491,0,MATCH(S$422,$H$422:$K$422,0))*INDEX($J$416:$R$419,MATCH(S$422,$I$416:$I$419,0),MATCH(S$421,$J$415:$R$415,0))</f>
        <v>1</v>
      </c>
      <c r="T491" s="743" cm="1">
        <f t="array" ref="T491">INDEX($H491:$K491,0,MATCH(T$422,$H$422:$K$422,0))*INDEX($J$416:$R$419,MATCH(T$422,$I$416:$I$419,0),MATCH(T$421,$J$415:$R$415,0))</f>
        <v>2</v>
      </c>
      <c r="U491" s="743" cm="1">
        <f t="array" ref="U491">INDEX($H491:$K491,0,MATCH(U$422,$H$422:$K$422,0))*INDEX($J$416:$R$419,MATCH(U$422,$I$416:$I$419,0),MATCH(U$421,$J$415:$R$415,0))</f>
        <v>1</v>
      </c>
      <c r="V491" s="743" cm="1">
        <f t="array" ref="V491">INDEX($H491:$K491,0,MATCH(V$422,$H$422:$K$422,0))*INDEX($J$416:$R$419,MATCH(V$422,$I$416:$I$419,0),MATCH(V$421,$J$415:$R$415,0))</f>
        <v>1</v>
      </c>
      <c r="W491" s="743" cm="1">
        <f t="array" ref="W491">INDEX($H491:$K491,0,MATCH(W$422,$H$422:$K$422,0))*INDEX($J$416:$R$419,MATCH(W$422,$I$416:$I$419,0),MATCH(W$421,$J$415:$R$415,0))</f>
        <v>1</v>
      </c>
      <c r="X491" s="743" cm="1">
        <f t="array" ref="X491">INDEX($H491:$K491,0,MATCH(X$422,$H$422:$K$422,0))*INDEX($J$416:$R$419,MATCH(X$422,$I$416:$I$419,0),MATCH(X$421,$J$415:$R$415,0))</f>
        <v>2</v>
      </c>
      <c r="Y491" s="743" cm="1">
        <f t="array" ref="Y491">INDEX($H491:$K491,0,MATCH(Y$422,$H$422:$K$422,0))*INDEX($J$416:$R$419,MATCH(Y$422,$I$416:$I$419,0),MATCH(Y$421,$J$415:$R$415,0))</f>
        <v>1</v>
      </c>
      <c r="Z491" s="743" cm="1">
        <f t="array" ref="Z491">INDEX($H491:$K491,0,MATCH(Z$422,$H$422:$K$422,0))*INDEX($J$416:$R$419,MATCH(Z$422,$I$416:$I$419,0),MATCH(Z$421,$J$415:$R$415,0))</f>
        <v>1</v>
      </c>
      <c r="AA491" s="743" cm="1">
        <f t="array" ref="AA491">INDEX($H491:$K491,0,MATCH(AA$422,$H$422:$K$422,0))*INDEX($J$416:$R$419,MATCH(AA$422,$I$416:$I$419,0),MATCH(AA$421,$J$415:$R$415,0))</f>
        <v>1</v>
      </c>
      <c r="AB491" s="743" cm="1">
        <f t="array" ref="AB491">INDEX($H491:$K491,0,MATCH(AB$422,$H$422:$K$422,0))*INDEX($J$416:$R$419,MATCH(AB$422,$I$416:$I$419,0),MATCH(AB$421,$J$415:$R$415,0))</f>
        <v>1</v>
      </c>
      <c r="AC491" s="743" cm="1">
        <f t="array" ref="AC491">INDEX($H491:$K491,0,MATCH(AC$422,$H$422:$K$422,0))*INDEX($J$416:$R$419,MATCH(AC$422,$I$416:$I$419,0),MATCH(AC$421,$J$415:$R$415,0))</f>
        <v>1</v>
      </c>
      <c r="AD491" s="743" cm="1">
        <f t="array" ref="AD491">INDEX($H491:$K491,0,MATCH(AD$422,$H$422:$K$422,0))*INDEX($J$416:$R$419,MATCH(AD$422,$I$416:$I$419,0),MATCH(AD$421,$J$415:$R$415,0))</f>
        <v>1</v>
      </c>
      <c r="AE491" s="743" cm="1">
        <f t="array" ref="AE491">INDEX($H491:$K491,0,MATCH(AE$422,$H$422:$K$422,0))*INDEX($J$416:$R$419,MATCH(AE$422,$I$416:$I$419,0),MATCH(AE$421,$J$415:$R$415,0))</f>
        <v>1</v>
      </c>
      <c r="AF491" s="743" cm="1">
        <f t="array" ref="AF491">INDEX($H491:$K491,0,MATCH(AF$422,$H$422:$K$422,0))*INDEX($J$416:$R$419,MATCH(AF$422,$I$416:$I$419,0),MATCH(AF$421,$J$415:$R$415,0))</f>
        <v>1</v>
      </c>
      <c r="AG491" s="743" cm="1">
        <f t="array" ref="AG491">INDEX($H491:$K491,0,MATCH(AG$422,$H$422:$K$422,0))*INDEX($J$416:$R$419,MATCH(AG$422,$I$416:$I$419,0),MATCH(AG$421,$J$415:$R$415,0))</f>
        <v>1</v>
      </c>
      <c r="AH491" s="743" cm="1">
        <f t="array" ref="AH491">INDEX($H491:$K491,0,MATCH(AH$422,$H$422:$K$422,0))*INDEX($J$416:$R$419,MATCH(AH$422,$I$416:$I$419,0),MATCH(AH$421,$J$415:$R$415,0))</f>
        <v>1</v>
      </c>
      <c r="AI491" s="743" cm="1">
        <f t="array" ref="AI491">INDEX($H491:$K491,0,MATCH(AI$422,$H$422:$K$422,0))*INDEX($J$416:$R$419,MATCH(AI$422,$I$416:$I$419,0),MATCH(AI$421,$J$415:$R$415,0))</f>
        <v>1</v>
      </c>
      <c r="AJ491" s="743" cm="1">
        <f t="array" ref="AJ491">INDEX($H491:$K491,0,MATCH(AJ$422,$H$422:$K$422,0))*INDEX($J$416:$R$419,MATCH(AJ$422,$I$416:$I$419,0),MATCH(AJ$421,$J$415:$R$415,0))</f>
        <v>1</v>
      </c>
      <c r="AK491" s="743" cm="1">
        <f t="array" ref="AK491">INDEX($H491:$K491,0,MATCH(AK$422,$H$422:$K$422,0))*INDEX($J$416:$R$419,MATCH(AK$422,$I$416:$I$419,0),MATCH(AK$421,$J$415:$R$415,0))</f>
        <v>1</v>
      </c>
      <c r="AL491" s="743" cm="1">
        <f t="array" ref="AL491">INDEX($H491:$K491,0,MATCH(AL$422,$H$422:$K$422,0))*INDEX($J$416:$R$419,MATCH(AL$422,$I$416:$I$419,0),MATCH(AL$421,$J$415:$R$415,0))</f>
        <v>1</v>
      </c>
      <c r="AM491" s="743" cm="1">
        <f t="array" ref="AM491">INDEX($H491:$K491,0,MATCH(AM$422,$H$422:$K$422,0))*INDEX($J$416:$R$419,MATCH(AM$422,$I$416:$I$419,0),MATCH(AM$421,$J$415:$R$415,0))</f>
        <v>1</v>
      </c>
      <c r="AN491" s="743" cm="1">
        <f t="array" ref="AN491">INDEX($H491:$K491,0,MATCH(AN$422,$H$422:$K$422,0))*INDEX($J$416:$R$419,MATCH(AN$422,$I$416:$I$419,0),MATCH(AN$421,$J$415:$R$415,0))</f>
        <v>1</v>
      </c>
      <c r="AO491" s="743" cm="1">
        <f t="array" ref="AO491">INDEX($H491:$K491,0,MATCH(AO$422,$H$422:$K$422,0))*INDEX($J$416:$R$419,MATCH(AO$422,$I$416:$I$419,0),MATCH(AO$421,$J$415:$R$415,0))</f>
        <v>1</v>
      </c>
      <c r="AP491" s="743" cm="1">
        <f t="array" ref="AP491">INDEX($H491:$K491,0,MATCH(AP$422,$H$422:$K$422,0))*INDEX($J$416:$R$419,MATCH(AP$422,$I$416:$I$419,0),MATCH(AP$421,$J$415:$R$415,0))</f>
        <v>1</v>
      </c>
      <c r="AQ491" s="743" cm="1">
        <f t="array" ref="AQ491">INDEX($H491:$K491,0,MATCH(AQ$422,$H$422:$K$422,0))*INDEX($J$416:$R$419,MATCH(AQ$422,$I$416:$I$419,0),MATCH(AQ$421,$J$415:$R$415,0))</f>
        <v>1</v>
      </c>
      <c r="AR491" s="743" cm="1">
        <f t="array" ref="AR491">INDEX($H491:$K491,0,MATCH(AR$422,$H$422:$K$422,0))*INDEX($J$416:$R$419,MATCH(AR$422,$I$416:$I$419,0),MATCH(AR$421,$J$415:$R$415,0))</f>
        <v>1</v>
      </c>
      <c r="AS491" s="743" cm="1">
        <f t="array" ref="AS491">INDEX($H491:$K491,0,MATCH(AS$422,$H$422:$K$422,0))*INDEX($J$416:$R$419,MATCH(AS$422,$I$416:$I$419,0),MATCH(AS$421,$J$415:$R$415,0))</f>
        <v>1</v>
      </c>
      <c r="AT491" s="743" cm="1">
        <f t="array" ref="AT491">INDEX($H491:$K491,0,MATCH(AT$422,$H$422:$K$422,0))*INDEX($J$416:$R$419,MATCH(AT$422,$I$416:$I$419,0),MATCH(AT$421,$J$415:$R$415,0))</f>
        <v>1</v>
      </c>
      <c r="AU491" s="743" cm="1">
        <f t="array" ref="AU491">INDEX($H491:$K491,0,MATCH(AU$422,$H$422:$K$422,0))*INDEX($J$416:$R$419,MATCH(AU$422,$I$416:$I$419,0),MATCH(AU$421,$J$415:$R$415,0))</f>
        <v>1</v>
      </c>
      <c r="AV491" s="196"/>
      <c r="AW491" s="196"/>
      <c r="AX491" s="17"/>
      <c r="AY491" s="9"/>
      <c r="AZ491" s="9"/>
      <c r="BA491" s="9"/>
    </row>
    <row r="492" spans="1:53" ht="15" outlineLevel="1" x14ac:dyDescent="0.25">
      <c r="A492" s="7"/>
      <c r="B492" s="8"/>
      <c r="C492" s="18"/>
      <c r="D492" s="18"/>
      <c r="E492" s="18"/>
      <c r="F492" s="27"/>
      <c r="G492" s="27" t="str">
        <f t="shared" si="127"/>
        <v>AAANWbd</v>
      </c>
      <c r="H492" s="880">
        <v>0</v>
      </c>
      <c r="I492" s="880">
        <f>I491</f>
        <v>1</v>
      </c>
      <c r="J492" s="880">
        <f>J491+1</f>
        <v>2</v>
      </c>
      <c r="K492" s="880">
        <f>K491</f>
        <v>1</v>
      </c>
      <c r="L492" s="743" cm="1">
        <f t="array" ref="L492">INDEX($H492:$K492,0,MATCH(L$422,$H$422:$K$422,0))*INDEX($J$416:$R$419,MATCH(L$422,$I$416:$I$419,0),MATCH(L$421,$J$415:$R$415,0))</f>
        <v>0</v>
      </c>
      <c r="M492" s="743" cm="1">
        <f t="array" ref="M492">INDEX($H492:$K492,0,MATCH(M$422,$H$422:$K$422,0))*INDEX($J$416:$R$419,MATCH(M$422,$I$416:$I$419,0),MATCH(M$421,$J$415:$R$415,0))</f>
        <v>1</v>
      </c>
      <c r="N492" s="743" cm="1">
        <f t="array" ref="N492">INDEX($H492:$K492,0,MATCH(N$422,$H$422:$K$422,0))*INDEX($J$416:$R$419,MATCH(N$422,$I$416:$I$419,0),MATCH(N$421,$J$415:$R$415,0))</f>
        <v>2</v>
      </c>
      <c r="O492" s="743" cm="1">
        <f t="array" ref="O492">INDEX($H492:$K492,0,MATCH(O$422,$H$422:$K$422,0))*INDEX($J$416:$R$419,MATCH(O$422,$I$416:$I$419,0),MATCH(O$421,$J$415:$R$415,0))</f>
        <v>1</v>
      </c>
      <c r="P492" s="743" cm="1">
        <f t="array" ref="P492">INDEX($H492:$K492,0,MATCH(P$422,$H$422:$K$422,0))*INDEX($J$416:$R$419,MATCH(P$422,$I$416:$I$419,0),MATCH(P$421,$J$415:$R$415,0))</f>
        <v>0</v>
      </c>
      <c r="Q492" s="743" cm="1">
        <f t="array" ref="Q492">INDEX($H492:$K492,0,MATCH(Q$422,$H$422:$K$422,0))*INDEX($J$416:$R$419,MATCH(Q$422,$I$416:$I$419,0),MATCH(Q$421,$J$415:$R$415,0))</f>
        <v>1</v>
      </c>
      <c r="R492" s="743" cm="1">
        <f t="array" ref="R492">INDEX($H492:$K492,0,MATCH(R$422,$H$422:$K$422,0))*INDEX($J$416:$R$419,MATCH(R$422,$I$416:$I$419,0),MATCH(R$421,$J$415:$R$415,0))</f>
        <v>2</v>
      </c>
      <c r="S492" s="743" cm="1">
        <f t="array" ref="S492">INDEX($H492:$K492,0,MATCH(S$422,$H$422:$K$422,0))*INDEX($J$416:$R$419,MATCH(S$422,$I$416:$I$419,0),MATCH(S$421,$J$415:$R$415,0))</f>
        <v>1</v>
      </c>
      <c r="T492" s="743" cm="1">
        <f t="array" ref="T492">INDEX($H492:$K492,0,MATCH(T$422,$H$422:$K$422,0))*INDEX($J$416:$R$419,MATCH(T$422,$I$416:$I$419,0),MATCH(T$421,$J$415:$R$415,0))</f>
        <v>0</v>
      </c>
      <c r="U492" s="743" cm="1">
        <f t="array" ref="U492">INDEX($H492:$K492,0,MATCH(U$422,$H$422:$K$422,0))*INDEX($J$416:$R$419,MATCH(U$422,$I$416:$I$419,0),MATCH(U$421,$J$415:$R$415,0))</f>
        <v>1</v>
      </c>
      <c r="V492" s="743" cm="1">
        <f t="array" ref="V492">INDEX($H492:$K492,0,MATCH(V$422,$H$422:$K$422,0))*INDEX($J$416:$R$419,MATCH(V$422,$I$416:$I$419,0),MATCH(V$421,$J$415:$R$415,0))</f>
        <v>2</v>
      </c>
      <c r="W492" s="743" cm="1">
        <f t="array" ref="W492">INDEX($H492:$K492,0,MATCH(W$422,$H$422:$K$422,0))*INDEX($J$416:$R$419,MATCH(W$422,$I$416:$I$419,0),MATCH(W$421,$J$415:$R$415,0))</f>
        <v>1</v>
      </c>
      <c r="X492" s="743" cm="1">
        <f t="array" ref="X492">INDEX($H492:$K492,0,MATCH(X$422,$H$422:$K$422,0))*INDEX($J$416:$R$419,MATCH(X$422,$I$416:$I$419,0),MATCH(X$421,$J$415:$R$415,0))</f>
        <v>0</v>
      </c>
      <c r="Y492" s="743" cm="1">
        <f t="array" ref="Y492">INDEX($H492:$K492,0,MATCH(Y$422,$H$422:$K$422,0))*INDEX($J$416:$R$419,MATCH(Y$422,$I$416:$I$419,0),MATCH(Y$421,$J$415:$R$415,0))</f>
        <v>1</v>
      </c>
      <c r="Z492" s="743" cm="1">
        <f t="array" ref="Z492">INDEX($H492:$K492,0,MATCH(Z$422,$H$422:$K$422,0))*INDEX($J$416:$R$419,MATCH(Z$422,$I$416:$I$419,0),MATCH(Z$421,$J$415:$R$415,0))</f>
        <v>2</v>
      </c>
      <c r="AA492" s="743" cm="1">
        <f t="array" ref="AA492">INDEX($H492:$K492,0,MATCH(AA$422,$H$422:$K$422,0))*INDEX($J$416:$R$419,MATCH(AA$422,$I$416:$I$419,0),MATCH(AA$421,$J$415:$R$415,0))</f>
        <v>1</v>
      </c>
      <c r="AB492" s="743" cm="1">
        <f t="array" ref="AB492">INDEX($H492:$K492,0,MATCH(AB$422,$H$422:$K$422,0))*INDEX($J$416:$R$419,MATCH(AB$422,$I$416:$I$419,0),MATCH(AB$421,$J$415:$R$415,0))</f>
        <v>0</v>
      </c>
      <c r="AC492" s="743" cm="1">
        <f t="array" ref="AC492">INDEX($H492:$K492,0,MATCH(AC$422,$H$422:$K$422,0))*INDEX($J$416:$R$419,MATCH(AC$422,$I$416:$I$419,0),MATCH(AC$421,$J$415:$R$415,0))</f>
        <v>1</v>
      </c>
      <c r="AD492" s="743" cm="1">
        <f t="array" ref="AD492">INDEX($H492:$K492,0,MATCH(AD$422,$H$422:$K$422,0))*INDEX($J$416:$R$419,MATCH(AD$422,$I$416:$I$419,0),MATCH(AD$421,$J$415:$R$415,0))</f>
        <v>2</v>
      </c>
      <c r="AE492" s="743" cm="1">
        <f t="array" ref="AE492">INDEX($H492:$K492,0,MATCH(AE$422,$H$422:$K$422,0))*INDEX($J$416:$R$419,MATCH(AE$422,$I$416:$I$419,0),MATCH(AE$421,$J$415:$R$415,0))</f>
        <v>1</v>
      </c>
      <c r="AF492" s="743" cm="1">
        <f t="array" ref="AF492">INDEX($H492:$K492,0,MATCH(AF$422,$H$422:$K$422,0))*INDEX($J$416:$R$419,MATCH(AF$422,$I$416:$I$419,0),MATCH(AF$421,$J$415:$R$415,0))</f>
        <v>0</v>
      </c>
      <c r="AG492" s="743" cm="1">
        <f t="array" ref="AG492">INDEX($H492:$K492,0,MATCH(AG$422,$H$422:$K$422,0))*INDEX($J$416:$R$419,MATCH(AG$422,$I$416:$I$419,0),MATCH(AG$421,$J$415:$R$415,0))</f>
        <v>1</v>
      </c>
      <c r="AH492" s="743" cm="1">
        <f t="array" ref="AH492">INDEX($H492:$K492,0,MATCH(AH$422,$H$422:$K$422,0))*INDEX($J$416:$R$419,MATCH(AH$422,$I$416:$I$419,0),MATCH(AH$421,$J$415:$R$415,0))</f>
        <v>2</v>
      </c>
      <c r="AI492" s="743" cm="1">
        <f t="array" ref="AI492">INDEX($H492:$K492,0,MATCH(AI$422,$H$422:$K$422,0))*INDEX($J$416:$R$419,MATCH(AI$422,$I$416:$I$419,0),MATCH(AI$421,$J$415:$R$415,0))</f>
        <v>1</v>
      </c>
      <c r="AJ492" s="743" cm="1">
        <f t="array" ref="AJ492">INDEX($H492:$K492,0,MATCH(AJ$422,$H$422:$K$422,0))*INDEX($J$416:$R$419,MATCH(AJ$422,$I$416:$I$419,0),MATCH(AJ$421,$J$415:$R$415,0))</f>
        <v>0</v>
      </c>
      <c r="AK492" s="743" cm="1">
        <f t="array" ref="AK492">INDEX($H492:$K492,0,MATCH(AK$422,$H$422:$K$422,0))*INDEX($J$416:$R$419,MATCH(AK$422,$I$416:$I$419,0),MATCH(AK$421,$J$415:$R$415,0))</f>
        <v>1</v>
      </c>
      <c r="AL492" s="743" cm="1">
        <f t="array" ref="AL492">INDEX($H492:$K492,0,MATCH(AL$422,$H$422:$K$422,0))*INDEX($J$416:$R$419,MATCH(AL$422,$I$416:$I$419,0),MATCH(AL$421,$J$415:$R$415,0))</f>
        <v>2</v>
      </c>
      <c r="AM492" s="743" cm="1">
        <f t="array" ref="AM492">INDEX($H492:$K492,0,MATCH(AM$422,$H$422:$K$422,0))*INDEX($J$416:$R$419,MATCH(AM$422,$I$416:$I$419,0),MATCH(AM$421,$J$415:$R$415,0))</f>
        <v>1</v>
      </c>
      <c r="AN492" s="743" cm="1">
        <f t="array" ref="AN492">INDEX($H492:$K492,0,MATCH(AN$422,$H$422:$K$422,0))*INDEX($J$416:$R$419,MATCH(AN$422,$I$416:$I$419,0),MATCH(AN$421,$J$415:$R$415,0))</f>
        <v>0</v>
      </c>
      <c r="AO492" s="743" cm="1">
        <f t="array" ref="AO492">INDEX($H492:$K492,0,MATCH(AO$422,$H$422:$K$422,0))*INDEX($J$416:$R$419,MATCH(AO$422,$I$416:$I$419,0),MATCH(AO$421,$J$415:$R$415,0))</f>
        <v>1</v>
      </c>
      <c r="AP492" s="743" cm="1">
        <f t="array" ref="AP492">INDEX($H492:$K492,0,MATCH(AP$422,$H$422:$K$422,0))*INDEX($J$416:$R$419,MATCH(AP$422,$I$416:$I$419,0),MATCH(AP$421,$J$415:$R$415,0))</f>
        <v>2</v>
      </c>
      <c r="AQ492" s="743" cm="1">
        <f t="array" ref="AQ492">INDEX($H492:$K492,0,MATCH(AQ$422,$H$422:$K$422,0))*INDEX($J$416:$R$419,MATCH(AQ$422,$I$416:$I$419,0),MATCH(AQ$421,$J$415:$R$415,0))</f>
        <v>1</v>
      </c>
      <c r="AR492" s="743" cm="1">
        <f t="array" ref="AR492">INDEX($H492:$K492,0,MATCH(AR$422,$H$422:$K$422,0))*INDEX($J$416:$R$419,MATCH(AR$422,$I$416:$I$419,0),MATCH(AR$421,$J$415:$R$415,0))</f>
        <v>0</v>
      </c>
      <c r="AS492" s="743" cm="1">
        <f t="array" ref="AS492">INDEX($H492:$K492,0,MATCH(AS$422,$H$422:$K$422,0))*INDEX($J$416:$R$419,MATCH(AS$422,$I$416:$I$419,0),MATCH(AS$421,$J$415:$R$415,0))</f>
        <v>1</v>
      </c>
      <c r="AT492" s="743" cm="1">
        <f t="array" ref="AT492">INDEX($H492:$K492,0,MATCH(AT$422,$H$422:$K$422,0))*INDEX($J$416:$R$419,MATCH(AT$422,$I$416:$I$419,0),MATCH(AT$421,$J$415:$R$415,0))</f>
        <v>2</v>
      </c>
      <c r="AU492" s="743" cm="1">
        <f t="array" ref="AU492">INDEX($H492:$K492,0,MATCH(AU$422,$H$422:$K$422,0))*INDEX($J$416:$R$419,MATCH(AU$422,$I$416:$I$419,0),MATCH(AU$421,$J$415:$R$415,0))</f>
        <v>1</v>
      </c>
      <c r="AV492" s="196"/>
      <c r="AW492" s="196"/>
      <c r="AX492" s="17"/>
      <c r="AY492" s="9"/>
      <c r="AZ492" s="9"/>
      <c r="BA492" s="9"/>
    </row>
    <row r="493" spans="1:53" ht="15" outlineLevel="1" x14ac:dyDescent="0.25">
      <c r="A493" s="7"/>
      <c r="B493" s="8"/>
      <c r="C493" s="18"/>
      <c r="D493" s="18"/>
      <c r="E493" s="18"/>
      <c r="F493" s="27"/>
      <c r="G493" s="27" t="str">
        <f t="shared" si="127"/>
        <v>AANWBa</v>
      </c>
      <c r="H493" s="232">
        <v>0</v>
      </c>
      <c r="I493" s="232">
        <v>0</v>
      </c>
      <c r="J493" s="232">
        <v>0</v>
      </c>
      <c r="K493" s="232">
        <v>0</v>
      </c>
      <c r="L493" s="743" cm="1">
        <f t="array" ref="L493">INDEX($H493:$K493,0,MATCH(L$422,$H$422:$K$422,0))*INDEX($J$416:$R$419,MATCH(L$422,$I$416:$I$419,0),MATCH(L$421,$J$415:$R$415,0))</f>
        <v>0</v>
      </c>
      <c r="M493" s="743" cm="1">
        <f t="array" ref="M493">INDEX($H493:$K493,0,MATCH(M$422,$H$422:$K$422,0))*INDEX($J$416:$R$419,MATCH(M$422,$I$416:$I$419,0),MATCH(M$421,$J$415:$R$415,0))</f>
        <v>0</v>
      </c>
      <c r="N493" s="743" cm="1">
        <f t="array" ref="N493">INDEX($H493:$K493,0,MATCH(N$422,$H$422:$K$422,0))*INDEX($J$416:$R$419,MATCH(N$422,$I$416:$I$419,0),MATCH(N$421,$J$415:$R$415,0))</f>
        <v>0</v>
      </c>
      <c r="O493" s="743" cm="1">
        <f t="array" ref="O493">INDEX($H493:$K493,0,MATCH(O$422,$H$422:$K$422,0))*INDEX($J$416:$R$419,MATCH(O$422,$I$416:$I$419,0),MATCH(O$421,$J$415:$R$415,0))</f>
        <v>0</v>
      </c>
      <c r="P493" s="743" cm="1">
        <f t="array" ref="P493">INDEX($H493:$K493,0,MATCH(P$422,$H$422:$K$422,0))*INDEX($J$416:$R$419,MATCH(P$422,$I$416:$I$419,0),MATCH(P$421,$J$415:$R$415,0))</f>
        <v>0</v>
      </c>
      <c r="Q493" s="743" cm="1">
        <f t="array" ref="Q493">INDEX($H493:$K493,0,MATCH(Q$422,$H$422:$K$422,0))*INDEX($J$416:$R$419,MATCH(Q$422,$I$416:$I$419,0),MATCH(Q$421,$J$415:$R$415,0))</f>
        <v>0</v>
      </c>
      <c r="R493" s="743" cm="1">
        <f t="array" ref="R493">INDEX($H493:$K493,0,MATCH(R$422,$H$422:$K$422,0))*INDEX($J$416:$R$419,MATCH(R$422,$I$416:$I$419,0),MATCH(R$421,$J$415:$R$415,0))</f>
        <v>0</v>
      </c>
      <c r="S493" s="743" cm="1">
        <f t="array" ref="S493">INDEX($H493:$K493,0,MATCH(S$422,$H$422:$K$422,0))*INDEX($J$416:$R$419,MATCH(S$422,$I$416:$I$419,0),MATCH(S$421,$J$415:$R$415,0))</f>
        <v>0</v>
      </c>
      <c r="T493" s="743" cm="1">
        <f t="array" ref="T493">INDEX($H493:$K493,0,MATCH(T$422,$H$422:$K$422,0))*INDEX($J$416:$R$419,MATCH(T$422,$I$416:$I$419,0),MATCH(T$421,$J$415:$R$415,0))</f>
        <v>0</v>
      </c>
      <c r="U493" s="743" cm="1">
        <f t="array" ref="U493">INDEX($H493:$K493,0,MATCH(U$422,$H$422:$K$422,0))*INDEX($J$416:$R$419,MATCH(U$422,$I$416:$I$419,0),MATCH(U$421,$J$415:$R$415,0))</f>
        <v>0</v>
      </c>
      <c r="V493" s="743" cm="1">
        <f t="array" ref="V493">INDEX($H493:$K493,0,MATCH(V$422,$H$422:$K$422,0))*INDEX($J$416:$R$419,MATCH(V$422,$I$416:$I$419,0),MATCH(V$421,$J$415:$R$415,0))</f>
        <v>0</v>
      </c>
      <c r="W493" s="743" cm="1">
        <f t="array" ref="W493">INDEX($H493:$K493,0,MATCH(W$422,$H$422:$K$422,0))*INDEX($J$416:$R$419,MATCH(W$422,$I$416:$I$419,0),MATCH(W$421,$J$415:$R$415,0))</f>
        <v>0</v>
      </c>
      <c r="X493" s="743" cm="1">
        <f t="array" ref="X493">INDEX($H493:$K493,0,MATCH(X$422,$H$422:$K$422,0))*INDEX($J$416:$R$419,MATCH(X$422,$I$416:$I$419,0),MATCH(X$421,$J$415:$R$415,0))</f>
        <v>0</v>
      </c>
      <c r="Y493" s="743" cm="1">
        <f t="array" ref="Y493">INDEX($H493:$K493,0,MATCH(Y$422,$H$422:$K$422,0))*INDEX($J$416:$R$419,MATCH(Y$422,$I$416:$I$419,0),MATCH(Y$421,$J$415:$R$415,0))</f>
        <v>0</v>
      </c>
      <c r="Z493" s="743" cm="1">
        <f t="array" ref="Z493">INDEX($H493:$K493,0,MATCH(Z$422,$H$422:$K$422,0))*INDEX($J$416:$R$419,MATCH(Z$422,$I$416:$I$419,0),MATCH(Z$421,$J$415:$R$415,0))</f>
        <v>0</v>
      </c>
      <c r="AA493" s="743" cm="1">
        <f t="array" ref="AA493">INDEX($H493:$K493,0,MATCH(AA$422,$H$422:$K$422,0))*INDEX($J$416:$R$419,MATCH(AA$422,$I$416:$I$419,0),MATCH(AA$421,$J$415:$R$415,0))</f>
        <v>0</v>
      </c>
      <c r="AB493" s="743" cm="1">
        <f t="array" ref="AB493">INDEX($H493:$K493,0,MATCH(AB$422,$H$422:$K$422,0))*INDEX($J$416:$R$419,MATCH(AB$422,$I$416:$I$419,0),MATCH(AB$421,$J$415:$R$415,0))</f>
        <v>0</v>
      </c>
      <c r="AC493" s="743" cm="1">
        <f t="array" ref="AC493">INDEX($H493:$K493,0,MATCH(AC$422,$H$422:$K$422,0))*INDEX($J$416:$R$419,MATCH(AC$422,$I$416:$I$419,0),MATCH(AC$421,$J$415:$R$415,0))</f>
        <v>0</v>
      </c>
      <c r="AD493" s="743" cm="1">
        <f t="array" ref="AD493">INDEX($H493:$K493,0,MATCH(AD$422,$H$422:$K$422,0))*INDEX($J$416:$R$419,MATCH(AD$422,$I$416:$I$419,0),MATCH(AD$421,$J$415:$R$415,0))</f>
        <v>0</v>
      </c>
      <c r="AE493" s="743" cm="1">
        <f t="array" ref="AE493">INDEX($H493:$K493,0,MATCH(AE$422,$H$422:$K$422,0))*INDEX($J$416:$R$419,MATCH(AE$422,$I$416:$I$419,0),MATCH(AE$421,$J$415:$R$415,0))</f>
        <v>0</v>
      </c>
      <c r="AF493" s="743" cm="1">
        <f t="array" ref="AF493">INDEX($H493:$K493,0,MATCH(AF$422,$H$422:$K$422,0))*INDEX($J$416:$R$419,MATCH(AF$422,$I$416:$I$419,0),MATCH(AF$421,$J$415:$R$415,0))</f>
        <v>0</v>
      </c>
      <c r="AG493" s="743" cm="1">
        <f t="array" ref="AG493">INDEX($H493:$K493,0,MATCH(AG$422,$H$422:$K$422,0))*INDEX($J$416:$R$419,MATCH(AG$422,$I$416:$I$419,0),MATCH(AG$421,$J$415:$R$415,0))</f>
        <v>0</v>
      </c>
      <c r="AH493" s="743" cm="1">
        <f t="array" ref="AH493">INDEX($H493:$K493,0,MATCH(AH$422,$H$422:$K$422,0))*INDEX($J$416:$R$419,MATCH(AH$422,$I$416:$I$419,0),MATCH(AH$421,$J$415:$R$415,0))</f>
        <v>0</v>
      </c>
      <c r="AI493" s="743" cm="1">
        <f t="array" ref="AI493">INDEX($H493:$K493,0,MATCH(AI$422,$H$422:$K$422,0))*INDEX($J$416:$R$419,MATCH(AI$422,$I$416:$I$419,0),MATCH(AI$421,$J$415:$R$415,0))</f>
        <v>0</v>
      </c>
      <c r="AJ493" s="743" cm="1">
        <f t="array" ref="AJ493">INDEX($H493:$K493,0,MATCH(AJ$422,$H$422:$K$422,0))*INDEX($J$416:$R$419,MATCH(AJ$422,$I$416:$I$419,0),MATCH(AJ$421,$J$415:$R$415,0))</f>
        <v>0</v>
      </c>
      <c r="AK493" s="743" cm="1">
        <f t="array" ref="AK493">INDEX($H493:$K493,0,MATCH(AK$422,$H$422:$K$422,0))*INDEX($J$416:$R$419,MATCH(AK$422,$I$416:$I$419,0),MATCH(AK$421,$J$415:$R$415,0))</f>
        <v>0</v>
      </c>
      <c r="AL493" s="743" cm="1">
        <f t="array" ref="AL493">INDEX($H493:$K493,0,MATCH(AL$422,$H$422:$K$422,0))*INDEX($J$416:$R$419,MATCH(AL$422,$I$416:$I$419,0),MATCH(AL$421,$J$415:$R$415,0))</f>
        <v>0</v>
      </c>
      <c r="AM493" s="743" cm="1">
        <f t="array" ref="AM493">INDEX($H493:$K493,0,MATCH(AM$422,$H$422:$K$422,0))*INDEX($J$416:$R$419,MATCH(AM$422,$I$416:$I$419,0),MATCH(AM$421,$J$415:$R$415,0))</f>
        <v>0</v>
      </c>
      <c r="AN493" s="743" cm="1">
        <f t="array" ref="AN493">INDEX($H493:$K493,0,MATCH(AN$422,$H$422:$K$422,0))*INDEX($J$416:$R$419,MATCH(AN$422,$I$416:$I$419,0),MATCH(AN$421,$J$415:$R$415,0))</f>
        <v>0</v>
      </c>
      <c r="AO493" s="743" cm="1">
        <f t="array" ref="AO493">INDEX($H493:$K493,0,MATCH(AO$422,$H$422:$K$422,0))*INDEX($J$416:$R$419,MATCH(AO$422,$I$416:$I$419,0),MATCH(AO$421,$J$415:$R$415,0))</f>
        <v>0</v>
      </c>
      <c r="AP493" s="743" cm="1">
        <f t="array" ref="AP493">INDEX($H493:$K493,0,MATCH(AP$422,$H$422:$K$422,0))*INDEX($J$416:$R$419,MATCH(AP$422,$I$416:$I$419,0),MATCH(AP$421,$J$415:$R$415,0))</f>
        <v>0</v>
      </c>
      <c r="AQ493" s="743" cm="1">
        <f t="array" ref="AQ493">INDEX($H493:$K493,0,MATCH(AQ$422,$H$422:$K$422,0))*INDEX($J$416:$R$419,MATCH(AQ$422,$I$416:$I$419,0),MATCH(AQ$421,$J$415:$R$415,0))</f>
        <v>0</v>
      </c>
      <c r="AR493" s="743" cm="1">
        <f t="array" ref="AR493">INDEX($H493:$K493,0,MATCH(AR$422,$H$422:$K$422,0))*INDEX($J$416:$R$419,MATCH(AR$422,$I$416:$I$419,0),MATCH(AR$421,$J$415:$R$415,0))</f>
        <v>0</v>
      </c>
      <c r="AS493" s="743" cm="1">
        <f t="array" ref="AS493">INDEX($H493:$K493,0,MATCH(AS$422,$H$422:$K$422,0))*INDEX($J$416:$R$419,MATCH(AS$422,$I$416:$I$419,0),MATCH(AS$421,$J$415:$R$415,0))</f>
        <v>0</v>
      </c>
      <c r="AT493" s="743" cm="1">
        <f t="array" ref="AT493">INDEX($H493:$K493,0,MATCH(AT$422,$H$422:$K$422,0))*INDEX($J$416:$R$419,MATCH(AT$422,$I$416:$I$419,0),MATCH(AT$421,$J$415:$R$415,0))</f>
        <v>0</v>
      </c>
      <c r="AU493" s="743" cm="1">
        <f t="array" ref="AU493">INDEX($H493:$K493,0,MATCH(AU$422,$H$422:$K$422,0))*INDEX($J$416:$R$419,MATCH(AU$422,$I$416:$I$419,0),MATCH(AU$421,$J$415:$R$415,0))</f>
        <v>0</v>
      </c>
      <c r="AV493" s="196"/>
      <c r="AW493" s="196"/>
      <c r="AX493" s="17"/>
      <c r="AY493" s="9"/>
      <c r="AZ493" s="9"/>
      <c r="BA493" s="9"/>
    </row>
    <row r="494" spans="1:53" ht="15" outlineLevel="1" x14ac:dyDescent="0.25">
      <c r="A494" s="7"/>
      <c r="B494" s="8"/>
      <c r="C494" s="18"/>
      <c r="D494" s="18"/>
      <c r="E494" s="18"/>
      <c r="F494" s="27"/>
      <c r="G494" s="27" t="str">
        <f t="shared" si="127"/>
        <v>AYWBA1a</v>
      </c>
      <c r="H494" s="232">
        <v>0</v>
      </c>
      <c r="I494" s="232">
        <v>0</v>
      </c>
      <c r="J494" s="232">
        <v>0</v>
      </c>
      <c r="K494" s="232">
        <v>0</v>
      </c>
      <c r="L494" s="743" cm="1">
        <f t="array" ref="L494">INDEX($H494:$K494,0,MATCH(L$422,$H$422:$K$422,0))*INDEX($J$416:$R$419,MATCH(L$422,$I$416:$I$419,0),MATCH(L$421,$J$415:$R$415,0))</f>
        <v>0</v>
      </c>
      <c r="M494" s="743" cm="1">
        <f t="array" ref="M494">INDEX($H494:$K494,0,MATCH(M$422,$H$422:$K$422,0))*INDEX($J$416:$R$419,MATCH(M$422,$I$416:$I$419,0),MATCH(M$421,$J$415:$R$415,0))</f>
        <v>0</v>
      </c>
      <c r="N494" s="743" cm="1">
        <f t="array" ref="N494">INDEX($H494:$K494,0,MATCH(N$422,$H$422:$K$422,0))*INDEX($J$416:$R$419,MATCH(N$422,$I$416:$I$419,0),MATCH(N$421,$J$415:$R$415,0))</f>
        <v>0</v>
      </c>
      <c r="O494" s="743" cm="1">
        <f t="array" ref="O494">INDEX($H494:$K494,0,MATCH(O$422,$H$422:$K$422,0))*INDEX($J$416:$R$419,MATCH(O$422,$I$416:$I$419,0),MATCH(O$421,$J$415:$R$415,0))</f>
        <v>0</v>
      </c>
      <c r="P494" s="743" cm="1">
        <f t="array" ref="P494">INDEX($H494:$K494,0,MATCH(P$422,$H$422:$K$422,0))*INDEX($J$416:$R$419,MATCH(P$422,$I$416:$I$419,0),MATCH(P$421,$J$415:$R$415,0))</f>
        <v>0</v>
      </c>
      <c r="Q494" s="743" cm="1">
        <f t="array" ref="Q494">INDEX($H494:$K494,0,MATCH(Q$422,$H$422:$K$422,0))*INDEX($J$416:$R$419,MATCH(Q$422,$I$416:$I$419,0),MATCH(Q$421,$J$415:$R$415,0))</f>
        <v>0</v>
      </c>
      <c r="R494" s="743" cm="1">
        <f t="array" ref="R494">INDEX($H494:$K494,0,MATCH(R$422,$H$422:$K$422,0))*INDEX($J$416:$R$419,MATCH(R$422,$I$416:$I$419,0),MATCH(R$421,$J$415:$R$415,0))</f>
        <v>0</v>
      </c>
      <c r="S494" s="743" cm="1">
        <f t="array" ref="S494">INDEX($H494:$K494,0,MATCH(S$422,$H$422:$K$422,0))*INDEX($J$416:$R$419,MATCH(S$422,$I$416:$I$419,0),MATCH(S$421,$J$415:$R$415,0))</f>
        <v>0</v>
      </c>
      <c r="T494" s="743" cm="1">
        <f t="array" ref="T494">INDEX($H494:$K494,0,MATCH(T$422,$H$422:$K$422,0))*INDEX($J$416:$R$419,MATCH(T$422,$I$416:$I$419,0),MATCH(T$421,$J$415:$R$415,0))</f>
        <v>0</v>
      </c>
      <c r="U494" s="743" cm="1">
        <f t="array" ref="U494">INDEX($H494:$K494,0,MATCH(U$422,$H$422:$K$422,0))*INDEX($J$416:$R$419,MATCH(U$422,$I$416:$I$419,0),MATCH(U$421,$J$415:$R$415,0))</f>
        <v>0</v>
      </c>
      <c r="V494" s="743" cm="1">
        <f t="array" ref="V494">INDEX($H494:$K494,0,MATCH(V$422,$H$422:$K$422,0))*INDEX($J$416:$R$419,MATCH(V$422,$I$416:$I$419,0),MATCH(V$421,$J$415:$R$415,0))</f>
        <v>0</v>
      </c>
      <c r="W494" s="743" cm="1">
        <f t="array" ref="W494">INDEX($H494:$K494,0,MATCH(W$422,$H$422:$K$422,0))*INDEX($J$416:$R$419,MATCH(W$422,$I$416:$I$419,0),MATCH(W$421,$J$415:$R$415,0))</f>
        <v>0</v>
      </c>
      <c r="X494" s="743" cm="1">
        <f t="array" ref="X494">INDEX($H494:$K494,0,MATCH(X$422,$H$422:$K$422,0))*INDEX($J$416:$R$419,MATCH(X$422,$I$416:$I$419,0),MATCH(X$421,$J$415:$R$415,0))</f>
        <v>0</v>
      </c>
      <c r="Y494" s="743" cm="1">
        <f t="array" ref="Y494">INDEX($H494:$K494,0,MATCH(Y$422,$H$422:$K$422,0))*INDEX($J$416:$R$419,MATCH(Y$422,$I$416:$I$419,0),MATCH(Y$421,$J$415:$R$415,0))</f>
        <v>0</v>
      </c>
      <c r="Z494" s="743" cm="1">
        <f t="array" ref="Z494">INDEX($H494:$K494,0,MATCH(Z$422,$H$422:$K$422,0))*INDEX($J$416:$R$419,MATCH(Z$422,$I$416:$I$419,0),MATCH(Z$421,$J$415:$R$415,0))</f>
        <v>0</v>
      </c>
      <c r="AA494" s="743" cm="1">
        <f t="array" ref="AA494">INDEX($H494:$K494,0,MATCH(AA$422,$H$422:$K$422,0))*INDEX($J$416:$R$419,MATCH(AA$422,$I$416:$I$419,0),MATCH(AA$421,$J$415:$R$415,0))</f>
        <v>0</v>
      </c>
      <c r="AB494" s="743" cm="1">
        <f t="array" ref="AB494">INDEX($H494:$K494,0,MATCH(AB$422,$H$422:$K$422,0))*INDEX($J$416:$R$419,MATCH(AB$422,$I$416:$I$419,0),MATCH(AB$421,$J$415:$R$415,0))</f>
        <v>0</v>
      </c>
      <c r="AC494" s="743" cm="1">
        <f t="array" ref="AC494">INDEX($H494:$K494,0,MATCH(AC$422,$H$422:$K$422,0))*INDEX($J$416:$R$419,MATCH(AC$422,$I$416:$I$419,0),MATCH(AC$421,$J$415:$R$415,0))</f>
        <v>0</v>
      </c>
      <c r="AD494" s="743" cm="1">
        <f t="array" ref="AD494">INDEX($H494:$K494,0,MATCH(AD$422,$H$422:$K$422,0))*INDEX($J$416:$R$419,MATCH(AD$422,$I$416:$I$419,0),MATCH(AD$421,$J$415:$R$415,0))</f>
        <v>0</v>
      </c>
      <c r="AE494" s="743" cm="1">
        <f t="array" ref="AE494">INDEX($H494:$K494,0,MATCH(AE$422,$H$422:$K$422,0))*INDEX($J$416:$R$419,MATCH(AE$422,$I$416:$I$419,0),MATCH(AE$421,$J$415:$R$415,0))</f>
        <v>0</v>
      </c>
      <c r="AF494" s="743" cm="1">
        <f t="array" ref="AF494">INDEX($H494:$K494,0,MATCH(AF$422,$H$422:$K$422,0))*INDEX($J$416:$R$419,MATCH(AF$422,$I$416:$I$419,0),MATCH(AF$421,$J$415:$R$415,0))</f>
        <v>0</v>
      </c>
      <c r="AG494" s="743" cm="1">
        <f t="array" ref="AG494">INDEX($H494:$K494,0,MATCH(AG$422,$H$422:$K$422,0))*INDEX($J$416:$R$419,MATCH(AG$422,$I$416:$I$419,0),MATCH(AG$421,$J$415:$R$415,0))</f>
        <v>0</v>
      </c>
      <c r="AH494" s="743" cm="1">
        <f t="array" ref="AH494">INDEX($H494:$K494,0,MATCH(AH$422,$H$422:$K$422,0))*INDEX($J$416:$R$419,MATCH(AH$422,$I$416:$I$419,0),MATCH(AH$421,$J$415:$R$415,0))</f>
        <v>0</v>
      </c>
      <c r="AI494" s="743" cm="1">
        <f t="array" ref="AI494">INDEX($H494:$K494,0,MATCH(AI$422,$H$422:$K$422,0))*INDEX($J$416:$R$419,MATCH(AI$422,$I$416:$I$419,0),MATCH(AI$421,$J$415:$R$415,0))</f>
        <v>0</v>
      </c>
      <c r="AJ494" s="743" cm="1">
        <f t="array" ref="AJ494">INDEX($H494:$K494,0,MATCH(AJ$422,$H$422:$K$422,0))*INDEX($J$416:$R$419,MATCH(AJ$422,$I$416:$I$419,0),MATCH(AJ$421,$J$415:$R$415,0))</f>
        <v>0</v>
      </c>
      <c r="AK494" s="743" cm="1">
        <f t="array" ref="AK494">INDEX($H494:$K494,0,MATCH(AK$422,$H$422:$K$422,0))*INDEX($J$416:$R$419,MATCH(AK$422,$I$416:$I$419,0),MATCH(AK$421,$J$415:$R$415,0))</f>
        <v>0</v>
      </c>
      <c r="AL494" s="743" cm="1">
        <f t="array" ref="AL494">INDEX($H494:$K494,0,MATCH(AL$422,$H$422:$K$422,0))*INDEX($J$416:$R$419,MATCH(AL$422,$I$416:$I$419,0),MATCH(AL$421,$J$415:$R$415,0))</f>
        <v>0</v>
      </c>
      <c r="AM494" s="743" cm="1">
        <f t="array" ref="AM494">INDEX($H494:$K494,0,MATCH(AM$422,$H$422:$K$422,0))*INDEX($J$416:$R$419,MATCH(AM$422,$I$416:$I$419,0),MATCH(AM$421,$J$415:$R$415,0))</f>
        <v>0</v>
      </c>
      <c r="AN494" s="743" cm="1">
        <f t="array" ref="AN494">INDEX($H494:$K494,0,MATCH(AN$422,$H$422:$K$422,0))*INDEX($J$416:$R$419,MATCH(AN$422,$I$416:$I$419,0),MATCH(AN$421,$J$415:$R$415,0))</f>
        <v>0</v>
      </c>
      <c r="AO494" s="743" cm="1">
        <f t="array" ref="AO494">INDEX($H494:$K494,0,MATCH(AO$422,$H$422:$K$422,0))*INDEX($J$416:$R$419,MATCH(AO$422,$I$416:$I$419,0),MATCH(AO$421,$J$415:$R$415,0))</f>
        <v>0</v>
      </c>
      <c r="AP494" s="743" cm="1">
        <f t="array" ref="AP494">INDEX($H494:$K494,0,MATCH(AP$422,$H$422:$K$422,0))*INDEX($J$416:$R$419,MATCH(AP$422,$I$416:$I$419,0),MATCH(AP$421,$J$415:$R$415,0))</f>
        <v>0</v>
      </c>
      <c r="AQ494" s="743" cm="1">
        <f t="array" ref="AQ494">INDEX($H494:$K494,0,MATCH(AQ$422,$H$422:$K$422,0))*INDEX($J$416:$R$419,MATCH(AQ$422,$I$416:$I$419,0),MATCH(AQ$421,$J$415:$R$415,0))</f>
        <v>0</v>
      </c>
      <c r="AR494" s="743" cm="1">
        <f t="array" ref="AR494">INDEX($H494:$K494,0,MATCH(AR$422,$H$422:$K$422,0))*INDEX($J$416:$R$419,MATCH(AR$422,$I$416:$I$419,0),MATCH(AR$421,$J$415:$R$415,0))</f>
        <v>0</v>
      </c>
      <c r="AS494" s="743" cm="1">
        <f t="array" ref="AS494">INDEX($H494:$K494,0,MATCH(AS$422,$H$422:$K$422,0))*INDEX($J$416:$R$419,MATCH(AS$422,$I$416:$I$419,0),MATCH(AS$421,$J$415:$R$415,0))</f>
        <v>0</v>
      </c>
      <c r="AT494" s="743" cm="1">
        <f t="array" ref="AT494">INDEX($H494:$K494,0,MATCH(AT$422,$H$422:$K$422,0))*INDEX($J$416:$R$419,MATCH(AT$422,$I$416:$I$419,0),MATCH(AT$421,$J$415:$R$415,0))</f>
        <v>0</v>
      </c>
      <c r="AU494" s="743" cm="1">
        <f t="array" ref="AU494">INDEX($H494:$K494,0,MATCH(AU$422,$H$422:$K$422,0))*INDEX($J$416:$R$419,MATCH(AU$422,$I$416:$I$419,0),MATCH(AU$421,$J$415:$R$415,0))</f>
        <v>0</v>
      </c>
      <c r="AV494" s="196"/>
      <c r="AW494" s="196"/>
      <c r="AX494" s="17"/>
      <c r="AY494" s="9"/>
      <c r="AZ494" s="9"/>
      <c r="BA494" s="9"/>
    </row>
    <row r="495" spans="1:53" ht="15" outlineLevel="1" x14ac:dyDescent="0.25">
      <c r="A495" s="7"/>
      <c r="B495" s="8"/>
      <c r="C495" s="18"/>
      <c r="D495" s="18"/>
      <c r="E495" s="18"/>
      <c r="F495" s="27"/>
      <c r="G495" s="27" t="str">
        <f t="shared" si="127"/>
        <v>YYFWBz</v>
      </c>
      <c r="H495" s="232">
        <v>1</v>
      </c>
      <c r="I495" s="232">
        <v>1</v>
      </c>
      <c r="J495" s="232">
        <v>2</v>
      </c>
      <c r="K495" s="232">
        <v>1</v>
      </c>
      <c r="L495" s="743" cm="1">
        <f t="array" ref="L495">INDEX($H495:$K495,0,MATCH(L$422,$H$422:$K$422,0))*INDEX($J$416:$R$419,MATCH(L$422,$I$416:$I$419,0),MATCH(L$421,$J$415:$R$415,0))</f>
        <v>2</v>
      </c>
      <c r="M495" s="743" cm="1">
        <f t="array" ref="M495">INDEX($H495:$K495,0,MATCH(M$422,$H$422:$K$422,0))*INDEX($J$416:$R$419,MATCH(M$422,$I$416:$I$419,0),MATCH(M$421,$J$415:$R$415,0))</f>
        <v>1</v>
      </c>
      <c r="N495" s="743" cm="1">
        <f t="array" ref="N495">INDEX($H495:$K495,0,MATCH(N$422,$H$422:$K$422,0))*INDEX($J$416:$R$419,MATCH(N$422,$I$416:$I$419,0),MATCH(N$421,$J$415:$R$415,0))</f>
        <v>2</v>
      </c>
      <c r="O495" s="743" cm="1">
        <f t="array" ref="O495">INDEX($H495:$K495,0,MATCH(O$422,$H$422:$K$422,0))*INDEX($J$416:$R$419,MATCH(O$422,$I$416:$I$419,0),MATCH(O$421,$J$415:$R$415,0))</f>
        <v>1</v>
      </c>
      <c r="P495" s="743" cm="1">
        <f t="array" ref="P495">INDEX($H495:$K495,0,MATCH(P$422,$H$422:$K$422,0))*INDEX($J$416:$R$419,MATCH(P$422,$I$416:$I$419,0),MATCH(P$421,$J$415:$R$415,0))</f>
        <v>2</v>
      </c>
      <c r="Q495" s="743" cm="1">
        <f t="array" ref="Q495">INDEX($H495:$K495,0,MATCH(Q$422,$H$422:$K$422,0))*INDEX($J$416:$R$419,MATCH(Q$422,$I$416:$I$419,0),MATCH(Q$421,$J$415:$R$415,0))</f>
        <v>1</v>
      </c>
      <c r="R495" s="743" cm="1">
        <f t="array" ref="R495">INDEX($H495:$K495,0,MATCH(R$422,$H$422:$K$422,0))*INDEX($J$416:$R$419,MATCH(R$422,$I$416:$I$419,0),MATCH(R$421,$J$415:$R$415,0))</f>
        <v>2</v>
      </c>
      <c r="S495" s="743" cm="1">
        <f t="array" ref="S495">INDEX($H495:$K495,0,MATCH(S$422,$H$422:$K$422,0))*INDEX($J$416:$R$419,MATCH(S$422,$I$416:$I$419,0),MATCH(S$421,$J$415:$R$415,0))</f>
        <v>1</v>
      </c>
      <c r="T495" s="743" cm="1">
        <f t="array" ref="T495">INDEX($H495:$K495,0,MATCH(T$422,$H$422:$K$422,0))*INDEX($J$416:$R$419,MATCH(T$422,$I$416:$I$419,0),MATCH(T$421,$J$415:$R$415,0))</f>
        <v>2</v>
      </c>
      <c r="U495" s="743" cm="1">
        <f t="array" ref="U495">INDEX($H495:$K495,0,MATCH(U$422,$H$422:$K$422,0))*INDEX($J$416:$R$419,MATCH(U$422,$I$416:$I$419,0),MATCH(U$421,$J$415:$R$415,0))</f>
        <v>1</v>
      </c>
      <c r="V495" s="743" cm="1">
        <f t="array" ref="V495">INDEX($H495:$K495,0,MATCH(V$422,$H$422:$K$422,0))*INDEX($J$416:$R$419,MATCH(V$422,$I$416:$I$419,0),MATCH(V$421,$J$415:$R$415,0))</f>
        <v>2</v>
      </c>
      <c r="W495" s="743" cm="1">
        <f t="array" ref="W495">INDEX($H495:$K495,0,MATCH(W$422,$H$422:$K$422,0))*INDEX($J$416:$R$419,MATCH(W$422,$I$416:$I$419,0),MATCH(W$421,$J$415:$R$415,0))</f>
        <v>1</v>
      </c>
      <c r="X495" s="743" cm="1">
        <f t="array" ref="X495">INDEX($H495:$K495,0,MATCH(X$422,$H$422:$K$422,0))*INDEX($J$416:$R$419,MATCH(X$422,$I$416:$I$419,0),MATCH(X$421,$J$415:$R$415,0))</f>
        <v>2</v>
      </c>
      <c r="Y495" s="743" cm="1">
        <f t="array" ref="Y495">INDEX($H495:$K495,0,MATCH(Y$422,$H$422:$K$422,0))*INDEX($J$416:$R$419,MATCH(Y$422,$I$416:$I$419,0),MATCH(Y$421,$J$415:$R$415,0))</f>
        <v>1</v>
      </c>
      <c r="Z495" s="743" cm="1">
        <f t="array" ref="Z495">INDEX($H495:$K495,0,MATCH(Z$422,$H$422:$K$422,0))*INDEX($J$416:$R$419,MATCH(Z$422,$I$416:$I$419,0),MATCH(Z$421,$J$415:$R$415,0))</f>
        <v>2</v>
      </c>
      <c r="AA495" s="743" cm="1">
        <f t="array" ref="AA495">INDEX($H495:$K495,0,MATCH(AA$422,$H$422:$K$422,0))*INDEX($J$416:$R$419,MATCH(AA$422,$I$416:$I$419,0),MATCH(AA$421,$J$415:$R$415,0))</f>
        <v>1</v>
      </c>
      <c r="AB495" s="743" cm="1">
        <f t="array" ref="AB495">INDEX($H495:$K495,0,MATCH(AB$422,$H$422:$K$422,0))*INDEX($J$416:$R$419,MATCH(AB$422,$I$416:$I$419,0),MATCH(AB$421,$J$415:$R$415,0))</f>
        <v>1</v>
      </c>
      <c r="AC495" s="743" cm="1">
        <f t="array" ref="AC495">INDEX($H495:$K495,0,MATCH(AC$422,$H$422:$K$422,0))*INDEX($J$416:$R$419,MATCH(AC$422,$I$416:$I$419,0),MATCH(AC$421,$J$415:$R$415,0))</f>
        <v>1</v>
      </c>
      <c r="AD495" s="743" cm="1">
        <f t="array" ref="AD495">INDEX($H495:$K495,0,MATCH(AD$422,$H$422:$K$422,0))*INDEX($J$416:$R$419,MATCH(AD$422,$I$416:$I$419,0),MATCH(AD$421,$J$415:$R$415,0))</f>
        <v>2</v>
      </c>
      <c r="AE495" s="743" cm="1">
        <f t="array" ref="AE495">INDEX($H495:$K495,0,MATCH(AE$422,$H$422:$K$422,0))*INDEX($J$416:$R$419,MATCH(AE$422,$I$416:$I$419,0),MATCH(AE$421,$J$415:$R$415,0))</f>
        <v>1</v>
      </c>
      <c r="AF495" s="743" cm="1">
        <f t="array" ref="AF495">INDEX($H495:$K495,0,MATCH(AF$422,$H$422:$K$422,0))*INDEX($J$416:$R$419,MATCH(AF$422,$I$416:$I$419,0),MATCH(AF$421,$J$415:$R$415,0))</f>
        <v>1</v>
      </c>
      <c r="AG495" s="743" cm="1">
        <f t="array" ref="AG495">INDEX($H495:$K495,0,MATCH(AG$422,$H$422:$K$422,0))*INDEX($J$416:$R$419,MATCH(AG$422,$I$416:$I$419,0),MATCH(AG$421,$J$415:$R$415,0))</f>
        <v>1</v>
      </c>
      <c r="AH495" s="743" cm="1">
        <f t="array" ref="AH495">INDEX($H495:$K495,0,MATCH(AH$422,$H$422:$K$422,0))*INDEX($J$416:$R$419,MATCH(AH$422,$I$416:$I$419,0),MATCH(AH$421,$J$415:$R$415,0))</f>
        <v>2</v>
      </c>
      <c r="AI495" s="743" cm="1">
        <f t="array" ref="AI495">INDEX($H495:$K495,0,MATCH(AI$422,$H$422:$K$422,0))*INDEX($J$416:$R$419,MATCH(AI$422,$I$416:$I$419,0),MATCH(AI$421,$J$415:$R$415,0))</f>
        <v>1</v>
      </c>
      <c r="AJ495" s="743" cm="1">
        <f t="array" ref="AJ495">INDEX($H495:$K495,0,MATCH(AJ$422,$H$422:$K$422,0))*INDEX($J$416:$R$419,MATCH(AJ$422,$I$416:$I$419,0),MATCH(AJ$421,$J$415:$R$415,0))</f>
        <v>1</v>
      </c>
      <c r="AK495" s="743" cm="1">
        <f t="array" ref="AK495">INDEX($H495:$K495,0,MATCH(AK$422,$H$422:$K$422,0))*INDEX($J$416:$R$419,MATCH(AK$422,$I$416:$I$419,0),MATCH(AK$421,$J$415:$R$415,0))</f>
        <v>1</v>
      </c>
      <c r="AL495" s="743" cm="1">
        <f t="array" ref="AL495">INDEX($H495:$K495,0,MATCH(AL$422,$H$422:$K$422,0))*INDEX($J$416:$R$419,MATCH(AL$422,$I$416:$I$419,0),MATCH(AL$421,$J$415:$R$415,0))</f>
        <v>2</v>
      </c>
      <c r="AM495" s="743" cm="1">
        <f t="array" ref="AM495">INDEX($H495:$K495,0,MATCH(AM$422,$H$422:$K$422,0))*INDEX($J$416:$R$419,MATCH(AM$422,$I$416:$I$419,0),MATCH(AM$421,$J$415:$R$415,0))</f>
        <v>1</v>
      </c>
      <c r="AN495" s="743" cm="1">
        <f t="array" ref="AN495">INDEX($H495:$K495,0,MATCH(AN$422,$H$422:$K$422,0))*INDEX($J$416:$R$419,MATCH(AN$422,$I$416:$I$419,0),MATCH(AN$421,$J$415:$R$415,0))</f>
        <v>1</v>
      </c>
      <c r="AO495" s="743" cm="1">
        <f t="array" ref="AO495">INDEX($H495:$K495,0,MATCH(AO$422,$H$422:$K$422,0))*INDEX($J$416:$R$419,MATCH(AO$422,$I$416:$I$419,0),MATCH(AO$421,$J$415:$R$415,0))</f>
        <v>1</v>
      </c>
      <c r="AP495" s="743" cm="1">
        <f t="array" ref="AP495">INDEX($H495:$K495,0,MATCH(AP$422,$H$422:$K$422,0))*INDEX($J$416:$R$419,MATCH(AP$422,$I$416:$I$419,0),MATCH(AP$421,$J$415:$R$415,0))</f>
        <v>2</v>
      </c>
      <c r="AQ495" s="743" cm="1">
        <f t="array" ref="AQ495">INDEX($H495:$K495,0,MATCH(AQ$422,$H$422:$K$422,0))*INDEX($J$416:$R$419,MATCH(AQ$422,$I$416:$I$419,0),MATCH(AQ$421,$J$415:$R$415,0))</f>
        <v>1</v>
      </c>
      <c r="AR495" s="743" cm="1">
        <f t="array" ref="AR495">INDEX($H495:$K495,0,MATCH(AR$422,$H$422:$K$422,0))*INDEX($J$416:$R$419,MATCH(AR$422,$I$416:$I$419,0),MATCH(AR$421,$J$415:$R$415,0))</f>
        <v>1</v>
      </c>
      <c r="AS495" s="743" cm="1">
        <f t="array" ref="AS495">INDEX($H495:$K495,0,MATCH(AS$422,$H$422:$K$422,0))*INDEX($J$416:$R$419,MATCH(AS$422,$I$416:$I$419,0),MATCH(AS$421,$J$415:$R$415,0))</f>
        <v>1</v>
      </c>
      <c r="AT495" s="743" cm="1">
        <f t="array" ref="AT495">INDEX($H495:$K495,0,MATCH(AT$422,$H$422:$K$422,0))*INDEX($J$416:$R$419,MATCH(AT$422,$I$416:$I$419,0),MATCH(AT$421,$J$415:$R$415,0))</f>
        <v>2</v>
      </c>
      <c r="AU495" s="743" cm="1">
        <f t="array" ref="AU495">INDEX($H495:$K495,0,MATCH(AU$422,$H$422:$K$422,0))*INDEX($J$416:$R$419,MATCH(AU$422,$I$416:$I$419,0),MATCH(AU$421,$J$415:$R$415,0))</f>
        <v>1</v>
      </c>
      <c r="AV495" s="196"/>
      <c r="AW495" s="196"/>
      <c r="AX495" s="17"/>
      <c r="AY495" s="9"/>
      <c r="AZ495" s="9"/>
      <c r="BA495" s="9"/>
    </row>
    <row r="496" spans="1:53" ht="15" outlineLevel="1" x14ac:dyDescent="0.25">
      <c r="A496" s="7"/>
      <c r="B496" s="8"/>
      <c r="C496" s="18"/>
      <c r="D496" s="18"/>
      <c r="E496" s="18"/>
      <c r="F496" s="27"/>
      <c r="G496" s="27" t="str">
        <f t="shared" si="127"/>
        <v>YYFWBzd</v>
      </c>
      <c r="H496" s="880">
        <v>0</v>
      </c>
      <c r="I496" s="880">
        <f>I495</f>
        <v>1</v>
      </c>
      <c r="J496" s="880">
        <f>J495+1</f>
        <v>3</v>
      </c>
      <c r="K496" s="880">
        <f>K495</f>
        <v>1</v>
      </c>
      <c r="L496" s="743" cm="1">
        <f t="array" ref="L496">INDEX($H496:$K496,0,MATCH(L$422,$H$422:$K$422,0))*INDEX($J$416:$R$419,MATCH(L$422,$I$416:$I$419,0),MATCH(L$421,$J$415:$R$415,0))</f>
        <v>0</v>
      </c>
      <c r="M496" s="743" cm="1">
        <f t="array" ref="M496">INDEX($H496:$K496,0,MATCH(M$422,$H$422:$K$422,0))*INDEX($J$416:$R$419,MATCH(M$422,$I$416:$I$419,0),MATCH(M$421,$J$415:$R$415,0))</f>
        <v>1</v>
      </c>
      <c r="N496" s="743" cm="1">
        <f t="array" ref="N496">INDEX($H496:$K496,0,MATCH(N$422,$H$422:$K$422,0))*INDEX($J$416:$R$419,MATCH(N$422,$I$416:$I$419,0),MATCH(N$421,$J$415:$R$415,0))</f>
        <v>3</v>
      </c>
      <c r="O496" s="743" cm="1">
        <f t="array" ref="O496">INDEX($H496:$K496,0,MATCH(O$422,$H$422:$K$422,0))*INDEX($J$416:$R$419,MATCH(O$422,$I$416:$I$419,0),MATCH(O$421,$J$415:$R$415,0))</f>
        <v>1</v>
      </c>
      <c r="P496" s="743" cm="1">
        <f t="array" ref="P496">INDEX($H496:$K496,0,MATCH(P$422,$H$422:$K$422,0))*INDEX($J$416:$R$419,MATCH(P$422,$I$416:$I$419,0),MATCH(P$421,$J$415:$R$415,0))</f>
        <v>0</v>
      </c>
      <c r="Q496" s="743" cm="1">
        <f t="array" ref="Q496">INDEX($H496:$K496,0,MATCH(Q$422,$H$422:$K$422,0))*INDEX($J$416:$R$419,MATCH(Q$422,$I$416:$I$419,0),MATCH(Q$421,$J$415:$R$415,0))</f>
        <v>1</v>
      </c>
      <c r="R496" s="743" cm="1">
        <f t="array" ref="R496">INDEX($H496:$K496,0,MATCH(R$422,$H$422:$K$422,0))*INDEX($J$416:$R$419,MATCH(R$422,$I$416:$I$419,0),MATCH(R$421,$J$415:$R$415,0))</f>
        <v>3</v>
      </c>
      <c r="S496" s="743" cm="1">
        <f t="array" ref="S496">INDEX($H496:$K496,0,MATCH(S$422,$H$422:$K$422,0))*INDEX($J$416:$R$419,MATCH(S$422,$I$416:$I$419,0),MATCH(S$421,$J$415:$R$415,0))</f>
        <v>1</v>
      </c>
      <c r="T496" s="743" cm="1">
        <f t="array" ref="T496">INDEX($H496:$K496,0,MATCH(T$422,$H$422:$K$422,0))*INDEX($J$416:$R$419,MATCH(T$422,$I$416:$I$419,0),MATCH(T$421,$J$415:$R$415,0))</f>
        <v>0</v>
      </c>
      <c r="U496" s="743" cm="1">
        <f t="array" ref="U496">INDEX($H496:$K496,0,MATCH(U$422,$H$422:$K$422,0))*INDEX($J$416:$R$419,MATCH(U$422,$I$416:$I$419,0),MATCH(U$421,$J$415:$R$415,0))</f>
        <v>1</v>
      </c>
      <c r="V496" s="743" cm="1">
        <f t="array" ref="V496">INDEX($H496:$K496,0,MATCH(V$422,$H$422:$K$422,0))*INDEX($J$416:$R$419,MATCH(V$422,$I$416:$I$419,0),MATCH(V$421,$J$415:$R$415,0))</f>
        <v>3</v>
      </c>
      <c r="W496" s="743" cm="1">
        <f t="array" ref="W496">INDEX($H496:$K496,0,MATCH(W$422,$H$422:$K$422,0))*INDEX($J$416:$R$419,MATCH(W$422,$I$416:$I$419,0),MATCH(W$421,$J$415:$R$415,0))</f>
        <v>1</v>
      </c>
      <c r="X496" s="743" cm="1">
        <f t="array" ref="X496">INDEX($H496:$K496,0,MATCH(X$422,$H$422:$K$422,0))*INDEX($J$416:$R$419,MATCH(X$422,$I$416:$I$419,0),MATCH(X$421,$J$415:$R$415,0))</f>
        <v>0</v>
      </c>
      <c r="Y496" s="743" cm="1">
        <f t="array" ref="Y496">INDEX($H496:$K496,0,MATCH(Y$422,$H$422:$K$422,0))*INDEX($J$416:$R$419,MATCH(Y$422,$I$416:$I$419,0),MATCH(Y$421,$J$415:$R$415,0))</f>
        <v>1</v>
      </c>
      <c r="Z496" s="743" cm="1">
        <f t="array" ref="Z496">INDEX($H496:$K496,0,MATCH(Z$422,$H$422:$K$422,0))*INDEX($J$416:$R$419,MATCH(Z$422,$I$416:$I$419,0),MATCH(Z$421,$J$415:$R$415,0))</f>
        <v>3</v>
      </c>
      <c r="AA496" s="743" cm="1">
        <f t="array" ref="AA496">INDEX($H496:$K496,0,MATCH(AA$422,$H$422:$K$422,0))*INDEX($J$416:$R$419,MATCH(AA$422,$I$416:$I$419,0),MATCH(AA$421,$J$415:$R$415,0))</f>
        <v>1</v>
      </c>
      <c r="AB496" s="743" cm="1">
        <f t="array" ref="AB496">INDEX($H496:$K496,0,MATCH(AB$422,$H$422:$K$422,0))*INDEX($J$416:$R$419,MATCH(AB$422,$I$416:$I$419,0),MATCH(AB$421,$J$415:$R$415,0))</f>
        <v>0</v>
      </c>
      <c r="AC496" s="743" cm="1">
        <f t="array" ref="AC496">INDEX($H496:$K496,0,MATCH(AC$422,$H$422:$K$422,0))*INDEX($J$416:$R$419,MATCH(AC$422,$I$416:$I$419,0),MATCH(AC$421,$J$415:$R$415,0))</f>
        <v>1</v>
      </c>
      <c r="AD496" s="743" cm="1">
        <f t="array" ref="AD496">INDEX($H496:$K496,0,MATCH(AD$422,$H$422:$K$422,0))*INDEX($J$416:$R$419,MATCH(AD$422,$I$416:$I$419,0),MATCH(AD$421,$J$415:$R$415,0))</f>
        <v>3</v>
      </c>
      <c r="AE496" s="743" cm="1">
        <f t="array" ref="AE496">INDEX($H496:$K496,0,MATCH(AE$422,$H$422:$K$422,0))*INDEX($J$416:$R$419,MATCH(AE$422,$I$416:$I$419,0),MATCH(AE$421,$J$415:$R$415,0))</f>
        <v>1</v>
      </c>
      <c r="AF496" s="743" cm="1">
        <f t="array" ref="AF496">INDEX($H496:$K496,0,MATCH(AF$422,$H$422:$K$422,0))*INDEX($J$416:$R$419,MATCH(AF$422,$I$416:$I$419,0),MATCH(AF$421,$J$415:$R$415,0))</f>
        <v>0</v>
      </c>
      <c r="AG496" s="743" cm="1">
        <f t="array" ref="AG496">INDEX($H496:$K496,0,MATCH(AG$422,$H$422:$K$422,0))*INDEX($J$416:$R$419,MATCH(AG$422,$I$416:$I$419,0),MATCH(AG$421,$J$415:$R$415,0))</f>
        <v>1</v>
      </c>
      <c r="AH496" s="743" cm="1">
        <f t="array" ref="AH496">INDEX($H496:$K496,0,MATCH(AH$422,$H$422:$K$422,0))*INDEX($J$416:$R$419,MATCH(AH$422,$I$416:$I$419,0),MATCH(AH$421,$J$415:$R$415,0))</f>
        <v>3</v>
      </c>
      <c r="AI496" s="743" cm="1">
        <f t="array" ref="AI496">INDEX($H496:$K496,0,MATCH(AI$422,$H$422:$K$422,0))*INDEX($J$416:$R$419,MATCH(AI$422,$I$416:$I$419,0),MATCH(AI$421,$J$415:$R$415,0))</f>
        <v>1</v>
      </c>
      <c r="AJ496" s="743" cm="1">
        <f t="array" ref="AJ496">INDEX($H496:$K496,0,MATCH(AJ$422,$H$422:$K$422,0))*INDEX($J$416:$R$419,MATCH(AJ$422,$I$416:$I$419,0),MATCH(AJ$421,$J$415:$R$415,0))</f>
        <v>0</v>
      </c>
      <c r="AK496" s="743" cm="1">
        <f t="array" ref="AK496">INDEX($H496:$K496,0,MATCH(AK$422,$H$422:$K$422,0))*INDEX($J$416:$R$419,MATCH(AK$422,$I$416:$I$419,0),MATCH(AK$421,$J$415:$R$415,0))</f>
        <v>1</v>
      </c>
      <c r="AL496" s="743" cm="1">
        <f t="array" ref="AL496">INDEX($H496:$K496,0,MATCH(AL$422,$H$422:$K$422,0))*INDEX($J$416:$R$419,MATCH(AL$422,$I$416:$I$419,0),MATCH(AL$421,$J$415:$R$415,0))</f>
        <v>3</v>
      </c>
      <c r="AM496" s="743" cm="1">
        <f t="array" ref="AM496">INDEX($H496:$K496,0,MATCH(AM$422,$H$422:$K$422,0))*INDEX($J$416:$R$419,MATCH(AM$422,$I$416:$I$419,0),MATCH(AM$421,$J$415:$R$415,0))</f>
        <v>1</v>
      </c>
      <c r="AN496" s="743" cm="1">
        <f t="array" ref="AN496">INDEX($H496:$K496,0,MATCH(AN$422,$H$422:$K$422,0))*INDEX($J$416:$R$419,MATCH(AN$422,$I$416:$I$419,0),MATCH(AN$421,$J$415:$R$415,0))</f>
        <v>0</v>
      </c>
      <c r="AO496" s="743" cm="1">
        <f t="array" ref="AO496">INDEX($H496:$K496,0,MATCH(AO$422,$H$422:$K$422,0))*INDEX($J$416:$R$419,MATCH(AO$422,$I$416:$I$419,0),MATCH(AO$421,$J$415:$R$415,0))</f>
        <v>1</v>
      </c>
      <c r="AP496" s="743" cm="1">
        <f t="array" ref="AP496">INDEX($H496:$K496,0,MATCH(AP$422,$H$422:$K$422,0))*INDEX($J$416:$R$419,MATCH(AP$422,$I$416:$I$419,0),MATCH(AP$421,$J$415:$R$415,0))</f>
        <v>3</v>
      </c>
      <c r="AQ496" s="743" cm="1">
        <f t="array" ref="AQ496">INDEX($H496:$K496,0,MATCH(AQ$422,$H$422:$K$422,0))*INDEX($J$416:$R$419,MATCH(AQ$422,$I$416:$I$419,0),MATCH(AQ$421,$J$415:$R$415,0))</f>
        <v>1</v>
      </c>
      <c r="AR496" s="743" cm="1">
        <f t="array" ref="AR496">INDEX($H496:$K496,0,MATCH(AR$422,$H$422:$K$422,0))*INDEX($J$416:$R$419,MATCH(AR$422,$I$416:$I$419,0),MATCH(AR$421,$J$415:$R$415,0))</f>
        <v>0</v>
      </c>
      <c r="AS496" s="743" cm="1">
        <f t="array" ref="AS496">INDEX($H496:$K496,0,MATCH(AS$422,$H$422:$K$422,0))*INDEX($J$416:$R$419,MATCH(AS$422,$I$416:$I$419,0),MATCH(AS$421,$J$415:$R$415,0))</f>
        <v>1</v>
      </c>
      <c r="AT496" s="743" cm="1">
        <f t="array" ref="AT496">INDEX($H496:$K496,0,MATCH(AT$422,$H$422:$K$422,0))*INDEX($J$416:$R$419,MATCH(AT$422,$I$416:$I$419,0),MATCH(AT$421,$J$415:$R$415,0))</f>
        <v>3</v>
      </c>
      <c r="AU496" s="743" cm="1">
        <f t="array" ref="AU496">INDEX($H496:$K496,0,MATCH(AU$422,$H$422:$K$422,0))*INDEX($J$416:$R$419,MATCH(AU$422,$I$416:$I$419,0),MATCH(AU$421,$J$415:$R$415,0))</f>
        <v>1</v>
      </c>
      <c r="AV496" s="196"/>
      <c r="AW496" s="196"/>
      <c r="AX496" s="17"/>
      <c r="AY496" s="9"/>
      <c r="AZ496" s="9"/>
      <c r="BA496" s="9"/>
    </row>
    <row r="497" spans="1:53" ht="15" outlineLevel="1" x14ac:dyDescent="0.25">
      <c r="A497" s="7"/>
      <c r="B497" s="8"/>
      <c r="C497" s="18"/>
      <c r="D497" s="18"/>
      <c r="E497" s="18"/>
      <c r="F497" s="27"/>
      <c r="G497" s="27" t="str">
        <f t="shared" si="127"/>
        <v>YYBNWf</v>
      </c>
      <c r="H497" s="232">
        <v>1</v>
      </c>
      <c r="I497" s="232">
        <v>1</v>
      </c>
      <c r="J497" s="232">
        <v>5</v>
      </c>
      <c r="K497" s="232">
        <v>3</v>
      </c>
      <c r="L497" s="743" cm="1">
        <f t="array" ref="L497">INDEX($H497:$K497,0,MATCH(L$422,$H$422:$K$422,0))*INDEX($J$416:$R$419,MATCH(L$422,$I$416:$I$419,0),MATCH(L$421,$J$415:$R$415,0))</f>
        <v>2</v>
      </c>
      <c r="M497" s="743" cm="1">
        <f t="array" ref="M497">INDEX($H497:$K497,0,MATCH(M$422,$H$422:$K$422,0))*INDEX($J$416:$R$419,MATCH(M$422,$I$416:$I$419,0),MATCH(M$421,$J$415:$R$415,0))</f>
        <v>1</v>
      </c>
      <c r="N497" s="743" cm="1">
        <f t="array" ref="N497">INDEX($H497:$K497,0,MATCH(N$422,$H$422:$K$422,0))*INDEX($J$416:$R$419,MATCH(N$422,$I$416:$I$419,0),MATCH(N$421,$J$415:$R$415,0))</f>
        <v>5</v>
      </c>
      <c r="O497" s="743" cm="1">
        <f t="array" ref="O497">INDEX($H497:$K497,0,MATCH(O$422,$H$422:$K$422,0))*INDEX($J$416:$R$419,MATCH(O$422,$I$416:$I$419,0),MATCH(O$421,$J$415:$R$415,0))</f>
        <v>3</v>
      </c>
      <c r="P497" s="743" cm="1">
        <f t="array" ref="P497">INDEX($H497:$K497,0,MATCH(P$422,$H$422:$K$422,0))*INDEX($J$416:$R$419,MATCH(P$422,$I$416:$I$419,0),MATCH(P$421,$J$415:$R$415,0))</f>
        <v>2</v>
      </c>
      <c r="Q497" s="743" cm="1">
        <f t="array" ref="Q497">INDEX($H497:$K497,0,MATCH(Q$422,$H$422:$K$422,0))*INDEX($J$416:$R$419,MATCH(Q$422,$I$416:$I$419,0),MATCH(Q$421,$J$415:$R$415,0))</f>
        <v>1</v>
      </c>
      <c r="R497" s="743" cm="1">
        <f t="array" ref="R497">INDEX($H497:$K497,0,MATCH(R$422,$H$422:$K$422,0))*INDEX($J$416:$R$419,MATCH(R$422,$I$416:$I$419,0),MATCH(R$421,$J$415:$R$415,0))</f>
        <v>5</v>
      </c>
      <c r="S497" s="743" cm="1">
        <f t="array" ref="S497">INDEX($H497:$K497,0,MATCH(S$422,$H$422:$K$422,0))*INDEX($J$416:$R$419,MATCH(S$422,$I$416:$I$419,0),MATCH(S$421,$J$415:$R$415,0))</f>
        <v>3</v>
      </c>
      <c r="T497" s="743" cm="1">
        <f t="array" ref="T497">INDEX($H497:$K497,0,MATCH(T$422,$H$422:$K$422,0))*INDEX($J$416:$R$419,MATCH(T$422,$I$416:$I$419,0),MATCH(T$421,$J$415:$R$415,0))</f>
        <v>2</v>
      </c>
      <c r="U497" s="743" cm="1">
        <f t="array" ref="U497">INDEX($H497:$K497,0,MATCH(U$422,$H$422:$K$422,0))*INDEX($J$416:$R$419,MATCH(U$422,$I$416:$I$419,0),MATCH(U$421,$J$415:$R$415,0))</f>
        <v>1</v>
      </c>
      <c r="V497" s="743" cm="1">
        <f t="array" ref="V497">INDEX($H497:$K497,0,MATCH(V$422,$H$422:$K$422,0))*INDEX($J$416:$R$419,MATCH(V$422,$I$416:$I$419,0),MATCH(V$421,$J$415:$R$415,0))</f>
        <v>5</v>
      </c>
      <c r="W497" s="743" cm="1">
        <f t="array" ref="W497">INDEX($H497:$K497,0,MATCH(W$422,$H$422:$K$422,0))*INDEX($J$416:$R$419,MATCH(W$422,$I$416:$I$419,0),MATCH(W$421,$J$415:$R$415,0))</f>
        <v>3</v>
      </c>
      <c r="X497" s="743" cm="1">
        <f t="array" ref="X497">INDEX($H497:$K497,0,MATCH(X$422,$H$422:$K$422,0))*INDEX($J$416:$R$419,MATCH(X$422,$I$416:$I$419,0),MATCH(X$421,$J$415:$R$415,0))</f>
        <v>2</v>
      </c>
      <c r="Y497" s="743" cm="1">
        <f t="array" ref="Y497">INDEX($H497:$K497,0,MATCH(Y$422,$H$422:$K$422,0))*INDEX($J$416:$R$419,MATCH(Y$422,$I$416:$I$419,0),MATCH(Y$421,$J$415:$R$415,0))</f>
        <v>1</v>
      </c>
      <c r="Z497" s="743" cm="1">
        <f t="array" ref="Z497">INDEX($H497:$K497,0,MATCH(Z$422,$H$422:$K$422,0))*INDEX($J$416:$R$419,MATCH(Z$422,$I$416:$I$419,0),MATCH(Z$421,$J$415:$R$415,0))</f>
        <v>5</v>
      </c>
      <c r="AA497" s="743" cm="1">
        <f t="array" ref="AA497">INDEX($H497:$K497,0,MATCH(AA$422,$H$422:$K$422,0))*INDEX($J$416:$R$419,MATCH(AA$422,$I$416:$I$419,0),MATCH(AA$421,$J$415:$R$415,0))</f>
        <v>3</v>
      </c>
      <c r="AB497" s="743" cm="1">
        <f t="array" ref="AB497">INDEX($H497:$K497,0,MATCH(AB$422,$H$422:$K$422,0))*INDEX($J$416:$R$419,MATCH(AB$422,$I$416:$I$419,0),MATCH(AB$421,$J$415:$R$415,0))</f>
        <v>1</v>
      </c>
      <c r="AC497" s="743" cm="1">
        <f t="array" ref="AC497">INDEX($H497:$K497,0,MATCH(AC$422,$H$422:$K$422,0))*INDEX($J$416:$R$419,MATCH(AC$422,$I$416:$I$419,0),MATCH(AC$421,$J$415:$R$415,0))</f>
        <v>1</v>
      </c>
      <c r="AD497" s="743" cm="1">
        <f t="array" ref="AD497">INDEX($H497:$K497,0,MATCH(AD$422,$H$422:$K$422,0))*INDEX($J$416:$R$419,MATCH(AD$422,$I$416:$I$419,0),MATCH(AD$421,$J$415:$R$415,0))</f>
        <v>5</v>
      </c>
      <c r="AE497" s="743" cm="1">
        <f t="array" ref="AE497">INDEX($H497:$K497,0,MATCH(AE$422,$H$422:$K$422,0))*INDEX($J$416:$R$419,MATCH(AE$422,$I$416:$I$419,0),MATCH(AE$421,$J$415:$R$415,0))</f>
        <v>3</v>
      </c>
      <c r="AF497" s="743" cm="1">
        <f t="array" ref="AF497">INDEX($H497:$K497,0,MATCH(AF$422,$H$422:$K$422,0))*INDEX($J$416:$R$419,MATCH(AF$422,$I$416:$I$419,0),MATCH(AF$421,$J$415:$R$415,0))</f>
        <v>1</v>
      </c>
      <c r="AG497" s="743" cm="1">
        <f t="array" ref="AG497">INDEX($H497:$K497,0,MATCH(AG$422,$H$422:$K$422,0))*INDEX($J$416:$R$419,MATCH(AG$422,$I$416:$I$419,0),MATCH(AG$421,$J$415:$R$415,0))</f>
        <v>1</v>
      </c>
      <c r="AH497" s="743" cm="1">
        <f t="array" ref="AH497">INDEX($H497:$K497,0,MATCH(AH$422,$H$422:$K$422,0))*INDEX($J$416:$R$419,MATCH(AH$422,$I$416:$I$419,0),MATCH(AH$421,$J$415:$R$415,0))</f>
        <v>5</v>
      </c>
      <c r="AI497" s="743" cm="1">
        <f t="array" ref="AI497">INDEX($H497:$K497,0,MATCH(AI$422,$H$422:$K$422,0))*INDEX($J$416:$R$419,MATCH(AI$422,$I$416:$I$419,0),MATCH(AI$421,$J$415:$R$415,0))</f>
        <v>3</v>
      </c>
      <c r="AJ497" s="743" cm="1">
        <f t="array" ref="AJ497">INDEX($H497:$K497,0,MATCH(AJ$422,$H$422:$K$422,0))*INDEX($J$416:$R$419,MATCH(AJ$422,$I$416:$I$419,0),MATCH(AJ$421,$J$415:$R$415,0))</f>
        <v>1</v>
      </c>
      <c r="AK497" s="743" cm="1">
        <f t="array" ref="AK497">INDEX($H497:$K497,0,MATCH(AK$422,$H$422:$K$422,0))*INDEX($J$416:$R$419,MATCH(AK$422,$I$416:$I$419,0),MATCH(AK$421,$J$415:$R$415,0))</f>
        <v>1</v>
      </c>
      <c r="AL497" s="743" cm="1">
        <f t="array" ref="AL497">INDEX($H497:$K497,0,MATCH(AL$422,$H$422:$K$422,0))*INDEX($J$416:$R$419,MATCH(AL$422,$I$416:$I$419,0),MATCH(AL$421,$J$415:$R$415,0))</f>
        <v>5</v>
      </c>
      <c r="AM497" s="743" cm="1">
        <f t="array" ref="AM497">INDEX($H497:$K497,0,MATCH(AM$422,$H$422:$K$422,0))*INDEX($J$416:$R$419,MATCH(AM$422,$I$416:$I$419,0),MATCH(AM$421,$J$415:$R$415,0))</f>
        <v>3</v>
      </c>
      <c r="AN497" s="743" cm="1">
        <f t="array" ref="AN497">INDEX($H497:$K497,0,MATCH(AN$422,$H$422:$K$422,0))*INDEX($J$416:$R$419,MATCH(AN$422,$I$416:$I$419,0),MATCH(AN$421,$J$415:$R$415,0))</f>
        <v>1</v>
      </c>
      <c r="AO497" s="743" cm="1">
        <f t="array" ref="AO497">INDEX($H497:$K497,0,MATCH(AO$422,$H$422:$K$422,0))*INDEX($J$416:$R$419,MATCH(AO$422,$I$416:$I$419,0),MATCH(AO$421,$J$415:$R$415,0))</f>
        <v>1</v>
      </c>
      <c r="AP497" s="743" cm="1">
        <f t="array" ref="AP497">INDEX($H497:$K497,0,MATCH(AP$422,$H$422:$K$422,0))*INDEX($J$416:$R$419,MATCH(AP$422,$I$416:$I$419,0),MATCH(AP$421,$J$415:$R$415,0))</f>
        <v>5</v>
      </c>
      <c r="AQ497" s="743" cm="1">
        <f t="array" ref="AQ497">INDEX($H497:$K497,0,MATCH(AQ$422,$H$422:$K$422,0))*INDEX($J$416:$R$419,MATCH(AQ$422,$I$416:$I$419,0),MATCH(AQ$421,$J$415:$R$415,0))</f>
        <v>3</v>
      </c>
      <c r="AR497" s="743" cm="1">
        <f t="array" ref="AR497">INDEX($H497:$K497,0,MATCH(AR$422,$H$422:$K$422,0))*INDEX($J$416:$R$419,MATCH(AR$422,$I$416:$I$419,0),MATCH(AR$421,$J$415:$R$415,0))</f>
        <v>1</v>
      </c>
      <c r="AS497" s="743" cm="1">
        <f t="array" ref="AS497">INDEX($H497:$K497,0,MATCH(AS$422,$H$422:$K$422,0))*INDEX($J$416:$R$419,MATCH(AS$422,$I$416:$I$419,0),MATCH(AS$421,$J$415:$R$415,0))</f>
        <v>1</v>
      </c>
      <c r="AT497" s="743" cm="1">
        <f t="array" ref="AT497">INDEX($H497:$K497,0,MATCH(AT$422,$H$422:$K$422,0))*INDEX($J$416:$R$419,MATCH(AT$422,$I$416:$I$419,0),MATCH(AT$421,$J$415:$R$415,0))</f>
        <v>5</v>
      </c>
      <c r="AU497" s="743" cm="1">
        <f t="array" ref="AU497">INDEX($H497:$K497,0,MATCH(AU$422,$H$422:$K$422,0))*INDEX($J$416:$R$419,MATCH(AU$422,$I$416:$I$419,0),MATCH(AU$421,$J$415:$R$415,0))</f>
        <v>3</v>
      </c>
      <c r="AV497" s="196"/>
      <c r="AW497" s="196"/>
      <c r="AX497" s="17"/>
      <c r="AY497" s="9"/>
      <c r="AZ497" s="9"/>
      <c r="BA497" s="9"/>
    </row>
    <row r="498" spans="1:53" ht="15" outlineLevel="1" x14ac:dyDescent="0.25">
      <c r="A498" s="7"/>
      <c r="B498" s="8"/>
      <c r="C498" s="18"/>
      <c r="D498" s="18"/>
      <c r="E498" s="18"/>
      <c r="F498" s="27"/>
      <c r="G498" s="27" t="str">
        <f t="shared" si="127"/>
        <v>YYNWFw</v>
      </c>
      <c r="H498" s="232">
        <v>1</v>
      </c>
      <c r="I498" s="232">
        <v>1</v>
      </c>
      <c r="J498" s="232">
        <v>2</v>
      </c>
      <c r="K498" s="232">
        <v>1</v>
      </c>
      <c r="L498" s="743" cm="1">
        <f t="array" ref="L498">INDEX($H498:$K498,0,MATCH(L$422,$H$422:$K$422,0))*INDEX($J$416:$R$419,MATCH(L$422,$I$416:$I$419,0),MATCH(L$421,$J$415:$R$415,0))</f>
        <v>2</v>
      </c>
      <c r="M498" s="743" cm="1">
        <f t="array" ref="M498">INDEX($H498:$K498,0,MATCH(M$422,$H$422:$K$422,0))*INDEX($J$416:$R$419,MATCH(M$422,$I$416:$I$419,0),MATCH(M$421,$J$415:$R$415,0))</f>
        <v>1</v>
      </c>
      <c r="N498" s="743" cm="1">
        <f t="array" ref="N498">INDEX($H498:$K498,0,MATCH(N$422,$H$422:$K$422,0))*INDEX($J$416:$R$419,MATCH(N$422,$I$416:$I$419,0),MATCH(N$421,$J$415:$R$415,0))</f>
        <v>2</v>
      </c>
      <c r="O498" s="743" cm="1">
        <f t="array" ref="O498">INDEX($H498:$K498,0,MATCH(O$422,$H$422:$K$422,0))*INDEX($J$416:$R$419,MATCH(O$422,$I$416:$I$419,0),MATCH(O$421,$J$415:$R$415,0))</f>
        <v>1</v>
      </c>
      <c r="P498" s="743" cm="1">
        <f t="array" ref="P498">INDEX($H498:$K498,0,MATCH(P$422,$H$422:$K$422,0))*INDEX($J$416:$R$419,MATCH(P$422,$I$416:$I$419,0),MATCH(P$421,$J$415:$R$415,0))</f>
        <v>2</v>
      </c>
      <c r="Q498" s="743" cm="1">
        <f t="array" ref="Q498">INDEX($H498:$K498,0,MATCH(Q$422,$H$422:$K$422,0))*INDEX($J$416:$R$419,MATCH(Q$422,$I$416:$I$419,0),MATCH(Q$421,$J$415:$R$415,0))</f>
        <v>1</v>
      </c>
      <c r="R498" s="743" cm="1">
        <f t="array" ref="R498">INDEX($H498:$K498,0,MATCH(R$422,$H$422:$K$422,0))*INDEX($J$416:$R$419,MATCH(R$422,$I$416:$I$419,0),MATCH(R$421,$J$415:$R$415,0))</f>
        <v>2</v>
      </c>
      <c r="S498" s="743" cm="1">
        <f t="array" ref="S498">INDEX($H498:$K498,0,MATCH(S$422,$H$422:$K$422,0))*INDEX($J$416:$R$419,MATCH(S$422,$I$416:$I$419,0),MATCH(S$421,$J$415:$R$415,0))</f>
        <v>1</v>
      </c>
      <c r="T498" s="743" cm="1">
        <f t="array" ref="T498">INDEX($H498:$K498,0,MATCH(T$422,$H$422:$K$422,0))*INDEX($J$416:$R$419,MATCH(T$422,$I$416:$I$419,0),MATCH(T$421,$J$415:$R$415,0))</f>
        <v>2</v>
      </c>
      <c r="U498" s="743" cm="1">
        <f t="array" ref="U498">INDEX($H498:$K498,0,MATCH(U$422,$H$422:$K$422,0))*INDEX($J$416:$R$419,MATCH(U$422,$I$416:$I$419,0),MATCH(U$421,$J$415:$R$415,0))</f>
        <v>1</v>
      </c>
      <c r="V498" s="743" cm="1">
        <f t="array" ref="V498">INDEX($H498:$K498,0,MATCH(V$422,$H$422:$K$422,0))*INDEX($J$416:$R$419,MATCH(V$422,$I$416:$I$419,0),MATCH(V$421,$J$415:$R$415,0))</f>
        <v>2</v>
      </c>
      <c r="W498" s="743" cm="1">
        <f t="array" ref="W498">INDEX($H498:$K498,0,MATCH(W$422,$H$422:$K$422,0))*INDEX($J$416:$R$419,MATCH(W$422,$I$416:$I$419,0),MATCH(W$421,$J$415:$R$415,0))</f>
        <v>1</v>
      </c>
      <c r="X498" s="743" cm="1">
        <f t="array" ref="X498">INDEX($H498:$K498,0,MATCH(X$422,$H$422:$K$422,0))*INDEX($J$416:$R$419,MATCH(X$422,$I$416:$I$419,0),MATCH(X$421,$J$415:$R$415,0))</f>
        <v>2</v>
      </c>
      <c r="Y498" s="743" cm="1">
        <f t="array" ref="Y498">INDEX($H498:$K498,0,MATCH(Y$422,$H$422:$K$422,0))*INDEX($J$416:$R$419,MATCH(Y$422,$I$416:$I$419,0),MATCH(Y$421,$J$415:$R$415,0))</f>
        <v>1</v>
      </c>
      <c r="Z498" s="743" cm="1">
        <f t="array" ref="Z498">INDEX($H498:$K498,0,MATCH(Z$422,$H$422:$K$422,0))*INDEX($J$416:$R$419,MATCH(Z$422,$I$416:$I$419,0),MATCH(Z$421,$J$415:$R$415,0))</f>
        <v>2</v>
      </c>
      <c r="AA498" s="743" cm="1">
        <f t="array" ref="AA498">INDEX($H498:$K498,0,MATCH(AA$422,$H$422:$K$422,0))*INDEX($J$416:$R$419,MATCH(AA$422,$I$416:$I$419,0),MATCH(AA$421,$J$415:$R$415,0))</f>
        <v>1</v>
      </c>
      <c r="AB498" s="743" cm="1">
        <f t="array" ref="AB498">INDEX($H498:$K498,0,MATCH(AB$422,$H$422:$K$422,0))*INDEX($J$416:$R$419,MATCH(AB$422,$I$416:$I$419,0),MATCH(AB$421,$J$415:$R$415,0))</f>
        <v>1</v>
      </c>
      <c r="AC498" s="743" cm="1">
        <f t="array" ref="AC498">INDEX($H498:$K498,0,MATCH(AC$422,$H$422:$K$422,0))*INDEX($J$416:$R$419,MATCH(AC$422,$I$416:$I$419,0),MATCH(AC$421,$J$415:$R$415,0))</f>
        <v>1</v>
      </c>
      <c r="AD498" s="743" cm="1">
        <f t="array" ref="AD498">INDEX($H498:$K498,0,MATCH(AD$422,$H$422:$K$422,0))*INDEX($J$416:$R$419,MATCH(AD$422,$I$416:$I$419,0),MATCH(AD$421,$J$415:$R$415,0))</f>
        <v>2</v>
      </c>
      <c r="AE498" s="743" cm="1">
        <f t="array" ref="AE498">INDEX($H498:$K498,0,MATCH(AE$422,$H$422:$K$422,0))*INDEX($J$416:$R$419,MATCH(AE$422,$I$416:$I$419,0),MATCH(AE$421,$J$415:$R$415,0))</f>
        <v>1</v>
      </c>
      <c r="AF498" s="743" cm="1">
        <f t="array" ref="AF498">INDEX($H498:$K498,0,MATCH(AF$422,$H$422:$K$422,0))*INDEX($J$416:$R$419,MATCH(AF$422,$I$416:$I$419,0),MATCH(AF$421,$J$415:$R$415,0))</f>
        <v>1</v>
      </c>
      <c r="AG498" s="743" cm="1">
        <f t="array" ref="AG498">INDEX($H498:$K498,0,MATCH(AG$422,$H$422:$K$422,0))*INDEX($J$416:$R$419,MATCH(AG$422,$I$416:$I$419,0),MATCH(AG$421,$J$415:$R$415,0))</f>
        <v>1</v>
      </c>
      <c r="AH498" s="743" cm="1">
        <f t="array" ref="AH498">INDEX($H498:$K498,0,MATCH(AH$422,$H$422:$K$422,0))*INDEX($J$416:$R$419,MATCH(AH$422,$I$416:$I$419,0),MATCH(AH$421,$J$415:$R$415,0))</f>
        <v>2</v>
      </c>
      <c r="AI498" s="743" cm="1">
        <f t="array" ref="AI498">INDEX($H498:$K498,0,MATCH(AI$422,$H$422:$K$422,0))*INDEX($J$416:$R$419,MATCH(AI$422,$I$416:$I$419,0),MATCH(AI$421,$J$415:$R$415,0))</f>
        <v>1</v>
      </c>
      <c r="AJ498" s="743" cm="1">
        <f t="array" ref="AJ498">INDEX($H498:$K498,0,MATCH(AJ$422,$H$422:$K$422,0))*INDEX($J$416:$R$419,MATCH(AJ$422,$I$416:$I$419,0),MATCH(AJ$421,$J$415:$R$415,0))</f>
        <v>1</v>
      </c>
      <c r="AK498" s="743" cm="1">
        <f t="array" ref="AK498">INDEX($H498:$K498,0,MATCH(AK$422,$H$422:$K$422,0))*INDEX($J$416:$R$419,MATCH(AK$422,$I$416:$I$419,0),MATCH(AK$421,$J$415:$R$415,0))</f>
        <v>1</v>
      </c>
      <c r="AL498" s="743" cm="1">
        <f t="array" ref="AL498">INDEX($H498:$K498,0,MATCH(AL$422,$H$422:$K$422,0))*INDEX($J$416:$R$419,MATCH(AL$422,$I$416:$I$419,0),MATCH(AL$421,$J$415:$R$415,0))</f>
        <v>2</v>
      </c>
      <c r="AM498" s="743" cm="1">
        <f t="array" ref="AM498">INDEX($H498:$K498,0,MATCH(AM$422,$H$422:$K$422,0))*INDEX($J$416:$R$419,MATCH(AM$422,$I$416:$I$419,0),MATCH(AM$421,$J$415:$R$415,0))</f>
        <v>1</v>
      </c>
      <c r="AN498" s="743" cm="1">
        <f t="array" ref="AN498">INDEX($H498:$K498,0,MATCH(AN$422,$H$422:$K$422,0))*INDEX($J$416:$R$419,MATCH(AN$422,$I$416:$I$419,0),MATCH(AN$421,$J$415:$R$415,0))</f>
        <v>1</v>
      </c>
      <c r="AO498" s="743" cm="1">
        <f t="array" ref="AO498">INDEX($H498:$K498,0,MATCH(AO$422,$H$422:$K$422,0))*INDEX($J$416:$R$419,MATCH(AO$422,$I$416:$I$419,0),MATCH(AO$421,$J$415:$R$415,0))</f>
        <v>1</v>
      </c>
      <c r="AP498" s="743" cm="1">
        <f t="array" ref="AP498">INDEX($H498:$K498,0,MATCH(AP$422,$H$422:$K$422,0))*INDEX($J$416:$R$419,MATCH(AP$422,$I$416:$I$419,0),MATCH(AP$421,$J$415:$R$415,0))</f>
        <v>2</v>
      </c>
      <c r="AQ498" s="743" cm="1">
        <f t="array" ref="AQ498">INDEX($H498:$K498,0,MATCH(AQ$422,$H$422:$K$422,0))*INDEX($J$416:$R$419,MATCH(AQ$422,$I$416:$I$419,0),MATCH(AQ$421,$J$415:$R$415,0))</f>
        <v>1</v>
      </c>
      <c r="AR498" s="743" cm="1">
        <f t="array" ref="AR498">INDEX($H498:$K498,0,MATCH(AR$422,$H$422:$K$422,0))*INDEX($J$416:$R$419,MATCH(AR$422,$I$416:$I$419,0),MATCH(AR$421,$J$415:$R$415,0))</f>
        <v>1</v>
      </c>
      <c r="AS498" s="743" cm="1">
        <f t="array" ref="AS498">INDEX($H498:$K498,0,MATCH(AS$422,$H$422:$K$422,0))*INDEX($J$416:$R$419,MATCH(AS$422,$I$416:$I$419,0),MATCH(AS$421,$J$415:$R$415,0))</f>
        <v>1</v>
      </c>
      <c r="AT498" s="743" cm="1">
        <f t="array" ref="AT498">INDEX($H498:$K498,0,MATCH(AT$422,$H$422:$K$422,0))*INDEX($J$416:$R$419,MATCH(AT$422,$I$416:$I$419,0),MATCH(AT$421,$J$415:$R$415,0))</f>
        <v>2</v>
      </c>
      <c r="AU498" s="743" cm="1">
        <f t="array" ref="AU498">INDEX($H498:$K498,0,MATCH(AU$422,$H$422:$K$422,0))*INDEX($J$416:$R$419,MATCH(AU$422,$I$416:$I$419,0),MATCH(AU$421,$J$415:$R$415,0))</f>
        <v>1</v>
      </c>
      <c r="AV498" s="196"/>
      <c r="AW498" s="196"/>
      <c r="AX498" s="17"/>
      <c r="AY498" s="9"/>
      <c r="AZ498" s="9"/>
      <c r="BA498" s="9"/>
    </row>
    <row r="499" spans="1:53" ht="15" outlineLevel="1" x14ac:dyDescent="0.25">
      <c r="A499" s="7"/>
      <c r="B499" s="8"/>
      <c r="C499" s="18"/>
      <c r="D499" s="18"/>
      <c r="E499" s="18"/>
      <c r="F499" s="27"/>
      <c r="G499" s="27" t="str">
        <f t="shared" si="127"/>
        <v>YYNWFwd</v>
      </c>
      <c r="H499" s="880">
        <v>0</v>
      </c>
      <c r="I499" s="880">
        <f>I498</f>
        <v>1</v>
      </c>
      <c r="J499" s="880">
        <f>J498+1</f>
        <v>3</v>
      </c>
      <c r="K499" s="880">
        <f>K498</f>
        <v>1</v>
      </c>
      <c r="L499" s="743" cm="1">
        <f t="array" ref="L499">INDEX($H499:$K499,0,MATCH(L$422,$H$422:$K$422,0))*INDEX($J$416:$R$419,MATCH(L$422,$I$416:$I$419,0),MATCH(L$421,$J$415:$R$415,0))</f>
        <v>0</v>
      </c>
      <c r="M499" s="743" cm="1">
        <f t="array" ref="M499">INDEX($H499:$K499,0,MATCH(M$422,$H$422:$K$422,0))*INDEX($J$416:$R$419,MATCH(M$422,$I$416:$I$419,0),MATCH(M$421,$J$415:$R$415,0))</f>
        <v>1</v>
      </c>
      <c r="N499" s="743" cm="1">
        <f t="array" ref="N499">INDEX($H499:$K499,0,MATCH(N$422,$H$422:$K$422,0))*INDEX($J$416:$R$419,MATCH(N$422,$I$416:$I$419,0),MATCH(N$421,$J$415:$R$415,0))</f>
        <v>3</v>
      </c>
      <c r="O499" s="743" cm="1">
        <f t="array" ref="O499">INDEX($H499:$K499,0,MATCH(O$422,$H$422:$K$422,0))*INDEX($J$416:$R$419,MATCH(O$422,$I$416:$I$419,0),MATCH(O$421,$J$415:$R$415,0))</f>
        <v>1</v>
      </c>
      <c r="P499" s="743" cm="1">
        <f t="array" ref="P499">INDEX($H499:$K499,0,MATCH(P$422,$H$422:$K$422,0))*INDEX($J$416:$R$419,MATCH(P$422,$I$416:$I$419,0),MATCH(P$421,$J$415:$R$415,0))</f>
        <v>0</v>
      </c>
      <c r="Q499" s="743" cm="1">
        <f t="array" ref="Q499">INDEX($H499:$K499,0,MATCH(Q$422,$H$422:$K$422,0))*INDEX($J$416:$R$419,MATCH(Q$422,$I$416:$I$419,0),MATCH(Q$421,$J$415:$R$415,0))</f>
        <v>1</v>
      </c>
      <c r="R499" s="743" cm="1">
        <f t="array" ref="R499">INDEX($H499:$K499,0,MATCH(R$422,$H$422:$K$422,0))*INDEX($J$416:$R$419,MATCH(R$422,$I$416:$I$419,0),MATCH(R$421,$J$415:$R$415,0))</f>
        <v>3</v>
      </c>
      <c r="S499" s="743" cm="1">
        <f t="array" ref="S499">INDEX($H499:$K499,0,MATCH(S$422,$H$422:$K$422,0))*INDEX($J$416:$R$419,MATCH(S$422,$I$416:$I$419,0),MATCH(S$421,$J$415:$R$415,0))</f>
        <v>1</v>
      </c>
      <c r="T499" s="743" cm="1">
        <f t="array" ref="T499">INDEX($H499:$K499,0,MATCH(T$422,$H$422:$K$422,0))*INDEX($J$416:$R$419,MATCH(T$422,$I$416:$I$419,0),MATCH(T$421,$J$415:$R$415,0))</f>
        <v>0</v>
      </c>
      <c r="U499" s="743" cm="1">
        <f t="array" ref="U499">INDEX($H499:$K499,0,MATCH(U$422,$H$422:$K$422,0))*INDEX($J$416:$R$419,MATCH(U$422,$I$416:$I$419,0),MATCH(U$421,$J$415:$R$415,0))</f>
        <v>1</v>
      </c>
      <c r="V499" s="743" cm="1">
        <f t="array" ref="V499">INDEX($H499:$K499,0,MATCH(V$422,$H$422:$K$422,0))*INDEX($J$416:$R$419,MATCH(V$422,$I$416:$I$419,0),MATCH(V$421,$J$415:$R$415,0))</f>
        <v>3</v>
      </c>
      <c r="W499" s="743" cm="1">
        <f t="array" ref="W499">INDEX($H499:$K499,0,MATCH(W$422,$H$422:$K$422,0))*INDEX($J$416:$R$419,MATCH(W$422,$I$416:$I$419,0),MATCH(W$421,$J$415:$R$415,0))</f>
        <v>1</v>
      </c>
      <c r="X499" s="743" cm="1">
        <f t="array" ref="X499">INDEX($H499:$K499,0,MATCH(X$422,$H$422:$K$422,0))*INDEX($J$416:$R$419,MATCH(X$422,$I$416:$I$419,0),MATCH(X$421,$J$415:$R$415,0))</f>
        <v>0</v>
      </c>
      <c r="Y499" s="743" cm="1">
        <f t="array" ref="Y499">INDEX($H499:$K499,0,MATCH(Y$422,$H$422:$K$422,0))*INDEX($J$416:$R$419,MATCH(Y$422,$I$416:$I$419,0),MATCH(Y$421,$J$415:$R$415,0))</f>
        <v>1</v>
      </c>
      <c r="Z499" s="743" cm="1">
        <f t="array" ref="Z499">INDEX($H499:$K499,0,MATCH(Z$422,$H$422:$K$422,0))*INDEX($J$416:$R$419,MATCH(Z$422,$I$416:$I$419,0),MATCH(Z$421,$J$415:$R$415,0))</f>
        <v>3</v>
      </c>
      <c r="AA499" s="743" cm="1">
        <f t="array" ref="AA499">INDEX($H499:$K499,0,MATCH(AA$422,$H$422:$K$422,0))*INDEX($J$416:$R$419,MATCH(AA$422,$I$416:$I$419,0),MATCH(AA$421,$J$415:$R$415,0))</f>
        <v>1</v>
      </c>
      <c r="AB499" s="743" cm="1">
        <f t="array" ref="AB499">INDEX($H499:$K499,0,MATCH(AB$422,$H$422:$K$422,0))*INDEX($J$416:$R$419,MATCH(AB$422,$I$416:$I$419,0),MATCH(AB$421,$J$415:$R$415,0))</f>
        <v>0</v>
      </c>
      <c r="AC499" s="743" cm="1">
        <f t="array" ref="AC499">INDEX($H499:$K499,0,MATCH(AC$422,$H$422:$K$422,0))*INDEX($J$416:$R$419,MATCH(AC$422,$I$416:$I$419,0),MATCH(AC$421,$J$415:$R$415,0))</f>
        <v>1</v>
      </c>
      <c r="AD499" s="743" cm="1">
        <f t="array" ref="AD499">INDEX($H499:$K499,0,MATCH(AD$422,$H$422:$K$422,0))*INDEX($J$416:$R$419,MATCH(AD$422,$I$416:$I$419,0),MATCH(AD$421,$J$415:$R$415,0))</f>
        <v>3</v>
      </c>
      <c r="AE499" s="743" cm="1">
        <f t="array" ref="AE499">INDEX($H499:$K499,0,MATCH(AE$422,$H$422:$K$422,0))*INDEX($J$416:$R$419,MATCH(AE$422,$I$416:$I$419,0),MATCH(AE$421,$J$415:$R$415,0))</f>
        <v>1</v>
      </c>
      <c r="AF499" s="743" cm="1">
        <f t="array" ref="AF499">INDEX($H499:$K499,0,MATCH(AF$422,$H$422:$K$422,0))*INDEX($J$416:$R$419,MATCH(AF$422,$I$416:$I$419,0),MATCH(AF$421,$J$415:$R$415,0))</f>
        <v>0</v>
      </c>
      <c r="AG499" s="743" cm="1">
        <f t="array" ref="AG499">INDEX($H499:$K499,0,MATCH(AG$422,$H$422:$K$422,0))*INDEX($J$416:$R$419,MATCH(AG$422,$I$416:$I$419,0),MATCH(AG$421,$J$415:$R$415,0))</f>
        <v>1</v>
      </c>
      <c r="AH499" s="743" cm="1">
        <f t="array" ref="AH499">INDEX($H499:$K499,0,MATCH(AH$422,$H$422:$K$422,0))*INDEX($J$416:$R$419,MATCH(AH$422,$I$416:$I$419,0),MATCH(AH$421,$J$415:$R$415,0))</f>
        <v>3</v>
      </c>
      <c r="AI499" s="743" cm="1">
        <f t="array" ref="AI499">INDEX($H499:$K499,0,MATCH(AI$422,$H$422:$K$422,0))*INDEX($J$416:$R$419,MATCH(AI$422,$I$416:$I$419,0),MATCH(AI$421,$J$415:$R$415,0))</f>
        <v>1</v>
      </c>
      <c r="AJ499" s="743" cm="1">
        <f t="array" ref="AJ499">INDEX($H499:$K499,0,MATCH(AJ$422,$H$422:$K$422,0))*INDEX($J$416:$R$419,MATCH(AJ$422,$I$416:$I$419,0),MATCH(AJ$421,$J$415:$R$415,0))</f>
        <v>0</v>
      </c>
      <c r="AK499" s="743" cm="1">
        <f t="array" ref="AK499">INDEX($H499:$K499,0,MATCH(AK$422,$H$422:$K$422,0))*INDEX($J$416:$R$419,MATCH(AK$422,$I$416:$I$419,0),MATCH(AK$421,$J$415:$R$415,0))</f>
        <v>1</v>
      </c>
      <c r="AL499" s="743" cm="1">
        <f t="array" ref="AL499">INDEX($H499:$K499,0,MATCH(AL$422,$H$422:$K$422,0))*INDEX($J$416:$R$419,MATCH(AL$422,$I$416:$I$419,0),MATCH(AL$421,$J$415:$R$415,0))</f>
        <v>3</v>
      </c>
      <c r="AM499" s="743" cm="1">
        <f t="array" ref="AM499">INDEX($H499:$K499,0,MATCH(AM$422,$H$422:$K$422,0))*INDEX($J$416:$R$419,MATCH(AM$422,$I$416:$I$419,0),MATCH(AM$421,$J$415:$R$415,0))</f>
        <v>1</v>
      </c>
      <c r="AN499" s="743" cm="1">
        <f t="array" ref="AN499">INDEX($H499:$K499,0,MATCH(AN$422,$H$422:$K$422,0))*INDEX($J$416:$R$419,MATCH(AN$422,$I$416:$I$419,0),MATCH(AN$421,$J$415:$R$415,0))</f>
        <v>0</v>
      </c>
      <c r="AO499" s="743" cm="1">
        <f t="array" ref="AO499">INDEX($H499:$K499,0,MATCH(AO$422,$H$422:$K$422,0))*INDEX($J$416:$R$419,MATCH(AO$422,$I$416:$I$419,0),MATCH(AO$421,$J$415:$R$415,0))</f>
        <v>1</v>
      </c>
      <c r="AP499" s="743" cm="1">
        <f t="array" ref="AP499">INDEX($H499:$K499,0,MATCH(AP$422,$H$422:$K$422,0))*INDEX($J$416:$R$419,MATCH(AP$422,$I$416:$I$419,0),MATCH(AP$421,$J$415:$R$415,0))</f>
        <v>3</v>
      </c>
      <c r="AQ499" s="743" cm="1">
        <f t="array" ref="AQ499">INDEX($H499:$K499,0,MATCH(AQ$422,$H$422:$K$422,0))*INDEX($J$416:$R$419,MATCH(AQ$422,$I$416:$I$419,0),MATCH(AQ$421,$J$415:$R$415,0))</f>
        <v>1</v>
      </c>
      <c r="AR499" s="743" cm="1">
        <f t="array" ref="AR499">INDEX($H499:$K499,0,MATCH(AR$422,$H$422:$K$422,0))*INDEX($J$416:$R$419,MATCH(AR$422,$I$416:$I$419,0),MATCH(AR$421,$J$415:$R$415,0))</f>
        <v>0</v>
      </c>
      <c r="AS499" s="743" cm="1">
        <f t="array" ref="AS499">INDEX($H499:$K499,0,MATCH(AS$422,$H$422:$K$422,0))*INDEX($J$416:$R$419,MATCH(AS$422,$I$416:$I$419,0),MATCH(AS$421,$J$415:$R$415,0))</f>
        <v>1</v>
      </c>
      <c r="AT499" s="743" cm="1">
        <f t="array" ref="AT499">INDEX($H499:$K499,0,MATCH(AT$422,$H$422:$K$422,0))*INDEX($J$416:$R$419,MATCH(AT$422,$I$416:$I$419,0),MATCH(AT$421,$J$415:$R$415,0))</f>
        <v>3</v>
      </c>
      <c r="AU499" s="743" cm="1">
        <f t="array" ref="AU499">INDEX($H499:$K499,0,MATCH(AU$422,$H$422:$K$422,0))*INDEX($J$416:$R$419,MATCH(AU$422,$I$416:$I$419,0),MATCH(AU$421,$J$415:$R$415,0))</f>
        <v>1</v>
      </c>
      <c r="AV499" s="196"/>
      <c r="AW499" s="196"/>
      <c r="AX499" s="17"/>
      <c r="AY499" s="9"/>
      <c r="AZ499" s="9"/>
      <c r="BA499" s="9"/>
    </row>
    <row r="500" spans="1:53" ht="15" outlineLevel="1" x14ac:dyDescent="0.25">
      <c r="A500" s="7"/>
      <c r="B500" s="8"/>
      <c r="C500" s="18"/>
      <c r="D500" s="18"/>
      <c r="E500" s="18"/>
      <c r="F500" s="27"/>
      <c r="G500" s="27" t="str">
        <f t="shared" si="127"/>
        <v>YYWFWb</v>
      </c>
      <c r="H500" s="232">
        <v>1</v>
      </c>
      <c r="I500" s="232">
        <v>1</v>
      </c>
      <c r="J500" s="232">
        <v>2</v>
      </c>
      <c r="K500" s="232">
        <v>2</v>
      </c>
      <c r="L500" s="743" cm="1">
        <f t="array" ref="L500">INDEX($H500:$K500,0,MATCH(L$422,$H$422:$K$422,0))*INDEX($J$416:$R$419,MATCH(L$422,$I$416:$I$419,0),MATCH(L$421,$J$415:$R$415,0))</f>
        <v>2</v>
      </c>
      <c r="M500" s="743" cm="1">
        <f t="array" ref="M500">INDEX($H500:$K500,0,MATCH(M$422,$H$422:$K$422,0))*INDEX($J$416:$R$419,MATCH(M$422,$I$416:$I$419,0),MATCH(M$421,$J$415:$R$415,0))</f>
        <v>1</v>
      </c>
      <c r="N500" s="743" cm="1">
        <f t="array" ref="N500">INDEX($H500:$K500,0,MATCH(N$422,$H$422:$K$422,0))*INDEX($J$416:$R$419,MATCH(N$422,$I$416:$I$419,0),MATCH(N$421,$J$415:$R$415,0))</f>
        <v>2</v>
      </c>
      <c r="O500" s="743" cm="1">
        <f t="array" ref="O500">INDEX($H500:$K500,0,MATCH(O$422,$H$422:$K$422,0))*INDEX($J$416:$R$419,MATCH(O$422,$I$416:$I$419,0),MATCH(O$421,$J$415:$R$415,0))</f>
        <v>2</v>
      </c>
      <c r="P500" s="743" cm="1">
        <f t="array" ref="P500">INDEX($H500:$K500,0,MATCH(P$422,$H$422:$K$422,0))*INDEX($J$416:$R$419,MATCH(P$422,$I$416:$I$419,0),MATCH(P$421,$J$415:$R$415,0))</f>
        <v>2</v>
      </c>
      <c r="Q500" s="743" cm="1">
        <f t="array" ref="Q500">INDEX($H500:$K500,0,MATCH(Q$422,$H$422:$K$422,0))*INDEX($J$416:$R$419,MATCH(Q$422,$I$416:$I$419,0),MATCH(Q$421,$J$415:$R$415,0))</f>
        <v>1</v>
      </c>
      <c r="R500" s="743" cm="1">
        <f t="array" ref="R500">INDEX($H500:$K500,0,MATCH(R$422,$H$422:$K$422,0))*INDEX($J$416:$R$419,MATCH(R$422,$I$416:$I$419,0),MATCH(R$421,$J$415:$R$415,0))</f>
        <v>2</v>
      </c>
      <c r="S500" s="743" cm="1">
        <f t="array" ref="S500">INDEX($H500:$K500,0,MATCH(S$422,$H$422:$K$422,0))*INDEX($J$416:$R$419,MATCH(S$422,$I$416:$I$419,0),MATCH(S$421,$J$415:$R$415,0))</f>
        <v>2</v>
      </c>
      <c r="T500" s="743" cm="1">
        <f t="array" ref="T500">INDEX($H500:$K500,0,MATCH(T$422,$H$422:$K$422,0))*INDEX($J$416:$R$419,MATCH(T$422,$I$416:$I$419,0),MATCH(T$421,$J$415:$R$415,0))</f>
        <v>2</v>
      </c>
      <c r="U500" s="743" cm="1">
        <f t="array" ref="U500">INDEX($H500:$K500,0,MATCH(U$422,$H$422:$K$422,0))*INDEX($J$416:$R$419,MATCH(U$422,$I$416:$I$419,0),MATCH(U$421,$J$415:$R$415,0))</f>
        <v>1</v>
      </c>
      <c r="V500" s="743" cm="1">
        <f t="array" ref="V500">INDEX($H500:$K500,0,MATCH(V$422,$H$422:$K$422,0))*INDEX($J$416:$R$419,MATCH(V$422,$I$416:$I$419,0),MATCH(V$421,$J$415:$R$415,0))</f>
        <v>2</v>
      </c>
      <c r="W500" s="743" cm="1">
        <f t="array" ref="W500">INDEX($H500:$K500,0,MATCH(W$422,$H$422:$K$422,0))*INDEX($J$416:$R$419,MATCH(W$422,$I$416:$I$419,0),MATCH(W$421,$J$415:$R$415,0))</f>
        <v>2</v>
      </c>
      <c r="X500" s="743" cm="1">
        <f t="array" ref="X500">INDEX($H500:$K500,0,MATCH(X$422,$H$422:$K$422,0))*INDEX($J$416:$R$419,MATCH(X$422,$I$416:$I$419,0),MATCH(X$421,$J$415:$R$415,0))</f>
        <v>2</v>
      </c>
      <c r="Y500" s="743" cm="1">
        <f t="array" ref="Y500">INDEX($H500:$K500,0,MATCH(Y$422,$H$422:$K$422,0))*INDEX($J$416:$R$419,MATCH(Y$422,$I$416:$I$419,0),MATCH(Y$421,$J$415:$R$415,0))</f>
        <v>1</v>
      </c>
      <c r="Z500" s="743" cm="1">
        <f t="array" ref="Z500">INDEX($H500:$K500,0,MATCH(Z$422,$H$422:$K$422,0))*INDEX($J$416:$R$419,MATCH(Z$422,$I$416:$I$419,0),MATCH(Z$421,$J$415:$R$415,0))</f>
        <v>2</v>
      </c>
      <c r="AA500" s="743" cm="1">
        <f t="array" ref="AA500">INDEX($H500:$K500,0,MATCH(AA$422,$H$422:$K$422,0))*INDEX($J$416:$R$419,MATCH(AA$422,$I$416:$I$419,0),MATCH(AA$421,$J$415:$R$415,0))</f>
        <v>2</v>
      </c>
      <c r="AB500" s="743" cm="1">
        <f t="array" ref="AB500">INDEX($H500:$K500,0,MATCH(AB$422,$H$422:$K$422,0))*INDEX($J$416:$R$419,MATCH(AB$422,$I$416:$I$419,0),MATCH(AB$421,$J$415:$R$415,0))</f>
        <v>1</v>
      </c>
      <c r="AC500" s="743" cm="1">
        <f t="array" ref="AC500">INDEX($H500:$K500,0,MATCH(AC$422,$H$422:$K$422,0))*INDEX($J$416:$R$419,MATCH(AC$422,$I$416:$I$419,0),MATCH(AC$421,$J$415:$R$415,0))</f>
        <v>1</v>
      </c>
      <c r="AD500" s="743" cm="1">
        <f t="array" ref="AD500">INDEX($H500:$K500,0,MATCH(AD$422,$H$422:$K$422,0))*INDEX($J$416:$R$419,MATCH(AD$422,$I$416:$I$419,0),MATCH(AD$421,$J$415:$R$415,0))</f>
        <v>2</v>
      </c>
      <c r="AE500" s="743" cm="1">
        <f t="array" ref="AE500">INDEX($H500:$K500,0,MATCH(AE$422,$H$422:$K$422,0))*INDEX($J$416:$R$419,MATCH(AE$422,$I$416:$I$419,0),MATCH(AE$421,$J$415:$R$415,0))</f>
        <v>2</v>
      </c>
      <c r="AF500" s="743" cm="1">
        <f t="array" ref="AF500">INDEX($H500:$K500,0,MATCH(AF$422,$H$422:$K$422,0))*INDEX($J$416:$R$419,MATCH(AF$422,$I$416:$I$419,0),MATCH(AF$421,$J$415:$R$415,0))</f>
        <v>1</v>
      </c>
      <c r="AG500" s="743" cm="1">
        <f t="array" ref="AG500">INDEX($H500:$K500,0,MATCH(AG$422,$H$422:$K$422,0))*INDEX($J$416:$R$419,MATCH(AG$422,$I$416:$I$419,0),MATCH(AG$421,$J$415:$R$415,0))</f>
        <v>1</v>
      </c>
      <c r="AH500" s="743" cm="1">
        <f t="array" ref="AH500">INDEX($H500:$K500,0,MATCH(AH$422,$H$422:$K$422,0))*INDEX($J$416:$R$419,MATCH(AH$422,$I$416:$I$419,0),MATCH(AH$421,$J$415:$R$415,0))</f>
        <v>2</v>
      </c>
      <c r="AI500" s="743" cm="1">
        <f t="array" ref="AI500">INDEX($H500:$K500,0,MATCH(AI$422,$H$422:$K$422,0))*INDEX($J$416:$R$419,MATCH(AI$422,$I$416:$I$419,0),MATCH(AI$421,$J$415:$R$415,0))</f>
        <v>2</v>
      </c>
      <c r="AJ500" s="743" cm="1">
        <f t="array" ref="AJ500">INDEX($H500:$K500,0,MATCH(AJ$422,$H$422:$K$422,0))*INDEX($J$416:$R$419,MATCH(AJ$422,$I$416:$I$419,0),MATCH(AJ$421,$J$415:$R$415,0))</f>
        <v>1</v>
      </c>
      <c r="AK500" s="743" cm="1">
        <f t="array" ref="AK500">INDEX($H500:$K500,0,MATCH(AK$422,$H$422:$K$422,0))*INDEX($J$416:$R$419,MATCH(AK$422,$I$416:$I$419,0),MATCH(AK$421,$J$415:$R$415,0))</f>
        <v>1</v>
      </c>
      <c r="AL500" s="743" cm="1">
        <f t="array" ref="AL500">INDEX($H500:$K500,0,MATCH(AL$422,$H$422:$K$422,0))*INDEX($J$416:$R$419,MATCH(AL$422,$I$416:$I$419,0),MATCH(AL$421,$J$415:$R$415,0))</f>
        <v>2</v>
      </c>
      <c r="AM500" s="743" cm="1">
        <f t="array" ref="AM500">INDEX($H500:$K500,0,MATCH(AM$422,$H$422:$K$422,0))*INDEX($J$416:$R$419,MATCH(AM$422,$I$416:$I$419,0),MATCH(AM$421,$J$415:$R$415,0))</f>
        <v>2</v>
      </c>
      <c r="AN500" s="743" cm="1">
        <f t="array" ref="AN500">INDEX($H500:$K500,0,MATCH(AN$422,$H$422:$K$422,0))*INDEX($J$416:$R$419,MATCH(AN$422,$I$416:$I$419,0),MATCH(AN$421,$J$415:$R$415,0))</f>
        <v>1</v>
      </c>
      <c r="AO500" s="743" cm="1">
        <f t="array" ref="AO500">INDEX($H500:$K500,0,MATCH(AO$422,$H$422:$K$422,0))*INDEX($J$416:$R$419,MATCH(AO$422,$I$416:$I$419,0),MATCH(AO$421,$J$415:$R$415,0))</f>
        <v>1</v>
      </c>
      <c r="AP500" s="743" cm="1">
        <f t="array" ref="AP500">INDEX($H500:$K500,0,MATCH(AP$422,$H$422:$K$422,0))*INDEX($J$416:$R$419,MATCH(AP$422,$I$416:$I$419,0),MATCH(AP$421,$J$415:$R$415,0))</f>
        <v>2</v>
      </c>
      <c r="AQ500" s="743" cm="1">
        <f t="array" ref="AQ500">INDEX($H500:$K500,0,MATCH(AQ$422,$H$422:$K$422,0))*INDEX($J$416:$R$419,MATCH(AQ$422,$I$416:$I$419,0),MATCH(AQ$421,$J$415:$R$415,0))</f>
        <v>2</v>
      </c>
      <c r="AR500" s="743" cm="1">
        <f t="array" ref="AR500">INDEX($H500:$K500,0,MATCH(AR$422,$H$422:$K$422,0))*INDEX($J$416:$R$419,MATCH(AR$422,$I$416:$I$419,0),MATCH(AR$421,$J$415:$R$415,0))</f>
        <v>1</v>
      </c>
      <c r="AS500" s="743" cm="1">
        <f t="array" ref="AS500">INDEX($H500:$K500,0,MATCH(AS$422,$H$422:$K$422,0))*INDEX($J$416:$R$419,MATCH(AS$422,$I$416:$I$419,0),MATCH(AS$421,$J$415:$R$415,0))</f>
        <v>1</v>
      </c>
      <c r="AT500" s="743" cm="1">
        <f t="array" ref="AT500">INDEX($H500:$K500,0,MATCH(AT$422,$H$422:$K$422,0))*INDEX($J$416:$R$419,MATCH(AT$422,$I$416:$I$419,0),MATCH(AT$421,$J$415:$R$415,0))</f>
        <v>2</v>
      </c>
      <c r="AU500" s="743" cm="1">
        <f t="array" ref="AU500">INDEX($H500:$K500,0,MATCH(AU$422,$H$422:$K$422,0))*INDEX($J$416:$R$419,MATCH(AU$422,$I$416:$I$419,0),MATCH(AU$421,$J$415:$R$415,0))</f>
        <v>2</v>
      </c>
      <c r="AV500" s="196"/>
      <c r="AW500" s="196"/>
      <c r="AX500" s="17"/>
      <c r="AY500" s="9"/>
      <c r="AZ500" s="9"/>
      <c r="BA500" s="9"/>
    </row>
    <row r="501" spans="1:53" ht="15" outlineLevel="1" x14ac:dyDescent="0.25">
      <c r="A501" s="7"/>
      <c r="B501" s="8"/>
      <c r="C501" s="18"/>
      <c r="D501" s="18"/>
      <c r="E501" s="18"/>
      <c r="F501" s="27"/>
      <c r="G501" s="27" t="str">
        <f t="shared" ref="G501" si="128">_xlfn.CONCAT(H239:M239)</f>
        <v>YYWFWbd</v>
      </c>
      <c r="H501" s="880">
        <v>0</v>
      </c>
      <c r="I501" s="880">
        <f>I500</f>
        <v>1</v>
      </c>
      <c r="J501" s="880">
        <f>J500+1</f>
        <v>3</v>
      </c>
      <c r="K501" s="880">
        <f>K500</f>
        <v>2</v>
      </c>
      <c r="L501" s="743" cm="1">
        <f t="array" ref="L501">INDEX($H501:$K501,0,MATCH(L$422,$H$422:$K$422,0))*INDEX($J$416:$R$419,MATCH(L$422,$I$416:$I$419,0),MATCH(L$421,$J$415:$R$415,0))</f>
        <v>0</v>
      </c>
      <c r="M501" s="743" cm="1">
        <f t="array" ref="M501">INDEX($H501:$K501,0,MATCH(M$422,$H$422:$K$422,0))*INDEX($J$416:$R$419,MATCH(M$422,$I$416:$I$419,0),MATCH(M$421,$J$415:$R$415,0))</f>
        <v>1</v>
      </c>
      <c r="N501" s="743" cm="1">
        <f t="array" ref="N501">INDEX($H501:$K501,0,MATCH(N$422,$H$422:$K$422,0))*INDEX($J$416:$R$419,MATCH(N$422,$I$416:$I$419,0),MATCH(N$421,$J$415:$R$415,0))</f>
        <v>3</v>
      </c>
      <c r="O501" s="743" cm="1">
        <f t="array" ref="O501">INDEX($H501:$K501,0,MATCH(O$422,$H$422:$K$422,0))*INDEX($J$416:$R$419,MATCH(O$422,$I$416:$I$419,0),MATCH(O$421,$J$415:$R$415,0))</f>
        <v>2</v>
      </c>
      <c r="P501" s="743" cm="1">
        <f t="array" ref="P501">INDEX($H501:$K501,0,MATCH(P$422,$H$422:$K$422,0))*INDEX($J$416:$R$419,MATCH(P$422,$I$416:$I$419,0),MATCH(P$421,$J$415:$R$415,0))</f>
        <v>0</v>
      </c>
      <c r="Q501" s="743" cm="1">
        <f t="array" ref="Q501">INDEX($H501:$K501,0,MATCH(Q$422,$H$422:$K$422,0))*INDEX($J$416:$R$419,MATCH(Q$422,$I$416:$I$419,0),MATCH(Q$421,$J$415:$R$415,0))</f>
        <v>1</v>
      </c>
      <c r="R501" s="743" cm="1">
        <f t="array" ref="R501">INDEX($H501:$K501,0,MATCH(R$422,$H$422:$K$422,0))*INDEX($J$416:$R$419,MATCH(R$422,$I$416:$I$419,0),MATCH(R$421,$J$415:$R$415,0))</f>
        <v>3</v>
      </c>
      <c r="S501" s="743" cm="1">
        <f t="array" ref="S501">INDEX($H501:$K501,0,MATCH(S$422,$H$422:$K$422,0))*INDEX($J$416:$R$419,MATCH(S$422,$I$416:$I$419,0),MATCH(S$421,$J$415:$R$415,0))</f>
        <v>2</v>
      </c>
      <c r="T501" s="743" cm="1">
        <f t="array" ref="T501">INDEX($H501:$K501,0,MATCH(T$422,$H$422:$K$422,0))*INDEX($J$416:$R$419,MATCH(T$422,$I$416:$I$419,0),MATCH(T$421,$J$415:$R$415,0))</f>
        <v>0</v>
      </c>
      <c r="U501" s="743" cm="1">
        <f t="array" ref="U501">INDEX($H501:$K501,0,MATCH(U$422,$H$422:$K$422,0))*INDEX($J$416:$R$419,MATCH(U$422,$I$416:$I$419,0),MATCH(U$421,$J$415:$R$415,0))</f>
        <v>1</v>
      </c>
      <c r="V501" s="743" cm="1">
        <f t="array" ref="V501">INDEX($H501:$K501,0,MATCH(V$422,$H$422:$K$422,0))*INDEX($J$416:$R$419,MATCH(V$422,$I$416:$I$419,0),MATCH(V$421,$J$415:$R$415,0))</f>
        <v>3</v>
      </c>
      <c r="W501" s="743" cm="1">
        <f t="array" ref="W501">INDEX($H501:$K501,0,MATCH(W$422,$H$422:$K$422,0))*INDEX($J$416:$R$419,MATCH(W$422,$I$416:$I$419,0),MATCH(W$421,$J$415:$R$415,0))</f>
        <v>2</v>
      </c>
      <c r="X501" s="743" cm="1">
        <f t="array" ref="X501">INDEX($H501:$K501,0,MATCH(X$422,$H$422:$K$422,0))*INDEX($J$416:$R$419,MATCH(X$422,$I$416:$I$419,0),MATCH(X$421,$J$415:$R$415,0))</f>
        <v>0</v>
      </c>
      <c r="Y501" s="743" cm="1">
        <f t="array" ref="Y501">INDEX($H501:$K501,0,MATCH(Y$422,$H$422:$K$422,0))*INDEX($J$416:$R$419,MATCH(Y$422,$I$416:$I$419,0),MATCH(Y$421,$J$415:$R$415,0))</f>
        <v>1</v>
      </c>
      <c r="Z501" s="743" cm="1">
        <f t="array" ref="Z501">INDEX($H501:$K501,0,MATCH(Z$422,$H$422:$K$422,0))*INDEX($J$416:$R$419,MATCH(Z$422,$I$416:$I$419,0),MATCH(Z$421,$J$415:$R$415,0))</f>
        <v>3</v>
      </c>
      <c r="AA501" s="743" cm="1">
        <f t="array" ref="AA501">INDEX($H501:$K501,0,MATCH(AA$422,$H$422:$K$422,0))*INDEX($J$416:$R$419,MATCH(AA$422,$I$416:$I$419,0),MATCH(AA$421,$J$415:$R$415,0))</f>
        <v>2</v>
      </c>
      <c r="AB501" s="743" cm="1">
        <f t="array" ref="AB501">INDEX($H501:$K501,0,MATCH(AB$422,$H$422:$K$422,0))*INDEX($J$416:$R$419,MATCH(AB$422,$I$416:$I$419,0),MATCH(AB$421,$J$415:$R$415,0))</f>
        <v>0</v>
      </c>
      <c r="AC501" s="743" cm="1">
        <f t="array" ref="AC501">INDEX($H501:$K501,0,MATCH(AC$422,$H$422:$K$422,0))*INDEX($J$416:$R$419,MATCH(AC$422,$I$416:$I$419,0),MATCH(AC$421,$J$415:$R$415,0))</f>
        <v>1</v>
      </c>
      <c r="AD501" s="743" cm="1">
        <f t="array" ref="AD501">INDEX($H501:$K501,0,MATCH(AD$422,$H$422:$K$422,0))*INDEX($J$416:$R$419,MATCH(AD$422,$I$416:$I$419,0),MATCH(AD$421,$J$415:$R$415,0))</f>
        <v>3</v>
      </c>
      <c r="AE501" s="743" cm="1">
        <f t="array" ref="AE501">INDEX($H501:$K501,0,MATCH(AE$422,$H$422:$K$422,0))*INDEX($J$416:$R$419,MATCH(AE$422,$I$416:$I$419,0),MATCH(AE$421,$J$415:$R$415,0))</f>
        <v>2</v>
      </c>
      <c r="AF501" s="743" cm="1">
        <f t="array" ref="AF501">INDEX($H501:$K501,0,MATCH(AF$422,$H$422:$K$422,0))*INDEX($J$416:$R$419,MATCH(AF$422,$I$416:$I$419,0),MATCH(AF$421,$J$415:$R$415,0))</f>
        <v>0</v>
      </c>
      <c r="AG501" s="743" cm="1">
        <f t="array" ref="AG501">INDEX($H501:$K501,0,MATCH(AG$422,$H$422:$K$422,0))*INDEX($J$416:$R$419,MATCH(AG$422,$I$416:$I$419,0),MATCH(AG$421,$J$415:$R$415,0))</f>
        <v>1</v>
      </c>
      <c r="AH501" s="743" cm="1">
        <f t="array" ref="AH501">INDEX($H501:$K501,0,MATCH(AH$422,$H$422:$K$422,0))*INDEX($J$416:$R$419,MATCH(AH$422,$I$416:$I$419,0),MATCH(AH$421,$J$415:$R$415,0))</f>
        <v>3</v>
      </c>
      <c r="AI501" s="743" cm="1">
        <f t="array" ref="AI501">INDEX($H501:$K501,0,MATCH(AI$422,$H$422:$K$422,0))*INDEX($J$416:$R$419,MATCH(AI$422,$I$416:$I$419,0),MATCH(AI$421,$J$415:$R$415,0))</f>
        <v>2</v>
      </c>
      <c r="AJ501" s="743" cm="1">
        <f t="array" ref="AJ501">INDEX($H501:$K501,0,MATCH(AJ$422,$H$422:$K$422,0))*INDEX($J$416:$R$419,MATCH(AJ$422,$I$416:$I$419,0),MATCH(AJ$421,$J$415:$R$415,0))</f>
        <v>0</v>
      </c>
      <c r="AK501" s="743" cm="1">
        <f t="array" ref="AK501">INDEX($H501:$K501,0,MATCH(AK$422,$H$422:$K$422,0))*INDEX($J$416:$R$419,MATCH(AK$422,$I$416:$I$419,0),MATCH(AK$421,$J$415:$R$415,0))</f>
        <v>1</v>
      </c>
      <c r="AL501" s="743" cm="1">
        <f t="array" ref="AL501">INDEX($H501:$K501,0,MATCH(AL$422,$H$422:$K$422,0))*INDEX($J$416:$R$419,MATCH(AL$422,$I$416:$I$419,0),MATCH(AL$421,$J$415:$R$415,0))</f>
        <v>3</v>
      </c>
      <c r="AM501" s="743" cm="1">
        <f t="array" ref="AM501">INDEX($H501:$K501,0,MATCH(AM$422,$H$422:$K$422,0))*INDEX($J$416:$R$419,MATCH(AM$422,$I$416:$I$419,0),MATCH(AM$421,$J$415:$R$415,0))</f>
        <v>2</v>
      </c>
      <c r="AN501" s="743" cm="1">
        <f t="array" ref="AN501">INDEX($H501:$K501,0,MATCH(AN$422,$H$422:$K$422,0))*INDEX($J$416:$R$419,MATCH(AN$422,$I$416:$I$419,0),MATCH(AN$421,$J$415:$R$415,0))</f>
        <v>0</v>
      </c>
      <c r="AO501" s="743" cm="1">
        <f t="array" ref="AO501">INDEX($H501:$K501,0,MATCH(AO$422,$H$422:$K$422,0))*INDEX($J$416:$R$419,MATCH(AO$422,$I$416:$I$419,0),MATCH(AO$421,$J$415:$R$415,0))</f>
        <v>1</v>
      </c>
      <c r="AP501" s="743" cm="1">
        <f t="array" ref="AP501">INDEX($H501:$K501,0,MATCH(AP$422,$H$422:$K$422,0))*INDEX($J$416:$R$419,MATCH(AP$422,$I$416:$I$419,0),MATCH(AP$421,$J$415:$R$415,0))</f>
        <v>3</v>
      </c>
      <c r="AQ501" s="743" cm="1">
        <f t="array" ref="AQ501">INDEX($H501:$K501,0,MATCH(AQ$422,$H$422:$K$422,0))*INDEX($J$416:$R$419,MATCH(AQ$422,$I$416:$I$419,0),MATCH(AQ$421,$J$415:$R$415,0))</f>
        <v>2</v>
      </c>
      <c r="AR501" s="743" cm="1">
        <f t="array" ref="AR501">INDEX($H501:$K501,0,MATCH(AR$422,$H$422:$K$422,0))*INDEX($J$416:$R$419,MATCH(AR$422,$I$416:$I$419,0),MATCH(AR$421,$J$415:$R$415,0))</f>
        <v>0</v>
      </c>
      <c r="AS501" s="743" cm="1">
        <f t="array" ref="AS501">INDEX($H501:$K501,0,MATCH(AS$422,$H$422:$K$422,0))*INDEX($J$416:$R$419,MATCH(AS$422,$I$416:$I$419,0),MATCH(AS$421,$J$415:$R$415,0))</f>
        <v>1</v>
      </c>
      <c r="AT501" s="743" cm="1">
        <f t="array" ref="AT501">INDEX($H501:$K501,0,MATCH(AT$422,$H$422:$K$422,0))*INDEX($J$416:$R$419,MATCH(AT$422,$I$416:$I$419,0),MATCH(AT$421,$J$415:$R$415,0))</f>
        <v>3</v>
      </c>
      <c r="AU501" s="743" cm="1">
        <f t="array" ref="AU501">INDEX($H501:$K501,0,MATCH(AU$422,$H$422:$K$422,0))*INDEX($J$416:$R$419,MATCH(AU$422,$I$416:$I$419,0),MATCH(AU$421,$J$415:$R$415,0))</f>
        <v>2</v>
      </c>
      <c r="AV501" s="196"/>
      <c r="AW501" s="196"/>
      <c r="AX501" s="17"/>
      <c r="AY501" s="9"/>
      <c r="AZ501" s="9"/>
      <c r="BA501" s="9"/>
    </row>
    <row r="502" spans="1:53" ht="15" outlineLevel="1" x14ac:dyDescent="0.25">
      <c r="A502" s="7"/>
      <c r="B502" s="8"/>
      <c r="C502" s="18"/>
      <c r="D502" s="18"/>
      <c r="E502" s="18"/>
      <c r="F502" s="27"/>
      <c r="G502" s="27"/>
      <c r="I502" s="27"/>
      <c r="J502" s="27"/>
      <c r="K502" s="27"/>
      <c r="N502" s="505"/>
      <c r="O502" s="196"/>
      <c r="P502" s="196"/>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c r="AM502" s="196"/>
      <c r="AN502" s="196"/>
      <c r="AO502" s="196"/>
      <c r="AP502" s="196"/>
      <c r="AQ502" s="196"/>
      <c r="AR502" s="196"/>
      <c r="AS502" s="196"/>
      <c r="AT502" s="196"/>
      <c r="AU502" s="196"/>
      <c r="AV502" s="196"/>
      <c r="AW502" s="196"/>
      <c r="AX502" s="17"/>
      <c r="AY502" s="9"/>
      <c r="AZ502" s="9"/>
      <c r="BA502" s="9"/>
    </row>
    <row r="503" spans="1:53" ht="15" outlineLevel="1" x14ac:dyDescent="0.25">
      <c r="A503" s="7"/>
      <c r="B503" s="8"/>
      <c r="C503" s="18"/>
      <c r="D503" s="18"/>
      <c r="E503" s="18"/>
      <c r="F503" s="27"/>
      <c r="G503" s="27"/>
      <c r="I503" s="27"/>
      <c r="J503" s="27"/>
      <c r="K503" s="27"/>
      <c r="N503" s="505"/>
      <c r="O503" s="196"/>
      <c r="P503" s="196"/>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c r="AM503" s="196"/>
      <c r="AN503" s="196"/>
      <c r="AO503" s="196"/>
      <c r="AP503" s="196"/>
      <c r="AQ503" s="196"/>
      <c r="AR503" s="196"/>
      <c r="AS503" s="196"/>
      <c r="AT503" s="196"/>
      <c r="AU503" s="196"/>
      <c r="AV503" s="196"/>
      <c r="AW503" s="196"/>
      <c r="AX503" s="17"/>
      <c r="AY503" s="9"/>
      <c r="AZ503" s="9"/>
      <c r="BA503" s="9"/>
    </row>
    <row r="504" spans="1:53" ht="15" outlineLevel="1" x14ac:dyDescent="0.25">
      <c r="A504" s="7"/>
      <c r="B504" s="8"/>
      <c r="C504" s="18"/>
      <c r="D504" s="18"/>
      <c r="E504" s="18"/>
      <c r="F504" s="27"/>
      <c r="G504" s="506" t="s">
        <v>1280</v>
      </c>
      <c r="J504" t="s">
        <v>397</v>
      </c>
      <c r="K504" t="s">
        <v>790</v>
      </c>
      <c r="L504" t="s">
        <v>791</v>
      </c>
      <c r="M504" t="s">
        <v>792</v>
      </c>
      <c r="N504" t="s">
        <v>793</v>
      </c>
      <c r="O504" t="s">
        <v>794</v>
      </c>
      <c r="P504" t="s">
        <v>795</v>
      </c>
      <c r="Q504" t="s">
        <v>796</v>
      </c>
      <c r="R504" t="s">
        <v>797</v>
      </c>
      <c r="S504" s="196"/>
      <c r="T504" s="196"/>
      <c r="U504" s="196"/>
      <c r="V504" s="196"/>
      <c r="W504" s="196"/>
      <c r="X504" s="196"/>
      <c r="Y504" s="196"/>
      <c r="Z504" s="196"/>
      <c r="AA504" s="196"/>
      <c r="AB504" s="196"/>
      <c r="AC504" s="196"/>
      <c r="AD504" s="196"/>
      <c r="AE504" s="196"/>
      <c r="AF504" s="196"/>
      <c r="AG504" s="196"/>
      <c r="AH504" s="196"/>
      <c r="AI504" s="196"/>
      <c r="AJ504" s="196"/>
      <c r="AK504" s="196"/>
      <c r="AL504" s="196"/>
      <c r="AM504" s="196"/>
      <c r="AN504" s="196"/>
      <c r="AO504" s="196"/>
      <c r="AP504" s="196"/>
      <c r="AQ504" s="196"/>
      <c r="AR504" s="196"/>
      <c r="AS504" s="196"/>
      <c r="AT504" s="196"/>
      <c r="AU504" s="196"/>
      <c r="AV504" s="196"/>
      <c r="AW504" s="196"/>
      <c r="AX504" s="17"/>
      <c r="AY504" s="9"/>
      <c r="AZ504" s="9"/>
      <c r="BA504" s="9"/>
    </row>
    <row r="505" spans="1:53" ht="15" outlineLevel="1" x14ac:dyDescent="0.25">
      <c r="A505" s="7"/>
      <c r="B505" s="8"/>
      <c r="C505" s="18"/>
      <c r="D505" s="18"/>
      <c r="E505" s="18"/>
      <c r="F505" s="27"/>
      <c r="G505" s="506"/>
      <c r="I505" t="s">
        <v>1111</v>
      </c>
      <c r="J505" s="742">
        <v>1</v>
      </c>
      <c r="K505" s="742">
        <v>1</v>
      </c>
      <c r="L505" s="742">
        <v>1</v>
      </c>
      <c r="M505" s="742">
        <v>1</v>
      </c>
      <c r="N505" s="742">
        <v>1</v>
      </c>
      <c r="O505" s="742">
        <v>1</v>
      </c>
      <c r="P505" s="742">
        <v>1</v>
      </c>
      <c r="Q505" s="742">
        <v>1</v>
      </c>
      <c r="R505" s="742">
        <v>1</v>
      </c>
      <c r="S505" s="196"/>
      <c r="T505" s="196"/>
      <c r="U505" s="196"/>
      <c r="V505" s="196"/>
      <c r="W505" s="196"/>
      <c r="X505" s="196"/>
      <c r="Y505" s="196"/>
      <c r="Z505" s="196"/>
      <c r="AA505" s="196"/>
      <c r="AB505" s="196"/>
      <c r="AC505" s="196"/>
      <c r="AD505" s="196"/>
      <c r="AE505" s="196"/>
      <c r="AF505" s="196"/>
      <c r="AG505" s="196"/>
      <c r="AH505" s="196"/>
      <c r="AI505" s="196"/>
      <c r="AJ505" s="196"/>
      <c r="AK505" s="196"/>
      <c r="AL505" s="196"/>
      <c r="AM505" s="196"/>
      <c r="AN505" s="196"/>
      <c r="AO505" s="196"/>
      <c r="AP505" s="196"/>
      <c r="AQ505" s="196"/>
      <c r="AR505" s="196"/>
      <c r="AS505" s="196"/>
      <c r="AT505" s="196"/>
      <c r="AU505" s="196"/>
      <c r="AV505" s="196"/>
      <c r="AW505" s="196"/>
      <c r="AX505" s="17"/>
      <c r="AY505" s="9"/>
      <c r="AZ505" s="9"/>
      <c r="BA505" s="9"/>
    </row>
    <row r="506" spans="1:53" ht="15" outlineLevel="1" x14ac:dyDescent="0.25">
      <c r="A506" s="7"/>
      <c r="B506" s="8"/>
      <c r="C506" s="18"/>
      <c r="D506" s="18"/>
      <c r="E506" s="18"/>
      <c r="F506" s="27"/>
      <c r="G506" s="506"/>
      <c r="N506" s="505"/>
      <c r="O506" s="196"/>
      <c r="P506" s="196"/>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c r="AM506" s="196"/>
      <c r="AN506" s="196"/>
      <c r="AO506" s="196"/>
      <c r="AP506" s="196"/>
      <c r="AQ506" s="196"/>
      <c r="AR506" s="196"/>
      <c r="AS506" s="196"/>
      <c r="AT506" s="196"/>
      <c r="AU506" s="196"/>
      <c r="AV506" s="196"/>
      <c r="AW506" s="196"/>
      <c r="AX506" s="17"/>
      <c r="AY506" s="9"/>
      <c r="AZ506" s="9"/>
      <c r="BA506" s="9"/>
    </row>
    <row r="507" spans="1:53" ht="15" outlineLevel="1" x14ac:dyDescent="0.25">
      <c r="A507" s="7"/>
      <c r="B507" s="8"/>
      <c r="C507" s="18"/>
      <c r="D507" s="18"/>
      <c r="E507" s="18"/>
      <c r="F507" s="27"/>
      <c r="G507" s="27" t="s">
        <v>803</v>
      </c>
      <c r="H507" t="s">
        <v>819</v>
      </c>
      <c r="I507" t="s">
        <v>819</v>
      </c>
      <c r="J507" t="s">
        <v>819</v>
      </c>
      <c r="K507" t="s">
        <v>819</v>
      </c>
      <c r="L507" t="s">
        <v>397</v>
      </c>
      <c r="M507" t="s">
        <v>397</v>
      </c>
      <c r="N507" t="s">
        <v>397</v>
      </c>
      <c r="O507" t="s">
        <v>397</v>
      </c>
      <c r="P507" t="s">
        <v>790</v>
      </c>
      <c r="Q507" t="s">
        <v>790</v>
      </c>
      <c r="R507" t="s">
        <v>790</v>
      </c>
      <c r="S507" t="s">
        <v>790</v>
      </c>
      <c r="T507" t="s">
        <v>791</v>
      </c>
      <c r="U507" t="s">
        <v>791</v>
      </c>
      <c r="V507" t="s">
        <v>791</v>
      </c>
      <c r="W507" t="s">
        <v>791</v>
      </c>
      <c r="X507" t="s">
        <v>792</v>
      </c>
      <c r="Y507" t="s">
        <v>792</v>
      </c>
      <c r="Z507" t="s">
        <v>792</v>
      </c>
      <c r="AA507" t="s">
        <v>792</v>
      </c>
      <c r="AB507" t="s">
        <v>793</v>
      </c>
      <c r="AC507" t="s">
        <v>793</v>
      </c>
      <c r="AD507" t="s">
        <v>793</v>
      </c>
      <c r="AE507" t="s">
        <v>793</v>
      </c>
      <c r="AF507" t="s">
        <v>794</v>
      </c>
      <c r="AG507" t="s">
        <v>794</v>
      </c>
      <c r="AH507" t="s">
        <v>794</v>
      </c>
      <c r="AI507" t="s">
        <v>794</v>
      </c>
      <c r="AJ507" t="s">
        <v>795</v>
      </c>
      <c r="AK507" t="s">
        <v>795</v>
      </c>
      <c r="AL507" t="s">
        <v>795</v>
      </c>
      <c r="AM507" t="s">
        <v>795</v>
      </c>
      <c r="AN507" t="s">
        <v>796</v>
      </c>
      <c r="AO507" t="s">
        <v>796</v>
      </c>
      <c r="AP507" t="s">
        <v>796</v>
      </c>
      <c r="AQ507" t="s">
        <v>796</v>
      </c>
      <c r="AR507" t="s">
        <v>797</v>
      </c>
      <c r="AS507" t="s">
        <v>797</v>
      </c>
      <c r="AT507" t="s">
        <v>797</v>
      </c>
      <c r="AU507" t="s">
        <v>797</v>
      </c>
      <c r="AV507" s="196"/>
      <c r="AW507" s="196"/>
      <c r="AX507" s="17"/>
      <c r="AY507" s="9"/>
      <c r="AZ507" s="9"/>
      <c r="BA507" s="9"/>
    </row>
    <row r="508" spans="1:53" ht="15" outlineLevel="1" x14ac:dyDescent="0.25">
      <c r="A508" s="7"/>
      <c r="B508" s="8"/>
      <c r="C508" s="18"/>
      <c r="D508" s="18"/>
      <c r="E508" s="18"/>
      <c r="F508" s="27"/>
      <c r="G508" s="27" t="s">
        <v>60</v>
      </c>
      <c r="H508" t="s">
        <v>766</v>
      </c>
      <c r="I508" t="s">
        <v>1247</v>
      </c>
      <c r="J508" t="s">
        <v>1248</v>
      </c>
      <c r="K508" t="s">
        <v>768</v>
      </c>
      <c r="L508" t="str">
        <f>H508</f>
        <v>early</v>
      </c>
      <c r="M508" t="str">
        <f t="shared" ref="M508:AU508" si="129">I508</f>
        <v>at_seeding</v>
      </c>
      <c r="N508" t="str">
        <f t="shared" si="129"/>
        <v>mid</v>
      </c>
      <c r="O508" t="str">
        <f t="shared" si="129"/>
        <v>late</v>
      </c>
      <c r="P508" t="str">
        <f t="shared" si="129"/>
        <v>early</v>
      </c>
      <c r="Q508" t="str">
        <f t="shared" si="129"/>
        <v>at_seeding</v>
      </c>
      <c r="R508" t="str">
        <f t="shared" si="129"/>
        <v>mid</v>
      </c>
      <c r="S508" t="str">
        <f t="shared" si="129"/>
        <v>late</v>
      </c>
      <c r="T508" t="str">
        <f t="shared" si="129"/>
        <v>early</v>
      </c>
      <c r="U508" t="str">
        <f t="shared" si="129"/>
        <v>at_seeding</v>
      </c>
      <c r="V508" t="str">
        <f t="shared" si="129"/>
        <v>mid</v>
      </c>
      <c r="W508" t="str">
        <f t="shared" si="129"/>
        <v>late</v>
      </c>
      <c r="X508" t="str">
        <f t="shared" si="129"/>
        <v>early</v>
      </c>
      <c r="Y508" t="str">
        <f t="shared" si="129"/>
        <v>at_seeding</v>
      </c>
      <c r="Z508" t="str">
        <f t="shared" si="129"/>
        <v>mid</v>
      </c>
      <c r="AA508" t="str">
        <f t="shared" si="129"/>
        <v>late</v>
      </c>
      <c r="AB508" t="str">
        <f t="shared" si="129"/>
        <v>early</v>
      </c>
      <c r="AC508" t="str">
        <f t="shared" si="129"/>
        <v>at_seeding</v>
      </c>
      <c r="AD508" t="str">
        <f t="shared" si="129"/>
        <v>mid</v>
      </c>
      <c r="AE508" t="str">
        <f t="shared" si="129"/>
        <v>late</v>
      </c>
      <c r="AF508" t="str">
        <f t="shared" si="129"/>
        <v>early</v>
      </c>
      <c r="AG508" t="str">
        <f t="shared" si="129"/>
        <v>at_seeding</v>
      </c>
      <c r="AH508" t="str">
        <f t="shared" si="129"/>
        <v>mid</v>
      </c>
      <c r="AI508" t="str">
        <f t="shared" si="129"/>
        <v>late</v>
      </c>
      <c r="AJ508" t="str">
        <f t="shared" si="129"/>
        <v>early</v>
      </c>
      <c r="AK508" t="str">
        <f t="shared" si="129"/>
        <v>at_seeding</v>
      </c>
      <c r="AL508" t="str">
        <f t="shared" si="129"/>
        <v>mid</v>
      </c>
      <c r="AM508" t="str">
        <f t="shared" si="129"/>
        <v>late</v>
      </c>
      <c r="AN508" t="str">
        <f t="shared" si="129"/>
        <v>early</v>
      </c>
      <c r="AO508" t="str">
        <f t="shared" si="129"/>
        <v>at_seeding</v>
      </c>
      <c r="AP508" t="str">
        <f t="shared" si="129"/>
        <v>mid</v>
      </c>
      <c r="AQ508" t="str">
        <f t="shared" si="129"/>
        <v>late</v>
      </c>
      <c r="AR508" t="str">
        <f t="shared" si="129"/>
        <v>early</v>
      </c>
      <c r="AS508" t="str">
        <f t="shared" si="129"/>
        <v>at_seeding</v>
      </c>
      <c r="AT508" t="str">
        <f t="shared" si="129"/>
        <v>mid</v>
      </c>
      <c r="AU508" t="str">
        <f t="shared" si="129"/>
        <v>late</v>
      </c>
      <c r="AV508" s="196"/>
      <c r="AW508" s="196"/>
      <c r="AX508" s="17"/>
      <c r="AY508" s="9"/>
      <c r="AZ508" s="9"/>
      <c r="BA508" s="9"/>
    </row>
    <row r="509" spans="1:53" ht="15" outlineLevel="1" x14ac:dyDescent="0.25">
      <c r="A509" s="7"/>
      <c r="B509" s="8"/>
      <c r="C509" s="18"/>
      <c r="D509" s="18"/>
      <c r="E509" s="18"/>
      <c r="F509" s="27"/>
      <c r="G509" s="27" t="str">
        <f t="shared" ref="G509:G540" si="130">_xlfn.CONCAT(H161:M161)</f>
        <v>AAAA2A1a</v>
      </c>
      <c r="H509" s="232">
        <v>0</v>
      </c>
      <c r="I509" s="232">
        <v>0</v>
      </c>
      <c r="J509" s="232">
        <v>0</v>
      </c>
      <c r="K509" s="232">
        <v>0</v>
      </c>
      <c r="L509" s="743" cm="1">
        <f t="array" ref="L509">INDEX($H509:$K509,0,MATCH(L$508,$H$508:$K$508,0))*HLOOKUP(L$507,$J$504:$R$505,2)</f>
        <v>0</v>
      </c>
      <c r="M509" s="743" cm="1">
        <f t="array" ref="M509">INDEX($H509:$K509,0,MATCH(M$508,$H$508:$K$508,0))*HLOOKUP(M$507,$J$504:$R$505,2)</f>
        <v>0</v>
      </c>
      <c r="N509" s="743" cm="1">
        <f t="array" ref="N509">INDEX($H509:$K509,0,MATCH(N$508,$H$508:$K$508,0))*HLOOKUP(N$507,$J$504:$R$505,2)</f>
        <v>0</v>
      </c>
      <c r="O509" s="743" cm="1">
        <f t="array" ref="O509">INDEX($H509:$K509,0,MATCH(O$508,$H$508:$K$508,0))*HLOOKUP(O$507,$J$504:$R$505,2)</f>
        <v>0</v>
      </c>
      <c r="P509" s="743" cm="1">
        <f t="array" ref="P509">INDEX($H509:$K509,0,MATCH(P$508,$H$508:$K$508,0))*HLOOKUP(P$507,$J$504:$R$505,2)</f>
        <v>0</v>
      </c>
      <c r="Q509" s="743" cm="1">
        <f t="array" ref="Q509">INDEX($H509:$K509,0,MATCH(Q$508,$H$508:$K$508,0))*HLOOKUP(Q$507,$J$504:$R$505,2)</f>
        <v>0</v>
      </c>
      <c r="R509" s="743" cm="1">
        <f t="array" ref="R509">INDEX($H509:$K509,0,MATCH(R$508,$H$508:$K$508,0))*HLOOKUP(R$507,$J$504:$R$505,2)</f>
        <v>0</v>
      </c>
      <c r="S509" s="743" cm="1">
        <f t="array" ref="S509">INDEX($H509:$K509,0,MATCH(S$508,$H$508:$K$508,0))*HLOOKUP(S$507,$J$504:$R$505,2)</f>
        <v>0</v>
      </c>
      <c r="T509" s="743" cm="1">
        <f t="array" ref="T509">INDEX($H509:$K509,0,MATCH(T$508,$H$508:$K$508,0))*HLOOKUP(T$507,$J$504:$R$505,2)</f>
        <v>0</v>
      </c>
      <c r="U509" s="743" cm="1">
        <f t="array" ref="U509">INDEX($H509:$K509,0,MATCH(U$508,$H$508:$K$508,0))*HLOOKUP(U$507,$J$504:$R$505,2)</f>
        <v>0</v>
      </c>
      <c r="V509" s="743" cm="1">
        <f t="array" ref="V509">INDEX($H509:$K509,0,MATCH(V$508,$H$508:$K$508,0))*HLOOKUP(V$507,$J$504:$R$505,2)</f>
        <v>0</v>
      </c>
      <c r="W509" s="743" cm="1">
        <f t="array" ref="W509">INDEX($H509:$K509,0,MATCH(W$508,$H$508:$K$508,0))*HLOOKUP(W$507,$J$504:$R$505,2)</f>
        <v>0</v>
      </c>
      <c r="X509" s="743" cm="1">
        <f t="array" ref="X509">INDEX($H509:$K509,0,MATCH(X$508,$H$508:$K$508,0))*HLOOKUP(X$507,$J$504:$R$505,2)</f>
        <v>0</v>
      </c>
      <c r="Y509" s="743" cm="1">
        <f t="array" ref="Y509">INDEX($H509:$K509,0,MATCH(Y$508,$H$508:$K$508,0))*HLOOKUP(Y$507,$J$504:$R$505,2)</f>
        <v>0</v>
      </c>
      <c r="Z509" s="743" cm="1">
        <f t="array" ref="Z509">INDEX($H509:$K509,0,MATCH(Z$508,$H$508:$K$508,0))*HLOOKUP(Z$507,$J$504:$R$505,2)</f>
        <v>0</v>
      </c>
      <c r="AA509" s="743" cm="1">
        <f t="array" ref="AA509">INDEX($H509:$K509,0,MATCH(AA$508,$H$508:$K$508,0))*HLOOKUP(AA$507,$J$504:$R$505,2)</f>
        <v>0</v>
      </c>
      <c r="AB509" s="743" cm="1">
        <f t="array" ref="AB509">INDEX($H509:$K509,0,MATCH(AB$508,$H$508:$K$508,0))*HLOOKUP(AB$507,$J$504:$R$505,2)</f>
        <v>0</v>
      </c>
      <c r="AC509" s="743" cm="1">
        <f t="array" ref="AC509">INDEX($H509:$K509,0,MATCH(AC$508,$H$508:$K$508,0))*HLOOKUP(AC$507,$J$504:$R$505,2)</f>
        <v>0</v>
      </c>
      <c r="AD509" s="743" cm="1">
        <f t="array" ref="AD509">INDEX($H509:$K509,0,MATCH(AD$508,$H$508:$K$508,0))*HLOOKUP(AD$507,$J$504:$R$505,2)</f>
        <v>0</v>
      </c>
      <c r="AE509" s="743" cm="1">
        <f t="array" ref="AE509">INDEX($H509:$K509,0,MATCH(AE$508,$H$508:$K$508,0))*HLOOKUP(AE$507,$J$504:$R$505,2)</f>
        <v>0</v>
      </c>
      <c r="AF509" s="743" cm="1">
        <f t="array" ref="AF509">INDEX($H509:$K509,0,MATCH(AF$508,$H$508:$K$508,0))*HLOOKUP(AF$507,$J$504:$R$505,2)</f>
        <v>0</v>
      </c>
      <c r="AG509" s="743" cm="1">
        <f t="array" ref="AG509">INDEX($H509:$K509,0,MATCH(AG$508,$H$508:$K$508,0))*HLOOKUP(AG$507,$J$504:$R$505,2)</f>
        <v>0</v>
      </c>
      <c r="AH509" s="743" cm="1">
        <f t="array" ref="AH509">INDEX($H509:$K509,0,MATCH(AH$508,$H$508:$K$508,0))*HLOOKUP(AH$507,$J$504:$R$505,2)</f>
        <v>0</v>
      </c>
      <c r="AI509" s="743" cm="1">
        <f t="array" ref="AI509">INDEX($H509:$K509,0,MATCH(AI$508,$H$508:$K$508,0))*HLOOKUP(AI$507,$J$504:$R$505,2)</f>
        <v>0</v>
      </c>
      <c r="AJ509" s="743" cm="1">
        <f t="array" ref="AJ509">INDEX($H509:$K509,0,MATCH(AJ$508,$H$508:$K$508,0))*HLOOKUP(AJ$507,$J$504:$R$505,2)</f>
        <v>0</v>
      </c>
      <c r="AK509" s="743" cm="1">
        <f t="array" ref="AK509">INDEX($H509:$K509,0,MATCH(AK$508,$H$508:$K$508,0))*HLOOKUP(AK$507,$J$504:$R$505,2)</f>
        <v>0</v>
      </c>
      <c r="AL509" s="743" cm="1">
        <f t="array" ref="AL509">INDEX($H509:$K509,0,MATCH(AL$508,$H$508:$K$508,0))*HLOOKUP(AL$507,$J$504:$R$505,2)</f>
        <v>0</v>
      </c>
      <c r="AM509" s="743" cm="1">
        <f t="array" ref="AM509">INDEX($H509:$K509,0,MATCH(AM$508,$H$508:$K$508,0))*HLOOKUP(AM$507,$J$504:$R$505,2)</f>
        <v>0</v>
      </c>
      <c r="AN509" s="743" cm="1">
        <f t="array" ref="AN509">INDEX($H509:$K509,0,MATCH(AN$508,$H$508:$K$508,0))*HLOOKUP(AN$507,$J$504:$R$505,2)</f>
        <v>0</v>
      </c>
      <c r="AO509" s="743" cm="1">
        <f t="array" ref="AO509">INDEX($H509:$K509,0,MATCH(AO$508,$H$508:$K$508,0))*HLOOKUP(AO$507,$J$504:$R$505,2)</f>
        <v>0</v>
      </c>
      <c r="AP509" s="743" cm="1">
        <f t="array" ref="AP509">INDEX($H509:$K509,0,MATCH(AP$508,$H$508:$K$508,0))*HLOOKUP(AP$507,$J$504:$R$505,2)</f>
        <v>0</v>
      </c>
      <c r="AQ509" s="743" cm="1">
        <f t="array" ref="AQ509">INDEX($H509:$K509,0,MATCH(AQ$508,$H$508:$K$508,0))*HLOOKUP(AQ$507,$J$504:$R$505,2)</f>
        <v>0</v>
      </c>
      <c r="AR509" s="743" cm="1">
        <f t="array" ref="AR509">INDEX($H509:$K509,0,MATCH(AR$508,$H$508:$K$508,0))*HLOOKUP(AR$507,$J$504:$R$505,2)</f>
        <v>0</v>
      </c>
      <c r="AS509" s="743" cm="1">
        <f t="array" ref="AS509">INDEX($H509:$K509,0,MATCH(AS$508,$H$508:$K$508,0))*HLOOKUP(AS$507,$J$504:$R$505,2)</f>
        <v>0</v>
      </c>
      <c r="AT509" s="743" cm="1">
        <f t="array" ref="AT509">INDEX($H509:$K509,0,MATCH(AT$508,$H$508:$K$508,0))*HLOOKUP(AT$507,$J$504:$R$505,2)</f>
        <v>0</v>
      </c>
      <c r="AU509" s="743" cm="1">
        <f t="array" ref="AU509">INDEX($H509:$K509,0,MATCH(AU$508,$H$508:$K$508,0))*HLOOKUP(AU$507,$J$504:$R$505,2)</f>
        <v>0</v>
      </c>
      <c r="AV509" s="196"/>
      <c r="AW509" s="196"/>
      <c r="AX509" s="17"/>
      <c r="AY509" s="9"/>
      <c r="AZ509" s="9"/>
      <c r="BA509" s="9"/>
    </row>
    <row r="510" spans="1:53" ht="15" outlineLevel="1" x14ac:dyDescent="0.25">
      <c r="A510" s="7"/>
      <c r="B510" s="8"/>
      <c r="C510" s="18"/>
      <c r="D510" s="18"/>
      <c r="E510" s="18"/>
      <c r="F510" s="27"/>
      <c r="G510" s="27" t="str">
        <f t="shared" si="130"/>
        <v>GGGGAg1a2</v>
      </c>
      <c r="H510" s="232">
        <v>0</v>
      </c>
      <c r="I510" s="232">
        <v>0</v>
      </c>
      <c r="J510" s="232">
        <v>0</v>
      </c>
      <c r="K510" s="232">
        <v>0</v>
      </c>
      <c r="L510" s="743" cm="1">
        <f t="array" ref="L510">INDEX($H510:$K510,0,MATCH(L$508,$H$508:$K$508,0))*HLOOKUP(L$507,$J$504:$R$505,2)</f>
        <v>0</v>
      </c>
      <c r="M510" s="743" cm="1">
        <f t="array" ref="M510">INDEX($H510:$K510,0,MATCH(M$508,$H$508:$K$508,0))*HLOOKUP(M$507,$J$504:$R$505,2)</f>
        <v>0</v>
      </c>
      <c r="N510" s="743" cm="1">
        <f t="array" ref="N510">INDEX($H510:$K510,0,MATCH(N$508,$H$508:$K$508,0))*HLOOKUP(N$507,$J$504:$R$505,2)</f>
        <v>0</v>
      </c>
      <c r="O510" s="743" cm="1">
        <f t="array" ref="O510">INDEX($H510:$K510,0,MATCH(O$508,$H$508:$K$508,0))*HLOOKUP(O$507,$J$504:$R$505,2)</f>
        <v>0</v>
      </c>
      <c r="P510" s="743" cm="1">
        <f t="array" ref="P510">INDEX($H510:$K510,0,MATCH(P$508,$H$508:$K$508,0))*HLOOKUP(P$507,$J$504:$R$505,2)</f>
        <v>0</v>
      </c>
      <c r="Q510" s="743" cm="1">
        <f t="array" ref="Q510">INDEX($H510:$K510,0,MATCH(Q$508,$H$508:$K$508,0))*HLOOKUP(Q$507,$J$504:$R$505,2)</f>
        <v>0</v>
      </c>
      <c r="R510" s="743" cm="1">
        <f t="array" ref="R510">INDEX($H510:$K510,0,MATCH(R$508,$H$508:$K$508,0))*HLOOKUP(R$507,$J$504:$R$505,2)</f>
        <v>0</v>
      </c>
      <c r="S510" s="743" cm="1">
        <f t="array" ref="S510">INDEX($H510:$K510,0,MATCH(S$508,$H$508:$K$508,0))*HLOOKUP(S$507,$J$504:$R$505,2)</f>
        <v>0</v>
      </c>
      <c r="T510" s="743" cm="1">
        <f t="array" ref="T510">INDEX($H510:$K510,0,MATCH(T$508,$H$508:$K$508,0))*HLOOKUP(T$507,$J$504:$R$505,2)</f>
        <v>0</v>
      </c>
      <c r="U510" s="743" cm="1">
        <f t="array" ref="U510">INDEX($H510:$K510,0,MATCH(U$508,$H$508:$K$508,0))*HLOOKUP(U$507,$J$504:$R$505,2)</f>
        <v>0</v>
      </c>
      <c r="V510" s="743" cm="1">
        <f t="array" ref="V510">INDEX($H510:$K510,0,MATCH(V$508,$H$508:$K$508,0))*HLOOKUP(V$507,$J$504:$R$505,2)</f>
        <v>0</v>
      </c>
      <c r="W510" s="743" cm="1">
        <f t="array" ref="W510">INDEX($H510:$K510,0,MATCH(W$508,$H$508:$K$508,0))*HLOOKUP(W$507,$J$504:$R$505,2)</f>
        <v>0</v>
      </c>
      <c r="X510" s="743" cm="1">
        <f t="array" ref="X510">INDEX($H510:$K510,0,MATCH(X$508,$H$508:$K$508,0))*HLOOKUP(X$507,$J$504:$R$505,2)</f>
        <v>0</v>
      </c>
      <c r="Y510" s="743" cm="1">
        <f t="array" ref="Y510">INDEX($H510:$K510,0,MATCH(Y$508,$H$508:$K$508,0))*HLOOKUP(Y$507,$J$504:$R$505,2)</f>
        <v>0</v>
      </c>
      <c r="Z510" s="743" cm="1">
        <f t="array" ref="Z510">INDEX($H510:$K510,0,MATCH(Z$508,$H$508:$K$508,0))*HLOOKUP(Z$507,$J$504:$R$505,2)</f>
        <v>0</v>
      </c>
      <c r="AA510" s="743" cm="1">
        <f t="array" ref="AA510">INDEX($H510:$K510,0,MATCH(AA$508,$H$508:$K$508,0))*HLOOKUP(AA$507,$J$504:$R$505,2)</f>
        <v>0</v>
      </c>
      <c r="AB510" s="743" cm="1">
        <f t="array" ref="AB510">INDEX($H510:$K510,0,MATCH(AB$508,$H$508:$K$508,0))*HLOOKUP(AB$507,$J$504:$R$505,2)</f>
        <v>0</v>
      </c>
      <c r="AC510" s="743" cm="1">
        <f t="array" ref="AC510">INDEX($H510:$K510,0,MATCH(AC$508,$H$508:$K$508,0))*HLOOKUP(AC$507,$J$504:$R$505,2)</f>
        <v>0</v>
      </c>
      <c r="AD510" s="743" cm="1">
        <f t="array" ref="AD510">INDEX($H510:$K510,0,MATCH(AD$508,$H$508:$K$508,0))*HLOOKUP(AD$507,$J$504:$R$505,2)</f>
        <v>0</v>
      </c>
      <c r="AE510" s="743" cm="1">
        <f t="array" ref="AE510">INDEX($H510:$K510,0,MATCH(AE$508,$H$508:$K$508,0))*HLOOKUP(AE$507,$J$504:$R$505,2)</f>
        <v>0</v>
      </c>
      <c r="AF510" s="743" cm="1">
        <f t="array" ref="AF510">INDEX($H510:$K510,0,MATCH(AF$508,$H$508:$K$508,0))*HLOOKUP(AF$507,$J$504:$R$505,2)</f>
        <v>0</v>
      </c>
      <c r="AG510" s="743" cm="1">
        <f t="array" ref="AG510">INDEX($H510:$K510,0,MATCH(AG$508,$H$508:$K$508,0))*HLOOKUP(AG$507,$J$504:$R$505,2)</f>
        <v>0</v>
      </c>
      <c r="AH510" s="743" cm="1">
        <f t="array" ref="AH510">INDEX($H510:$K510,0,MATCH(AH$508,$H$508:$K$508,0))*HLOOKUP(AH$507,$J$504:$R$505,2)</f>
        <v>0</v>
      </c>
      <c r="AI510" s="743" cm="1">
        <f t="array" ref="AI510">INDEX($H510:$K510,0,MATCH(AI$508,$H$508:$K$508,0))*HLOOKUP(AI$507,$J$504:$R$505,2)</f>
        <v>0</v>
      </c>
      <c r="AJ510" s="743" cm="1">
        <f t="array" ref="AJ510">INDEX($H510:$K510,0,MATCH(AJ$508,$H$508:$K$508,0))*HLOOKUP(AJ$507,$J$504:$R$505,2)</f>
        <v>0</v>
      </c>
      <c r="AK510" s="743" cm="1">
        <f t="array" ref="AK510">INDEX($H510:$K510,0,MATCH(AK$508,$H$508:$K$508,0))*HLOOKUP(AK$507,$J$504:$R$505,2)</f>
        <v>0</v>
      </c>
      <c r="AL510" s="743" cm="1">
        <f t="array" ref="AL510">INDEX($H510:$K510,0,MATCH(AL$508,$H$508:$K$508,0))*HLOOKUP(AL$507,$J$504:$R$505,2)</f>
        <v>0</v>
      </c>
      <c r="AM510" s="743" cm="1">
        <f t="array" ref="AM510">INDEX($H510:$K510,0,MATCH(AM$508,$H$508:$K$508,0))*HLOOKUP(AM$507,$J$504:$R$505,2)</f>
        <v>0</v>
      </c>
      <c r="AN510" s="743" cm="1">
        <f t="array" ref="AN510">INDEX($H510:$K510,0,MATCH(AN$508,$H$508:$K$508,0))*HLOOKUP(AN$507,$J$504:$R$505,2)</f>
        <v>0</v>
      </c>
      <c r="AO510" s="743" cm="1">
        <f t="array" ref="AO510">INDEX($H510:$K510,0,MATCH(AO$508,$H$508:$K$508,0))*HLOOKUP(AO$507,$J$504:$R$505,2)</f>
        <v>0</v>
      </c>
      <c r="AP510" s="743" cm="1">
        <f t="array" ref="AP510">INDEX($H510:$K510,0,MATCH(AP$508,$H$508:$K$508,0))*HLOOKUP(AP$507,$J$504:$R$505,2)</f>
        <v>0</v>
      </c>
      <c r="AQ510" s="743" cm="1">
        <f t="array" ref="AQ510">INDEX($H510:$K510,0,MATCH(AQ$508,$H$508:$K$508,0))*HLOOKUP(AQ$507,$J$504:$R$505,2)</f>
        <v>0</v>
      </c>
      <c r="AR510" s="743" cm="1">
        <f t="array" ref="AR510">INDEX($H510:$K510,0,MATCH(AR$508,$H$508:$K$508,0))*HLOOKUP(AR$507,$J$504:$R$505,2)</f>
        <v>0</v>
      </c>
      <c r="AS510" s="743" cm="1">
        <f t="array" ref="AS510">INDEX($H510:$K510,0,MATCH(AS$508,$H$508:$K$508,0))*HLOOKUP(AS$507,$J$504:$R$505,2)</f>
        <v>0</v>
      </c>
      <c r="AT510" s="743" cm="1">
        <f t="array" ref="AT510">INDEX($H510:$K510,0,MATCH(AT$508,$H$508:$K$508,0))*HLOOKUP(AT$507,$J$504:$R$505,2)</f>
        <v>0</v>
      </c>
      <c r="AU510" s="743" cm="1">
        <f t="array" ref="AU510">INDEX($H510:$K510,0,MATCH(AU$508,$H$508:$K$508,0))*HLOOKUP(AU$507,$J$504:$R$505,2)</f>
        <v>0</v>
      </c>
      <c r="AV510" s="196"/>
      <c r="AW510" s="196"/>
      <c r="AX510" s="17"/>
      <c r="AY510" s="9"/>
      <c r="AZ510" s="9"/>
      <c r="BA510" s="9"/>
    </row>
    <row r="511" spans="1:53" ht="15" outlineLevel="1" x14ac:dyDescent="0.25">
      <c r="A511" s="7"/>
      <c r="B511" s="8"/>
      <c r="C511" s="18"/>
      <c r="D511" s="18"/>
      <c r="E511" s="18"/>
      <c r="F511" s="27"/>
      <c r="G511" s="27" t="str">
        <f t="shared" si="130"/>
        <v>GGGGSg1a2</v>
      </c>
      <c r="H511" s="232">
        <v>0</v>
      </c>
      <c r="I511" s="232">
        <v>0</v>
      </c>
      <c r="J511" s="232">
        <v>0</v>
      </c>
      <c r="K511" s="232">
        <v>0</v>
      </c>
      <c r="L511" s="743" cm="1">
        <f t="array" ref="L511">INDEX($H511:$K511,0,MATCH(L$508,$H$508:$K$508,0))*HLOOKUP(L$507,$J$504:$R$505,2)</f>
        <v>0</v>
      </c>
      <c r="M511" s="743" cm="1">
        <f t="array" ref="M511">INDEX($H511:$K511,0,MATCH(M$508,$H$508:$K$508,0))*HLOOKUP(M$507,$J$504:$R$505,2)</f>
        <v>0</v>
      </c>
      <c r="N511" s="743" cm="1">
        <f t="array" ref="N511">INDEX($H511:$K511,0,MATCH(N$508,$H$508:$K$508,0))*HLOOKUP(N$507,$J$504:$R$505,2)</f>
        <v>0</v>
      </c>
      <c r="O511" s="743" cm="1">
        <f t="array" ref="O511">INDEX($H511:$K511,0,MATCH(O$508,$H$508:$K$508,0))*HLOOKUP(O$507,$J$504:$R$505,2)</f>
        <v>0</v>
      </c>
      <c r="P511" s="743" cm="1">
        <f t="array" ref="P511">INDEX($H511:$K511,0,MATCH(P$508,$H$508:$K$508,0))*HLOOKUP(P$507,$J$504:$R$505,2)</f>
        <v>0</v>
      </c>
      <c r="Q511" s="743" cm="1">
        <f t="array" ref="Q511">INDEX($H511:$K511,0,MATCH(Q$508,$H$508:$K$508,0))*HLOOKUP(Q$507,$J$504:$R$505,2)</f>
        <v>0</v>
      </c>
      <c r="R511" s="743" cm="1">
        <f t="array" ref="R511">INDEX($H511:$K511,0,MATCH(R$508,$H$508:$K$508,0))*HLOOKUP(R$507,$J$504:$R$505,2)</f>
        <v>0</v>
      </c>
      <c r="S511" s="743" cm="1">
        <f t="array" ref="S511">INDEX($H511:$K511,0,MATCH(S$508,$H$508:$K$508,0))*HLOOKUP(S$507,$J$504:$R$505,2)</f>
        <v>0</v>
      </c>
      <c r="T511" s="743" cm="1">
        <f t="array" ref="T511">INDEX($H511:$K511,0,MATCH(T$508,$H$508:$K$508,0))*HLOOKUP(T$507,$J$504:$R$505,2)</f>
        <v>0</v>
      </c>
      <c r="U511" s="743" cm="1">
        <f t="array" ref="U511">INDEX($H511:$K511,0,MATCH(U$508,$H$508:$K$508,0))*HLOOKUP(U$507,$J$504:$R$505,2)</f>
        <v>0</v>
      </c>
      <c r="V511" s="743" cm="1">
        <f t="array" ref="V511">INDEX($H511:$K511,0,MATCH(V$508,$H$508:$K$508,0))*HLOOKUP(V$507,$J$504:$R$505,2)</f>
        <v>0</v>
      </c>
      <c r="W511" s="743" cm="1">
        <f t="array" ref="W511">INDEX($H511:$K511,0,MATCH(W$508,$H$508:$K$508,0))*HLOOKUP(W$507,$J$504:$R$505,2)</f>
        <v>0</v>
      </c>
      <c r="X511" s="743" cm="1">
        <f t="array" ref="X511">INDEX($H511:$K511,0,MATCH(X$508,$H$508:$K$508,0))*HLOOKUP(X$507,$J$504:$R$505,2)</f>
        <v>0</v>
      </c>
      <c r="Y511" s="743" cm="1">
        <f t="array" ref="Y511">INDEX($H511:$K511,0,MATCH(Y$508,$H$508:$K$508,0))*HLOOKUP(Y$507,$J$504:$R$505,2)</f>
        <v>0</v>
      </c>
      <c r="Z511" s="743" cm="1">
        <f t="array" ref="Z511">INDEX($H511:$K511,0,MATCH(Z$508,$H$508:$K$508,0))*HLOOKUP(Z$507,$J$504:$R$505,2)</f>
        <v>0</v>
      </c>
      <c r="AA511" s="743" cm="1">
        <f t="array" ref="AA511">INDEX($H511:$K511,0,MATCH(AA$508,$H$508:$K$508,0))*HLOOKUP(AA$507,$J$504:$R$505,2)</f>
        <v>0</v>
      </c>
      <c r="AB511" s="743" cm="1">
        <f t="array" ref="AB511">INDEX($H511:$K511,0,MATCH(AB$508,$H$508:$K$508,0))*HLOOKUP(AB$507,$J$504:$R$505,2)</f>
        <v>0</v>
      </c>
      <c r="AC511" s="743" cm="1">
        <f t="array" ref="AC511">INDEX($H511:$K511,0,MATCH(AC$508,$H$508:$K$508,0))*HLOOKUP(AC$507,$J$504:$R$505,2)</f>
        <v>0</v>
      </c>
      <c r="AD511" s="743" cm="1">
        <f t="array" ref="AD511">INDEX($H511:$K511,0,MATCH(AD$508,$H$508:$K$508,0))*HLOOKUP(AD$507,$J$504:$R$505,2)</f>
        <v>0</v>
      </c>
      <c r="AE511" s="743" cm="1">
        <f t="array" ref="AE511">INDEX($H511:$K511,0,MATCH(AE$508,$H$508:$K$508,0))*HLOOKUP(AE$507,$J$504:$R$505,2)</f>
        <v>0</v>
      </c>
      <c r="AF511" s="743" cm="1">
        <f t="array" ref="AF511">INDEX($H511:$K511,0,MATCH(AF$508,$H$508:$K$508,0))*HLOOKUP(AF$507,$J$504:$R$505,2)</f>
        <v>0</v>
      </c>
      <c r="AG511" s="743" cm="1">
        <f t="array" ref="AG511">INDEX($H511:$K511,0,MATCH(AG$508,$H$508:$K$508,0))*HLOOKUP(AG$507,$J$504:$R$505,2)</f>
        <v>0</v>
      </c>
      <c r="AH511" s="743" cm="1">
        <f t="array" ref="AH511">INDEX($H511:$K511,0,MATCH(AH$508,$H$508:$K$508,0))*HLOOKUP(AH$507,$J$504:$R$505,2)</f>
        <v>0</v>
      </c>
      <c r="AI511" s="743" cm="1">
        <f t="array" ref="AI511">INDEX($H511:$K511,0,MATCH(AI$508,$H$508:$K$508,0))*HLOOKUP(AI$507,$J$504:$R$505,2)</f>
        <v>0</v>
      </c>
      <c r="AJ511" s="743" cm="1">
        <f t="array" ref="AJ511">INDEX($H511:$K511,0,MATCH(AJ$508,$H$508:$K$508,0))*HLOOKUP(AJ$507,$J$504:$R$505,2)</f>
        <v>0</v>
      </c>
      <c r="AK511" s="743" cm="1">
        <f t="array" ref="AK511">INDEX($H511:$K511,0,MATCH(AK$508,$H$508:$K$508,0))*HLOOKUP(AK$507,$J$504:$R$505,2)</f>
        <v>0</v>
      </c>
      <c r="AL511" s="743" cm="1">
        <f t="array" ref="AL511">INDEX($H511:$K511,0,MATCH(AL$508,$H$508:$K$508,0))*HLOOKUP(AL$507,$J$504:$R$505,2)</f>
        <v>0</v>
      </c>
      <c r="AM511" s="743" cm="1">
        <f t="array" ref="AM511">INDEX($H511:$K511,0,MATCH(AM$508,$H$508:$K$508,0))*HLOOKUP(AM$507,$J$504:$R$505,2)</f>
        <v>0</v>
      </c>
      <c r="AN511" s="743" cm="1">
        <f t="array" ref="AN511">INDEX($H511:$K511,0,MATCH(AN$508,$H$508:$K$508,0))*HLOOKUP(AN$507,$J$504:$R$505,2)</f>
        <v>0</v>
      </c>
      <c r="AO511" s="743" cm="1">
        <f t="array" ref="AO511">INDEX($H511:$K511,0,MATCH(AO$508,$H$508:$K$508,0))*HLOOKUP(AO$507,$J$504:$R$505,2)</f>
        <v>0</v>
      </c>
      <c r="AP511" s="743" cm="1">
        <f t="array" ref="AP511">INDEX($H511:$K511,0,MATCH(AP$508,$H$508:$K$508,0))*HLOOKUP(AP$507,$J$504:$R$505,2)</f>
        <v>0</v>
      </c>
      <c r="AQ511" s="743" cm="1">
        <f t="array" ref="AQ511">INDEX($H511:$K511,0,MATCH(AQ$508,$H$508:$K$508,0))*HLOOKUP(AQ$507,$J$504:$R$505,2)</f>
        <v>0</v>
      </c>
      <c r="AR511" s="743" cm="1">
        <f t="array" ref="AR511">INDEX($H511:$K511,0,MATCH(AR$508,$H$508:$K$508,0))*HLOOKUP(AR$507,$J$504:$R$505,2)</f>
        <v>0</v>
      </c>
      <c r="AS511" s="743" cm="1">
        <f t="array" ref="AS511">INDEX($H511:$K511,0,MATCH(AS$508,$H$508:$K$508,0))*HLOOKUP(AS$507,$J$504:$R$505,2)</f>
        <v>0</v>
      </c>
      <c r="AT511" s="743" cm="1">
        <f t="array" ref="AT511">INDEX($H511:$K511,0,MATCH(AT$508,$H$508:$K$508,0))*HLOOKUP(AT$507,$J$504:$R$505,2)</f>
        <v>0</v>
      </c>
      <c r="AU511" s="743" cm="1">
        <f t="array" ref="AU511">INDEX($H511:$K511,0,MATCH(AU$508,$H$508:$K$508,0))*HLOOKUP(AU$507,$J$504:$R$505,2)</f>
        <v>0</v>
      </c>
      <c r="AV511" s="196"/>
      <c r="AW511" s="196"/>
      <c r="AX511" s="17"/>
      <c r="AY511" s="9"/>
      <c r="AZ511" s="9"/>
      <c r="BA511" s="9"/>
    </row>
    <row r="512" spans="1:53" ht="15" outlineLevel="1" x14ac:dyDescent="0.25">
      <c r="A512" s="7"/>
      <c r="B512" s="8"/>
      <c r="C512" s="18"/>
      <c r="D512" s="18"/>
      <c r="E512" s="18"/>
      <c r="F512" s="27"/>
      <c r="G512" s="27" t="str">
        <f t="shared" si="130"/>
        <v>GGGAg2Na2</v>
      </c>
      <c r="H512" s="232">
        <v>0</v>
      </c>
      <c r="I512" s="232">
        <v>0</v>
      </c>
      <c r="J512" s="232">
        <v>0</v>
      </c>
      <c r="K512" s="232">
        <v>0</v>
      </c>
      <c r="L512" s="743" cm="1">
        <f t="array" ref="L512">INDEX($H512:$K512,0,MATCH(L$508,$H$508:$K$508,0))*HLOOKUP(L$507,$J$504:$R$505,2)</f>
        <v>0</v>
      </c>
      <c r="M512" s="743" cm="1">
        <f t="array" ref="M512">INDEX($H512:$K512,0,MATCH(M$508,$H$508:$K$508,0))*HLOOKUP(M$507,$J$504:$R$505,2)</f>
        <v>0</v>
      </c>
      <c r="N512" s="743" cm="1">
        <f t="array" ref="N512">INDEX($H512:$K512,0,MATCH(N$508,$H$508:$K$508,0))*HLOOKUP(N$507,$J$504:$R$505,2)</f>
        <v>0</v>
      </c>
      <c r="O512" s="743" cm="1">
        <f t="array" ref="O512">INDEX($H512:$K512,0,MATCH(O$508,$H$508:$K$508,0))*HLOOKUP(O$507,$J$504:$R$505,2)</f>
        <v>0</v>
      </c>
      <c r="P512" s="743" cm="1">
        <f t="array" ref="P512">INDEX($H512:$K512,0,MATCH(P$508,$H$508:$K$508,0))*HLOOKUP(P$507,$J$504:$R$505,2)</f>
        <v>0</v>
      </c>
      <c r="Q512" s="743" cm="1">
        <f t="array" ref="Q512">INDEX($H512:$K512,0,MATCH(Q$508,$H$508:$K$508,0))*HLOOKUP(Q$507,$J$504:$R$505,2)</f>
        <v>0</v>
      </c>
      <c r="R512" s="743" cm="1">
        <f t="array" ref="R512">INDEX($H512:$K512,0,MATCH(R$508,$H$508:$K$508,0))*HLOOKUP(R$507,$J$504:$R$505,2)</f>
        <v>0</v>
      </c>
      <c r="S512" s="743" cm="1">
        <f t="array" ref="S512">INDEX($H512:$K512,0,MATCH(S$508,$H$508:$K$508,0))*HLOOKUP(S$507,$J$504:$R$505,2)</f>
        <v>0</v>
      </c>
      <c r="T512" s="743" cm="1">
        <f t="array" ref="T512">INDEX($H512:$K512,0,MATCH(T$508,$H$508:$K$508,0))*HLOOKUP(T$507,$J$504:$R$505,2)</f>
        <v>0</v>
      </c>
      <c r="U512" s="743" cm="1">
        <f t="array" ref="U512">INDEX($H512:$K512,0,MATCH(U$508,$H$508:$K$508,0))*HLOOKUP(U$507,$J$504:$R$505,2)</f>
        <v>0</v>
      </c>
      <c r="V512" s="743" cm="1">
        <f t="array" ref="V512">INDEX($H512:$K512,0,MATCH(V$508,$H$508:$K$508,0))*HLOOKUP(V$507,$J$504:$R$505,2)</f>
        <v>0</v>
      </c>
      <c r="W512" s="743" cm="1">
        <f t="array" ref="W512">INDEX($H512:$K512,0,MATCH(W$508,$H$508:$K$508,0))*HLOOKUP(W$507,$J$504:$R$505,2)</f>
        <v>0</v>
      </c>
      <c r="X512" s="743" cm="1">
        <f t="array" ref="X512">INDEX($H512:$K512,0,MATCH(X$508,$H$508:$K$508,0))*HLOOKUP(X$507,$J$504:$R$505,2)</f>
        <v>0</v>
      </c>
      <c r="Y512" s="743" cm="1">
        <f t="array" ref="Y512">INDEX($H512:$K512,0,MATCH(Y$508,$H$508:$K$508,0))*HLOOKUP(Y$507,$J$504:$R$505,2)</f>
        <v>0</v>
      </c>
      <c r="Z512" s="743" cm="1">
        <f t="array" ref="Z512">INDEX($H512:$K512,0,MATCH(Z$508,$H$508:$K$508,0))*HLOOKUP(Z$507,$J$504:$R$505,2)</f>
        <v>0</v>
      </c>
      <c r="AA512" s="743" cm="1">
        <f t="array" ref="AA512">INDEX($H512:$K512,0,MATCH(AA$508,$H$508:$K$508,0))*HLOOKUP(AA$507,$J$504:$R$505,2)</f>
        <v>0</v>
      </c>
      <c r="AB512" s="743" cm="1">
        <f t="array" ref="AB512">INDEX($H512:$K512,0,MATCH(AB$508,$H$508:$K$508,0))*HLOOKUP(AB$507,$J$504:$R$505,2)</f>
        <v>0</v>
      </c>
      <c r="AC512" s="743" cm="1">
        <f t="array" ref="AC512">INDEX($H512:$K512,0,MATCH(AC$508,$H$508:$K$508,0))*HLOOKUP(AC$507,$J$504:$R$505,2)</f>
        <v>0</v>
      </c>
      <c r="AD512" s="743" cm="1">
        <f t="array" ref="AD512">INDEX($H512:$K512,0,MATCH(AD$508,$H$508:$K$508,0))*HLOOKUP(AD$507,$J$504:$R$505,2)</f>
        <v>0</v>
      </c>
      <c r="AE512" s="743" cm="1">
        <f t="array" ref="AE512">INDEX($H512:$K512,0,MATCH(AE$508,$H$508:$K$508,0))*HLOOKUP(AE$507,$J$504:$R$505,2)</f>
        <v>0</v>
      </c>
      <c r="AF512" s="743" cm="1">
        <f t="array" ref="AF512">INDEX($H512:$K512,0,MATCH(AF$508,$H$508:$K$508,0))*HLOOKUP(AF$507,$J$504:$R$505,2)</f>
        <v>0</v>
      </c>
      <c r="AG512" s="743" cm="1">
        <f t="array" ref="AG512">INDEX($H512:$K512,0,MATCH(AG$508,$H$508:$K$508,0))*HLOOKUP(AG$507,$J$504:$R$505,2)</f>
        <v>0</v>
      </c>
      <c r="AH512" s="743" cm="1">
        <f t="array" ref="AH512">INDEX($H512:$K512,0,MATCH(AH$508,$H$508:$K$508,0))*HLOOKUP(AH$507,$J$504:$R$505,2)</f>
        <v>0</v>
      </c>
      <c r="AI512" s="743" cm="1">
        <f t="array" ref="AI512">INDEX($H512:$K512,0,MATCH(AI$508,$H$508:$K$508,0))*HLOOKUP(AI$507,$J$504:$R$505,2)</f>
        <v>0</v>
      </c>
      <c r="AJ512" s="743" cm="1">
        <f t="array" ref="AJ512">INDEX($H512:$K512,0,MATCH(AJ$508,$H$508:$K$508,0))*HLOOKUP(AJ$507,$J$504:$R$505,2)</f>
        <v>0</v>
      </c>
      <c r="AK512" s="743" cm="1">
        <f t="array" ref="AK512">INDEX($H512:$K512,0,MATCH(AK$508,$H$508:$K$508,0))*HLOOKUP(AK$507,$J$504:$R$505,2)</f>
        <v>0</v>
      </c>
      <c r="AL512" s="743" cm="1">
        <f t="array" ref="AL512">INDEX($H512:$K512,0,MATCH(AL$508,$H$508:$K$508,0))*HLOOKUP(AL$507,$J$504:$R$505,2)</f>
        <v>0</v>
      </c>
      <c r="AM512" s="743" cm="1">
        <f t="array" ref="AM512">INDEX($H512:$K512,0,MATCH(AM$508,$H$508:$K$508,0))*HLOOKUP(AM$507,$J$504:$R$505,2)</f>
        <v>0</v>
      </c>
      <c r="AN512" s="743" cm="1">
        <f t="array" ref="AN512">INDEX($H512:$K512,0,MATCH(AN$508,$H$508:$K$508,0))*HLOOKUP(AN$507,$J$504:$R$505,2)</f>
        <v>0</v>
      </c>
      <c r="AO512" s="743" cm="1">
        <f t="array" ref="AO512">INDEX($H512:$K512,0,MATCH(AO$508,$H$508:$K$508,0))*HLOOKUP(AO$507,$J$504:$R$505,2)</f>
        <v>0</v>
      </c>
      <c r="AP512" s="743" cm="1">
        <f t="array" ref="AP512">INDEX($H512:$K512,0,MATCH(AP$508,$H$508:$K$508,0))*HLOOKUP(AP$507,$J$504:$R$505,2)</f>
        <v>0</v>
      </c>
      <c r="AQ512" s="743" cm="1">
        <f t="array" ref="AQ512">INDEX($H512:$K512,0,MATCH(AQ$508,$H$508:$K$508,0))*HLOOKUP(AQ$507,$J$504:$R$505,2)</f>
        <v>0</v>
      </c>
      <c r="AR512" s="743" cm="1">
        <f t="array" ref="AR512">INDEX($H512:$K512,0,MATCH(AR$508,$H$508:$K$508,0))*HLOOKUP(AR$507,$J$504:$R$505,2)</f>
        <v>0</v>
      </c>
      <c r="AS512" s="743" cm="1">
        <f t="array" ref="AS512">INDEX($H512:$K512,0,MATCH(AS$508,$H$508:$K$508,0))*HLOOKUP(AS$507,$J$504:$R$505,2)</f>
        <v>0</v>
      </c>
      <c r="AT512" s="743" cm="1">
        <f t="array" ref="AT512">INDEX($H512:$K512,0,MATCH(AT$508,$H$508:$K$508,0))*HLOOKUP(AT$507,$J$504:$R$505,2)</f>
        <v>0</v>
      </c>
      <c r="AU512" s="743" cm="1">
        <f t="array" ref="AU512">INDEX($H512:$K512,0,MATCH(AU$508,$H$508:$K$508,0))*HLOOKUP(AU$507,$J$504:$R$505,2)</f>
        <v>0</v>
      </c>
      <c r="AV512" s="196"/>
      <c r="AW512" s="196"/>
      <c r="AX512" s="17"/>
      <c r="AY512" s="9"/>
      <c r="AZ512" s="9"/>
      <c r="BA512" s="9"/>
    </row>
    <row r="513" spans="1:53" ht="15" outlineLevel="1" x14ac:dyDescent="0.25">
      <c r="A513" s="7"/>
      <c r="B513" s="8"/>
      <c r="C513" s="18"/>
      <c r="D513" s="18"/>
      <c r="E513" s="18"/>
      <c r="F513" s="27"/>
      <c r="G513" s="27" t="str">
        <f t="shared" si="130"/>
        <v>GGGAg2Ea2</v>
      </c>
      <c r="H513" s="232">
        <v>0</v>
      </c>
      <c r="I513" s="232">
        <v>0</v>
      </c>
      <c r="J513" s="232">
        <v>0</v>
      </c>
      <c r="K513" s="232">
        <v>0</v>
      </c>
      <c r="L513" s="743" cm="1">
        <f t="array" ref="L513">INDEX($H513:$K513,0,MATCH(L$508,$H$508:$K$508,0))*HLOOKUP(L$507,$J$504:$R$505,2)</f>
        <v>0</v>
      </c>
      <c r="M513" s="743" cm="1">
        <f t="array" ref="M513">INDEX($H513:$K513,0,MATCH(M$508,$H$508:$K$508,0))*HLOOKUP(M$507,$J$504:$R$505,2)</f>
        <v>0</v>
      </c>
      <c r="N513" s="743" cm="1">
        <f t="array" ref="N513">INDEX($H513:$K513,0,MATCH(N$508,$H$508:$K$508,0))*HLOOKUP(N$507,$J$504:$R$505,2)</f>
        <v>0</v>
      </c>
      <c r="O513" s="743" cm="1">
        <f t="array" ref="O513">INDEX($H513:$K513,0,MATCH(O$508,$H$508:$K$508,0))*HLOOKUP(O$507,$J$504:$R$505,2)</f>
        <v>0</v>
      </c>
      <c r="P513" s="743" cm="1">
        <f t="array" ref="P513">INDEX($H513:$K513,0,MATCH(P$508,$H$508:$K$508,0))*HLOOKUP(P$507,$J$504:$R$505,2)</f>
        <v>0</v>
      </c>
      <c r="Q513" s="743" cm="1">
        <f t="array" ref="Q513">INDEX($H513:$K513,0,MATCH(Q$508,$H$508:$K$508,0))*HLOOKUP(Q$507,$J$504:$R$505,2)</f>
        <v>0</v>
      </c>
      <c r="R513" s="743" cm="1">
        <f t="array" ref="R513">INDEX($H513:$K513,0,MATCH(R$508,$H$508:$K$508,0))*HLOOKUP(R$507,$J$504:$R$505,2)</f>
        <v>0</v>
      </c>
      <c r="S513" s="743" cm="1">
        <f t="array" ref="S513">INDEX($H513:$K513,0,MATCH(S$508,$H$508:$K$508,0))*HLOOKUP(S$507,$J$504:$R$505,2)</f>
        <v>0</v>
      </c>
      <c r="T513" s="743" cm="1">
        <f t="array" ref="T513">INDEX($H513:$K513,0,MATCH(T$508,$H$508:$K$508,0))*HLOOKUP(T$507,$J$504:$R$505,2)</f>
        <v>0</v>
      </c>
      <c r="U513" s="743" cm="1">
        <f t="array" ref="U513">INDEX($H513:$K513,0,MATCH(U$508,$H$508:$K$508,0))*HLOOKUP(U$507,$J$504:$R$505,2)</f>
        <v>0</v>
      </c>
      <c r="V513" s="743" cm="1">
        <f t="array" ref="V513">INDEX($H513:$K513,0,MATCH(V$508,$H$508:$K$508,0))*HLOOKUP(V$507,$J$504:$R$505,2)</f>
        <v>0</v>
      </c>
      <c r="W513" s="743" cm="1">
        <f t="array" ref="W513">INDEX($H513:$K513,0,MATCH(W$508,$H$508:$K$508,0))*HLOOKUP(W$507,$J$504:$R$505,2)</f>
        <v>0</v>
      </c>
      <c r="X513" s="743" cm="1">
        <f t="array" ref="X513">INDEX($H513:$K513,0,MATCH(X$508,$H$508:$K$508,0))*HLOOKUP(X$507,$J$504:$R$505,2)</f>
        <v>0</v>
      </c>
      <c r="Y513" s="743" cm="1">
        <f t="array" ref="Y513">INDEX($H513:$K513,0,MATCH(Y$508,$H$508:$K$508,0))*HLOOKUP(Y$507,$J$504:$R$505,2)</f>
        <v>0</v>
      </c>
      <c r="Z513" s="743" cm="1">
        <f t="array" ref="Z513">INDEX($H513:$K513,0,MATCH(Z$508,$H$508:$K$508,0))*HLOOKUP(Z$507,$J$504:$R$505,2)</f>
        <v>0</v>
      </c>
      <c r="AA513" s="743" cm="1">
        <f t="array" ref="AA513">INDEX($H513:$K513,0,MATCH(AA$508,$H$508:$K$508,0))*HLOOKUP(AA$507,$J$504:$R$505,2)</f>
        <v>0</v>
      </c>
      <c r="AB513" s="743" cm="1">
        <f t="array" ref="AB513">INDEX($H513:$K513,0,MATCH(AB$508,$H$508:$K$508,0))*HLOOKUP(AB$507,$J$504:$R$505,2)</f>
        <v>0</v>
      </c>
      <c r="AC513" s="743" cm="1">
        <f t="array" ref="AC513">INDEX($H513:$K513,0,MATCH(AC$508,$H$508:$K$508,0))*HLOOKUP(AC$507,$J$504:$R$505,2)</f>
        <v>0</v>
      </c>
      <c r="AD513" s="743" cm="1">
        <f t="array" ref="AD513">INDEX($H513:$K513,0,MATCH(AD$508,$H$508:$K$508,0))*HLOOKUP(AD$507,$J$504:$R$505,2)</f>
        <v>0</v>
      </c>
      <c r="AE513" s="743" cm="1">
        <f t="array" ref="AE513">INDEX($H513:$K513,0,MATCH(AE$508,$H$508:$K$508,0))*HLOOKUP(AE$507,$J$504:$R$505,2)</f>
        <v>0</v>
      </c>
      <c r="AF513" s="743" cm="1">
        <f t="array" ref="AF513">INDEX($H513:$K513,0,MATCH(AF$508,$H$508:$K$508,0))*HLOOKUP(AF$507,$J$504:$R$505,2)</f>
        <v>0</v>
      </c>
      <c r="AG513" s="743" cm="1">
        <f t="array" ref="AG513">INDEX($H513:$K513,0,MATCH(AG$508,$H$508:$K$508,0))*HLOOKUP(AG$507,$J$504:$R$505,2)</f>
        <v>0</v>
      </c>
      <c r="AH513" s="743" cm="1">
        <f t="array" ref="AH513">INDEX($H513:$K513,0,MATCH(AH$508,$H$508:$K$508,0))*HLOOKUP(AH$507,$J$504:$R$505,2)</f>
        <v>0</v>
      </c>
      <c r="AI513" s="743" cm="1">
        <f t="array" ref="AI513">INDEX($H513:$K513,0,MATCH(AI$508,$H$508:$K$508,0))*HLOOKUP(AI$507,$J$504:$R$505,2)</f>
        <v>0</v>
      </c>
      <c r="AJ513" s="743" cm="1">
        <f t="array" ref="AJ513">INDEX($H513:$K513,0,MATCH(AJ$508,$H$508:$K$508,0))*HLOOKUP(AJ$507,$J$504:$R$505,2)</f>
        <v>0</v>
      </c>
      <c r="AK513" s="743" cm="1">
        <f t="array" ref="AK513">INDEX($H513:$K513,0,MATCH(AK$508,$H$508:$K$508,0))*HLOOKUP(AK$507,$J$504:$R$505,2)</f>
        <v>0</v>
      </c>
      <c r="AL513" s="743" cm="1">
        <f t="array" ref="AL513">INDEX($H513:$K513,0,MATCH(AL$508,$H$508:$K$508,0))*HLOOKUP(AL$507,$J$504:$R$505,2)</f>
        <v>0</v>
      </c>
      <c r="AM513" s="743" cm="1">
        <f t="array" ref="AM513">INDEX($H513:$K513,0,MATCH(AM$508,$H$508:$K$508,0))*HLOOKUP(AM$507,$J$504:$R$505,2)</f>
        <v>0</v>
      </c>
      <c r="AN513" s="743" cm="1">
        <f t="array" ref="AN513">INDEX($H513:$K513,0,MATCH(AN$508,$H$508:$K$508,0))*HLOOKUP(AN$507,$J$504:$R$505,2)</f>
        <v>0</v>
      </c>
      <c r="AO513" s="743" cm="1">
        <f t="array" ref="AO513">INDEX($H513:$K513,0,MATCH(AO$508,$H$508:$K$508,0))*HLOOKUP(AO$507,$J$504:$R$505,2)</f>
        <v>0</v>
      </c>
      <c r="AP513" s="743" cm="1">
        <f t="array" ref="AP513">INDEX($H513:$K513,0,MATCH(AP$508,$H$508:$K$508,0))*HLOOKUP(AP$507,$J$504:$R$505,2)</f>
        <v>0</v>
      </c>
      <c r="AQ513" s="743" cm="1">
        <f t="array" ref="AQ513">INDEX($H513:$K513,0,MATCH(AQ$508,$H$508:$K$508,0))*HLOOKUP(AQ$507,$J$504:$R$505,2)</f>
        <v>0</v>
      </c>
      <c r="AR513" s="743" cm="1">
        <f t="array" ref="AR513">INDEX($H513:$K513,0,MATCH(AR$508,$H$508:$K$508,0))*HLOOKUP(AR$507,$J$504:$R$505,2)</f>
        <v>0</v>
      </c>
      <c r="AS513" s="743" cm="1">
        <f t="array" ref="AS513">INDEX($H513:$K513,0,MATCH(AS$508,$H$508:$K$508,0))*HLOOKUP(AS$507,$J$504:$R$505,2)</f>
        <v>0</v>
      </c>
      <c r="AT513" s="743" cm="1">
        <f t="array" ref="AT513">INDEX($H513:$K513,0,MATCH(AT$508,$H$508:$K$508,0))*HLOOKUP(AT$507,$J$504:$R$505,2)</f>
        <v>0</v>
      </c>
      <c r="AU513" s="743" cm="1">
        <f t="array" ref="AU513">INDEX($H513:$K513,0,MATCH(AU$508,$H$508:$K$508,0))*HLOOKUP(AU$507,$J$504:$R$505,2)</f>
        <v>0</v>
      </c>
      <c r="AV513" s="196"/>
      <c r="AW513" s="196"/>
      <c r="AX513" s="17"/>
      <c r="AY513" s="9"/>
      <c r="AZ513" s="9"/>
      <c r="BA513" s="9"/>
    </row>
    <row r="514" spans="1:53" ht="15" outlineLevel="1" x14ac:dyDescent="0.25">
      <c r="A514" s="7"/>
      <c r="B514" s="8"/>
      <c r="C514" s="18"/>
      <c r="D514" s="18"/>
      <c r="E514" s="18"/>
      <c r="F514" s="27"/>
      <c r="G514" s="27" t="str">
        <f t="shared" si="130"/>
        <v>GGGAg2OFa2</v>
      </c>
      <c r="H514" s="232">
        <v>0</v>
      </c>
      <c r="I514" s="232">
        <v>0</v>
      </c>
      <c r="J514" s="232">
        <v>0</v>
      </c>
      <c r="K514" s="232">
        <v>0</v>
      </c>
      <c r="L514" s="743" cm="1">
        <f t="array" ref="L514">INDEX($H514:$K514,0,MATCH(L$508,$H$508:$K$508,0))*HLOOKUP(L$507,$J$504:$R$505,2)</f>
        <v>0</v>
      </c>
      <c r="M514" s="743" cm="1">
        <f t="array" ref="M514">INDEX($H514:$K514,0,MATCH(M$508,$H$508:$K$508,0))*HLOOKUP(M$507,$J$504:$R$505,2)</f>
        <v>0</v>
      </c>
      <c r="N514" s="743" cm="1">
        <f t="array" ref="N514">INDEX($H514:$K514,0,MATCH(N$508,$H$508:$K$508,0))*HLOOKUP(N$507,$J$504:$R$505,2)</f>
        <v>0</v>
      </c>
      <c r="O514" s="743" cm="1">
        <f t="array" ref="O514">INDEX($H514:$K514,0,MATCH(O$508,$H$508:$K$508,0))*HLOOKUP(O$507,$J$504:$R$505,2)</f>
        <v>0</v>
      </c>
      <c r="P514" s="743" cm="1">
        <f t="array" ref="P514">INDEX($H514:$K514,0,MATCH(P$508,$H$508:$K$508,0))*HLOOKUP(P$507,$J$504:$R$505,2)</f>
        <v>0</v>
      </c>
      <c r="Q514" s="743" cm="1">
        <f t="array" ref="Q514">INDEX($H514:$K514,0,MATCH(Q$508,$H$508:$K$508,0))*HLOOKUP(Q$507,$J$504:$R$505,2)</f>
        <v>0</v>
      </c>
      <c r="R514" s="743" cm="1">
        <f t="array" ref="R514">INDEX($H514:$K514,0,MATCH(R$508,$H$508:$K$508,0))*HLOOKUP(R$507,$J$504:$R$505,2)</f>
        <v>0</v>
      </c>
      <c r="S514" s="743" cm="1">
        <f t="array" ref="S514">INDEX($H514:$K514,0,MATCH(S$508,$H$508:$K$508,0))*HLOOKUP(S$507,$J$504:$R$505,2)</f>
        <v>0</v>
      </c>
      <c r="T514" s="743" cm="1">
        <f t="array" ref="T514">INDEX($H514:$K514,0,MATCH(T$508,$H$508:$K$508,0))*HLOOKUP(T$507,$J$504:$R$505,2)</f>
        <v>0</v>
      </c>
      <c r="U514" s="743" cm="1">
        <f t="array" ref="U514">INDEX($H514:$K514,0,MATCH(U$508,$H$508:$K$508,0))*HLOOKUP(U$507,$J$504:$R$505,2)</f>
        <v>0</v>
      </c>
      <c r="V514" s="743" cm="1">
        <f t="array" ref="V514">INDEX($H514:$K514,0,MATCH(V$508,$H$508:$K$508,0))*HLOOKUP(V$507,$J$504:$R$505,2)</f>
        <v>0</v>
      </c>
      <c r="W514" s="743" cm="1">
        <f t="array" ref="W514">INDEX($H514:$K514,0,MATCH(W$508,$H$508:$K$508,0))*HLOOKUP(W$507,$J$504:$R$505,2)</f>
        <v>0</v>
      </c>
      <c r="X514" s="743" cm="1">
        <f t="array" ref="X514">INDEX($H514:$K514,0,MATCH(X$508,$H$508:$K$508,0))*HLOOKUP(X$507,$J$504:$R$505,2)</f>
        <v>0</v>
      </c>
      <c r="Y514" s="743" cm="1">
        <f t="array" ref="Y514">INDEX($H514:$K514,0,MATCH(Y$508,$H$508:$K$508,0))*HLOOKUP(Y$507,$J$504:$R$505,2)</f>
        <v>0</v>
      </c>
      <c r="Z514" s="743" cm="1">
        <f t="array" ref="Z514">INDEX($H514:$K514,0,MATCH(Z$508,$H$508:$K$508,0))*HLOOKUP(Z$507,$J$504:$R$505,2)</f>
        <v>0</v>
      </c>
      <c r="AA514" s="743" cm="1">
        <f t="array" ref="AA514">INDEX($H514:$K514,0,MATCH(AA$508,$H$508:$K$508,0))*HLOOKUP(AA$507,$J$504:$R$505,2)</f>
        <v>0</v>
      </c>
      <c r="AB514" s="743" cm="1">
        <f t="array" ref="AB514">INDEX($H514:$K514,0,MATCH(AB$508,$H$508:$K$508,0))*HLOOKUP(AB$507,$J$504:$R$505,2)</f>
        <v>0</v>
      </c>
      <c r="AC514" s="743" cm="1">
        <f t="array" ref="AC514">INDEX($H514:$K514,0,MATCH(AC$508,$H$508:$K$508,0))*HLOOKUP(AC$507,$J$504:$R$505,2)</f>
        <v>0</v>
      </c>
      <c r="AD514" s="743" cm="1">
        <f t="array" ref="AD514">INDEX($H514:$K514,0,MATCH(AD$508,$H$508:$K$508,0))*HLOOKUP(AD$507,$J$504:$R$505,2)</f>
        <v>0</v>
      </c>
      <c r="AE514" s="743" cm="1">
        <f t="array" ref="AE514">INDEX($H514:$K514,0,MATCH(AE$508,$H$508:$K$508,0))*HLOOKUP(AE$507,$J$504:$R$505,2)</f>
        <v>0</v>
      </c>
      <c r="AF514" s="743" cm="1">
        <f t="array" ref="AF514">INDEX($H514:$K514,0,MATCH(AF$508,$H$508:$K$508,0))*HLOOKUP(AF$507,$J$504:$R$505,2)</f>
        <v>0</v>
      </c>
      <c r="AG514" s="743" cm="1">
        <f t="array" ref="AG514">INDEX($H514:$K514,0,MATCH(AG$508,$H$508:$K$508,0))*HLOOKUP(AG$507,$J$504:$R$505,2)</f>
        <v>0</v>
      </c>
      <c r="AH514" s="743" cm="1">
        <f t="array" ref="AH514">INDEX($H514:$K514,0,MATCH(AH$508,$H$508:$K$508,0))*HLOOKUP(AH$507,$J$504:$R$505,2)</f>
        <v>0</v>
      </c>
      <c r="AI514" s="743" cm="1">
        <f t="array" ref="AI514">INDEX($H514:$K514,0,MATCH(AI$508,$H$508:$K$508,0))*HLOOKUP(AI$507,$J$504:$R$505,2)</f>
        <v>0</v>
      </c>
      <c r="AJ514" s="743" cm="1">
        <f t="array" ref="AJ514">INDEX($H514:$K514,0,MATCH(AJ$508,$H$508:$K$508,0))*HLOOKUP(AJ$507,$J$504:$R$505,2)</f>
        <v>0</v>
      </c>
      <c r="AK514" s="743" cm="1">
        <f t="array" ref="AK514">INDEX($H514:$K514,0,MATCH(AK$508,$H$508:$K$508,0))*HLOOKUP(AK$507,$J$504:$R$505,2)</f>
        <v>0</v>
      </c>
      <c r="AL514" s="743" cm="1">
        <f t="array" ref="AL514">INDEX($H514:$K514,0,MATCH(AL$508,$H$508:$K$508,0))*HLOOKUP(AL$507,$J$504:$R$505,2)</f>
        <v>0</v>
      </c>
      <c r="AM514" s="743" cm="1">
        <f t="array" ref="AM514">INDEX($H514:$K514,0,MATCH(AM$508,$H$508:$K$508,0))*HLOOKUP(AM$507,$J$504:$R$505,2)</f>
        <v>0</v>
      </c>
      <c r="AN514" s="743" cm="1">
        <f t="array" ref="AN514">INDEX($H514:$K514,0,MATCH(AN$508,$H$508:$K$508,0))*HLOOKUP(AN$507,$J$504:$R$505,2)</f>
        <v>0</v>
      </c>
      <c r="AO514" s="743" cm="1">
        <f t="array" ref="AO514">INDEX($H514:$K514,0,MATCH(AO$508,$H$508:$K$508,0))*HLOOKUP(AO$507,$J$504:$R$505,2)</f>
        <v>0</v>
      </c>
      <c r="AP514" s="743" cm="1">
        <f t="array" ref="AP514">INDEX($H514:$K514,0,MATCH(AP$508,$H$508:$K$508,0))*HLOOKUP(AP$507,$J$504:$R$505,2)</f>
        <v>0</v>
      </c>
      <c r="AQ514" s="743" cm="1">
        <f t="array" ref="AQ514">INDEX($H514:$K514,0,MATCH(AQ$508,$H$508:$K$508,0))*HLOOKUP(AQ$507,$J$504:$R$505,2)</f>
        <v>0</v>
      </c>
      <c r="AR514" s="743" cm="1">
        <f t="array" ref="AR514">INDEX($H514:$K514,0,MATCH(AR$508,$H$508:$K$508,0))*HLOOKUP(AR$507,$J$504:$R$505,2)</f>
        <v>0</v>
      </c>
      <c r="AS514" s="743" cm="1">
        <f t="array" ref="AS514">INDEX($H514:$K514,0,MATCH(AS$508,$H$508:$K$508,0))*HLOOKUP(AS$507,$J$504:$R$505,2)</f>
        <v>0</v>
      </c>
      <c r="AT514" s="743" cm="1">
        <f t="array" ref="AT514">INDEX($H514:$K514,0,MATCH(AT$508,$H$508:$K$508,0))*HLOOKUP(AT$507,$J$504:$R$505,2)</f>
        <v>0</v>
      </c>
      <c r="AU514" s="743" cm="1">
        <f t="array" ref="AU514">INDEX($H514:$K514,0,MATCH(AU$508,$H$508:$K$508,0))*HLOOKUP(AU$507,$J$504:$R$505,2)</f>
        <v>0</v>
      </c>
      <c r="AV514" s="196"/>
      <c r="AW514" s="196"/>
      <c r="AX514" s="17"/>
      <c r="AY514" s="9"/>
      <c r="AZ514" s="9"/>
      <c r="BA514" s="9"/>
    </row>
    <row r="515" spans="1:53" ht="15" outlineLevel="1" x14ac:dyDescent="0.25">
      <c r="A515" s="7"/>
      <c r="B515" s="8"/>
      <c r="C515" s="18"/>
      <c r="D515" s="18"/>
      <c r="E515" s="18"/>
      <c r="F515" s="27"/>
      <c r="G515" s="27" t="str">
        <f t="shared" si="130"/>
        <v>GGGC1Na2</v>
      </c>
      <c r="H515" s="232">
        <v>0</v>
      </c>
      <c r="I515" s="232">
        <v>0</v>
      </c>
      <c r="J515" s="232">
        <v>0</v>
      </c>
      <c r="K515" s="232">
        <v>0</v>
      </c>
      <c r="L515" s="743" cm="1">
        <f t="array" ref="L515">INDEX($H515:$K515,0,MATCH(L$508,$H$508:$K$508,0))*HLOOKUP(L$507,$J$504:$R$505,2)</f>
        <v>0</v>
      </c>
      <c r="M515" s="743" cm="1">
        <f t="array" ref="M515">INDEX($H515:$K515,0,MATCH(M$508,$H$508:$K$508,0))*HLOOKUP(M$507,$J$504:$R$505,2)</f>
        <v>0</v>
      </c>
      <c r="N515" s="743" cm="1">
        <f t="array" ref="N515">INDEX($H515:$K515,0,MATCH(N$508,$H$508:$K$508,0))*HLOOKUP(N$507,$J$504:$R$505,2)</f>
        <v>0</v>
      </c>
      <c r="O515" s="743" cm="1">
        <f t="array" ref="O515">INDEX($H515:$K515,0,MATCH(O$508,$H$508:$K$508,0))*HLOOKUP(O$507,$J$504:$R$505,2)</f>
        <v>0</v>
      </c>
      <c r="P515" s="743" cm="1">
        <f t="array" ref="P515">INDEX($H515:$K515,0,MATCH(P$508,$H$508:$K$508,0))*HLOOKUP(P$507,$J$504:$R$505,2)</f>
        <v>0</v>
      </c>
      <c r="Q515" s="743" cm="1">
        <f t="array" ref="Q515">INDEX($H515:$K515,0,MATCH(Q$508,$H$508:$K$508,0))*HLOOKUP(Q$507,$J$504:$R$505,2)</f>
        <v>0</v>
      </c>
      <c r="R515" s="743" cm="1">
        <f t="array" ref="R515">INDEX($H515:$K515,0,MATCH(R$508,$H$508:$K$508,0))*HLOOKUP(R$507,$J$504:$R$505,2)</f>
        <v>0</v>
      </c>
      <c r="S515" s="743" cm="1">
        <f t="array" ref="S515">INDEX($H515:$K515,0,MATCH(S$508,$H$508:$K$508,0))*HLOOKUP(S$507,$J$504:$R$505,2)</f>
        <v>0</v>
      </c>
      <c r="T515" s="743" cm="1">
        <f t="array" ref="T515">INDEX($H515:$K515,0,MATCH(T$508,$H$508:$K$508,0))*HLOOKUP(T$507,$J$504:$R$505,2)</f>
        <v>0</v>
      </c>
      <c r="U515" s="743" cm="1">
        <f t="array" ref="U515">INDEX($H515:$K515,0,MATCH(U$508,$H$508:$K$508,0))*HLOOKUP(U$507,$J$504:$R$505,2)</f>
        <v>0</v>
      </c>
      <c r="V515" s="743" cm="1">
        <f t="array" ref="V515">INDEX($H515:$K515,0,MATCH(V$508,$H$508:$K$508,0))*HLOOKUP(V$507,$J$504:$R$505,2)</f>
        <v>0</v>
      </c>
      <c r="W515" s="743" cm="1">
        <f t="array" ref="W515">INDEX($H515:$K515,0,MATCH(W$508,$H$508:$K$508,0))*HLOOKUP(W$507,$J$504:$R$505,2)</f>
        <v>0</v>
      </c>
      <c r="X515" s="743" cm="1">
        <f t="array" ref="X515">INDEX($H515:$K515,0,MATCH(X$508,$H$508:$K$508,0))*HLOOKUP(X$507,$J$504:$R$505,2)</f>
        <v>0</v>
      </c>
      <c r="Y515" s="743" cm="1">
        <f t="array" ref="Y515">INDEX($H515:$K515,0,MATCH(Y$508,$H$508:$K$508,0))*HLOOKUP(Y$507,$J$504:$R$505,2)</f>
        <v>0</v>
      </c>
      <c r="Z515" s="743" cm="1">
        <f t="array" ref="Z515">INDEX($H515:$K515,0,MATCH(Z$508,$H$508:$K$508,0))*HLOOKUP(Z$507,$J$504:$R$505,2)</f>
        <v>0</v>
      </c>
      <c r="AA515" s="743" cm="1">
        <f t="array" ref="AA515">INDEX($H515:$K515,0,MATCH(AA$508,$H$508:$K$508,0))*HLOOKUP(AA$507,$J$504:$R$505,2)</f>
        <v>0</v>
      </c>
      <c r="AB515" s="743" cm="1">
        <f t="array" ref="AB515">INDEX($H515:$K515,0,MATCH(AB$508,$H$508:$K$508,0))*HLOOKUP(AB$507,$J$504:$R$505,2)</f>
        <v>0</v>
      </c>
      <c r="AC515" s="743" cm="1">
        <f t="array" ref="AC515">INDEX($H515:$K515,0,MATCH(AC$508,$H$508:$K$508,0))*HLOOKUP(AC$507,$J$504:$R$505,2)</f>
        <v>0</v>
      </c>
      <c r="AD515" s="743" cm="1">
        <f t="array" ref="AD515">INDEX($H515:$K515,0,MATCH(AD$508,$H$508:$K$508,0))*HLOOKUP(AD$507,$J$504:$R$505,2)</f>
        <v>0</v>
      </c>
      <c r="AE515" s="743" cm="1">
        <f t="array" ref="AE515">INDEX($H515:$K515,0,MATCH(AE$508,$H$508:$K$508,0))*HLOOKUP(AE$507,$J$504:$R$505,2)</f>
        <v>0</v>
      </c>
      <c r="AF515" s="743" cm="1">
        <f t="array" ref="AF515">INDEX($H515:$K515,0,MATCH(AF$508,$H$508:$K$508,0))*HLOOKUP(AF$507,$J$504:$R$505,2)</f>
        <v>0</v>
      </c>
      <c r="AG515" s="743" cm="1">
        <f t="array" ref="AG515">INDEX($H515:$K515,0,MATCH(AG$508,$H$508:$K$508,0))*HLOOKUP(AG$507,$J$504:$R$505,2)</f>
        <v>0</v>
      </c>
      <c r="AH515" s="743" cm="1">
        <f t="array" ref="AH515">INDEX($H515:$K515,0,MATCH(AH$508,$H$508:$K$508,0))*HLOOKUP(AH$507,$J$504:$R$505,2)</f>
        <v>0</v>
      </c>
      <c r="AI515" s="743" cm="1">
        <f t="array" ref="AI515">INDEX($H515:$K515,0,MATCH(AI$508,$H$508:$K$508,0))*HLOOKUP(AI$507,$J$504:$R$505,2)</f>
        <v>0</v>
      </c>
      <c r="AJ515" s="743" cm="1">
        <f t="array" ref="AJ515">INDEX($H515:$K515,0,MATCH(AJ$508,$H$508:$K$508,0))*HLOOKUP(AJ$507,$J$504:$R$505,2)</f>
        <v>0</v>
      </c>
      <c r="AK515" s="743" cm="1">
        <f t="array" ref="AK515">INDEX($H515:$K515,0,MATCH(AK$508,$H$508:$K$508,0))*HLOOKUP(AK$507,$J$504:$R$505,2)</f>
        <v>0</v>
      </c>
      <c r="AL515" s="743" cm="1">
        <f t="array" ref="AL515">INDEX($H515:$K515,0,MATCH(AL$508,$H$508:$K$508,0))*HLOOKUP(AL$507,$J$504:$R$505,2)</f>
        <v>0</v>
      </c>
      <c r="AM515" s="743" cm="1">
        <f t="array" ref="AM515">INDEX($H515:$K515,0,MATCH(AM$508,$H$508:$K$508,0))*HLOOKUP(AM$507,$J$504:$R$505,2)</f>
        <v>0</v>
      </c>
      <c r="AN515" s="743" cm="1">
        <f t="array" ref="AN515">INDEX($H515:$K515,0,MATCH(AN$508,$H$508:$K$508,0))*HLOOKUP(AN$507,$J$504:$R$505,2)</f>
        <v>0</v>
      </c>
      <c r="AO515" s="743" cm="1">
        <f t="array" ref="AO515">INDEX($H515:$K515,0,MATCH(AO$508,$H$508:$K$508,0))*HLOOKUP(AO$507,$J$504:$R$505,2)</f>
        <v>0</v>
      </c>
      <c r="AP515" s="743" cm="1">
        <f t="array" ref="AP515">INDEX($H515:$K515,0,MATCH(AP$508,$H$508:$K$508,0))*HLOOKUP(AP$507,$J$504:$R$505,2)</f>
        <v>0</v>
      </c>
      <c r="AQ515" s="743" cm="1">
        <f t="array" ref="AQ515">INDEX($H515:$K515,0,MATCH(AQ$508,$H$508:$K$508,0))*HLOOKUP(AQ$507,$J$504:$R$505,2)</f>
        <v>0</v>
      </c>
      <c r="AR515" s="743" cm="1">
        <f t="array" ref="AR515">INDEX($H515:$K515,0,MATCH(AR$508,$H$508:$K$508,0))*HLOOKUP(AR$507,$J$504:$R$505,2)</f>
        <v>0</v>
      </c>
      <c r="AS515" s="743" cm="1">
        <f t="array" ref="AS515">INDEX($H515:$K515,0,MATCH(AS$508,$H$508:$K$508,0))*HLOOKUP(AS$507,$J$504:$R$505,2)</f>
        <v>0</v>
      </c>
      <c r="AT515" s="743" cm="1">
        <f t="array" ref="AT515">INDEX($H515:$K515,0,MATCH(AT$508,$H$508:$K$508,0))*HLOOKUP(AT$507,$J$504:$R$505,2)</f>
        <v>0</v>
      </c>
      <c r="AU515" s="743" cm="1">
        <f t="array" ref="AU515">INDEX($H515:$K515,0,MATCH(AU$508,$H$508:$K$508,0))*HLOOKUP(AU$507,$J$504:$R$505,2)</f>
        <v>0</v>
      </c>
      <c r="AV515" s="196"/>
      <c r="AW515" s="196"/>
      <c r="AX515" s="17"/>
      <c r="AY515" s="9"/>
      <c r="AZ515" s="9"/>
      <c r="BA515" s="9"/>
    </row>
    <row r="516" spans="1:53" ht="15" outlineLevel="1" x14ac:dyDescent="0.25">
      <c r="A516" s="7"/>
      <c r="B516" s="8"/>
      <c r="C516" s="18"/>
      <c r="D516" s="18"/>
      <c r="E516" s="18"/>
      <c r="F516" s="27"/>
      <c r="G516" s="27" t="str">
        <f t="shared" si="130"/>
        <v>GGGC1Ea2</v>
      </c>
      <c r="H516" s="232">
        <v>0</v>
      </c>
      <c r="I516" s="232">
        <v>0</v>
      </c>
      <c r="J516" s="232">
        <v>0</v>
      </c>
      <c r="K516" s="232">
        <v>0</v>
      </c>
      <c r="L516" s="743" cm="1">
        <f t="array" ref="L516">INDEX($H516:$K516,0,MATCH(L$508,$H$508:$K$508,0))*HLOOKUP(L$507,$J$504:$R$505,2)</f>
        <v>0</v>
      </c>
      <c r="M516" s="743" cm="1">
        <f t="array" ref="M516">INDEX($H516:$K516,0,MATCH(M$508,$H$508:$K$508,0))*HLOOKUP(M$507,$J$504:$R$505,2)</f>
        <v>0</v>
      </c>
      <c r="N516" s="743" cm="1">
        <f t="array" ref="N516">INDEX($H516:$K516,0,MATCH(N$508,$H$508:$K$508,0))*HLOOKUP(N$507,$J$504:$R$505,2)</f>
        <v>0</v>
      </c>
      <c r="O516" s="743" cm="1">
        <f t="array" ref="O516">INDEX($H516:$K516,0,MATCH(O$508,$H$508:$K$508,0))*HLOOKUP(O$507,$J$504:$R$505,2)</f>
        <v>0</v>
      </c>
      <c r="P516" s="743" cm="1">
        <f t="array" ref="P516">INDEX($H516:$K516,0,MATCH(P$508,$H$508:$K$508,0))*HLOOKUP(P$507,$J$504:$R$505,2)</f>
        <v>0</v>
      </c>
      <c r="Q516" s="743" cm="1">
        <f t="array" ref="Q516">INDEX($H516:$K516,0,MATCH(Q$508,$H$508:$K$508,0))*HLOOKUP(Q$507,$J$504:$R$505,2)</f>
        <v>0</v>
      </c>
      <c r="R516" s="743" cm="1">
        <f t="array" ref="R516">INDEX($H516:$K516,0,MATCH(R$508,$H$508:$K$508,0))*HLOOKUP(R$507,$J$504:$R$505,2)</f>
        <v>0</v>
      </c>
      <c r="S516" s="743" cm="1">
        <f t="array" ref="S516">INDEX($H516:$K516,0,MATCH(S$508,$H$508:$K$508,0))*HLOOKUP(S$507,$J$504:$R$505,2)</f>
        <v>0</v>
      </c>
      <c r="T516" s="743" cm="1">
        <f t="array" ref="T516">INDEX($H516:$K516,0,MATCH(T$508,$H$508:$K$508,0))*HLOOKUP(T$507,$J$504:$R$505,2)</f>
        <v>0</v>
      </c>
      <c r="U516" s="743" cm="1">
        <f t="array" ref="U516">INDEX($H516:$K516,0,MATCH(U$508,$H$508:$K$508,0))*HLOOKUP(U$507,$J$504:$R$505,2)</f>
        <v>0</v>
      </c>
      <c r="V516" s="743" cm="1">
        <f t="array" ref="V516">INDEX($H516:$K516,0,MATCH(V$508,$H$508:$K$508,0))*HLOOKUP(V$507,$J$504:$R$505,2)</f>
        <v>0</v>
      </c>
      <c r="W516" s="743" cm="1">
        <f t="array" ref="W516">INDEX($H516:$K516,0,MATCH(W$508,$H$508:$K$508,0))*HLOOKUP(W$507,$J$504:$R$505,2)</f>
        <v>0</v>
      </c>
      <c r="X516" s="743" cm="1">
        <f t="array" ref="X516">INDEX($H516:$K516,0,MATCH(X$508,$H$508:$K$508,0))*HLOOKUP(X$507,$J$504:$R$505,2)</f>
        <v>0</v>
      </c>
      <c r="Y516" s="743" cm="1">
        <f t="array" ref="Y516">INDEX($H516:$K516,0,MATCH(Y$508,$H$508:$K$508,0))*HLOOKUP(Y$507,$J$504:$R$505,2)</f>
        <v>0</v>
      </c>
      <c r="Z516" s="743" cm="1">
        <f t="array" ref="Z516">INDEX($H516:$K516,0,MATCH(Z$508,$H$508:$K$508,0))*HLOOKUP(Z$507,$J$504:$R$505,2)</f>
        <v>0</v>
      </c>
      <c r="AA516" s="743" cm="1">
        <f t="array" ref="AA516">INDEX($H516:$K516,0,MATCH(AA$508,$H$508:$K$508,0))*HLOOKUP(AA$507,$J$504:$R$505,2)</f>
        <v>0</v>
      </c>
      <c r="AB516" s="743" cm="1">
        <f t="array" ref="AB516">INDEX($H516:$K516,0,MATCH(AB$508,$H$508:$K$508,0))*HLOOKUP(AB$507,$J$504:$R$505,2)</f>
        <v>0</v>
      </c>
      <c r="AC516" s="743" cm="1">
        <f t="array" ref="AC516">INDEX($H516:$K516,0,MATCH(AC$508,$H$508:$K$508,0))*HLOOKUP(AC$507,$J$504:$R$505,2)</f>
        <v>0</v>
      </c>
      <c r="AD516" s="743" cm="1">
        <f t="array" ref="AD516">INDEX($H516:$K516,0,MATCH(AD$508,$H$508:$K$508,0))*HLOOKUP(AD$507,$J$504:$R$505,2)</f>
        <v>0</v>
      </c>
      <c r="AE516" s="743" cm="1">
        <f t="array" ref="AE516">INDEX($H516:$K516,0,MATCH(AE$508,$H$508:$K$508,0))*HLOOKUP(AE$507,$J$504:$R$505,2)</f>
        <v>0</v>
      </c>
      <c r="AF516" s="743" cm="1">
        <f t="array" ref="AF516">INDEX($H516:$K516,0,MATCH(AF$508,$H$508:$K$508,0))*HLOOKUP(AF$507,$J$504:$R$505,2)</f>
        <v>0</v>
      </c>
      <c r="AG516" s="743" cm="1">
        <f t="array" ref="AG516">INDEX($H516:$K516,0,MATCH(AG$508,$H$508:$K$508,0))*HLOOKUP(AG$507,$J$504:$R$505,2)</f>
        <v>0</v>
      </c>
      <c r="AH516" s="743" cm="1">
        <f t="array" ref="AH516">INDEX($H516:$K516,0,MATCH(AH$508,$H$508:$K$508,0))*HLOOKUP(AH$507,$J$504:$R$505,2)</f>
        <v>0</v>
      </c>
      <c r="AI516" s="743" cm="1">
        <f t="array" ref="AI516">INDEX($H516:$K516,0,MATCH(AI$508,$H$508:$K$508,0))*HLOOKUP(AI$507,$J$504:$R$505,2)</f>
        <v>0</v>
      </c>
      <c r="AJ516" s="743" cm="1">
        <f t="array" ref="AJ516">INDEX($H516:$K516,0,MATCH(AJ$508,$H$508:$K$508,0))*HLOOKUP(AJ$507,$J$504:$R$505,2)</f>
        <v>0</v>
      </c>
      <c r="AK516" s="743" cm="1">
        <f t="array" ref="AK516">INDEX($H516:$K516,0,MATCH(AK$508,$H$508:$K$508,0))*HLOOKUP(AK$507,$J$504:$R$505,2)</f>
        <v>0</v>
      </c>
      <c r="AL516" s="743" cm="1">
        <f t="array" ref="AL516">INDEX($H516:$K516,0,MATCH(AL$508,$H$508:$K$508,0))*HLOOKUP(AL$507,$J$504:$R$505,2)</f>
        <v>0</v>
      </c>
      <c r="AM516" s="743" cm="1">
        <f t="array" ref="AM516">INDEX($H516:$K516,0,MATCH(AM$508,$H$508:$K$508,0))*HLOOKUP(AM$507,$J$504:$R$505,2)</f>
        <v>0</v>
      </c>
      <c r="AN516" s="743" cm="1">
        <f t="array" ref="AN516">INDEX($H516:$K516,0,MATCH(AN$508,$H$508:$K$508,0))*HLOOKUP(AN$507,$J$504:$R$505,2)</f>
        <v>0</v>
      </c>
      <c r="AO516" s="743" cm="1">
        <f t="array" ref="AO516">INDEX($H516:$K516,0,MATCH(AO$508,$H$508:$K$508,0))*HLOOKUP(AO$507,$J$504:$R$505,2)</f>
        <v>0</v>
      </c>
      <c r="AP516" s="743" cm="1">
        <f t="array" ref="AP516">INDEX($H516:$K516,0,MATCH(AP$508,$H$508:$K$508,0))*HLOOKUP(AP$507,$J$504:$R$505,2)</f>
        <v>0</v>
      </c>
      <c r="AQ516" s="743" cm="1">
        <f t="array" ref="AQ516">INDEX($H516:$K516,0,MATCH(AQ$508,$H$508:$K$508,0))*HLOOKUP(AQ$507,$J$504:$R$505,2)</f>
        <v>0</v>
      </c>
      <c r="AR516" s="743" cm="1">
        <f t="array" ref="AR516">INDEX($H516:$K516,0,MATCH(AR$508,$H$508:$K$508,0))*HLOOKUP(AR$507,$J$504:$R$505,2)</f>
        <v>0</v>
      </c>
      <c r="AS516" s="743" cm="1">
        <f t="array" ref="AS516">INDEX($H516:$K516,0,MATCH(AS$508,$H$508:$K$508,0))*HLOOKUP(AS$507,$J$504:$R$505,2)</f>
        <v>0</v>
      </c>
      <c r="AT516" s="743" cm="1">
        <f t="array" ref="AT516">INDEX($H516:$K516,0,MATCH(AT$508,$H$508:$K$508,0))*HLOOKUP(AT$507,$J$504:$R$505,2)</f>
        <v>0</v>
      </c>
      <c r="AU516" s="743" cm="1">
        <f t="array" ref="AU516">INDEX($H516:$K516,0,MATCH(AU$508,$H$508:$K$508,0))*HLOOKUP(AU$507,$J$504:$R$505,2)</f>
        <v>0</v>
      </c>
      <c r="AV516" s="196"/>
      <c r="AW516" s="196"/>
      <c r="AX516" s="17"/>
      <c r="AY516" s="9"/>
      <c r="AZ516" s="9"/>
      <c r="BA516" s="9"/>
    </row>
    <row r="517" spans="1:53" ht="15" outlineLevel="1" x14ac:dyDescent="0.25">
      <c r="A517" s="7"/>
      <c r="B517" s="8"/>
      <c r="C517" s="18"/>
      <c r="D517" s="18"/>
      <c r="E517" s="18"/>
      <c r="F517" s="27"/>
      <c r="G517" s="27" t="str">
        <f t="shared" si="130"/>
        <v>GGGC1Pa2</v>
      </c>
      <c r="H517" s="232">
        <v>0</v>
      </c>
      <c r="I517" s="232">
        <v>0</v>
      </c>
      <c r="J517" s="232">
        <v>0</v>
      </c>
      <c r="K517" s="232">
        <v>0</v>
      </c>
      <c r="L517" s="743" cm="1">
        <f t="array" ref="L517">INDEX($H517:$K517,0,MATCH(L$508,$H$508:$K$508,0))*HLOOKUP(L$507,$J$504:$R$505,2)</f>
        <v>0</v>
      </c>
      <c r="M517" s="743" cm="1">
        <f t="array" ref="M517">INDEX($H517:$K517,0,MATCH(M$508,$H$508:$K$508,0))*HLOOKUP(M$507,$J$504:$R$505,2)</f>
        <v>0</v>
      </c>
      <c r="N517" s="743" cm="1">
        <f t="array" ref="N517">INDEX($H517:$K517,0,MATCH(N$508,$H$508:$K$508,0))*HLOOKUP(N$507,$J$504:$R$505,2)</f>
        <v>0</v>
      </c>
      <c r="O517" s="743" cm="1">
        <f t="array" ref="O517">INDEX($H517:$K517,0,MATCH(O$508,$H$508:$K$508,0))*HLOOKUP(O$507,$J$504:$R$505,2)</f>
        <v>0</v>
      </c>
      <c r="P517" s="743" cm="1">
        <f t="array" ref="P517">INDEX($H517:$K517,0,MATCH(P$508,$H$508:$K$508,0))*HLOOKUP(P$507,$J$504:$R$505,2)</f>
        <v>0</v>
      </c>
      <c r="Q517" s="743" cm="1">
        <f t="array" ref="Q517">INDEX($H517:$K517,0,MATCH(Q$508,$H$508:$K$508,0))*HLOOKUP(Q$507,$J$504:$R$505,2)</f>
        <v>0</v>
      </c>
      <c r="R517" s="743" cm="1">
        <f t="array" ref="R517">INDEX($H517:$K517,0,MATCH(R$508,$H$508:$K$508,0))*HLOOKUP(R$507,$J$504:$R$505,2)</f>
        <v>0</v>
      </c>
      <c r="S517" s="743" cm="1">
        <f t="array" ref="S517">INDEX($H517:$K517,0,MATCH(S$508,$H$508:$K$508,0))*HLOOKUP(S$507,$J$504:$R$505,2)</f>
        <v>0</v>
      </c>
      <c r="T517" s="743" cm="1">
        <f t="array" ref="T517">INDEX($H517:$K517,0,MATCH(T$508,$H$508:$K$508,0))*HLOOKUP(T$507,$J$504:$R$505,2)</f>
        <v>0</v>
      </c>
      <c r="U517" s="743" cm="1">
        <f t="array" ref="U517">INDEX($H517:$K517,0,MATCH(U$508,$H$508:$K$508,0))*HLOOKUP(U$507,$J$504:$R$505,2)</f>
        <v>0</v>
      </c>
      <c r="V517" s="743" cm="1">
        <f t="array" ref="V517">INDEX($H517:$K517,0,MATCH(V$508,$H$508:$K$508,0))*HLOOKUP(V$507,$J$504:$R$505,2)</f>
        <v>0</v>
      </c>
      <c r="W517" s="743" cm="1">
        <f t="array" ref="W517">INDEX($H517:$K517,0,MATCH(W$508,$H$508:$K$508,0))*HLOOKUP(W$507,$J$504:$R$505,2)</f>
        <v>0</v>
      </c>
      <c r="X517" s="743" cm="1">
        <f t="array" ref="X517">INDEX($H517:$K517,0,MATCH(X$508,$H$508:$K$508,0))*HLOOKUP(X$507,$J$504:$R$505,2)</f>
        <v>0</v>
      </c>
      <c r="Y517" s="743" cm="1">
        <f t="array" ref="Y517">INDEX($H517:$K517,0,MATCH(Y$508,$H$508:$K$508,0))*HLOOKUP(Y$507,$J$504:$R$505,2)</f>
        <v>0</v>
      </c>
      <c r="Z517" s="743" cm="1">
        <f t="array" ref="Z517">INDEX($H517:$K517,0,MATCH(Z$508,$H$508:$K$508,0))*HLOOKUP(Z$507,$J$504:$R$505,2)</f>
        <v>0</v>
      </c>
      <c r="AA517" s="743" cm="1">
        <f t="array" ref="AA517">INDEX($H517:$K517,0,MATCH(AA$508,$H$508:$K$508,0))*HLOOKUP(AA$507,$J$504:$R$505,2)</f>
        <v>0</v>
      </c>
      <c r="AB517" s="743" cm="1">
        <f t="array" ref="AB517">INDEX($H517:$K517,0,MATCH(AB$508,$H$508:$K$508,0))*HLOOKUP(AB$507,$J$504:$R$505,2)</f>
        <v>0</v>
      </c>
      <c r="AC517" s="743" cm="1">
        <f t="array" ref="AC517">INDEX($H517:$K517,0,MATCH(AC$508,$H$508:$K$508,0))*HLOOKUP(AC$507,$J$504:$R$505,2)</f>
        <v>0</v>
      </c>
      <c r="AD517" s="743" cm="1">
        <f t="array" ref="AD517">INDEX($H517:$K517,0,MATCH(AD$508,$H$508:$K$508,0))*HLOOKUP(AD$507,$J$504:$R$505,2)</f>
        <v>0</v>
      </c>
      <c r="AE517" s="743" cm="1">
        <f t="array" ref="AE517">INDEX($H517:$K517,0,MATCH(AE$508,$H$508:$K$508,0))*HLOOKUP(AE$507,$J$504:$R$505,2)</f>
        <v>0</v>
      </c>
      <c r="AF517" s="743" cm="1">
        <f t="array" ref="AF517">INDEX($H517:$K517,0,MATCH(AF$508,$H$508:$K$508,0))*HLOOKUP(AF$507,$J$504:$R$505,2)</f>
        <v>0</v>
      </c>
      <c r="AG517" s="743" cm="1">
        <f t="array" ref="AG517">INDEX($H517:$K517,0,MATCH(AG$508,$H$508:$K$508,0))*HLOOKUP(AG$507,$J$504:$R$505,2)</f>
        <v>0</v>
      </c>
      <c r="AH517" s="743" cm="1">
        <f t="array" ref="AH517">INDEX($H517:$K517,0,MATCH(AH$508,$H$508:$K$508,0))*HLOOKUP(AH$507,$J$504:$R$505,2)</f>
        <v>0</v>
      </c>
      <c r="AI517" s="743" cm="1">
        <f t="array" ref="AI517">INDEX($H517:$K517,0,MATCH(AI$508,$H$508:$K$508,0))*HLOOKUP(AI$507,$J$504:$R$505,2)</f>
        <v>0</v>
      </c>
      <c r="AJ517" s="743" cm="1">
        <f t="array" ref="AJ517">INDEX($H517:$K517,0,MATCH(AJ$508,$H$508:$K$508,0))*HLOOKUP(AJ$507,$J$504:$R$505,2)</f>
        <v>0</v>
      </c>
      <c r="AK517" s="743" cm="1">
        <f t="array" ref="AK517">INDEX($H517:$K517,0,MATCH(AK$508,$H$508:$K$508,0))*HLOOKUP(AK$507,$J$504:$R$505,2)</f>
        <v>0</v>
      </c>
      <c r="AL517" s="743" cm="1">
        <f t="array" ref="AL517">INDEX($H517:$K517,0,MATCH(AL$508,$H$508:$K$508,0))*HLOOKUP(AL$507,$J$504:$R$505,2)</f>
        <v>0</v>
      </c>
      <c r="AM517" s="743" cm="1">
        <f t="array" ref="AM517">INDEX($H517:$K517,0,MATCH(AM$508,$H$508:$K$508,0))*HLOOKUP(AM$507,$J$504:$R$505,2)</f>
        <v>0</v>
      </c>
      <c r="AN517" s="743" cm="1">
        <f t="array" ref="AN517">INDEX($H517:$K517,0,MATCH(AN$508,$H$508:$K$508,0))*HLOOKUP(AN$507,$J$504:$R$505,2)</f>
        <v>0</v>
      </c>
      <c r="AO517" s="743" cm="1">
        <f t="array" ref="AO517">INDEX($H517:$K517,0,MATCH(AO$508,$H$508:$K$508,0))*HLOOKUP(AO$507,$J$504:$R$505,2)</f>
        <v>0</v>
      </c>
      <c r="AP517" s="743" cm="1">
        <f t="array" ref="AP517">INDEX($H517:$K517,0,MATCH(AP$508,$H$508:$K$508,0))*HLOOKUP(AP$507,$J$504:$R$505,2)</f>
        <v>0</v>
      </c>
      <c r="AQ517" s="743" cm="1">
        <f t="array" ref="AQ517">INDEX($H517:$K517,0,MATCH(AQ$508,$H$508:$K$508,0))*HLOOKUP(AQ$507,$J$504:$R$505,2)</f>
        <v>0</v>
      </c>
      <c r="AR517" s="743" cm="1">
        <f t="array" ref="AR517">INDEX($H517:$K517,0,MATCH(AR$508,$H$508:$K$508,0))*HLOOKUP(AR$507,$J$504:$R$505,2)</f>
        <v>0</v>
      </c>
      <c r="AS517" s="743" cm="1">
        <f t="array" ref="AS517">INDEX($H517:$K517,0,MATCH(AS$508,$H$508:$K$508,0))*HLOOKUP(AS$507,$J$504:$R$505,2)</f>
        <v>0</v>
      </c>
      <c r="AT517" s="743" cm="1">
        <f t="array" ref="AT517">INDEX($H517:$K517,0,MATCH(AT$508,$H$508:$K$508,0))*HLOOKUP(AT$507,$J$504:$R$505,2)</f>
        <v>0</v>
      </c>
      <c r="AU517" s="743" cm="1">
        <f t="array" ref="AU517">INDEX($H517:$K517,0,MATCH(AU$508,$H$508:$K$508,0))*HLOOKUP(AU$507,$J$504:$R$505,2)</f>
        <v>0</v>
      </c>
      <c r="AV517" s="196"/>
      <c r="AW517" s="196"/>
      <c r="AX517" s="17"/>
      <c r="AY517" s="9"/>
      <c r="AZ517" s="9"/>
      <c r="BA517" s="9"/>
    </row>
    <row r="518" spans="1:53" ht="15" outlineLevel="1" x14ac:dyDescent="0.25">
      <c r="A518" s="7"/>
      <c r="B518" s="8"/>
      <c r="C518" s="18"/>
      <c r="D518" s="18"/>
      <c r="E518" s="18"/>
      <c r="F518" s="27"/>
      <c r="G518" s="27" t="str">
        <f t="shared" si="130"/>
        <v>GGGC1OFa2</v>
      </c>
      <c r="H518" s="232">
        <v>0</v>
      </c>
      <c r="I518" s="232">
        <v>0</v>
      </c>
      <c r="J518" s="232">
        <v>0</v>
      </c>
      <c r="K518" s="232">
        <v>0</v>
      </c>
      <c r="L518" s="743" cm="1">
        <f t="array" ref="L518">INDEX($H518:$K518,0,MATCH(L$508,$H$508:$K$508,0))*HLOOKUP(L$507,$J$504:$R$505,2)</f>
        <v>0</v>
      </c>
      <c r="M518" s="743" cm="1">
        <f t="array" ref="M518">INDEX($H518:$K518,0,MATCH(M$508,$H$508:$K$508,0))*HLOOKUP(M$507,$J$504:$R$505,2)</f>
        <v>0</v>
      </c>
      <c r="N518" s="743" cm="1">
        <f t="array" ref="N518">INDEX($H518:$K518,0,MATCH(N$508,$H$508:$K$508,0))*HLOOKUP(N$507,$J$504:$R$505,2)</f>
        <v>0</v>
      </c>
      <c r="O518" s="743" cm="1">
        <f t="array" ref="O518">INDEX($H518:$K518,0,MATCH(O$508,$H$508:$K$508,0))*HLOOKUP(O$507,$J$504:$R$505,2)</f>
        <v>0</v>
      </c>
      <c r="P518" s="743" cm="1">
        <f t="array" ref="P518">INDEX($H518:$K518,0,MATCH(P$508,$H$508:$K$508,0))*HLOOKUP(P$507,$J$504:$R$505,2)</f>
        <v>0</v>
      </c>
      <c r="Q518" s="743" cm="1">
        <f t="array" ref="Q518">INDEX($H518:$K518,0,MATCH(Q$508,$H$508:$K$508,0))*HLOOKUP(Q$507,$J$504:$R$505,2)</f>
        <v>0</v>
      </c>
      <c r="R518" s="743" cm="1">
        <f t="array" ref="R518">INDEX($H518:$K518,0,MATCH(R$508,$H$508:$K$508,0))*HLOOKUP(R$507,$J$504:$R$505,2)</f>
        <v>0</v>
      </c>
      <c r="S518" s="743" cm="1">
        <f t="array" ref="S518">INDEX($H518:$K518,0,MATCH(S$508,$H$508:$K$508,0))*HLOOKUP(S$507,$J$504:$R$505,2)</f>
        <v>0</v>
      </c>
      <c r="T518" s="743" cm="1">
        <f t="array" ref="T518">INDEX($H518:$K518,0,MATCH(T$508,$H$508:$K$508,0))*HLOOKUP(T$507,$J$504:$R$505,2)</f>
        <v>0</v>
      </c>
      <c r="U518" s="743" cm="1">
        <f t="array" ref="U518">INDEX($H518:$K518,0,MATCH(U$508,$H$508:$K$508,0))*HLOOKUP(U$507,$J$504:$R$505,2)</f>
        <v>0</v>
      </c>
      <c r="V518" s="743" cm="1">
        <f t="array" ref="V518">INDEX($H518:$K518,0,MATCH(V$508,$H$508:$K$508,0))*HLOOKUP(V$507,$J$504:$R$505,2)</f>
        <v>0</v>
      </c>
      <c r="W518" s="743" cm="1">
        <f t="array" ref="W518">INDEX($H518:$K518,0,MATCH(W$508,$H$508:$K$508,0))*HLOOKUP(W$507,$J$504:$R$505,2)</f>
        <v>0</v>
      </c>
      <c r="X518" s="743" cm="1">
        <f t="array" ref="X518">INDEX($H518:$K518,0,MATCH(X$508,$H$508:$K$508,0))*HLOOKUP(X$507,$J$504:$R$505,2)</f>
        <v>0</v>
      </c>
      <c r="Y518" s="743" cm="1">
        <f t="array" ref="Y518">INDEX($H518:$K518,0,MATCH(Y$508,$H$508:$K$508,0))*HLOOKUP(Y$507,$J$504:$R$505,2)</f>
        <v>0</v>
      </c>
      <c r="Z518" s="743" cm="1">
        <f t="array" ref="Z518">INDEX($H518:$K518,0,MATCH(Z$508,$H$508:$K$508,0))*HLOOKUP(Z$507,$J$504:$R$505,2)</f>
        <v>0</v>
      </c>
      <c r="AA518" s="743" cm="1">
        <f t="array" ref="AA518">INDEX($H518:$K518,0,MATCH(AA$508,$H$508:$K$508,0))*HLOOKUP(AA$507,$J$504:$R$505,2)</f>
        <v>0</v>
      </c>
      <c r="AB518" s="743" cm="1">
        <f t="array" ref="AB518">INDEX($H518:$K518,0,MATCH(AB$508,$H$508:$K$508,0))*HLOOKUP(AB$507,$J$504:$R$505,2)</f>
        <v>0</v>
      </c>
      <c r="AC518" s="743" cm="1">
        <f t="array" ref="AC518">INDEX($H518:$K518,0,MATCH(AC$508,$H$508:$K$508,0))*HLOOKUP(AC$507,$J$504:$R$505,2)</f>
        <v>0</v>
      </c>
      <c r="AD518" s="743" cm="1">
        <f t="array" ref="AD518">INDEX($H518:$K518,0,MATCH(AD$508,$H$508:$K$508,0))*HLOOKUP(AD$507,$J$504:$R$505,2)</f>
        <v>0</v>
      </c>
      <c r="AE518" s="743" cm="1">
        <f t="array" ref="AE518">INDEX($H518:$K518,0,MATCH(AE$508,$H$508:$K$508,0))*HLOOKUP(AE$507,$J$504:$R$505,2)</f>
        <v>0</v>
      </c>
      <c r="AF518" s="743" cm="1">
        <f t="array" ref="AF518">INDEX($H518:$K518,0,MATCH(AF$508,$H$508:$K$508,0))*HLOOKUP(AF$507,$J$504:$R$505,2)</f>
        <v>0</v>
      </c>
      <c r="AG518" s="743" cm="1">
        <f t="array" ref="AG518">INDEX($H518:$K518,0,MATCH(AG$508,$H$508:$K$508,0))*HLOOKUP(AG$507,$J$504:$R$505,2)</f>
        <v>0</v>
      </c>
      <c r="AH518" s="743" cm="1">
        <f t="array" ref="AH518">INDEX($H518:$K518,0,MATCH(AH$508,$H$508:$K$508,0))*HLOOKUP(AH$507,$J$504:$R$505,2)</f>
        <v>0</v>
      </c>
      <c r="AI518" s="743" cm="1">
        <f t="array" ref="AI518">INDEX($H518:$K518,0,MATCH(AI$508,$H$508:$K$508,0))*HLOOKUP(AI$507,$J$504:$R$505,2)</f>
        <v>0</v>
      </c>
      <c r="AJ518" s="743" cm="1">
        <f t="array" ref="AJ518">INDEX($H518:$K518,0,MATCH(AJ$508,$H$508:$K$508,0))*HLOOKUP(AJ$507,$J$504:$R$505,2)</f>
        <v>0</v>
      </c>
      <c r="AK518" s="743" cm="1">
        <f t="array" ref="AK518">INDEX($H518:$K518,0,MATCH(AK$508,$H$508:$K$508,0))*HLOOKUP(AK$507,$J$504:$R$505,2)</f>
        <v>0</v>
      </c>
      <c r="AL518" s="743" cm="1">
        <f t="array" ref="AL518">INDEX($H518:$K518,0,MATCH(AL$508,$H$508:$K$508,0))*HLOOKUP(AL$507,$J$504:$R$505,2)</f>
        <v>0</v>
      </c>
      <c r="AM518" s="743" cm="1">
        <f t="array" ref="AM518">INDEX($H518:$K518,0,MATCH(AM$508,$H$508:$K$508,0))*HLOOKUP(AM$507,$J$504:$R$505,2)</f>
        <v>0</v>
      </c>
      <c r="AN518" s="743" cm="1">
        <f t="array" ref="AN518">INDEX($H518:$K518,0,MATCH(AN$508,$H$508:$K$508,0))*HLOOKUP(AN$507,$J$504:$R$505,2)</f>
        <v>0</v>
      </c>
      <c r="AO518" s="743" cm="1">
        <f t="array" ref="AO518">INDEX($H518:$K518,0,MATCH(AO$508,$H$508:$K$508,0))*HLOOKUP(AO$507,$J$504:$R$505,2)</f>
        <v>0</v>
      </c>
      <c r="AP518" s="743" cm="1">
        <f t="array" ref="AP518">INDEX($H518:$K518,0,MATCH(AP$508,$H$508:$K$508,0))*HLOOKUP(AP$507,$J$504:$R$505,2)</f>
        <v>0</v>
      </c>
      <c r="AQ518" s="743" cm="1">
        <f t="array" ref="AQ518">INDEX($H518:$K518,0,MATCH(AQ$508,$H$508:$K$508,0))*HLOOKUP(AQ$507,$J$504:$R$505,2)</f>
        <v>0</v>
      </c>
      <c r="AR518" s="743" cm="1">
        <f t="array" ref="AR518">INDEX($H518:$K518,0,MATCH(AR$508,$H$508:$K$508,0))*HLOOKUP(AR$507,$J$504:$R$505,2)</f>
        <v>0</v>
      </c>
      <c r="AS518" s="743" cm="1">
        <f t="array" ref="AS518">INDEX($H518:$K518,0,MATCH(AS$508,$H$508:$K$508,0))*HLOOKUP(AS$507,$J$504:$R$505,2)</f>
        <v>0</v>
      </c>
      <c r="AT518" s="743" cm="1">
        <f t="array" ref="AT518">INDEX($H518:$K518,0,MATCH(AT$508,$H$508:$K$508,0))*HLOOKUP(AT$507,$J$504:$R$505,2)</f>
        <v>0</v>
      </c>
      <c r="AU518" s="743" cm="1">
        <f t="array" ref="AU518">INDEX($H518:$K518,0,MATCH(AU$508,$H$508:$K$508,0))*HLOOKUP(AU$507,$J$504:$R$505,2)</f>
        <v>0</v>
      </c>
      <c r="AV518" s="196"/>
      <c r="AW518" s="196"/>
      <c r="AX518" s="17"/>
      <c r="AY518" s="9"/>
      <c r="AZ518" s="9"/>
      <c r="BA518" s="9"/>
    </row>
    <row r="519" spans="1:53" ht="15" outlineLevel="1" x14ac:dyDescent="0.25">
      <c r="A519" s="7"/>
      <c r="B519" s="8"/>
      <c r="C519" s="18"/>
      <c r="D519" s="18"/>
      <c r="E519" s="18"/>
      <c r="F519" s="27"/>
      <c r="G519" s="27" t="str">
        <f t="shared" si="130"/>
        <v>SPSPSPSPSPsp</v>
      </c>
      <c r="H519" s="232">
        <v>0</v>
      </c>
      <c r="I519" s="232">
        <v>0</v>
      </c>
      <c r="J519" s="232">
        <v>0</v>
      </c>
      <c r="K519" s="232">
        <v>0</v>
      </c>
      <c r="L519" s="743" cm="1">
        <f t="array" ref="L519">INDEX($H519:$K519,0,MATCH(L$508,$H$508:$K$508,0))*HLOOKUP(L$507,$J$504:$R$505,2)</f>
        <v>0</v>
      </c>
      <c r="M519" s="743" cm="1">
        <f t="array" ref="M519">INDEX($H519:$K519,0,MATCH(M$508,$H$508:$K$508,0))*HLOOKUP(M$507,$J$504:$R$505,2)</f>
        <v>0</v>
      </c>
      <c r="N519" s="743" cm="1">
        <f t="array" ref="N519">INDEX($H519:$K519,0,MATCH(N$508,$H$508:$K$508,0))*HLOOKUP(N$507,$J$504:$R$505,2)</f>
        <v>0</v>
      </c>
      <c r="O519" s="743" cm="1">
        <f t="array" ref="O519">INDEX($H519:$K519,0,MATCH(O$508,$H$508:$K$508,0))*HLOOKUP(O$507,$J$504:$R$505,2)</f>
        <v>0</v>
      </c>
      <c r="P519" s="743" cm="1">
        <f t="array" ref="P519">INDEX($H519:$K519,0,MATCH(P$508,$H$508:$K$508,0))*HLOOKUP(P$507,$J$504:$R$505,2)</f>
        <v>0</v>
      </c>
      <c r="Q519" s="743" cm="1">
        <f t="array" ref="Q519">INDEX($H519:$K519,0,MATCH(Q$508,$H$508:$K$508,0))*HLOOKUP(Q$507,$J$504:$R$505,2)</f>
        <v>0</v>
      </c>
      <c r="R519" s="743" cm="1">
        <f t="array" ref="R519">INDEX($H519:$K519,0,MATCH(R$508,$H$508:$K$508,0))*HLOOKUP(R$507,$J$504:$R$505,2)</f>
        <v>0</v>
      </c>
      <c r="S519" s="743" cm="1">
        <f t="array" ref="S519">INDEX($H519:$K519,0,MATCH(S$508,$H$508:$K$508,0))*HLOOKUP(S$507,$J$504:$R$505,2)</f>
        <v>0</v>
      </c>
      <c r="T519" s="743" cm="1">
        <f t="array" ref="T519">INDEX($H519:$K519,0,MATCH(T$508,$H$508:$K$508,0))*HLOOKUP(T$507,$J$504:$R$505,2)</f>
        <v>0</v>
      </c>
      <c r="U519" s="743" cm="1">
        <f t="array" ref="U519">INDEX($H519:$K519,0,MATCH(U$508,$H$508:$K$508,0))*HLOOKUP(U$507,$J$504:$R$505,2)</f>
        <v>0</v>
      </c>
      <c r="V519" s="743" cm="1">
        <f t="array" ref="V519">INDEX($H519:$K519,0,MATCH(V$508,$H$508:$K$508,0))*HLOOKUP(V$507,$J$504:$R$505,2)</f>
        <v>0</v>
      </c>
      <c r="W519" s="743" cm="1">
        <f t="array" ref="W519">INDEX($H519:$K519,0,MATCH(W$508,$H$508:$K$508,0))*HLOOKUP(W$507,$J$504:$R$505,2)</f>
        <v>0</v>
      </c>
      <c r="X519" s="743" cm="1">
        <f t="array" ref="X519">INDEX($H519:$K519,0,MATCH(X$508,$H$508:$K$508,0))*HLOOKUP(X$507,$J$504:$R$505,2)</f>
        <v>0</v>
      </c>
      <c r="Y519" s="743" cm="1">
        <f t="array" ref="Y519">INDEX($H519:$K519,0,MATCH(Y$508,$H$508:$K$508,0))*HLOOKUP(Y$507,$J$504:$R$505,2)</f>
        <v>0</v>
      </c>
      <c r="Z519" s="743" cm="1">
        <f t="array" ref="Z519">INDEX($H519:$K519,0,MATCH(Z$508,$H$508:$K$508,0))*HLOOKUP(Z$507,$J$504:$R$505,2)</f>
        <v>0</v>
      </c>
      <c r="AA519" s="743" cm="1">
        <f t="array" ref="AA519">INDEX($H519:$K519,0,MATCH(AA$508,$H$508:$K$508,0))*HLOOKUP(AA$507,$J$504:$R$505,2)</f>
        <v>0</v>
      </c>
      <c r="AB519" s="743" cm="1">
        <f t="array" ref="AB519">INDEX($H519:$K519,0,MATCH(AB$508,$H$508:$K$508,0))*HLOOKUP(AB$507,$J$504:$R$505,2)</f>
        <v>0</v>
      </c>
      <c r="AC519" s="743" cm="1">
        <f t="array" ref="AC519">INDEX($H519:$K519,0,MATCH(AC$508,$H$508:$K$508,0))*HLOOKUP(AC$507,$J$504:$R$505,2)</f>
        <v>0</v>
      </c>
      <c r="AD519" s="743" cm="1">
        <f t="array" ref="AD519">INDEX($H519:$K519,0,MATCH(AD$508,$H$508:$K$508,0))*HLOOKUP(AD$507,$J$504:$R$505,2)</f>
        <v>0</v>
      </c>
      <c r="AE519" s="743" cm="1">
        <f t="array" ref="AE519">INDEX($H519:$K519,0,MATCH(AE$508,$H$508:$K$508,0))*HLOOKUP(AE$507,$J$504:$R$505,2)</f>
        <v>0</v>
      </c>
      <c r="AF519" s="743" cm="1">
        <f t="array" ref="AF519">INDEX($H519:$K519,0,MATCH(AF$508,$H$508:$K$508,0))*HLOOKUP(AF$507,$J$504:$R$505,2)</f>
        <v>0</v>
      </c>
      <c r="AG519" s="743" cm="1">
        <f t="array" ref="AG519">INDEX($H519:$K519,0,MATCH(AG$508,$H$508:$K$508,0))*HLOOKUP(AG$507,$J$504:$R$505,2)</f>
        <v>0</v>
      </c>
      <c r="AH519" s="743" cm="1">
        <f t="array" ref="AH519">INDEX($H519:$K519,0,MATCH(AH$508,$H$508:$K$508,0))*HLOOKUP(AH$507,$J$504:$R$505,2)</f>
        <v>0</v>
      </c>
      <c r="AI519" s="743" cm="1">
        <f t="array" ref="AI519">INDEX($H519:$K519,0,MATCH(AI$508,$H$508:$K$508,0))*HLOOKUP(AI$507,$J$504:$R$505,2)</f>
        <v>0</v>
      </c>
      <c r="AJ519" s="743" cm="1">
        <f t="array" ref="AJ519">INDEX($H519:$K519,0,MATCH(AJ$508,$H$508:$K$508,0))*HLOOKUP(AJ$507,$J$504:$R$505,2)</f>
        <v>0</v>
      </c>
      <c r="AK519" s="743" cm="1">
        <f t="array" ref="AK519">INDEX($H519:$K519,0,MATCH(AK$508,$H$508:$K$508,0))*HLOOKUP(AK$507,$J$504:$R$505,2)</f>
        <v>0</v>
      </c>
      <c r="AL519" s="743" cm="1">
        <f t="array" ref="AL519">INDEX($H519:$K519,0,MATCH(AL$508,$H$508:$K$508,0))*HLOOKUP(AL$507,$J$504:$R$505,2)</f>
        <v>0</v>
      </c>
      <c r="AM519" s="743" cm="1">
        <f t="array" ref="AM519">INDEX($H519:$K519,0,MATCH(AM$508,$H$508:$K$508,0))*HLOOKUP(AM$507,$J$504:$R$505,2)</f>
        <v>0</v>
      </c>
      <c r="AN519" s="743" cm="1">
        <f t="array" ref="AN519">INDEX($H519:$K519,0,MATCH(AN$508,$H$508:$K$508,0))*HLOOKUP(AN$507,$J$504:$R$505,2)</f>
        <v>0</v>
      </c>
      <c r="AO519" s="743" cm="1">
        <f t="array" ref="AO519">INDEX($H519:$K519,0,MATCH(AO$508,$H$508:$K$508,0))*HLOOKUP(AO$507,$J$504:$R$505,2)</f>
        <v>0</v>
      </c>
      <c r="AP519" s="743" cm="1">
        <f t="array" ref="AP519">INDEX($H519:$K519,0,MATCH(AP$508,$H$508:$K$508,0))*HLOOKUP(AP$507,$J$504:$R$505,2)</f>
        <v>0</v>
      </c>
      <c r="AQ519" s="743" cm="1">
        <f t="array" ref="AQ519">INDEX($H519:$K519,0,MATCH(AQ$508,$H$508:$K$508,0))*HLOOKUP(AQ$507,$J$504:$R$505,2)</f>
        <v>0</v>
      </c>
      <c r="AR519" s="743" cm="1">
        <f t="array" ref="AR519">INDEX($H519:$K519,0,MATCH(AR$508,$H$508:$K$508,0))*HLOOKUP(AR$507,$J$504:$R$505,2)</f>
        <v>0</v>
      </c>
      <c r="AS519" s="743" cm="1">
        <f t="array" ref="AS519">INDEX($H519:$K519,0,MATCH(AS$508,$H$508:$K$508,0))*HLOOKUP(AS$507,$J$504:$R$505,2)</f>
        <v>0</v>
      </c>
      <c r="AT519" s="743" cm="1">
        <f t="array" ref="AT519">INDEX($H519:$K519,0,MATCH(AT$508,$H$508:$K$508,0))*HLOOKUP(AT$507,$J$504:$R$505,2)</f>
        <v>0</v>
      </c>
      <c r="AU519" s="743" cm="1">
        <f t="array" ref="AU519">INDEX($H519:$K519,0,MATCH(AU$508,$H$508:$K$508,0))*HLOOKUP(AU$507,$J$504:$R$505,2)</f>
        <v>0</v>
      </c>
      <c r="AV519" s="196"/>
      <c r="AW519" s="196"/>
      <c r="AX519" s="17"/>
      <c r="AY519" s="9"/>
      <c r="AZ519" s="9"/>
      <c r="BA519" s="9"/>
    </row>
    <row r="520" spans="1:53" ht="15" outlineLevel="1" x14ac:dyDescent="0.25">
      <c r="A520" s="7"/>
      <c r="B520" s="8"/>
      <c r="C520" s="18"/>
      <c r="D520" s="18"/>
      <c r="E520" s="18"/>
      <c r="F520" s="27"/>
      <c r="G520" s="27" t="str">
        <f t="shared" si="130"/>
        <v>ANWFWb</v>
      </c>
      <c r="H520" s="232">
        <v>0</v>
      </c>
      <c r="I520" s="879">
        <v>80.300000000000011</v>
      </c>
      <c r="J520" s="879">
        <v>65.16</v>
      </c>
      <c r="K520" s="879">
        <v>54.3</v>
      </c>
      <c r="L520" s="743" cm="1">
        <f t="array" ref="L520">INDEX($H520:$K520,0,MATCH(L$508,$H$508:$K$508,0))*HLOOKUP(L$507,$J$504:$R$505,2)</f>
        <v>0</v>
      </c>
      <c r="M520" s="743" cm="1">
        <f t="array" ref="M520">INDEX($H520:$K520,0,MATCH(M$508,$H$508:$K$508,0))*HLOOKUP(M$507,$J$504:$R$505,2)</f>
        <v>80.300000000000011</v>
      </c>
      <c r="N520" s="743" cm="1">
        <f t="array" ref="N520">INDEX($H520:$K520,0,MATCH(N$508,$H$508:$K$508,0))*HLOOKUP(N$507,$J$504:$R$505,2)</f>
        <v>65.16</v>
      </c>
      <c r="O520" s="743" cm="1">
        <f t="array" ref="O520">INDEX($H520:$K520,0,MATCH(O$508,$H$508:$K$508,0))*HLOOKUP(O$507,$J$504:$R$505,2)</f>
        <v>54.3</v>
      </c>
      <c r="P520" s="743" cm="1">
        <f t="array" ref="P520">INDEX($H520:$K520,0,MATCH(P$508,$H$508:$K$508,0))*HLOOKUP(P$507,$J$504:$R$505,2)</f>
        <v>0</v>
      </c>
      <c r="Q520" s="743" cm="1">
        <f t="array" ref="Q520">INDEX($H520:$K520,0,MATCH(Q$508,$H$508:$K$508,0))*HLOOKUP(Q$507,$J$504:$R$505,2)</f>
        <v>80.300000000000011</v>
      </c>
      <c r="R520" s="743" cm="1">
        <f t="array" ref="R520">INDEX($H520:$K520,0,MATCH(R$508,$H$508:$K$508,0))*HLOOKUP(R$507,$J$504:$R$505,2)</f>
        <v>65.16</v>
      </c>
      <c r="S520" s="743" cm="1">
        <f t="array" ref="S520">INDEX($H520:$K520,0,MATCH(S$508,$H$508:$K$508,0))*HLOOKUP(S$507,$J$504:$R$505,2)</f>
        <v>54.3</v>
      </c>
      <c r="T520" s="743" cm="1">
        <f t="array" ref="T520">INDEX($H520:$K520,0,MATCH(T$508,$H$508:$K$508,0))*HLOOKUP(T$507,$J$504:$R$505,2)</f>
        <v>0</v>
      </c>
      <c r="U520" s="743" cm="1">
        <f t="array" ref="U520">INDEX($H520:$K520,0,MATCH(U$508,$H$508:$K$508,0))*HLOOKUP(U$507,$J$504:$R$505,2)</f>
        <v>80.300000000000011</v>
      </c>
      <c r="V520" s="743" cm="1">
        <f t="array" ref="V520">INDEX($H520:$K520,0,MATCH(V$508,$H$508:$K$508,0))*HLOOKUP(V$507,$J$504:$R$505,2)</f>
        <v>65.16</v>
      </c>
      <c r="W520" s="743" cm="1">
        <f t="array" ref="W520">INDEX($H520:$K520,0,MATCH(W$508,$H$508:$K$508,0))*HLOOKUP(W$507,$J$504:$R$505,2)</f>
        <v>54.3</v>
      </c>
      <c r="X520" s="743" cm="1">
        <f t="array" ref="X520">INDEX($H520:$K520,0,MATCH(X$508,$H$508:$K$508,0))*HLOOKUP(X$507,$J$504:$R$505,2)</f>
        <v>0</v>
      </c>
      <c r="Y520" s="743" cm="1">
        <f t="array" ref="Y520">INDEX($H520:$K520,0,MATCH(Y$508,$H$508:$K$508,0))*HLOOKUP(Y$507,$J$504:$R$505,2)</f>
        <v>80.300000000000011</v>
      </c>
      <c r="Z520" s="743" cm="1">
        <f t="array" ref="Z520">INDEX($H520:$K520,0,MATCH(Z$508,$H$508:$K$508,0))*HLOOKUP(Z$507,$J$504:$R$505,2)</f>
        <v>65.16</v>
      </c>
      <c r="AA520" s="743" cm="1">
        <f t="array" ref="AA520">INDEX($H520:$K520,0,MATCH(AA$508,$H$508:$K$508,0))*HLOOKUP(AA$507,$J$504:$R$505,2)</f>
        <v>54.3</v>
      </c>
      <c r="AB520" s="743" cm="1">
        <f t="array" ref="AB520">INDEX($H520:$K520,0,MATCH(AB$508,$H$508:$K$508,0))*HLOOKUP(AB$507,$J$504:$R$505,2)</f>
        <v>0</v>
      </c>
      <c r="AC520" s="743" cm="1">
        <f t="array" ref="AC520">INDEX($H520:$K520,0,MATCH(AC$508,$H$508:$K$508,0))*HLOOKUP(AC$507,$J$504:$R$505,2)</f>
        <v>80.300000000000011</v>
      </c>
      <c r="AD520" s="743" cm="1">
        <f t="array" ref="AD520">INDEX($H520:$K520,0,MATCH(AD$508,$H$508:$K$508,0))*HLOOKUP(AD$507,$J$504:$R$505,2)</f>
        <v>65.16</v>
      </c>
      <c r="AE520" s="743" cm="1">
        <f t="array" ref="AE520">INDEX($H520:$K520,0,MATCH(AE$508,$H$508:$K$508,0))*HLOOKUP(AE$507,$J$504:$R$505,2)</f>
        <v>54.3</v>
      </c>
      <c r="AF520" s="743" cm="1">
        <f t="array" ref="AF520">INDEX($H520:$K520,0,MATCH(AF$508,$H$508:$K$508,0))*HLOOKUP(AF$507,$J$504:$R$505,2)</f>
        <v>0</v>
      </c>
      <c r="AG520" s="743" cm="1">
        <f t="array" ref="AG520">INDEX($H520:$K520,0,MATCH(AG$508,$H$508:$K$508,0))*HLOOKUP(AG$507,$J$504:$R$505,2)</f>
        <v>80.300000000000011</v>
      </c>
      <c r="AH520" s="743" cm="1">
        <f t="array" ref="AH520">INDEX($H520:$K520,0,MATCH(AH$508,$H$508:$K$508,0))*HLOOKUP(AH$507,$J$504:$R$505,2)</f>
        <v>65.16</v>
      </c>
      <c r="AI520" s="743" cm="1">
        <f t="array" ref="AI520">INDEX($H520:$K520,0,MATCH(AI$508,$H$508:$K$508,0))*HLOOKUP(AI$507,$J$504:$R$505,2)</f>
        <v>54.3</v>
      </c>
      <c r="AJ520" s="743" cm="1">
        <f t="array" ref="AJ520">INDEX($H520:$K520,0,MATCH(AJ$508,$H$508:$K$508,0))*HLOOKUP(AJ$507,$J$504:$R$505,2)</f>
        <v>0</v>
      </c>
      <c r="AK520" s="743" cm="1">
        <f t="array" ref="AK520">INDEX($H520:$K520,0,MATCH(AK$508,$H$508:$K$508,0))*HLOOKUP(AK$507,$J$504:$R$505,2)</f>
        <v>80.300000000000011</v>
      </c>
      <c r="AL520" s="743" cm="1">
        <f t="array" ref="AL520">INDEX($H520:$K520,0,MATCH(AL$508,$H$508:$K$508,0))*HLOOKUP(AL$507,$J$504:$R$505,2)</f>
        <v>65.16</v>
      </c>
      <c r="AM520" s="743" cm="1">
        <f t="array" ref="AM520">INDEX($H520:$K520,0,MATCH(AM$508,$H$508:$K$508,0))*HLOOKUP(AM$507,$J$504:$R$505,2)</f>
        <v>54.3</v>
      </c>
      <c r="AN520" s="743" cm="1">
        <f t="array" ref="AN520">INDEX($H520:$K520,0,MATCH(AN$508,$H$508:$K$508,0))*HLOOKUP(AN$507,$J$504:$R$505,2)</f>
        <v>0</v>
      </c>
      <c r="AO520" s="743" cm="1">
        <f t="array" ref="AO520">INDEX($H520:$K520,0,MATCH(AO$508,$H$508:$K$508,0))*HLOOKUP(AO$507,$J$504:$R$505,2)</f>
        <v>80.300000000000011</v>
      </c>
      <c r="AP520" s="743" cm="1">
        <f t="array" ref="AP520">INDEX($H520:$K520,0,MATCH(AP$508,$H$508:$K$508,0))*HLOOKUP(AP$507,$J$504:$R$505,2)</f>
        <v>65.16</v>
      </c>
      <c r="AQ520" s="743" cm="1">
        <f t="array" ref="AQ520">INDEX($H520:$K520,0,MATCH(AQ$508,$H$508:$K$508,0))*HLOOKUP(AQ$507,$J$504:$R$505,2)</f>
        <v>54.3</v>
      </c>
      <c r="AR520" s="743" cm="1">
        <f t="array" ref="AR520">INDEX($H520:$K520,0,MATCH(AR$508,$H$508:$K$508,0))*HLOOKUP(AR$507,$J$504:$R$505,2)</f>
        <v>0</v>
      </c>
      <c r="AS520" s="743" cm="1">
        <f t="array" ref="AS520">INDEX($H520:$K520,0,MATCH(AS$508,$H$508:$K$508,0))*HLOOKUP(AS$507,$J$504:$R$505,2)</f>
        <v>80.300000000000011</v>
      </c>
      <c r="AT520" s="743" cm="1">
        <f t="array" ref="AT520">INDEX($H520:$K520,0,MATCH(AT$508,$H$508:$K$508,0))*HLOOKUP(AT$507,$J$504:$R$505,2)</f>
        <v>65.16</v>
      </c>
      <c r="AU520" s="743" cm="1">
        <f t="array" ref="AU520">INDEX($H520:$K520,0,MATCH(AU$508,$H$508:$K$508,0))*HLOOKUP(AU$507,$J$504:$R$505,2)</f>
        <v>54.3</v>
      </c>
      <c r="AV520" s="196"/>
      <c r="AW520" s="196"/>
      <c r="AX520" s="17"/>
      <c r="AY520" s="9"/>
      <c r="AZ520" s="9"/>
      <c r="BA520" s="9"/>
    </row>
    <row r="521" spans="1:53" ht="15" outlineLevel="1" x14ac:dyDescent="0.25">
      <c r="A521" s="7"/>
      <c r="B521" s="8"/>
      <c r="C521" s="18"/>
      <c r="D521" s="18"/>
      <c r="E521" s="18"/>
      <c r="F521" s="27"/>
      <c r="G521" s="27" t="str">
        <f t="shared" si="130"/>
        <v>ANWFWbd</v>
      </c>
      <c r="H521" s="232">
        <v>0</v>
      </c>
      <c r="I521" s="879">
        <v>80.3</v>
      </c>
      <c r="J521" s="879">
        <v>65.16</v>
      </c>
      <c r="K521" s="879">
        <v>54.3</v>
      </c>
      <c r="L521" s="743" cm="1">
        <f t="array" ref="L521">INDEX($H521:$K521,0,MATCH(L$508,$H$508:$K$508,0))*HLOOKUP(L$507,$J$504:$R$505,2)</f>
        <v>0</v>
      </c>
      <c r="M521" s="743" cm="1">
        <f t="array" ref="M521">INDEX($H521:$K521,0,MATCH(M$508,$H$508:$K$508,0))*HLOOKUP(M$507,$J$504:$R$505,2)</f>
        <v>80.3</v>
      </c>
      <c r="N521" s="743" cm="1">
        <f t="array" ref="N521">INDEX($H521:$K521,0,MATCH(N$508,$H$508:$K$508,0))*HLOOKUP(N$507,$J$504:$R$505,2)</f>
        <v>65.16</v>
      </c>
      <c r="O521" s="743" cm="1">
        <f t="array" ref="O521">INDEX($H521:$K521,0,MATCH(O$508,$H$508:$K$508,0))*HLOOKUP(O$507,$J$504:$R$505,2)</f>
        <v>54.3</v>
      </c>
      <c r="P521" s="743" cm="1">
        <f t="array" ref="P521">INDEX($H521:$K521,0,MATCH(P$508,$H$508:$K$508,0))*HLOOKUP(P$507,$J$504:$R$505,2)</f>
        <v>0</v>
      </c>
      <c r="Q521" s="743" cm="1">
        <f t="array" ref="Q521">INDEX($H521:$K521,0,MATCH(Q$508,$H$508:$K$508,0))*HLOOKUP(Q$507,$J$504:$R$505,2)</f>
        <v>80.3</v>
      </c>
      <c r="R521" s="743" cm="1">
        <f t="array" ref="R521">INDEX($H521:$K521,0,MATCH(R$508,$H$508:$K$508,0))*HLOOKUP(R$507,$J$504:$R$505,2)</f>
        <v>65.16</v>
      </c>
      <c r="S521" s="743" cm="1">
        <f t="array" ref="S521">INDEX($H521:$K521,0,MATCH(S$508,$H$508:$K$508,0))*HLOOKUP(S$507,$J$504:$R$505,2)</f>
        <v>54.3</v>
      </c>
      <c r="T521" s="743" cm="1">
        <f t="array" ref="T521">INDEX($H521:$K521,0,MATCH(T$508,$H$508:$K$508,0))*HLOOKUP(T$507,$J$504:$R$505,2)</f>
        <v>0</v>
      </c>
      <c r="U521" s="743" cm="1">
        <f t="array" ref="U521">INDEX($H521:$K521,0,MATCH(U$508,$H$508:$K$508,0))*HLOOKUP(U$507,$J$504:$R$505,2)</f>
        <v>80.3</v>
      </c>
      <c r="V521" s="743" cm="1">
        <f t="array" ref="V521">INDEX($H521:$K521,0,MATCH(V$508,$H$508:$K$508,0))*HLOOKUP(V$507,$J$504:$R$505,2)</f>
        <v>65.16</v>
      </c>
      <c r="W521" s="743" cm="1">
        <f t="array" ref="W521">INDEX($H521:$K521,0,MATCH(W$508,$H$508:$K$508,0))*HLOOKUP(W$507,$J$504:$R$505,2)</f>
        <v>54.3</v>
      </c>
      <c r="X521" s="743" cm="1">
        <f t="array" ref="X521">INDEX($H521:$K521,0,MATCH(X$508,$H$508:$K$508,0))*HLOOKUP(X$507,$J$504:$R$505,2)</f>
        <v>0</v>
      </c>
      <c r="Y521" s="743" cm="1">
        <f t="array" ref="Y521">INDEX($H521:$K521,0,MATCH(Y$508,$H$508:$K$508,0))*HLOOKUP(Y$507,$J$504:$R$505,2)</f>
        <v>80.3</v>
      </c>
      <c r="Z521" s="743" cm="1">
        <f t="array" ref="Z521">INDEX($H521:$K521,0,MATCH(Z$508,$H$508:$K$508,0))*HLOOKUP(Z$507,$J$504:$R$505,2)</f>
        <v>65.16</v>
      </c>
      <c r="AA521" s="743" cm="1">
        <f t="array" ref="AA521">INDEX($H521:$K521,0,MATCH(AA$508,$H$508:$K$508,0))*HLOOKUP(AA$507,$J$504:$R$505,2)</f>
        <v>54.3</v>
      </c>
      <c r="AB521" s="743" cm="1">
        <f t="array" ref="AB521">INDEX($H521:$K521,0,MATCH(AB$508,$H$508:$K$508,0))*HLOOKUP(AB$507,$J$504:$R$505,2)</f>
        <v>0</v>
      </c>
      <c r="AC521" s="743" cm="1">
        <f t="array" ref="AC521">INDEX($H521:$K521,0,MATCH(AC$508,$H$508:$K$508,0))*HLOOKUP(AC$507,$J$504:$R$505,2)</f>
        <v>80.3</v>
      </c>
      <c r="AD521" s="743" cm="1">
        <f t="array" ref="AD521">INDEX($H521:$K521,0,MATCH(AD$508,$H$508:$K$508,0))*HLOOKUP(AD$507,$J$504:$R$505,2)</f>
        <v>65.16</v>
      </c>
      <c r="AE521" s="743" cm="1">
        <f t="array" ref="AE521">INDEX($H521:$K521,0,MATCH(AE$508,$H$508:$K$508,0))*HLOOKUP(AE$507,$J$504:$R$505,2)</f>
        <v>54.3</v>
      </c>
      <c r="AF521" s="743" cm="1">
        <f t="array" ref="AF521">INDEX($H521:$K521,0,MATCH(AF$508,$H$508:$K$508,0))*HLOOKUP(AF$507,$J$504:$R$505,2)</f>
        <v>0</v>
      </c>
      <c r="AG521" s="743" cm="1">
        <f t="array" ref="AG521">INDEX($H521:$K521,0,MATCH(AG$508,$H$508:$K$508,0))*HLOOKUP(AG$507,$J$504:$R$505,2)</f>
        <v>80.3</v>
      </c>
      <c r="AH521" s="743" cm="1">
        <f t="array" ref="AH521">INDEX($H521:$K521,0,MATCH(AH$508,$H$508:$K$508,0))*HLOOKUP(AH$507,$J$504:$R$505,2)</f>
        <v>65.16</v>
      </c>
      <c r="AI521" s="743" cm="1">
        <f t="array" ref="AI521">INDEX($H521:$K521,0,MATCH(AI$508,$H$508:$K$508,0))*HLOOKUP(AI$507,$J$504:$R$505,2)</f>
        <v>54.3</v>
      </c>
      <c r="AJ521" s="743" cm="1">
        <f t="array" ref="AJ521">INDEX($H521:$K521,0,MATCH(AJ$508,$H$508:$K$508,0))*HLOOKUP(AJ$507,$J$504:$R$505,2)</f>
        <v>0</v>
      </c>
      <c r="AK521" s="743" cm="1">
        <f t="array" ref="AK521">INDEX($H521:$K521,0,MATCH(AK$508,$H$508:$K$508,0))*HLOOKUP(AK$507,$J$504:$R$505,2)</f>
        <v>80.3</v>
      </c>
      <c r="AL521" s="743" cm="1">
        <f t="array" ref="AL521">INDEX($H521:$K521,0,MATCH(AL$508,$H$508:$K$508,0))*HLOOKUP(AL$507,$J$504:$R$505,2)</f>
        <v>65.16</v>
      </c>
      <c r="AM521" s="743" cm="1">
        <f t="array" ref="AM521">INDEX($H521:$K521,0,MATCH(AM$508,$H$508:$K$508,0))*HLOOKUP(AM$507,$J$504:$R$505,2)</f>
        <v>54.3</v>
      </c>
      <c r="AN521" s="743" cm="1">
        <f t="array" ref="AN521">INDEX($H521:$K521,0,MATCH(AN$508,$H$508:$K$508,0))*HLOOKUP(AN$507,$J$504:$R$505,2)</f>
        <v>0</v>
      </c>
      <c r="AO521" s="743" cm="1">
        <f t="array" ref="AO521">INDEX($H521:$K521,0,MATCH(AO$508,$H$508:$K$508,0))*HLOOKUP(AO$507,$J$504:$R$505,2)</f>
        <v>80.3</v>
      </c>
      <c r="AP521" s="743" cm="1">
        <f t="array" ref="AP521">INDEX($H521:$K521,0,MATCH(AP$508,$H$508:$K$508,0))*HLOOKUP(AP$507,$J$504:$R$505,2)</f>
        <v>65.16</v>
      </c>
      <c r="AQ521" s="743" cm="1">
        <f t="array" ref="AQ521">INDEX($H521:$K521,0,MATCH(AQ$508,$H$508:$K$508,0))*HLOOKUP(AQ$507,$J$504:$R$505,2)</f>
        <v>54.3</v>
      </c>
      <c r="AR521" s="743" cm="1">
        <f t="array" ref="AR521">INDEX($H521:$K521,0,MATCH(AR$508,$H$508:$K$508,0))*HLOOKUP(AR$507,$J$504:$R$505,2)</f>
        <v>0</v>
      </c>
      <c r="AS521" s="743" cm="1">
        <f t="array" ref="AS521">INDEX($H521:$K521,0,MATCH(AS$508,$H$508:$K$508,0))*HLOOKUP(AS$507,$J$504:$R$505,2)</f>
        <v>80.3</v>
      </c>
      <c r="AT521" s="743" cm="1">
        <f t="array" ref="AT521">INDEX($H521:$K521,0,MATCH(AT$508,$H$508:$K$508,0))*HLOOKUP(AT$507,$J$504:$R$505,2)</f>
        <v>65.16</v>
      </c>
      <c r="AU521" s="743" cm="1">
        <f t="array" ref="AU521">INDEX($H521:$K521,0,MATCH(AU$508,$H$508:$K$508,0))*HLOOKUP(AU$507,$J$504:$R$505,2)</f>
        <v>54.3</v>
      </c>
      <c r="AV521" s="196"/>
      <c r="AW521" s="196"/>
      <c r="AX521" s="17"/>
      <c r="AY521" s="9"/>
      <c r="AZ521" s="9"/>
      <c r="BA521" s="9"/>
    </row>
    <row r="522" spans="1:53" ht="15" outlineLevel="1" x14ac:dyDescent="0.25">
      <c r="A522" s="7"/>
      <c r="B522" s="8"/>
      <c r="C522" s="18"/>
      <c r="D522" s="18"/>
      <c r="E522" s="18"/>
      <c r="F522" s="27"/>
      <c r="G522" s="27" t="str">
        <f t="shared" si="130"/>
        <v>AANWFw</v>
      </c>
      <c r="H522" s="232">
        <v>0</v>
      </c>
      <c r="I522" s="879">
        <v>80.3</v>
      </c>
      <c r="J522" s="879">
        <v>54.3</v>
      </c>
      <c r="K522" s="879">
        <v>21.72</v>
      </c>
      <c r="L522" s="743" cm="1">
        <f t="array" ref="L522">INDEX($H522:$K522,0,MATCH(L$508,$H$508:$K$508,0))*HLOOKUP(L$507,$J$504:$R$505,2)</f>
        <v>0</v>
      </c>
      <c r="M522" s="743" cm="1">
        <f t="array" ref="M522">INDEX($H522:$K522,0,MATCH(M$508,$H$508:$K$508,0))*HLOOKUP(M$507,$J$504:$R$505,2)</f>
        <v>80.3</v>
      </c>
      <c r="N522" s="743" cm="1">
        <f t="array" ref="N522">INDEX($H522:$K522,0,MATCH(N$508,$H$508:$K$508,0))*HLOOKUP(N$507,$J$504:$R$505,2)</f>
        <v>54.3</v>
      </c>
      <c r="O522" s="743" cm="1">
        <f t="array" ref="O522">INDEX($H522:$K522,0,MATCH(O$508,$H$508:$K$508,0))*HLOOKUP(O$507,$J$504:$R$505,2)</f>
        <v>21.72</v>
      </c>
      <c r="P522" s="743" cm="1">
        <f t="array" ref="P522">INDEX($H522:$K522,0,MATCH(P$508,$H$508:$K$508,0))*HLOOKUP(P$507,$J$504:$R$505,2)</f>
        <v>0</v>
      </c>
      <c r="Q522" s="743" cm="1">
        <f t="array" ref="Q522">INDEX($H522:$K522,0,MATCH(Q$508,$H$508:$K$508,0))*HLOOKUP(Q$507,$J$504:$R$505,2)</f>
        <v>80.3</v>
      </c>
      <c r="R522" s="743" cm="1">
        <f t="array" ref="R522">INDEX($H522:$K522,0,MATCH(R$508,$H$508:$K$508,0))*HLOOKUP(R$507,$J$504:$R$505,2)</f>
        <v>54.3</v>
      </c>
      <c r="S522" s="743" cm="1">
        <f t="array" ref="S522">INDEX($H522:$K522,0,MATCH(S$508,$H$508:$K$508,0))*HLOOKUP(S$507,$J$504:$R$505,2)</f>
        <v>21.72</v>
      </c>
      <c r="T522" s="743" cm="1">
        <f t="array" ref="T522">INDEX($H522:$K522,0,MATCH(T$508,$H$508:$K$508,0))*HLOOKUP(T$507,$J$504:$R$505,2)</f>
        <v>0</v>
      </c>
      <c r="U522" s="743" cm="1">
        <f t="array" ref="U522">INDEX($H522:$K522,0,MATCH(U$508,$H$508:$K$508,0))*HLOOKUP(U$507,$J$504:$R$505,2)</f>
        <v>80.3</v>
      </c>
      <c r="V522" s="743" cm="1">
        <f t="array" ref="V522">INDEX($H522:$K522,0,MATCH(V$508,$H$508:$K$508,0))*HLOOKUP(V$507,$J$504:$R$505,2)</f>
        <v>54.3</v>
      </c>
      <c r="W522" s="743" cm="1">
        <f t="array" ref="W522">INDEX($H522:$K522,0,MATCH(W$508,$H$508:$K$508,0))*HLOOKUP(W$507,$J$504:$R$505,2)</f>
        <v>21.72</v>
      </c>
      <c r="X522" s="743" cm="1">
        <f t="array" ref="X522">INDEX($H522:$K522,0,MATCH(X$508,$H$508:$K$508,0))*HLOOKUP(X$507,$J$504:$R$505,2)</f>
        <v>0</v>
      </c>
      <c r="Y522" s="743" cm="1">
        <f t="array" ref="Y522">INDEX($H522:$K522,0,MATCH(Y$508,$H$508:$K$508,0))*HLOOKUP(Y$507,$J$504:$R$505,2)</f>
        <v>80.3</v>
      </c>
      <c r="Z522" s="743" cm="1">
        <f t="array" ref="Z522">INDEX($H522:$K522,0,MATCH(Z$508,$H$508:$K$508,0))*HLOOKUP(Z$507,$J$504:$R$505,2)</f>
        <v>54.3</v>
      </c>
      <c r="AA522" s="743" cm="1">
        <f t="array" ref="AA522">INDEX($H522:$K522,0,MATCH(AA$508,$H$508:$K$508,0))*HLOOKUP(AA$507,$J$504:$R$505,2)</f>
        <v>21.72</v>
      </c>
      <c r="AB522" s="743" cm="1">
        <f t="array" ref="AB522">INDEX($H522:$K522,0,MATCH(AB$508,$H$508:$K$508,0))*HLOOKUP(AB$507,$J$504:$R$505,2)</f>
        <v>0</v>
      </c>
      <c r="AC522" s="743" cm="1">
        <f t="array" ref="AC522">INDEX($H522:$K522,0,MATCH(AC$508,$H$508:$K$508,0))*HLOOKUP(AC$507,$J$504:$R$505,2)</f>
        <v>80.3</v>
      </c>
      <c r="AD522" s="743" cm="1">
        <f t="array" ref="AD522">INDEX($H522:$K522,0,MATCH(AD$508,$H$508:$K$508,0))*HLOOKUP(AD$507,$J$504:$R$505,2)</f>
        <v>54.3</v>
      </c>
      <c r="AE522" s="743" cm="1">
        <f t="array" ref="AE522">INDEX($H522:$K522,0,MATCH(AE$508,$H$508:$K$508,0))*HLOOKUP(AE$507,$J$504:$R$505,2)</f>
        <v>21.72</v>
      </c>
      <c r="AF522" s="743" cm="1">
        <f t="array" ref="AF522">INDEX($H522:$K522,0,MATCH(AF$508,$H$508:$K$508,0))*HLOOKUP(AF$507,$J$504:$R$505,2)</f>
        <v>0</v>
      </c>
      <c r="AG522" s="743" cm="1">
        <f t="array" ref="AG522">INDEX($H522:$K522,0,MATCH(AG$508,$H$508:$K$508,0))*HLOOKUP(AG$507,$J$504:$R$505,2)</f>
        <v>80.3</v>
      </c>
      <c r="AH522" s="743" cm="1">
        <f t="array" ref="AH522">INDEX($H522:$K522,0,MATCH(AH$508,$H$508:$K$508,0))*HLOOKUP(AH$507,$J$504:$R$505,2)</f>
        <v>54.3</v>
      </c>
      <c r="AI522" s="743" cm="1">
        <f t="array" ref="AI522">INDEX($H522:$K522,0,MATCH(AI$508,$H$508:$K$508,0))*HLOOKUP(AI$507,$J$504:$R$505,2)</f>
        <v>21.72</v>
      </c>
      <c r="AJ522" s="743" cm="1">
        <f t="array" ref="AJ522">INDEX($H522:$K522,0,MATCH(AJ$508,$H$508:$K$508,0))*HLOOKUP(AJ$507,$J$504:$R$505,2)</f>
        <v>0</v>
      </c>
      <c r="AK522" s="743" cm="1">
        <f t="array" ref="AK522">INDEX($H522:$K522,0,MATCH(AK$508,$H$508:$K$508,0))*HLOOKUP(AK$507,$J$504:$R$505,2)</f>
        <v>80.3</v>
      </c>
      <c r="AL522" s="743" cm="1">
        <f t="array" ref="AL522">INDEX($H522:$K522,0,MATCH(AL$508,$H$508:$K$508,0))*HLOOKUP(AL$507,$J$504:$R$505,2)</f>
        <v>54.3</v>
      </c>
      <c r="AM522" s="743" cm="1">
        <f t="array" ref="AM522">INDEX($H522:$K522,0,MATCH(AM$508,$H$508:$K$508,0))*HLOOKUP(AM$507,$J$504:$R$505,2)</f>
        <v>21.72</v>
      </c>
      <c r="AN522" s="743" cm="1">
        <f t="array" ref="AN522">INDEX($H522:$K522,0,MATCH(AN$508,$H$508:$K$508,0))*HLOOKUP(AN$507,$J$504:$R$505,2)</f>
        <v>0</v>
      </c>
      <c r="AO522" s="743" cm="1">
        <f t="array" ref="AO522">INDEX($H522:$K522,0,MATCH(AO$508,$H$508:$K$508,0))*HLOOKUP(AO$507,$J$504:$R$505,2)</f>
        <v>80.3</v>
      </c>
      <c r="AP522" s="743" cm="1">
        <f t="array" ref="AP522">INDEX($H522:$K522,0,MATCH(AP$508,$H$508:$K$508,0))*HLOOKUP(AP$507,$J$504:$R$505,2)</f>
        <v>54.3</v>
      </c>
      <c r="AQ522" s="743" cm="1">
        <f t="array" ref="AQ522">INDEX($H522:$K522,0,MATCH(AQ$508,$H$508:$K$508,0))*HLOOKUP(AQ$507,$J$504:$R$505,2)</f>
        <v>21.72</v>
      </c>
      <c r="AR522" s="743" cm="1">
        <f t="array" ref="AR522">INDEX($H522:$K522,0,MATCH(AR$508,$H$508:$K$508,0))*HLOOKUP(AR$507,$J$504:$R$505,2)</f>
        <v>0</v>
      </c>
      <c r="AS522" s="743" cm="1">
        <f t="array" ref="AS522">INDEX($H522:$K522,0,MATCH(AS$508,$H$508:$K$508,0))*HLOOKUP(AS$507,$J$504:$R$505,2)</f>
        <v>80.3</v>
      </c>
      <c r="AT522" s="743" cm="1">
        <f t="array" ref="AT522">INDEX($H522:$K522,0,MATCH(AT$508,$H$508:$K$508,0))*HLOOKUP(AT$507,$J$504:$R$505,2)</f>
        <v>54.3</v>
      </c>
      <c r="AU522" s="743" cm="1">
        <f t="array" ref="AU522">INDEX($H522:$K522,0,MATCH(AU$508,$H$508:$K$508,0))*HLOOKUP(AU$507,$J$504:$R$505,2)</f>
        <v>21.72</v>
      </c>
      <c r="AV522" s="196"/>
      <c r="AW522" s="196"/>
      <c r="AX522" s="17"/>
      <c r="AY522" s="9"/>
      <c r="AZ522" s="9"/>
      <c r="BA522" s="9"/>
    </row>
    <row r="523" spans="1:53" ht="15" outlineLevel="1" x14ac:dyDescent="0.25">
      <c r="A523" s="7"/>
      <c r="B523" s="8"/>
      <c r="C523" s="18"/>
      <c r="D523" s="18"/>
      <c r="E523" s="18"/>
      <c r="F523" s="27"/>
      <c r="G523" s="27" t="str">
        <f t="shared" si="130"/>
        <v>AANWFwd</v>
      </c>
      <c r="H523" s="232">
        <v>0</v>
      </c>
      <c r="I523" s="879">
        <v>80.3</v>
      </c>
      <c r="J523" s="879">
        <v>54.3</v>
      </c>
      <c r="K523" s="879">
        <v>21.72</v>
      </c>
      <c r="L523" s="743" cm="1">
        <f t="array" ref="L523">INDEX($H523:$K523,0,MATCH(L$508,$H$508:$K$508,0))*HLOOKUP(L$507,$J$504:$R$505,2)</f>
        <v>0</v>
      </c>
      <c r="M523" s="743" cm="1">
        <f t="array" ref="M523">INDEX($H523:$K523,0,MATCH(M$508,$H$508:$K$508,0))*HLOOKUP(M$507,$J$504:$R$505,2)</f>
        <v>80.3</v>
      </c>
      <c r="N523" s="743" cm="1">
        <f t="array" ref="N523">INDEX($H523:$K523,0,MATCH(N$508,$H$508:$K$508,0))*HLOOKUP(N$507,$J$504:$R$505,2)</f>
        <v>54.3</v>
      </c>
      <c r="O523" s="743" cm="1">
        <f t="array" ref="O523">INDEX($H523:$K523,0,MATCH(O$508,$H$508:$K$508,0))*HLOOKUP(O$507,$J$504:$R$505,2)</f>
        <v>21.72</v>
      </c>
      <c r="P523" s="743" cm="1">
        <f t="array" ref="P523">INDEX($H523:$K523,0,MATCH(P$508,$H$508:$K$508,0))*HLOOKUP(P$507,$J$504:$R$505,2)</f>
        <v>0</v>
      </c>
      <c r="Q523" s="743" cm="1">
        <f t="array" ref="Q523">INDEX($H523:$K523,0,MATCH(Q$508,$H$508:$K$508,0))*HLOOKUP(Q$507,$J$504:$R$505,2)</f>
        <v>80.3</v>
      </c>
      <c r="R523" s="743" cm="1">
        <f t="array" ref="R523">INDEX($H523:$K523,0,MATCH(R$508,$H$508:$K$508,0))*HLOOKUP(R$507,$J$504:$R$505,2)</f>
        <v>54.3</v>
      </c>
      <c r="S523" s="743" cm="1">
        <f t="array" ref="S523">INDEX($H523:$K523,0,MATCH(S$508,$H$508:$K$508,0))*HLOOKUP(S$507,$J$504:$R$505,2)</f>
        <v>21.72</v>
      </c>
      <c r="T523" s="743" cm="1">
        <f t="array" ref="T523">INDEX($H523:$K523,0,MATCH(T$508,$H$508:$K$508,0))*HLOOKUP(T$507,$J$504:$R$505,2)</f>
        <v>0</v>
      </c>
      <c r="U523" s="743" cm="1">
        <f t="array" ref="U523">INDEX($H523:$K523,0,MATCH(U$508,$H$508:$K$508,0))*HLOOKUP(U$507,$J$504:$R$505,2)</f>
        <v>80.3</v>
      </c>
      <c r="V523" s="743" cm="1">
        <f t="array" ref="V523">INDEX($H523:$K523,0,MATCH(V$508,$H$508:$K$508,0))*HLOOKUP(V$507,$J$504:$R$505,2)</f>
        <v>54.3</v>
      </c>
      <c r="W523" s="743" cm="1">
        <f t="array" ref="W523">INDEX($H523:$K523,0,MATCH(W$508,$H$508:$K$508,0))*HLOOKUP(W$507,$J$504:$R$505,2)</f>
        <v>21.72</v>
      </c>
      <c r="X523" s="743" cm="1">
        <f t="array" ref="X523">INDEX($H523:$K523,0,MATCH(X$508,$H$508:$K$508,0))*HLOOKUP(X$507,$J$504:$R$505,2)</f>
        <v>0</v>
      </c>
      <c r="Y523" s="743" cm="1">
        <f t="array" ref="Y523">INDEX($H523:$K523,0,MATCH(Y$508,$H$508:$K$508,0))*HLOOKUP(Y$507,$J$504:$R$505,2)</f>
        <v>80.3</v>
      </c>
      <c r="Z523" s="743" cm="1">
        <f t="array" ref="Z523">INDEX($H523:$K523,0,MATCH(Z$508,$H$508:$K$508,0))*HLOOKUP(Z$507,$J$504:$R$505,2)</f>
        <v>54.3</v>
      </c>
      <c r="AA523" s="743" cm="1">
        <f t="array" ref="AA523">INDEX($H523:$K523,0,MATCH(AA$508,$H$508:$K$508,0))*HLOOKUP(AA$507,$J$504:$R$505,2)</f>
        <v>21.72</v>
      </c>
      <c r="AB523" s="743" cm="1">
        <f t="array" ref="AB523">INDEX($H523:$K523,0,MATCH(AB$508,$H$508:$K$508,0))*HLOOKUP(AB$507,$J$504:$R$505,2)</f>
        <v>0</v>
      </c>
      <c r="AC523" s="743" cm="1">
        <f t="array" ref="AC523">INDEX($H523:$K523,0,MATCH(AC$508,$H$508:$K$508,0))*HLOOKUP(AC$507,$J$504:$R$505,2)</f>
        <v>80.3</v>
      </c>
      <c r="AD523" s="743" cm="1">
        <f t="array" ref="AD523">INDEX($H523:$K523,0,MATCH(AD$508,$H$508:$K$508,0))*HLOOKUP(AD$507,$J$504:$R$505,2)</f>
        <v>54.3</v>
      </c>
      <c r="AE523" s="743" cm="1">
        <f t="array" ref="AE523">INDEX($H523:$K523,0,MATCH(AE$508,$H$508:$K$508,0))*HLOOKUP(AE$507,$J$504:$R$505,2)</f>
        <v>21.72</v>
      </c>
      <c r="AF523" s="743" cm="1">
        <f t="array" ref="AF523">INDEX($H523:$K523,0,MATCH(AF$508,$H$508:$K$508,0))*HLOOKUP(AF$507,$J$504:$R$505,2)</f>
        <v>0</v>
      </c>
      <c r="AG523" s="743" cm="1">
        <f t="array" ref="AG523">INDEX($H523:$K523,0,MATCH(AG$508,$H$508:$K$508,0))*HLOOKUP(AG$507,$J$504:$R$505,2)</f>
        <v>80.3</v>
      </c>
      <c r="AH523" s="743" cm="1">
        <f t="array" ref="AH523">INDEX($H523:$K523,0,MATCH(AH$508,$H$508:$K$508,0))*HLOOKUP(AH$507,$J$504:$R$505,2)</f>
        <v>54.3</v>
      </c>
      <c r="AI523" s="743" cm="1">
        <f t="array" ref="AI523">INDEX($H523:$K523,0,MATCH(AI$508,$H$508:$K$508,0))*HLOOKUP(AI$507,$J$504:$R$505,2)</f>
        <v>21.72</v>
      </c>
      <c r="AJ523" s="743" cm="1">
        <f t="array" ref="AJ523">INDEX($H523:$K523,0,MATCH(AJ$508,$H$508:$K$508,0))*HLOOKUP(AJ$507,$J$504:$R$505,2)</f>
        <v>0</v>
      </c>
      <c r="AK523" s="743" cm="1">
        <f t="array" ref="AK523">INDEX($H523:$K523,0,MATCH(AK$508,$H$508:$K$508,0))*HLOOKUP(AK$507,$J$504:$R$505,2)</f>
        <v>80.3</v>
      </c>
      <c r="AL523" s="743" cm="1">
        <f t="array" ref="AL523">INDEX($H523:$K523,0,MATCH(AL$508,$H$508:$K$508,0))*HLOOKUP(AL$507,$J$504:$R$505,2)</f>
        <v>54.3</v>
      </c>
      <c r="AM523" s="743" cm="1">
        <f t="array" ref="AM523">INDEX($H523:$K523,0,MATCH(AM$508,$H$508:$K$508,0))*HLOOKUP(AM$507,$J$504:$R$505,2)</f>
        <v>21.72</v>
      </c>
      <c r="AN523" s="743" cm="1">
        <f t="array" ref="AN523">INDEX($H523:$K523,0,MATCH(AN$508,$H$508:$K$508,0))*HLOOKUP(AN$507,$J$504:$R$505,2)</f>
        <v>0</v>
      </c>
      <c r="AO523" s="743" cm="1">
        <f t="array" ref="AO523">INDEX($H523:$K523,0,MATCH(AO$508,$H$508:$K$508,0))*HLOOKUP(AO$507,$J$504:$R$505,2)</f>
        <v>80.3</v>
      </c>
      <c r="AP523" s="743" cm="1">
        <f t="array" ref="AP523">INDEX($H523:$K523,0,MATCH(AP$508,$H$508:$K$508,0))*HLOOKUP(AP$507,$J$504:$R$505,2)</f>
        <v>54.3</v>
      </c>
      <c r="AQ523" s="743" cm="1">
        <f t="array" ref="AQ523">INDEX($H523:$K523,0,MATCH(AQ$508,$H$508:$K$508,0))*HLOOKUP(AQ$507,$J$504:$R$505,2)</f>
        <v>21.72</v>
      </c>
      <c r="AR523" s="743" cm="1">
        <f t="array" ref="AR523">INDEX($H523:$K523,0,MATCH(AR$508,$H$508:$K$508,0))*HLOOKUP(AR$507,$J$504:$R$505,2)</f>
        <v>0</v>
      </c>
      <c r="AS523" s="743" cm="1">
        <f t="array" ref="AS523">INDEX($H523:$K523,0,MATCH(AS$508,$H$508:$K$508,0))*HLOOKUP(AS$507,$J$504:$R$505,2)</f>
        <v>80.3</v>
      </c>
      <c r="AT523" s="743" cm="1">
        <f t="array" ref="AT523">INDEX($H523:$K523,0,MATCH(AT$508,$H$508:$K$508,0))*HLOOKUP(AT$507,$J$504:$R$505,2)</f>
        <v>54.3</v>
      </c>
      <c r="AU523" s="743" cm="1">
        <f t="array" ref="AU523">INDEX($H523:$K523,0,MATCH(AU$508,$H$508:$K$508,0))*HLOOKUP(AU$507,$J$504:$R$505,2)</f>
        <v>21.72</v>
      </c>
      <c r="AV523" s="196"/>
      <c r="AW523" s="196"/>
      <c r="AX523" s="17"/>
      <c r="AY523" s="9"/>
      <c r="AZ523" s="9"/>
      <c r="BA523" s="9"/>
    </row>
    <row r="524" spans="1:53" ht="15" outlineLevel="1" x14ac:dyDescent="0.25">
      <c r="A524" s="7"/>
      <c r="B524" s="8"/>
      <c r="C524" s="18"/>
      <c r="D524" s="18"/>
      <c r="E524" s="18"/>
      <c r="F524" s="27"/>
      <c r="G524" s="27" t="str">
        <f t="shared" si="130"/>
        <v>AAANWf</v>
      </c>
      <c r="H524" s="232">
        <v>0</v>
      </c>
      <c r="I524" s="879">
        <v>80.3</v>
      </c>
      <c r="J524" s="879">
        <v>0</v>
      </c>
      <c r="K524" s="879">
        <v>0</v>
      </c>
      <c r="L524" s="743" cm="1">
        <f t="array" ref="L524">INDEX($H524:$K524,0,MATCH(L$508,$H$508:$K$508,0))*HLOOKUP(L$507,$J$504:$R$505,2)</f>
        <v>0</v>
      </c>
      <c r="M524" s="743" cm="1">
        <f t="array" ref="M524">INDEX($H524:$K524,0,MATCH(M$508,$H$508:$K$508,0))*HLOOKUP(M$507,$J$504:$R$505,2)</f>
        <v>80.3</v>
      </c>
      <c r="N524" s="743" cm="1">
        <f t="array" ref="N524">INDEX($H524:$K524,0,MATCH(N$508,$H$508:$K$508,0))*HLOOKUP(N$507,$J$504:$R$505,2)</f>
        <v>0</v>
      </c>
      <c r="O524" s="743" cm="1">
        <f t="array" ref="O524">INDEX($H524:$K524,0,MATCH(O$508,$H$508:$K$508,0))*HLOOKUP(O$507,$J$504:$R$505,2)</f>
        <v>0</v>
      </c>
      <c r="P524" s="743" cm="1">
        <f t="array" ref="P524">INDEX($H524:$K524,0,MATCH(P$508,$H$508:$K$508,0))*HLOOKUP(P$507,$J$504:$R$505,2)</f>
        <v>0</v>
      </c>
      <c r="Q524" s="743" cm="1">
        <f t="array" ref="Q524">INDEX($H524:$K524,0,MATCH(Q$508,$H$508:$K$508,0))*HLOOKUP(Q$507,$J$504:$R$505,2)</f>
        <v>80.3</v>
      </c>
      <c r="R524" s="743" cm="1">
        <f t="array" ref="R524">INDEX($H524:$K524,0,MATCH(R$508,$H$508:$K$508,0))*HLOOKUP(R$507,$J$504:$R$505,2)</f>
        <v>0</v>
      </c>
      <c r="S524" s="743" cm="1">
        <f t="array" ref="S524">INDEX($H524:$K524,0,MATCH(S$508,$H$508:$K$508,0))*HLOOKUP(S$507,$J$504:$R$505,2)</f>
        <v>0</v>
      </c>
      <c r="T524" s="743" cm="1">
        <f t="array" ref="T524">INDEX($H524:$K524,0,MATCH(T$508,$H$508:$K$508,0))*HLOOKUP(T$507,$J$504:$R$505,2)</f>
        <v>0</v>
      </c>
      <c r="U524" s="743" cm="1">
        <f t="array" ref="U524">INDEX($H524:$K524,0,MATCH(U$508,$H$508:$K$508,0))*HLOOKUP(U$507,$J$504:$R$505,2)</f>
        <v>80.3</v>
      </c>
      <c r="V524" s="743" cm="1">
        <f t="array" ref="V524">INDEX($H524:$K524,0,MATCH(V$508,$H$508:$K$508,0))*HLOOKUP(V$507,$J$504:$R$505,2)</f>
        <v>0</v>
      </c>
      <c r="W524" s="743" cm="1">
        <f t="array" ref="W524">INDEX($H524:$K524,0,MATCH(W$508,$H$508:$K$508,0))*HLOOKUP(W$507,$J$504:$R$505,2)</f>
        <v>0</v>
      </c>
      <c r="X524" s="743" cm="1">
        <f t="array" ref="X524">INDEX($H524:$K524,0,MATCH(X$508,$H$508:$K$508,0))*HLOOKUP(X$507,$J$504:$R$505,2)</f>
        <v>0</v>
      </c>
      <c r="Y524" s="743" cm="1">
        <f t="array" ref="Y524">INDEX($H524:$K524,0,MATCH(Y$508,$H$508:$K$508,0))*HLOOKUP(Y$507,$J$504:$R$505,2)</f>
        <v>80.3</v>
      </c>
      <c r="Z524" s="743" cm="1">
        <f t="array" ref="Z524">INDEX($H524:$K524,0,MATCH(Z$508,$H$508:$K$508,0))*HLOOKUP(Z$507,$J$504:$R$505,2)</f>
        <v>0</v>
      </c>
      <c r="AA524" s="743" cm="1">
        <f t="array" ref="AA524">INDEX($H524:$K524,0,MATCH(AA$508,$H$508:$K$508,0))*HLOOKUP(AA$507,$J$504:$R$505,2)</f>
        <v>0</v>
      </c>
      <c r="AB524" s="743" cm="1">
        <f t="array" ref="AB524">INDEX($H524:$K524,0,MATCH(AB$508,$H$508:$K$508,0))*HLOOKUP(AB$507,$J$504:$R$505,2)</f>
        <v>0</v>
      </c>
      <c r="AC524" s="743" cm="1">
        <f t="array" ref="AC524">INDEX($H524:$K524,0,MATCH(AC$508,$H$508:$K$508,0))*HLOOKUP(AC$507,$J$504:$R$505,2)</f>
        <v>80.3</v>
      </c>
      <c r="AD524" s="743" cm="1">
        <f t="array" ref="AD524">INDEX($H524:$K524,0,MATCH(AD$508,$H$508:$K$508,0))*HLOOKUP(AD$507,$J$504:$R$505,2)</f>
        <v>0</v>
      </c>
      <c r="AE524" s="743" cm="1">
        <f t="array" ref="AE524">INDEX($H524:$K524,0,MATCH(AE$508,$H$508:$K$508,0))*HLOOKUP(AE$507,$J$504:$R$505,2)</f>
        <v>0</v>
      </c>
      <c r="AF524" s="743" cm="1">
        <f t="array" ref="AF524">INDEX($H524:$K524,0,MATCH(AF$508,$H$508:$K$508,0))*HLOOKUP(AF$507,$J$504:$R$505,2)</f>
        <v>0</v>
      </c>
      <c r="AG524" s="743" cm="1">
        <f t="array" ref="AG524">INDEX($H524:$K524,0,MATCH(AG$508,$H$508:$K$508,0))*HLOOKUP(AG$507,$J$504:$R$505,2)</f>
        <v>80.3</v>
      </c>
      <c r="AH524" s="743" cm="1">
        <f t="array" ref="AH524">INDEX($H524:$K524,0,MATCH(AH$508,$H$508:$K$508,0))*HLOOKUP(AH$507,$J$504:$R$505,2)</f>
        <v>0</v>
      </c>
      <c r="AI524" s="743" cm="1">
        <f t="array" ref="AI524">INDEX($H524:$K524,0,MATCH(AI$508,$H$508:$K$508,0))*HLOOKUP(AI$507,$J$504:$R$505,2)</f>
        <v>0</v>
      </c>
      <c r="AJ524" s="743" cm="1">
        <f t="array" ref="AJ524">INDEX($H524:$K524,0,MATCH(AJ$508,$H$508:$K$508,0))*HLOOKUP(AJ$507,$J$504:$R$505,2)</f>
        <v>0</v>
      </c>
      <c r="AK524" s="743" cm="1">
        <f t="array" ref="AK524">INDEX($H524:$K524,0,MATCH(AK$508,$H$508:$K$508,0))*HLOOKUP(AK$507,$J$504:$R$505,2)</f>
        <v>80.3</v>
      </c>
      <c r="AL524" s="743" cm="1">
        <f t="array" ref="AL524">INDEX($H524:$K524,0,MATCH(AL$508,$H$508:$K$508,0))*HLOOKUP(AL$507,$J$504:$R$505,2)</f>
        <v>0</v>
      </c>
      <c r="AM524" s="743" cm="1">
        <f t="array" ref="AM524">INDEX($H524:$K524,0,MATCH(AM$508,$H$508:$K$508,0))*HLOOKUP(AM$507,$J$504:$R$505,2)</f>
        <v>0</v>
      </c>
      <c r="AN524" s="743" cm="1">
        <f t="array" ref="AN524">INDEX($H524:$K524,0,MATCH(AN$508,$H$508:$K$508,0))*HLOOKUP(AN$507,$J$504:$R$505,2)</f>
        <v>0</v>
      </c>
      <c r="AO524" s="743" cm="1">
        <f t="array" ref="AO524">INDEX($H524:$K524,0,MATCH(AO$508,$H$508:$K$508,0))*HLOOKUP(AO$507,$J$504:$R$505,2)</f>
        <v>80.3</v>
      </c>
      <c r="AP524" s="743" cm="1">
        <f t="array" ref="AP524">INDEX($H524:$K524,0,MATCH(AP$508,$H$508:$K$508,0))*HLOOKUP(AP$507,$J$504:$R$505,2)</f>
        <v>0</v>
      </c>
      <c r="AQ524" s="743" cm="1">
        <f t="array" ref="AQ524">INDEX($H524:$K524,0,MATCH(AQ$508,$H$508:$K$508,0))*HLOOKUP(AQ$507,$J$504:$R$505,2)</f>
        <v>0</v>
      </c>
      <c r="AR524" s="743" cm="1">
        <f t="array" ref="AR524">INDEX($H524:$K524,0,MATCH(AR$508,$H$508:$K$508,0))*HLOOKUP(AR$507,$J$504:$R$505,2)</f>
        <v>0</v>
      </c>
      <c r="AS524" s="743" cm="1">
        <f t="array" ref="AS524">INDEX($H524:$K524,0,MATCH(AS$508,$H$508:$K$508,0))*HLOOKUP(AS$507,$J$504:$R$505,2)</f>
        <v>80.3</v>
      </c>
      <c r="AT524" s="743" cm="1">
        <f t="array" ref="AT524">INDEX($H524:$K524,0,MATCH(AT$508,$H$508:$K$508,0))*HLOOKUP(AT$507,$J$504:$R$505,2)</f>
        <v>0</v>
      </c>
      <c r="AU524" s="743" cm="1">
        <f t="array" ref="AU524">INDEX($H524:$K524,0,MATCH(AU$508,$H$508:$K$508,0))*HLOOKUP(AU$507,$J$504:$R$505,2)</f>
        <v>0</v>
      </c>
      <c r="AV524" s="196"/>
      <c r="AW524" s="196"/>
      <c r="AX524" s="17"/>
      <c r="AY524" s="9"/>
      <c r="AZ524" s="9"/>
      <c r="BA524" s="9"/>
    </row>
    <row r="525" spans="1:53" ht="15" outlineLevel="1" x14ac:dyDescent="0.25">
      <c r="A525" s="7"/>
      <c r="B525" s="8"/>
      <c r="C525" s="18"/>
      <c r="D525" s="18"/>
      <c r="E525" s="18"/>
      <c r="F525" s="27"/>
      <c r="G525" s="27" t="str">
        <f t="shared" si="130"/>
        <v>YAAA2Nw</v>
      </c>
      <c r="H525" s="232">
        <v>0</v>
      </c>
      <c r="I525" s="879">
        <v>80.3</v>
      </c>
      <c r="J525" s="879">
        <v>65.16</v>
      </c>
      <c r="K525" s="879">
        <v>43.44</v>
      </c>
      <c r="L525" s="743" cm="1">
        <f t="array" ref="L525">INDEX($H525:$K525,0,MATCH(L$508,$H$508:$K$508,0))*HLOOKUP(L$507,$J$504:$R$505,2)</f>
        <v>0</v>
      </c>
      <c r="M525" s="743" cm="1">
        <f t="array" ref="M525">INDEX($H525:$K525,0,MATCH(M$508,$H$508:$K$508,0))*HLOOKUP(M$507,$J$504:$R$505,2)</f>
        <v>80.3</v>
      </c>
      <c r="N525" s="743" cm="1">
        <f t="array" ref="N525">INDEX($H525:$K525,0,MATCH(N$508,$H$508:$K$508,0))*HLOOKUP(N$507,$J$504:$R$505,2)</f>
        <v>65.16</v>
      </c>
      <c r="O525" s="743" cm="1">
        <f t="array" ref="O525">INDEX($H525:$K525,0,MATCH(O$508,$H$508:$K$508,0))*HLOOKUP(O$507,$J$504:$R$505,2)</f>
        <v>43.44</v>
      </c>
      <c r="P525" s="743" cm="1">
        <f t="array" ref="P525">INDEX($H525:$K525,0,MATCH(P$508,$H$508:$K$508,0))*HLOOKUP(P$507,$J$504:$R$505,2)</f>
        <v>0</v>
      </c>
      <c r="Q525" s="743" cm="1">
        <f t="array" ref="Q525">INDEX($H525:$K525,0,MATCH(Q$508,$H$508:$K$508,0))*HLOOKUP(Q$507,$J$504:$R$505,2)</f>
        <v>80.3</v>
      </c>
      <c r="R525" s="743" cm="1">
        <f t="array" ref="R525">INDEX($H525:$K525,0,MATCH(R$508,$H$508:$K$508,0))*HLOOKUP(R$507,$J$504:$R$505,2)</f>
        <v>65.16</v>
      </c>
      <c r="S525" s="743" cm="1">
        <f t="array" ref="S525">INDEX($H525:$K525,0,MATCH(S$508,$H$508:$K$508,0))*HLOOKUP(S$507,$J$504:$R$505,2)</f>
        <v>43.44</v>
      </c>
      <c r="T525" s="743" cm="1">
        <f t="array" ref="T525">INDEX($H525:$K525,0,MATCH(T$508,$H$508:$K$508,0))*HLOOKUP(T$507,$J$504:$R$505,2)</f>
        <v>0</v>
      </c>
      <c r="U525" s="743" cm="1">
        <f t="array" ref="U525">INDEX($H525:$K525,0,MATCH(U$508,$H$508:$K$508,0))*HLOOKUP(U$507,$J$504:$R$505,2)</f>
        <v>80.3</v>
      </c>
      <c r="V525" s="743" cm="1">
        <f t="array" ref="V525">INDEX($H525:$K525,0,MATCH(V$508,$H$508:$K$508,0))*HLOOKUP(V$507,$J$504:$R$505,2)</f>
        <v>65.16</v>
      </c>
      <c r="W525" s="743" cm="1">
        <f t="array" ref="W525">INDEX($H525:$K525,0,MATCH(W$508,$H$508:$K$508,0))*HLOOKUP(W$507,$J$504:$R$505,2)</f>
        <v>43.44</v>
      </c>
      <c r="X525" s="743" cm="1">
        <f t="array" ref="X525">INDEX($H525:$K525,0,MATCH(X$508,$H$508:$K$508,0))*HLOOKUP(X$507,$J$504:$R$505,2)</f>
        <v>0</v>
      </c>
      <c r="Y525" s="743" cm="1">
        <f t="array" ref="Y525">INDEX($H525:$K525,0,MATCH(Y$508,$H$508:$K$508,0))*HLOOKUP(Y$507,$J$504:$R$505,2)</f>
        <v>80.3</v>
      </c>
      <c r="Z525" s="743" cm="1">
        <f t="array" ref="Z525">INDEX($H525:$K525,0,MATCH(Z$508,$H$508:$K$508,0))*HLOOKUP(Z$507,$J$504:$R$505,2)</f>
        <v>65.16</v>
      </c>
      <c r="AA525" s="743" cm="1">
        <f t="array" ref="AA525">INDEX($H525:$K525,0,MATCH(AA$508,$H$508:$K$508,0))*HLOOKUP(AA$507,$J$504:$R$505,2)</f>
        <v>43.44</v>
      </c>
      <c r="AB525" s="743" cm="1">
        <f t="array" ref="AB525">INDEX($H525:$K525,0,MATCH(AB$508,$H$508:$K$508,0))*HLOOKUP(AB$507,$J$504:$R$505,2)</f>
        <v>0</v>
      </c>
      <c r="AC525" s="743" cm="1">
        <f t="array" ref="AC525">INDEX($H525:$K525,0,MATCH(AC$508,$H$508:$K$508,0))*HLOOKUP(AC$507,$J$504:$R$505,2)</f>
        <v>80.3</v>
      </c>
      <c r="AD525" s="743" cm="1">
        <f t="array" ref="AD525">INDEX($H525:$K525,0,MATCH(AD$508,$H$508:$K$508,0))*HLOOKUP(AD$507,$J$504:$R$505,2)</f>
        <v>65.16</v>
      </c>
      <c r="AE525" s="743" cm="1">
        <f t="array" ref="AE525">INDEX($H525:$K525,0,MATCH(AE$508,$H$508:$K$508,0))*HLOOKUP(AE$507,$J$504:$R$505,2)</f>
        <v>43.44</v>
      </c>
      <c r="AF525" s="743" cm="1">
        <f t="array" ref="AF525">INDEX($H525:$K525,0,MATCH(AF$508,$H$508:$K$508,0))*HLOOKUP(AF$507,$J$504:$R$505,2)</f>
        <v>0</v>
      </c>
      <c r="AG525" s="743" cm="1">
        <f t="array" ref="AG525">INDEX($H525:$K525,0,MATCH(AG$508,$H$508:$K$508,0))*HLOOKUP(AG$507,$J$504:$R$505,2)</f>
        <v>80.3</v>
      </c>
      <c r="AH525" s="743" cm="1">
        <f t="array" ref="AH525">INDEX($H525:$K525,0,MATCH(AH$508,$H$508:$K$508,0))*HLOOKUP(AH$507,$J$504:$R$505,2)</f>
        <v>65.16</v>
      </c>
      <c r="AI525" s="743" cm="1">
        <f t="array" ref="AI525">INDEX($H525:$K525,0,MATCH(AI$508,$H$508:$K$508,0))*HLOOKUP(AI$507,$J$504:$R$505,2)</f>
        <v>43.44</v>
      </c>
      <c r="AJ525" s="743" cm="1">
        <f t="array" ref="AJ525">INDEX($H525:$K525,0,MATCH(AJ$508,$H$508:$K$508,0))*HLOOKUP(AJ$507,$J$504:$R$505,2)</f>
        <v>0</v>
      </c>
      <c r="AK525" s="743" cm="1">
        <f t="array" ref="AK525">INDEX($H525:$K525,0,MATCH(AK$508,$H$508:$K$508,0))*HLOOKUP(AK$507,$J$504:$R$505,2)</f>
        <v>80.3</v>
      </c>
      <c r="AL525" s="743" cm="1">
        <f t="array" ref="AL525">INDEX($H525:$K525,0,MATCH(AL$508,$H$508:$K$508,0))*HLOOKUP(AL$507,$J$504:$R$505,2)</f>
        <v>65.16</v>
      </c>
      <c r="AM525" s="743" cm="1">
        <f t="array" ref="AM525">INDEX($H525:$K525,0,MATCH(AM$508,$H$508:$K$508,0))*HLOOKUP(AM$507,$J$504:$R$505,2)</f>
        <v>43.44</v>
      </c>
      <c r="AN525" s="743" cm="1">
        <f t="array" ref="AN525">INDEX($H525:$K525,0,MATCH(AN$508,$H$508:$K$508,0))*HLOOKUP(AN$507,$J$504:$R$505,2)</f>
        <v>0</v>
      </c>
      <c r="AO525" s="743" cm="1">
        <f t="array" ref="AO525">INDEX($H525:$K525,0,MATCH(AO$508,$H$508:$K$508,0))*HLOOKUP(AO$507,$J$504:$R$505,2)</f>
        <v>80.3</v>
      </c>
      <c r="AP525" s="743" cm="1">
        <f t="array" ref="AP525">INDEX($H525:$K525,0,MATCH(AP$508,$H$508:$K$508,0))*HLOOKUP(AP$507,$J$504:$R$505,2)</f>
        <v>65.16</v>
      </c>
      <c r="AQ525" s="743" cm="1">
        <f t="array" ref="AQ525">INDEX($H525:$K525,0,MATCH(AQ$508,$H$508:$K$508,0))*HLOOKUP(AQ$507,$J$504:$R$505,2)</f>
        <v>43.44</v>
      </c>
      <c r="AR525" s="743" cm="1">
        <f t="array" ref="AR525">INDEX($H525:$K525,0,MATCH(AR$508,$H$508:$K$508,0))*HLOOKUP(AR$507,$J$504:$R$505,2)</f>
        <v>0</v>
      </c>
      <c r="AS525" s="743" cm="1">
        <f t="array" ref="AS525">INDEX($H525:$K525,0,MATCH(AS$508,$H$508:$K$508,0))*HLOOKUP(AS$507,$J$504:$R$505,2)</f>
        <v>80.3</v>
      </c>
      <c r="AT525" s="743" cm="1">
        <f t="array" ref="AT525">INDEX($H525:$K525,0,MATCH(AT$508,$H$508:$K$508,0))*HLOOKUP(AT$507,$J$504:$R$505,2)</f>
        <v>65.16</v>
      </c>
      <c r="AU525" s="743" cm="1">
        <f t="array" ref="AU525">INDEX($H525:$K525,0,MATCH(AU$508,$H$508:$K$508,0))*HLOOKUP(AU$507,$J$504:$R$505,2)</f>
        <v>43.44</v>
      </c>
      <c r="AV525" s="196"/>
      <c r="AW525" s="196"/>
      <c r="AX525" s="17"/>
      <c r="AY525" s="9"/>
      <c r="AZ525" s="9"/>
      <c r="BA525" s="9"/>
    </row>
    <row r="526" spans="1:53" ht="15" outlineLevel="1" x14ac:dyDescent="0.25">
      <c r="A526" s="7"/>
      <c r="B526" s="8"/>
      <c r="C526" s="18"/>
      <c r="D526" s="18"/>
      <c r="E526" s="18"/>
      <c r="F526" s="27"/>
      <c r="G526" s="27" t="str">
        <f t="shared" si="130"/>
        <v>YAAA2Nwd</v>
      </c>
      <c r="H526" s="232">
        <v>0</v>
      </c>
      <c r="I526" s="879">
        <v>80.3</v>
      </c>
      <c r="J526" s="879">
        <v>65.16</v>
      </c>
      <c r="K526" s="879">
        <v>43.44</v>
      </c>
      <c r="L526" s="743" cm="1">
        <f t="array" ref="L526">INDEX($H526:$K526,0,MATCH(L$508,$H$508:$K$508,0))*HLOOKUP(L$507,$J$504:$R$505,2)</f>
        <v>0</v>
      </c>
      <c r="M526" s="743" cm="1">
        <f t="array" ref="M526">INDEX($H526:$K526,0,MATCH(M$508,$H$508:$K$508,0))*HLOOKUP(M$507,$J$504:$R$505,2)</f>
        <v>80.3</v>
      </c>
      <c r="N526" s="743" cm="1">
        <f t="array" ref="N526">INDEX($H526:$K526,0,MATCH(N$508,$H$508:$K$508,0))*HLOOKUP(N$507,$J$504:$R$505,2)</f>
        <v>65.16</v>
      </c>
      <c r="O526" s="743" cm="1">
        <f t="array" ref="O526">INDEX($H526:$K526,0,MATCH(O$508,$H$508:$K$508,0))*HLOOKUP(O$507,$J$504:$R$505,2)</f>
        <v>43.44</v>
      </c>
      <c r="P526" s="743" cm="1">
        <f t="array" ref="P526">INDEX($H526:$K526,0,MATCH(P$508,$H$508:$K$508,0))*HLOOKUP(P$507,$J$504:$R$505,2)</f>
        <v>0</v>
      </c>
      <c r="Q526" s="743" cm="1">
        <f t="array" ref="Q526">INDEX($H526:$K526,0,MATCH(Q$508,$H$508:$K$508,0))*HLOOKUP(Q$507,$J$504:$R$505,2)</f>
        <v>80.3</v>
      </c>
      <c r="R526" s="743" cm="1">
        <f t="array" ref="R526">INDEX($H526:$K526,0,MATCH(R$508,$H$508:$K$508,0))*HLOOKUP(R$507,$J$504:$R$505,2)</f>
        <v>65.16</v>
      </c>
      <c r="S526" s="743" cm="1">
        <f t="array" ref="S526">INDEX($H526:$K526,0,MATCH(S$508,$H$508:$K$508,0))*HLOOKUP(S$507,$J$504:$R$505,2)</f>
        <v>43.44</v>
      </c>
      <c r="T526" s="743" cm="1">
        <f t="array" ref="T526">INDEX($H526:$K526,0,MATCH(T$508,$H$508:$K$508,0))*HLOOKUP(T$507,$J$504:$R$505,2)</f>
        <v>0</v>
      </c>
      <c r="U526" s="743" cm="1">
        <f t="array" ref="U526">INDEX($H526:$K526,0,MATCH(U$508,$H$508:$K$508,0))*HLOOKUP(U$507,$J$504:$R$505,2)</f>
        <v>80.3</v>
      </c>
      <c r="V526" s="743" cm="1">
        <f t="array" ref="V526">INDEX($H526:$K526,0,MATCH(V$508,$H$508:$K$508,0))*HLOOKUP(V$507,$J$504:$R$505,2)</f>
        <v>65.16</v>
      </c>
      <c r="W526" s="743" cm="1">
        <f t="array" ref="W526">INDEX($H526:$K526,0,MATCH(W$508,$H$508:$K$508,0))*HLOOKUP(W$507,$J$504:$R$505,2)</f>
        <v>43.44</v>
      </c>
      <c r="X526" s="743" cm="1">
        <f t="array" ref="X526">INDEX($H526:$K526,0,MATCH(X$508,$H$508:$K$508,0))*HLOOKUP(X$507,$J$504:$R$505,2)</f>
        <v>0</v>
      </c>
      <c r="Y526" s="743" cm="1">
        <f t="array" ref="Y526">INDEX($H526:$K526,0,MATCH(Y$508,$H$508:$K$508,0))*HLOOKUP(Y$507,$J$504:$R$505,2)</f>
        <v>80.3</v>
      </c>
      <c r="Z526" s="743" cm="1">
        <f t="array" ref="Z526">INDEX($H526:$K526,0,MATCH(Z$508,$H$508:$K$508,0))*HLOOKUP(Z$507,$J$504:$R$505,2)</f>
        <v>65.16</v>
      </c>
      <c r="AA526" s="743" cm="1">
        <f t="array" ref="AA526">INDEX($H526:$K526,0,MATCH(AA$508,$H$508:$K$508,0))*HLOOKUP(AA$507,$J$504:$R$505,2)</f>
        <v>43.44</v>
      </c>
      <c r="AB526" s="743" cm="1">
        <f t="array" ref="AB526">INDEX($H526:$K526,0,MATCH(AB$508,$H$508:$K$508,0))*HLOOKUP(AB$507,$J$504:$R$505,2)</f>
        <v>0</v>
      </c>
      <c r="AC526" s="743" cm="1">
        <f t="array" ref="AC526">INDEX($H526:$K526,0,MATCH(AC$508,$H$508:$K$508,0))*HLOOKUP(AC$507,$J$504:$R$505,2)</f>
        <v>80.3</v>
      </c>
      <c r="AD526" s="743" cm="1">
        <f t="array" ref="AD526">INDEX($H526:$K526,0,MATCH(AD$508,$H$508:$K$508,0))*HLOOKUP(AD$507,$J$504:$R$505,2)</f>
        <v>65.16</v>
      </c>
      <c r="AE526" s="743" cm="1">
        <f t="array" ref="AE526">INDEX($H526:$K526,0,MATCH(AE$508,$H$508:$K$508,0))*HLOOKUP(AE$507,$J$504:$R$505,2)</f>
        <v>43.44</v>
      </c>
      <c r="AF526" s="743" cm="1">
        <f t="array" ref="AF526">INDEX($H526:$K526,0,MATCH(AF$508,$H$508:$K$508,0))*HLOOKUP(AF$507,$J$504:$R$505,2)</f>
        <v>0</v>
      </c>
      <c r="AG526" s="743" cm="1">
        <f t="array" ref="AG526">INDEX($H526:$K526,0,MATCH(AG$508,$H$508:$K$508,0))*HLOOKUP(AG$507,$J$504:$R$505,2)</f>
        <v>80.3</v>
      </c>
      <c r="AH526" s="743" cm="1">
        <f t="array" ref="AH526">INDEX($H526:$K526,0,MATCH(AH$508,$H$508:$K$508,0))*HLOOKUP(AH$507,$J$504:$R$505,2)</f>
        <v>65.16</v>
      </c>
      <c r="AI526" s="743" cm="1">
        <f t="array" ref="AI526">INDEX($H526:$K526,0,MATCH(AI$508,$H$508:$K$508,0))*HLOOKUP(AI$507,$J$504:$R$505,2)</f>
        <v>43.44</v>
      </c>
      <c r="AJ526" s="743" cm="1">
        <f t="array" ref="AJ526">INDEX($H526:$K526,0,MATCH(AJ$508,$H$508:$K$508,0))*HLOOKUP(AJ$507,$J$504:$R$505,2)</f>
        <v>0</v>
      </c>
      <c r="AK526" s="743" cm="1">
        <f t="array" ref="AK526">INDEX($H526:$K526,0,MATCH(AK$508,$H$508:$K$508,0))*HLOOKUP(AK$507,$J$504:$R$505,2)</f>
        <v>80.3</v>
      </c>
      <c r="AL526" s="743" cm="1">
        <f t="array" ref="AL526">INDEX($H526:$K526,0,MATCH(AL$508,$H$508:$K$508,0))*HLOOKUP(AL$507,$J$504:$R$505,2)</f>
        <v>65.16</v>
      </c>
      <c r="AM526" s="743" cm="1">
        <f t="array" ref="AM526">INDEX($H526:$K526,0,MATCH(AM$508,$H$508:$K$508,0))*HLOOKUP(AM$507,$J$504:$R$505,2)</f>
        <v>43.44</v>
      </c>
      <c r="AN526" s="743" cm="1">
        <f t="array" ref="AN526">INDEX($H526:$K526,0,MATCH(AN$508,$H$508:$K$508,0))*HLOOKUP(AN$507,$J$504:$R$505,2)</f>
        <v>0</v>
      </c>
      <c r="AO526" s="743" cm="1">
        <f t="array" ref="AO526">INDEX($H526:$K526,0,MATCH(AO$508,$H$508:$K$508,0))*HLOOKUP(AO$507,$J$504:$R$505,2)</f>
        <v>80.3</v>
      </c>
      <c r="AP526" s="743" cm="1">
        <f t="array" ref="AP526">INDEX($H526:$K526,0,MATCH(AP$508,$H$508:$K$508,0))*HLOOKUP(AP$507,$J$504:$R$505,2)</f>
        <v>65.16</v>
      </c>
      <c r="AQ526" s="743" cm="1">
        <f t="array" ref="AQ526">INDEX($H526:$K526,0,MATCH(AQ$508,$H$508:$K$508,0))*HLOOKUP(AQ$507,$J$504:$R$505,2)</f>
        <v>43.44</v>
      </c>
      <c r="AR526" s="743" cm="1">
        <f t="array" ref="AR526">INDEX($H526:$K526,0,MATCH(AR$508,$H$508:$K$508,0))*HLOOKUP(AR$507,$J$504:$R$505,2)</f>
        <v>0</v>
      </c>
      <c r="AS526" s="743" cm="1">
        <f t="array" ref="AS526">INDEX($H526:$K526,0,MATCH(AS$508,$H$508:$K$508,0))*HLOOKUP(AS$507,$J$504:$R$505,2)</f>
        <v>80.3</v>
      </c>
      <c r="AT526" s="743" cm="1">
        <f t="array" ref="AT526">INDEX($H526:$K526,0,MATCH(AT$508,$H$508:$K$508,0))*HLOOKUP(AT$507,$J$504:$R$505,2)</f>
        <v>65.16</v>
      </c>
      <c r="AU526" s="743" cm="1">
        <f t="array" ref="AU526">INDEX($H526:$K526,0,MATCH(AU$508,$H$508:$K$508,0))*HLOOKUP(AU$507,$J$504:$R$505,2)</f>
        <v>43.44</v>
      </c>
      <c r="AV526" s="196"/>
      <c r="AW526" s="196"/>
      <c r="AX526" s="17"/>
      <c r="AY526" s="9"/>
      <c r="AZ526" s="9"/>
      <c r="BA526" s="9"/>
    </row>
    <row r="527" spans="1:53" ht="15" outlineLevel="1" x14ac:dyDescent="0.25">
      <c r="A527" s="7"/>
      <c r="B527" s="8"/>
      <c r="C527" s="18"/>
      <c r="D527" s="18"/>
      <c r="E527" s="18"/>
      <c r="F527" s="27"/>
      <c r="G527" s="27" t="str">
        <f t="shared" si="130"/>
        <v>YYAA2A1z</v>
      </c>
      <c r="H527" s="232">
        <v>0</v>
      </c>
      <c r="I527" s="879">
        <v>80.3</v>
      </c>
      <c r="J527" s="879">
        <v>54.3</v>
      </c>
      <c r="K527" s="879">
        <v>26.15</v>
      </c>
      <c r="L527" s="743" cm="1">
        <f t="array" ref="L527">INDEX($H527:$K527,0,MATCH(L$508,$H$508:$K$508,0))*HLOOKUP(L$507,$J$504:$R$505,2)</f>
        <v>0</v>
      </c>
      <c r="M527" s="743" cm="1">
        <f t="array" ref="M527">INDEX($H527:$K527,0,MATCH(M$508,$H$508:$K$508,0))*HLOOKUP(M$507,$J$504:$R$505,2)</f>
        <v>80.3</v>
      </c>
      <c r="N527" s="743" cm="1">
        <f t="array" ref="N527">INDEX($H527:$K527,0,MATCH(N$508,$H$508:$K$508,0))*HLOOKUP(N$507,$J$504:$R$505,2)</f>
        <v>54.3</v>
      </c>
      <c r="O527" s="743" cm="1">
        <f t="array" ref="O527">INDEX($H527:$K527,0,MATCH(O$508,$H$508:$K$508,0))*HLOOKUP(O$507,$J$504:$R$505,2)</f>
        <v>26.15</v>
      </c>
      <c r="P527" s="743" cm="1">
        <f t="array" ref="P527">INDEX($H527:$K527,0,MATCH(P$508,$H$508:$K$508,0))*HLOOKUP(P$507,$J$504:$R$505,2)</f>
        <v>0</v>
      </c>
      <c r="Q527" s="743" cm="1">
        <f t="array" ref="Q527">INDEX($H527:$K527,0,MATCH(Q$508,$H$508:$K$508,0))*HLOOKUP(Q$507,$J$504:$R$505,2)</f>
        <v>80.3</v>
      </c>
      <c r="R527" s="743" cm="1">
        <f t="array" ref="R527">INDEX($H527:$K527,0,MATCH(R$508,$H$508:$K$508,0))*HLOOKUP(R$507,$J$504:$R$505,2)</f>
        <v>54.3</v>
      </c>
      <c r="S527" s="743" cm="1">
        <f t="array" ref="S527">INDEX($H527:$K527,0,MATCH(S$508,$H$508:$K$508,0))*HLOOKUP(S$507,$J$504:$R$505,2)</f>
        <v>26.15</v>
      </c>
      <c r="T527" s="743" cm="1">
        <f t="array" ref="T527">INDEX($H527:$K527,0,MATCH(T$508,$H$508:$K$508,0))*HLOOKUP(T$507,$J$504:$R$505,2)</f>
        <v>0</v>
      </c>
      <c r="U527" s="743" cm="1">
        <f t="array" ref="U527">INDEX($H527:$K527,0,MATCH(U$508,$H$508:$K$508,0))*HLOOKUP(U$507,$J$504:$R$505,2)</f>
        <v>80.3</v>
      </c>
      <c r="V527" s="743" cm="1">
        <f t="array" ref="V527">INDEX($H527:$K527,0,MATCH(V$508,$H$508:$K$508,0))*HLOOKUP(V$507,$J$504:$R$505,2)</f>
        <v>54.3</v>
      </c>
      <c r="W527" s="743" cm="1">
        <f t="array" ref="W527">INDEX($H527:$K527,0,MATCH(W$508,$H$508:$K$508,0))*HLOOKUP(W$507,$J$504:$R$505,2)</f>
        <v>26.15</v>
      </c>
      <c r="X527" s="743" cm="1">
        <f t="array" ref="X527">INDEX($H527:$K527,0,MATCH(X$508,$H$508:$K$508,0))*HLOOKUP(X$507,$J$504:$R$505,2)</f>
        <v>0</v>
      </c>
      <c r="Y527" s="743" cm="1">
        <f t="array" ref="Y527">INDEX($H527:$K527,0,MATCH(Y$508,$H$508:$K$508,0))*HLOOKUP(Y$507,$J$504:$R$505,2)</f>
        <v>80.3</v>
      </c>
      <c r="Z527" s="743" cm="1">
        <f t="array" ref="Z527">INDEX($H527:$K527,0,MATCH(Z$508,$H$508:$K$508,0))*HLOOKUP(Z$507,$J$504:$R$505,2)</f>
        <v>54.3</v>
      </c>
      <c r="AA527" s="743" cm="1">
        <f t="array" ref="AA527">INDEX($H527:$K527,0,MATCH(AA$508,$H$508:$K$508,0))*HLOOKUP(AA$507,$J$504:$R$505,2)</f>
        <v>26.15</v>
      </c>
      <c r="AB527" s="743" cm="1">
        <f t="array" ref="AB527">INDEX($H527:$K527,0,MATCH(AB$508,$H$508:$K$508,0))*HLOOKUP(AB$507,$J$504:$R$505,2)</f>
        <v>0</v>
      </c>
      <c r="AC527" s="743" cm="1">
        <f t="array" ref="AC527">INDEX($H527:$K527,0,MATCH(AC$508,$H$508:$K$508,0))*HLOOKUP(AC$507,$J$504:$R$505,2)</f>
        <v>80.3</v>
      </c>
      <c r="AD527" s="743" cm="1">
        <f t="array" ref="AD527">INDEX($H527:$K527,0,MATCH(AD$508,$H$508:$K$508,0))*HLOOKUP(AD$507,$J$504:$R$505,2)</f>
        <v>54.3</v>
      </c>
      <c r="AE527" s="743" cm="1">
        <f t="array" ref="AE527">INDEX($H527:$K527,0,MATCH(AE$508,$H$508:$K$508,0))*HLOOKUP(AE$507,$J$504:$R$505,2)</f>
        <v>26.15</v>
      </c>
      <c r="AF527" s="743" cm="1">
        <f t="array" ref="AF527">INDEX($H527:$K527,0,MATCH(AF$508,$H$508:$K$508,0))*HLOOKUP(AF$507,$J$504:$R$505,2)</f>
        <v>0</v>
      </c>
      <c r="AG527" s="743" cm="1">
        <f t="array" ref="AG527">INDEX($H527:$K527,0,MATCH(AG$508,$H$508:$K$508,0))*HLOOKUP(AG$507,$J$504:$R$505,2)</f>
        <v>80.3</v>
      </c>
      <c r="AH527" s="743" cm="1">
        <f t="array" ref="AH527">INDEX($H527:$K527,0,MATCH(AH$508,$H$508:$K$508,0))*HLOOKUP(AH$507,$J$504:$R$505,2)</f>
        <v>54.3</v>
      </c>
      <c r="AI527" s="743" cm="1">
        <f t="array" ref="AI527">INDEX($H527:$K527,0,MATCH(AI$508,$H$508:$K$508,0))*HLOOKUP(AI$507,$J$504:$R$505,2)</f>
        <v>26.15</v>
      </c>
      <c r="AJ527" s="743" cm="1">
        <f t="array" ref="AJ527">INDEX($H527:$K527,0,MATCH(AJ$508,$H$508:$K$508,0))*HLOOKUP(AJ$507,$J$504:$R$505,2)</f>
        <v>0</v>
      </c>
      <c r="AK527" s="743" cm="1">
        <f t="array" ref="AK527">INDEX($H527:$K527,0,MATCH(AK$508,$H$508:$K$508,0))*HLOOKUP(AK$507,$J$504:$R$505,2)</f>
        <v>80.3</v>
      </c>
      <c r="AL527" s="743" cm="1">
        <f t="array" ref="AL527">INDEX($H527:$K527,0,MATCH(AL$508,$H$508:$K$508,0))*HLOOKUP(AL$507,$J$504:$R$505,2)</f>
        <v>54.3</v>
      </c>
      <c r="AM527" s="743" cm="1">
        <f t="array" ref="AM527">INDEX($H527:$K527,0,MATCH(AM$508,$H$508:$K$508,0))*HLOOKUP(AM$507,$J$504:$R$505,2)</f>
        <v>26.15</v>
      </c>
      <c r="AN527" s="743" cm="1">
        <f t="array" ref="AN527">INDEX($H527:$K527,0,MATCH(AN$508,$H$508:$K$508,0))*HLOOKUP(AN$507,$J$504:$R$505,2)</f>
        <v>0</v>
      </c>
      <c r="AO527" s="743" cm="1">
        <f t="array" ref="AO527">INDEX($H527:$K527,0,MATCH(AO$508,$H$508:$K$508,0))*HLOOKUP(AO$507,$J$504:$R$505,2)</f>
        <v>80.3</v>
      </c>
      <c r="AP527" s="743" cm="1">
        <f t="array" ref="AP527">INDEX($H527:$K527,0,MATCH(AP$508,$H$508:$K$508,0))*HLOOKUP(AP$507,$J$504:$R$505,2)</f>
        <v>54.3</v>
      </c>
      <c r="AQ527" s="743" cm="1">
        <f t="array" ref="AQ527">INDEX($H527:$K527,0,MATCH(AQ$508,$H$508:$K$508,0))*HLOOKUP(AQ$507,$J$504:$R$505,2)</f>
        <v>26.15</v>
      </c>
      <c r="AR527" s="743" cm="1">
        <f t="array" ref="AR527">INDEX($H527:$K527,0,MATCH(AR$508,$H$508:$K$508,0))*HLOOKUP(AR$507,$J$504:$R$505,2)</f>
        <v>0</v>
      </c>
      <c r="AS527" s="743" cm="1">
        <f t="array" ref="AS527">INDEX($H527:$K527,0,MATCH(AS$508,$H$508:$K$508,0))*HLOOKUP(AS$507,$J$504:$R$505,2)</f>
        <v>80.3</v>
      </c>
      <c r="AT527" s="743" cm="1">
        <f t="array" ref="AT527">INDEX($H527:$K527,0,MATCH(AT$508,$H$508:$K$508,0))*HLOOKUP(AT$507,$J$504:$R$505,2)</f>
        <v>54.3</v>
      </c>
      <c r="AU527" s="743" cm="1">
        <f t="array" ref="AU527">INDEX($H527:$K527,0,MATCH(AU$508,$H$508:$K$508,0))*HLOOKUP(AU$507,$J$504:$R$505,2)</f>
        <v>26.15</v>
      </c>
      <c r="AV527" s="196"/>
      <c r="AW527" s="196"/>
      <c r="AX527" s="17"/>
      <c r="AY527" s="9"/>
      <c r="AZ527" s="9"/>
      <c r="BA527" s="9"/>
    </row>
    <row r="528" spans="1:53" ht="15" outlineLevel="1" x14ac:dyDescent="0.25">
      <c r="A528" s="7"/>
      <c r="B528" s="8"/>
      <c r="C528" s="18"/>
      <c r="D528" s="18"/>
      <c r="E528" s="18"/>
      <c r="F528" s="27"/>
      <c r="G528" s="27" t="str">
        <f t="shared" si="130"/>
        <v>YYBA2A1a</v>
      </c>
      <c r="H528" s="232">
        <v>0</v>
      </c>
      <c r="I528" s="232">
        <v>0</v>
      </c>
      <c r="J528" s="232">
        <v>0</v>
      </c>
      <c r="K528" s="232">
        <v>0</v>
      </c>
      <c r="L528" s="743" cm="1">
        <f t="array" ref="L528">INDEX($H528:$K528,0,MATCH(L$508,$H$508:$K$508,0))*HLOOKUP(L$507,$J$504:$R$505,2)</f>
        <v>0</v>
      </c>
      <c r="M528" s="743" cm="1">
        <f t="array" ref="M528">INDEX($H528:$K528,0,MATCH(M$508,$H$508:$K$508,0))*HLOOKUP(M$507,$J$504:$R$505,2)</f>
        <v>0</v>
      </c>
      <c r="N528" s="743" cm="1">
        <f t="array" ref="N528">INDEX($H528:$K528,0,MATCH(N$508,$H$508:$K$508,0))*HLOOKUP(N$507,$J$504:$R$505,2)</f>
        <v>0</v>
      </c>
      <c r="O528" s="743" cm="1">
        <f t="array" ref="O528">INDEX($H528:$K528,0,MATCH(O$508,$H$508:$K$508,0))*HLOOKUP(O$507,$J$504:$R$505,2)</f>
        <v>0</v>
      </c>
      <c r="P528" s="743" cm="1">
        <f t="array" ref="P528">INDEX($H528:$K528,0,MATCH(P$508,$H$508:$K$508,0))*HLOOKUP(P$507,$J$504:$R$505,2)</f>
        <v>0</v>
      </c>
      <c r="Q528" s="743" cm="1">
        <f t="array" ref="Q528">INDEX($H528:$K528,0,MATCH(Q$508,$H$508:$K$508,0))*HLOOKUP(Q$507,$J$504:$R$505,2)</f>
        <v>0</v>
      </c>
      <c r="R528" s="743" cm="1">
        <f t="array" ref="R528">INDEX($H528:$K528,0,MATCH(R$508,$H$508:$K$508,0))*HLOOKUP(R$507,$J$504:$R$505,2)</f>
        <v>0</v>
      </c>
      <c r="S528" s="743" cm="1">
        <f t="array" ref="S528">INDEX($H528:$K528,0,MATCH(S$508,$H$508:$K$508,0))*HLOOKUP(S$507,$J$504:$R$505,2)</f>
        <v>0</v>
      </c>
      <c r="T528" s="743" cm="1">
        <f t="array" ref="T528">INDEX($H528:$K528,0,MATCH(T$508,$H$508:$K$508,0))*HLOOKUP(T$507,$J$504:$R$505,2)</f>
        <v>0</v>
      </c>
      <c r="U528" s="743" cm="1">
        <f t="array" ref="U528">INDEX($H528:$K528,0,MATCH(U$508,$H$508:$K$508,0))*HLOOKUP(U$507,$J$504:$R$505,2)</f>
        <v>0</v>
      </c>
      <c r="V528" s="743" cm="1">
        <f t="array" ref="V528">INDEX($H528:$K528,0,MATCH(V$508,$H$508:$K$508,0))*HLOOKUP(V$507,$J$504:$R$505,2)</f>
        <v>0</v>
      </c>
      <c r="W528" s="743" cm="1">
        <f t="array" ref="W528">INDEX($H528:$K528,0,MATCH(W$508,$H$508:$K$508,0))*HLOOKUP(W$507,$J$504:$R$505,2)</f>
        <v>0</v>
      </c>
      <c r="X528" s="743" cm="1">
        <f t="array" ref="X528">INDEX($H528:$K528,0,MATCH(X$508,$H$508:$K$508,0))*HLOOKUP(X$507,$J$504:$R$505,2)</f>
        <v>0</v>
      </c>
      <c r="Y528" s="743" cm="1">
        <f t="array" ref="Y528">INDEX($H528:$K528,0,MATCH(Y$508,$H$508:$K$508,0))*HLOOKUP(Y$507,$J$504:$R$505,2)</f>
        <v>0</v>
      </c>
      <c r="Z528" s="743" cm="1">
        <f t="array" ref="Z528">INDEX($H528:$K528,0,MATCH(Z$508,$H$508:$K$508,0))*HLOOKUP(Z$507,$J$504:$R$505,2)</f>
        <v>0</v>
      </c>
      <c r="AA528" s="743" cm="1">
        <f t="array" ref="AA528">INDEX($H528:$K528,0,MATCH(AA$508,$H$508:$K$508,0))*HLOOKUP(AA$507,$J$504:$R$505,2)</f>
        <v>0</v>
      </c>
      <c r="AB528" s="743" cm="1">
        <f t="array" ref="AB528">INDEX($H528:$K528,0,MATCH(AB$508,$H$508:$K$508,0))*HLOOKUP(AB$507,$J$504:$R$505,2)</f>
        <v>0</v>
      </c>
      <c r="AC528" s="743" cm="1">
        <f t="array" ref="AC528">INDEX($H528:$K528,0,MATCH(AC$508,$H$508:$K$508,0))*HLOOKUP(AC$507,$J$504:$R$505,2)</f>
        <v>0</v>
      </c>
      <c r="AD528" s="743" cm="1">
        <f t="array" ref="AD528">INDEX($H528:$K528,0,MATCH(AD$508,$H$508:$K$508,0))*HLOOKUP(AD$507,$J$504:$R$505,2)</f>
        <v>0</v>
      </c>
      <c r="AE528" s="743" cm="1">
        <f t="array" ref="AE528">INDEX($H528:$K528,0,MATCH(AE$508,$H$508:$K$508,0))*HLOOKUP(AE$507,$J$504:$R$505,2)</f>
        <v>0</v>
      </c>
      <c r="AF528" s="743" cm="1">
        <f t="array" ref="AF528">INDEX($H528:$K528,0,MATCH(AF$508,$H$508:$K$508,0))*HLOOKUP(AF$507,$J$504:$R$505,2)</f>
        <v>0</v>
      </c>
      <c r="AG528" s="743" cm="1">
        <f t="array" ref="AG528">INDEX($H528:$K528,0,MATCH(AG$508,$H$508:$K$508,0))*HLOOKUP(AG$507,$J$504:$R$505,2)</f>
        <v>0</v>
      </c>
      <c r="AH528" s="743" cm="1">
        <f t="array" ref="AH528">INDEX($H528:$K528,0,MATCH(AH$508,$H$508:$K$508,0))*HLOOKUP(AH$507,$J$504:$R$505,2)</f>
        <v>0</v>
      </c>
      <c r="AI528" s="743" cm="1">
        <f t="array" ref="AI528">INDEX($H528:$K528,0,MATCH(AI$508,$H$508:$K$508,0))*HLOOKUP(AI$507,$J$504:$R$505,2)</f>
        <v>0</v>
      </c>
      <c r="AJ528" s="743" cm="1">
        <f t="array" ref="AJ528">INDEX($H528:$K528,0,MATCH(AJ$508,$H$508:$K$508,0))*HLOOKUP(AJ$507,$J$504:$R$505,2)</f>
        <v>0</v>
      </c>
      <c r="AK528" s="743" cm="1">
        <f t="array" ref="AK528">INDEX($H528:$K528,0,MATCH(AK$508,$H$508:$K$508,0))*HLOOKUP(AK$507,$J$504:$R$505,2)</f>
        <v>0</v>
      </c>
      <c r="AL528" s="743" cm="1">
        <f t="array" ref="AL528">INDEX($H528:$K528,0,MATCH(AL$508,$H$508:$K$508,0))*HLOOKUP(AL$507,$J$504:$R$505,2)</f>
        <v>0</v>
      </c>
      <c r="AM528" s="743" cm="1">
        <f t="array" ref="AM528">INDEX($H528:$K528,0,MATCH(AM$508,$H$508:$K$508,0))*HLOOKUP(AM$507,$J$504:$R$505,2)</f>
        <v>0</v>
      </c>
      <c r="AN528" s="743" cm="1">
        <f t="array" ref="AN528">INDEX($H528:$K528,0,MATCH(AN$508,$H$508:$K$508,0))*HLOOKUP(AN$507,$J$504:$R$505,2)</f>
        <v>0</v>
      </c>
      <c r="AO528" s="743" cm="1">
        <f t="array" ref="AO528">INDEX($H528:$K528,0,MATCH(AO$508,$H$508:$K$508,0))*HLOOKUP(AO$507,$J$504:$R$505,2)</f>
        <v>0</v>
      </c>
      <c r="AP528" s="743" cm="1">
        <f t="array" ref="AP528">INDEX($H528:$K528,0,MATCH(AP$508,$H$508:$K$508,0))*HLOOKUP(AP$507,$J$504:$R$505,2)</f>
        <v>0</v>
      </c>
      <c r="AQ528" s="743" cm="1">
        <f t="array" ref="AQ528">INDEX($H528:$K528,0,MATCH(AQ$508,$H$508:$K$508,0))*HLOOKUP(AQ$507,$J$504:$R$505,2)</f>
        <v>0</v>
      </c>
      <c r="AR528" s="743" cm="1">
        <f t="array" ref="AR528">INDEX($H528:$K528,0,MATCH(AR$508,$H$508:$K$508,0))*HLOOKUP(AR$507,$J$504:$R$505,2)</f>
        <v>0</v>
      </c>
      <c r="AS528" s="743" cm="1">
        <f t="array" ref="AS528">INDEX($H528:$K528,0,MATCH(AS$508,$H$508:$K$508,0))*HLOOKUP(AS$507,$J$504:$R$505,2)</f>
        <v>0</v>
      </c>
      <c r="AT528" s="743" cm="1">
        <f t="array" ref="AT528">INDEX($H528:$K528,0,MATCH(AT$508,$H$508:$K$508,0))*HLOOKUP(AT$507,$J$504:$R$505,2)</f>
        <v>0</v>
      </c>
      <c r="AU528" s="743" cm="1">
        <f t="array" ref="AU528">INDEX($H528:$K528,0,MATCH(AU$508,$H$508:$K$508,0))*HLOOKUP(AU$507,$J$504:$R$505,2)</f>
        <v>0</v>
      </c>
      <c r="AV528" s="196"/>
      <c r="AW528" s="196"/>
      <c r="AX528" s="17"/>
      <c r="AY528" s="9"/>
      <c r="AZ528" s="9"/>
      <c r="BA528" s="9"/>
    </row>
    <row r="529" spans="1:53" ht="15" outlineLevel="1" x14ac:dyDescent="0.25">
      <c r="A529" s="7"/>
      <c r="B529" s="8"/>
      <c r="C529" s="18"/>
      <c r="D529" s="18"/>
      <c r="E529" s="18"/>
      <c r="F529" s="27"/>
      <c r="G529" s="27" t="str">
        <f t="shared" si="130"/>
        <v>YYWBA1a</v>
      </c>
      <c r="H529" s="232">
        <v>0</v>
      </c>
      <c r="I529" s="232">
        <v>0</v>
      </c>
      <c r="J529" s="232">
        <v>0</v>
      </c>
      <c r="K529" s="232">
        <v>0</v>
      </c>
      <c r="L529" s="743" cm="1">
        <f t="array" ref="L529">INDEX($H529:$K529,0,MATCH(L$508,$H$508:$K$508,0))*HLOOKUP(L$507,$J$504:$R$505,2)</f>
        <v>0</v>
      </c>
      <c r="M529" s="743" cm="1">
        <f t="array" ref="M529">INDEX($H529:$K529,0,MATCH(M$508,$H$508:$K$508,0))*HLOOKUP(M$507,$J$504:$R$505,2)</f>
        <v>0</v>
      </c>
      <c r="N529" s="743" cm="1">
        <f t="array" ref="N529">INDEX($H529:$K529,0,MATCH(N$508,$H$508:$K$508,0))*HLOOKUP(N$507,$J$504:$R$505,2)</f>
        <v>0</v>
      </c>
      <c r="O529" s="743" cm="1">
        <f t="array" ref="O529">INDEX($H529:$K529,0,MATCH(O$508,$H$508:$K$508,0))*HLOOKUP(O$507,$J$504:$R$505,2)</f>
        <v>0</v>
      </c>
      <c r="P529" s="743" cm="1">
        <f t="array" ref="P529">INDEX($H529:$K529,0,MATCH(P$508,$H$508:$K$508,0))*HLOOKUP(P$507,$J$504:$R$505,2)</f>
        <v>0</v>
      </c>
      <c r="Q529" s="743" cm="1">
        <f t="array" ref="Q529">INDEX($H529:$K529,0,MATCH(Q$508,$H$508:$K$508,0))*HLOOKUP(Q$507,$J$504:$R$505,2)</f>
        <v>0</v>
      </c>
      <c r="R529" s="743" cm="1">
        <f t="array" ref="R529">INDEX($H529:$K529,0,MATCH(R$508,$H$508:$K$508,0))*HLOOKUP(R$507,$J$504:$R$505,2)</f>
        <v>0</v>
      </c>
      <c r="S529" s="743" cm="1">
        <f t="array" ref="S529">INDEX($H529:$K529,0,MATCH(S$508,$H$508:$K$508,0))*HLOOKUP(S$507,$J$504:$R$505,2)</f>
        <v>0</v>
      </c>
      <c r="T529" s="743" cm="1">
        <f t="array" ref="T529">INDEX($H529:$K529,0,MATCH(T$508,$H$508:$K$508,0))*HLOOKUP(T$507,$J$504:$R$505,2)</f>
        <v>0</v>
      </c>
      <c r="U529" s="743" cm="1">
        <f t="array" ref="U529">INDEX($H529:$K529,0,MATCH(U$508,$H$508:$K$508,0))*HLOOKUP(U$507,$J$504:$R$505,2)</f>
        <v>0</v>
      </c>
      <c r="V529" s="743" cm="1">
        <f t="array" ref="V529">INDEX($H529:$K529,0,MATCH(V$508,$H$508:$K$508,0))*HLOOKUP(V$507,$J$504:$R$505,2)</f>
        <v>0</v>
      </c>
      <c r="W529" s="743" cm="1">
        <f t="array" ref="W529">INDEX($H529:$K529,0,MATCH(W$508,$H$508:$K$508,0))*HLOOKUP(W$507,$J$504:$R$505,2)</f>
        <v>0</v>
      </c>
      <c r="X529" s="743" cm="1">
        <f t="array" ref="X529">INDEX($H529:$K529,0,MATCH(X$508,$H$508:$K$508,0))*HLOOKUP(X$507,$J$504:$R$505,2)</f>
        <v>0</v>
      </c>
      <c r="Y529" s="743" cm="1">
        <f t="array" ref="Y529">INDEX($H529:$K529,0,MATCH(Y$508,$H$508:$K$508,0))*HLOOKUP(Y$507,$J$504:$R$505,2)</f>
        <v>0</v>
      </c>
      <c r="Z529" s="743" cm="1">
        <f t="array" ref="Z529">INDEX($H529:$K529,0,MATCH(Z$508,$H$508:$K$508,0))*HLOOKUP(Z$507,$J$504:$R$505,2)</f>
        <v>0</v>
      </c>
      <c r="AA529" s="743" cm="1">
        <f t="array" ref="AA529">INDEX($H529:$K529,0,MATCH(AA$508,$H$508:$K$508,0))*HLOOKUP(AA$507,$J$504:$R$505,2)</f>
        <v>0</v>
      </c>
      <c r="AB529" s="743" cm="1">
        <f t="array" ref="AB529">INDEX($H529:$K529,0,MATCH(AB$508,$H$508:$K$508,0))*HLOOKUP(AB$507,$J$504:$R$505,2)</f>
        <v>0</v>
      </c>
      <c r="AC529" s="743" cm="1">
        <f t="array" ref="AC529">INDEX($H529:$K529,0,MATCH(AC$508,$H$508:$K$508,0))*HLOOKUP(AC$507,$J$504:$R$505,2)</f>
        <v>0</v>
      </c>
      <c r="AD529" s="743" cm="1">
        <f t="array" ref="AD529">INDEX($H529:$K529,0,MATCH(AD$508,$H$508:$K$508,0))*HLOOKUP(AD$507,$J$504:$R$505,2)</f>
        <v>0</v>
      </c>
      <c r="AE529" s="743" cm="1">
        <f t="array" ref="AE529">INDEX($H529:$K529,0,MATCH(AE$508,$H$508:$K$508,0))*HLOOKUP(AE$507,$J$504:$R$505,2)</f>
        <v>0</v>
      </c>
      <c r="AF529" s="743" cm="1">
        <f t="array" ref="AF529">INDEX($H529:$K529,0,MATCH(AF$508,$H$508:$K$508,0))*HLOOKUP(AF$507,$J$504:$R$505,2)</f>
        <v>0</v>
      </c>
      <c r="AG529" s="743" cm="1">
        <f t="array" ref="AG529">INDEX($H529:$K529,0,MATCH(AG$508,$H$508:$K$508,0))*HLOOKUP(AG$507,$J$504:$R$505,2)</f>
        <v>0</v>
      </c>
      <c r="AH529" s="743" cm="1">
        <f t="array" ref="AH529">INDEX($H529:$K529,0,MATCH(AH$508,$H$508:$K$508,0))*HLOOKUP(AH$507,$J$504:$R$505,2)</f>
        <v>0</v>
      </c>
      <c r="AI529" s="743" cm="1">
        <f t="array" ref="AI529">INDEX($H529:$K529,0,MATCH(AI$508,$H$508:$K$508,0))*HLOOKUP(AI$507,$J$504:$R$505,2)</f>
        <v>0</v>
      </c>
      <c r="AJ529" s="743" cm="1">
        <f t="array" ref="AJ529">INDEX($H529:$K529,0,MATCH(AJ$508,$H$508:$K$508,0))*HLOOKUP(AJ$507,$J$504:$R$505,2)</f>
        <v>0</v>
      </c>
      <c r="AK529" s="743" cm="1">
        <f t="array" ref="AK529">INDEX($H529:$K529,0,MATCH(AK$508,$H$508:$K$508,0))*HLOOKUP(AK$507,$J$504:$R$505,2)</f>
        <v>0</v>
      </c>
      <c r="AL529" s="743" cm="1">
        <f t="array" ref="AL529">INDEX($H529:$K529,0,MATCH(AL$508,$H$508:$K$508,0))*HLOOKUP(AL$507,$J$504:$R$505,2)</f>
        <v>0</v>
      </c>
      <c r="AM529" s="743" cm="1">
        <f t="array" ref="AM529">INDEX($H529:$K529,0,MATCH(AM$508,$H$508:$K$508,0))*HLOOKUP(AM$507,$J$504:$R$505,2)</f>
        <v>0</v>
      </c>
      <c r="AN529" s="743" cm="1">
        <f t="array" ref="AN529">INDEX($H529:$K529,0,MATCH(AN$508,$H$508:$K$508,0))*HLOOKUP(AN$507,$J$504:$R$505,2)</f>
        <v>0</v>
      </c>
      <c r="AO529" s="743" cm="1">
        <f t="array" ref="AO529">INDEX($H529:$K529,0,MATCH(AO$508,$H$508:$K$508,0))*HLOOKUP(AO$507,$J$504:$R$505,2)</f>
        <v>0</v>
      </c>
      <c r="AP529" s="743" cm="1">
        <f t="array" ref="AP529">INDEX($H529:$K529,0,MATCH(AP$508,$H$508:$K$508,0))*HLOOKUP(AP$507,$J$504:$R$505,2)</f>
        <v>0</v>
      </c>
      <c r="AQ529" s="743" cm="1">
        <f t="array" ref="AQ529">INDEX($H529:$K529,0,MATCH(AQ$508,$H$508:$K$508,0))*HLOOKUP(AQ$507,$J$504:$R$505,2)</f>
        <v>0</v>
      </c>
      <c r="AR529" s="743" cm="1">
        <f t="array" ref="AR529">INDEX($H529:$K529,0,MATCH(AR$508,$H$508:$K$508,0))*HLOOKUP(AR$507,$J$504:$R$505,2)</f>
        <v>0</v>
      </c>
      <c r="AS529" s="743" cm="1">
        <f t="array" ref="AS529">INDEX($H529:$K529,0,MATCH(AS$508,$H$508:$K$508,0))*HLOOKUP(AS$507,$J$504:$R$505,2)</f>
        <v>0</v>
      </c>
      <c r="AT529" s="743" cm="1">
        <f t="array" ref="AT529">INDEX($H529:$K529,0,MATCH(AT$508,$H$508:$K$508,0))*HLOOKUP(AT$507,$J$504:$R$505,2)</f>
        <v>0</v>
      </c>
      <c r="AU529" s="743" cm="1">
        <f t="array" ref="AU529">INDEX($H529:$K529,0,MATCH(AU$508,$H$508:$K$508,0))*HLOOKUP(AU$507,$J$504:$R$505,2)</f>
        <v>0</v>
      </c>
      <c r="AV529" s="196"/>
      <c r="AW529" s="196"/>
      <c r="AX529" s="17"/>
      <c r="AY529" s="9"/>
      <c r="AZ529" s="9"/>
      <c r="BA529" s="9"/>
    </row>
    <row r="530" spans="1:53" ht="15" outlineLevel="1" x14ac:dyDescent="0.25">
      <c r="A530" s="7"/>
      <c r="B530" s="8"/>
      <c r="C530" s="18"/>
      <c r="D530" s="18"/>
      <c r="E530" s="18"/>
      <c r="F530" s="27"/>
      <c r="G530" s="27" t="str">
        <f t="shared" si="130"/>
        <v>YYFWBa</v>
      </c>
      <c r="H530" s="232">
        <v>0</v>
      </c>
      <c r="I530" s="232">
        <v>0</v>
      </c>
      <c r="J530" s="232">
        <v>0</v>
      </c>
      <c r="K530" s="232">
        <v>0</v>
      </c>
      <c r="L530" s="743" cm="1">
        <f t="array" ref="L530">INDEX($H530:$K530,0,MATCH(L$508,$H$508:$K$508,0))*HLOOKUP(L$507,$J$504:$R$505,2)</f>
        <v>0</v>
      </c>
      <c r="M530" s="743" cm="1">
        <f t="array" ref="M530">INDEX($H530:$K530,0,MATCH(M$508,$H$508:$K$508,0))*HLOOKUP(M$507,$J$504:$R$505,2)</f>
        <v>0</v>
      </c>
      <c r="N530" s="743" cm="1">
        <f t="array" ref="N530">INDEX($H530:$K530,0,MATCH(N$508,$H$508:$K$508,0))*HLOOKUP(N$507,$J$504:$R$505,2)</f>
        <v>0</v>
      </c>
      <c r="O530" s="743" cm="1">
        <f t="array" ref="O530">INDEX($H530:$K530,0,MATCH(O$508,$H$508:$K$508,0))*HLOOKUP(O$507,$J$504:$R$505,2)</f>
        <v>0</v>
      </c>
      <c r="P530" s="743" cm="1">
        <f t="array" ref="P530">INDEX($H530:$K530,0,MATCH(P$508,$H$508:$K$508,0))*HLOOKUP(P$507,$J$504:$R$505,2)</f>
        <v>0</v>
      </c>
      <c r="Q530" s="743" cm="1">
        <f t="array" ref="Q530">INDEX($H530:$K530,0,MATCH(Q$508,$H$508:$K$508,0))*HLOOKUP(Q$507,$J$504:$R$505,2)</f>
        <v>0</v>
      </c>
      <c r="R530" s="743" cm="1">
        <f t="array" ref="R530">INDEX($H530:$K530,0,MATCH(R$508,$H$508:$K$508,0))*HLOOKUP(R$507,$J$504:$R$505,2)</f>
        <v>0</v>
      </c>
      <c r="S530" s="743" cm="1">
        <f t="array" ref="S530">INDEX($H530:$K530,0,MATCH(S$508,$H$508:$K$508,0))*HLOOKUP(S$507,$J$504:$R$505,2)</f>
        <v>0</v>
      </c>
      <c r="T530" s="743" cm="1">
        <f t="array" ref="T530">INDEX($H530:$K530,0,MATCH(T$508,$H$508:$K$508,0))*HLOOKUP(T$507,$J$504:$R$505,2)</f>
        <v>0</v>
      </c>
      <c r="U530" s="743" cm="1">
        <f t="array" ref="U530">INDEX($H530:$K530,0,MATCH(U$508,$H$508:$K$508,0))*HLOOKUP(U$507,$J$504:$R$505,2)</f>
        <v>0</v>
      </c>
      <c r="V530" s="743" cm="1">
        <f t="array" ref="V530">INDEX($H530:$K530,0,MATCH(V$508,$H$508:$K$508,0))*HLOOKUP(V$507,$J$504:$R$505,2)</f>
        <v>0</v>
      </c>
      <c r="W530" s="743" cm="1">
        <f t="array" ref="W530">INDEX($H530:$K530,0,MATCH(W$508,$H$508:$K$508,0))*HLOOKUP(W$507,$J$504:$R$505,2)</f>
        <v>0</v>
      </c>
      <c r="X530" s="743" cm="1">
        <f t="array" ref="X530">INDEX($H530:$K530,0,MATCH(X$508,$H$508:$K$508,0))*HLOOKUP(X$507,$J$504:$R$505,2)</f>
        <v>0</v>
      </c>
      <c r="Y530" s="743" cm="1">
        <f t="array" ref="Y530">INDEX($H530:$K530,0,MATCH(Y$508,$H$508:$K$508,0))*HLOOKUP(Y$507,$J$504:$R$505,2)</f>
        <v>0</v>
      </c>
      <c r="Z530" s="743" cm="1">
        <f t="array" ref="Z530">INDEX($H530:$K530,0,MATCH(Z$508,$H$508:$K$508,0))*HLOOKUP(Z$507,$J$504:$R$505,2)</f>
        <v>0</v>
      </c>
      <c r="AA530" s="743" cm="1">
        <f t="array" ref="AA530">INDEX($H530:$K530,0,MATCH(AA$508,$H$508:$K$508,0))*HLOOKUP(AA$507,$J$504:$R$505,2)</f>
        <v>0</v>
      </c>
      <c r="AB530" s="743" cm="1">
        <f t="array" ref="AB530">INDEX($H530:$K530,0,MATCH(AB$508,$H$508:$K$508,0))*HLOOKUP(AB$507,$J$504:$R$505,2)</f>
        <v>0</v>
      </c>
      <c r="AC530" s="743" cm="1">
        <f t="array" ref="AC530">INDEX($H530:$K530,0,MATCH(AC$508,$H$508:$K$508,0))*HLOOKUP(AC$507,$J$504:$R$505,2)</f>
        <v>0</v>
      </c>
      <c r="AD530" s="743" cm="1">
        <f t="array" ref="AD530">INDEX($H530:$K530,0,MATCH(AD$508,$H$508:$K$508,0))*HLOOKUP(AD$507,$J$504:$R$505,2)</f>
        <v>0</v>
      </c>
      <c r="AE530" s="743" cm="1">
        <f t="array" ref="AE530">INDEX($H530:$K530,0,MATCH(AE$508,$H$508:$K$508,0))*HLOOKUP(AE$507,$J$504:$R$505,2)</f>
        <v>0</v>
      </c>
      <c r="AF530" s="743" cm="1">
        <f t="array" ref="AF530">INDEX($H530:$K530,0,MATCH(AF$508,$H$508:$K$508,0))*HLOOKUP(AF$507,$J$504:$R$505,2)</f>
        <v>0</v>
      </c>
      <c r="AG530" s="743" cm="1">
        <f t="array" ref="AG530">INDEX($H530:$K530,0,MATCH(AG$508,$H$508:$K$508,0))*HLOOKUP(AG$507,$J$504:$R$505,2)</f>
        <v>0</v>
      </c>
      <c r="AH530" s="743" cm="1">
        <f t="array" ref="AH530">INDEX($H530:$K530,0,MATCH(AH$508,$H$508:$K$508,0))*HLOOKUP(AH$507,$J$504:$R$505,2)</f>
        <v>0</v>
      </c>
      <c r="AI530" s="743" cm="1">
        <f t="array" ref="AI530">INDEX($H530:$K530,0,MATCH(AI$508,$H$508:$K$508,0))*HLOOKUP(AI$507,$J$504:$R$505,2)</f>
        <v>0</v>
      </c>
      <c r="AJ530" s="743" cm="1">
        <f t="array" ref="AJ530">INDEX($H530:$K530,0,MATCH(AJ$508,$H$508:$K$508,0))*HLOOKUP(AJ$507,$J$504:$R$505,2)</f>
        <v>0</v>
      </c>
      <c r="AK530" s="743" cm="1">
        <f t="array" ref="AK530">INDEX($H530:$K530,0,MATCH(AK$508,$H$508:$K$508,0))*HLOOKUP(AK$507,$J$504:$R$505,2)</f>
        <v>0</v>
      </c>
      <c r="AL530" s="743" cm="1">
        <f t="array" ref="AL530">INDEX($H530:$K530,0,MATCH(AL$508,$H$508:$K$508,0))*HLOOKUP(AL$507,$J$504:$R$505,2)</f>
        <v>0</v>
      </c>
      <c r="AM530" s="743" cm="1">
        <f t="array" ref="AM530">INDEX($H530:$K530,0,MATCH(AM$508,$H$508:$K$508,0))*HLOOKUP(AM$507,$J$504:$R$505,2)</f>
        <v>0</v>
      </c>
      <c r="AN530" s="743" cm="1">
        <f t="array" ref="AN530">INDEX($H530:$K530,0,MATCH(AN$508,$H$508:$K$508,0))*HLOOKUP(AN$507,$J$504:$R$505,2)</f>
        <v>0</v>
      </c>
      <c r="AO530" s="743" cm="1">
        <f t="array" ref="AO530">INDEX($H530:$K530,0,MATCH(AO$508,$H$508:$K$508,0))*HLOOKUP(AO$507,$J$504:$R$505,2)</f>
        <v>0</v>
      </c>
      <c r="AP530" s="743" cm="1">
        <f t="array" ref="AP530">INDEX($H530:$K530,0,MATCH(AP$508,$H$508:$K$508,0))*HLOOKUP(AP$507,$J$504:$R$505,2)</f>
        <v>0</v>
      </c>
      <c r="AQ530" s="743" cm="1">
        <f t="array" ref="AQ530">INDEX($H530:$K530,0,MATCH(AQ$508,$H$508:$K$508,0))*HLOOKUP(AQ$507,$J$504:$R$505,2)</f>
        <v>0</v>
      </c>
      <c r="AR530" s="743" cm="1">
        <f t="array" ref="AR530">INDEX($H530:$K530,0,MATCH(AR$508,$H$508:$K$508,0))*HLOOKUP(AR$507,$J$504:$R$505,2)</f>
        <v>0</v>
      </c>
      <c r="AS530" s="743" cm="1">
        <f t="array" ref="AS530">INDEX($H530:$K530,0,MATCH(AS$508,$H$508:$K$508,0))*HLOOKUP(AS$507,$J$504:$R$505,2)</f>
        <v>0</v>
      </c>
      <c r="AT530" s="743" cm="1">
        <f t="array" ref="AT530">INDEX($H530:$K530,0,MATCH(AT$508,$H$508:$K$508,0))*HLOOKUP(AT$507,$J$504:$R$505,2)</f>
        <v>0</v>
      </c>
      <c r="AU530" s="743" cm="1">
        <f t="array" ref="AU530">INDEX($H530:$K530,0,MATCH(AU$508,$H$508:$K$508,0))*HLOOKUP(AU$507,$J$504:$R$505,2)</f>
        <v>0</v>
      </c>
      <c r="AV530" s="196"/>
      <c r="AW530" s="196"/>
      <c r="AX530" s="17"/>
      <c r="AY530" s="9"/>
      <c r="AZ530" s="9"/>
      <c r="BA530" s="9"/>
    </row>
    <row r="531" spans="1:53" ht="15" outlineLevel="1" x14ac:dyDescent="0.25">
      <c r="A531" s="7"/>
      <c r="B531" s="8"/>
      <c r="C531" s="18"/>
      <c r="D531" s="18"/>
      <c r="E531" s="18"/>
      <c r="F531" s="27"/>
      <c r="G531" s="27" t="str">
        <f t="shared" si="130"/>
        <v>AAANBo</v>
      </c>
      <c r="H531" s="232">
        <v>0</v>
      </c>
      <c r="I531" s="879">
        <v>80.3</v>
      </c>
      <c r="J531" s="879">
        <v>65.16</v>
      </c>
      <c r="K531" s="879">
        <v>54.3</v>
      </c>
      <c r="L531" s="743" cm="1">
        <f t="array" ref="L531">INDEX($H531:$K531,0,MATCH(L$508,$H$508:$K$508,0))*HLOOKUP(L$507,$J$504:$R$505,2)</f>
        <v>0</v>
      </c>
      <c r="M531" s="743" cm="1">
        <f t="array" ref="M531">INDEX($H531:$K531,0,MATCH(M$508,$H$508:$K$508,0))*HLOOKUP(M$507,$J$504:$R$505,2)</f>
        <v>80.3</v>
      </c>
      <c r="N531" s="743" cm="1">
        <f t="array" ref="N531">INDEX($H531:$K531,0,MATCH(N$508,$H$508:$K$508,0))*HLOOKUP(N$507,$J$504:$R$505,2)</f>
        <v>65.16</v>
      </c>
      <c r="O531" s="743" cm="1">
        <f t="array" ref="O531">INDEX($H531:$K531,0,MATCH(O$508,$H$508:$K$508,0))*HLOOKUP(O$507,$J$504:$R$505,2)</f>
        <v>54.3</v>
      </c>
      <c r="P531" s="743" cm="1">
        <f t="array" ref="P531">INDEX($H531:$K531,0,MATCH(P$508,$H$508:$K$508,0))*HLOOKUP(P$507,$J$504:$R$505,2)</f>
        <v>0</v>
      </c>
      <c r="Q531" s="743" cm="1">
        <f t="array" ref="Q531">INDEX($H531:$K531,0,MATCH(Q$508,$H$508:$K$508,0))*HLOOKUP(Q$507,$J$504:$R$505,2)</f>
        <v>80.3</v>
      </c>
      <c r="R531" s="743" cm="1">
        <f t="array" ref="R531">INDEX($H531:$K531,0,MATCH(R$508,$H$508:$K$508,0))*HLOOKUP(R$507,$J$504:$R$505,2)</f>
        <v>65.16</v>
      </c>
      <c r="S531" s="743" cm="1">
        <f t="array" ref="S531">INDEX($H531:$K531,0,MATCH(S$508,$H$508:$K$508,0))*HLOOKUP(S$507,$J$504:$R$505,2)</f>
        <v>54.3</v>
      </c>
      <c r="T531" s="743" cm="1">
        <f t="array" ref="T531">INDEX($H531:$K531,0,MATCH(T$508,$H$508:$K$508,0))*HLOOKUP(T$507,$J$504:$R$505,2)</f>
        <v>0</v>
      </c>
      <c r="U531" s="743" cm="1">
        <f t="array" ref="U531">INDEX($H531:$K531,0,MATCH(U$508,$H$508:$K$508,0))*HLOOKUP(U$507,$J$504:$R$505,2)</f>
        <v>80.3</v>
      </c>
      <c r="V531" s="743" cm="1">
        <f t="array" ref="V531">INDEX($H531:$K531,0,MATCH(V$508,$H$508:$K$508,0))*HLOOKUP(V$507,$J$504:$R$505,2)</f>
        <v>65.16</v>
      </c>
      <c r="W531" s="743" cm="1">
        <f t="array" ref="W531">INDEX($H531:$K531,0,MATCH(W$508,$H$508:$K$508,0))*HLOOKUP(W$507,$J$504:$R$505,2)</f>
        <v>54.3</v>
      </c>
      <c r="X531" s="743" cm="1">
        <f t="array" ref="X531">INDEX($H531:$K531,0,MATCH(X$508,$H$508:$K$508,0))*HLOOKUP(X$507,$J$504:$R$505,2)</f>
        <v>0</v>
      </c>
      <c r="Y531" s="743" cm="1">
        <f t="array" ref="Y531">INDEX($H531:$K531,0,MATCH(Y$508,$H$508:$K$508,0))*HLOOKUP(Y$507,$J$504:$R$505,2)</f>
        <v>80.3</v>
      </c>
      <c r="Z531" s="743" cm="1">
        <f t="array" ref="Z531">INDEX($H531:$K531,0,MATCH(Z$508,$H$508:$K$508,0))*HLOOKUP(Z$507,$J$504:$R$505,2)</f>
        <v>65.16</v>
      </c>
      <c r="AA531" s="743" cm="1">
        <f t="array" ref="AA531">INDEX($H531:$K531,0,MATCH(AA$508,$H$508:$K$508,0))*HLOOKUP(AA$507,$J$504:$R$505,2)</f>
        <v>54.3</v>
      </c>
      <c r="AB531" s="743" cm="1">
        <f t="array" ref="AB531">INDEX($H531:$K531,0,MATCH(AB$508,$H$508:$K$508,0))*HLOOKUP(AB$507,$J$504:$R$505,2)</f>
        <v>0</v>
      </c>
      <c r="AC531" s="743" cm="1">
        <f t="array" ref="AC531">INDEX($H531:$K531,0,MATCH(AC$508,$H$508:$K$508,0))*HLOOKUP(AC$507,$J$504:$R$505,2)</f>
        <v>80.3</v>
      </c>
      <c r="AD531" s="743" cm="1">
        <f t="array" ref="AD531">INDEX($H531:$K531,0,MATCH(AD$508,$H$508:$K$508,0))*HLOOKUP(AD$507,$J$504:$R$505,2)</f>
        <v>65.16</v>
      </c>
      <c r="AE531" s="743" cm="1">
        <f t="array" ref="AE531">INDEX($H531:$K531,0,MATCH(AE$508,$H$508:$K$508,0))*HLOOKUP(AE$507,$J$504:$R$505,2)</f>
        <v>54.3</v>
      </c>
      <c r="AF531" s="743" cm="1">
        <f t="array" ref="AF531">INDEX($H531:$K531,0,MATCH(AF$508,$H$508:$K$508,0))*HLOOKUP(AF$507,$J$504:$R$505,2)</f>
        <v>0</v>
      </c>
      <c r="AG531" s="743" cm="1">
        <f t="array" ref="AG531">INDEX($H531:$K531,0,MATCH(AG$508,$H$508:$K$508,0))*HLOOKUP(AG$507,$J$504:$R$505,2)</f>
        <v>80.3</v>
      </c>
      <c r="AH531" s="743" cm="1">
        <f t="array" ref="AH531">INDEX($H531:$K531,0,MATCH(AH$508,$H$508:$K$508,0))*HLOOKUP(AH$507,$J$504:$R$505,2)</f>
        <v>65.16</v>
      </c>
      <c r="AI531" s="743" cm="1">
        <f t="array" ref="AI531">INDEX($H531:$K531,0,MATCH(AI$508,$H$508:$K$508,0))*HLOOKUP(AI$507,$J$504:$R$505,2)</f>
        <v>54.3</v>
      </c>
      <c r="AJ531" s="743" cm="1">
        <f t="array" ref="AJ531">INDEX($H531:$K531,0,MATCH(AJ$508,$H$508:$K$508,0))*HLOOKUP(AJ$507,$J$504:$R$505,2)</f>
        <v>0</v>
      </c>
      <c r="AK531" s="743" cm="1">
        <f t="array" ref="AK531">INDEX($H531:$K531,0,MATCH(AK$508,$H$508:$K$508,0))*HLOOKUP(AK$507,$J$504:$R$505,2)</f>
        <v>80.3</v>
      </c>
      <c r="AL531" s="743" cm="1">
        <f t="array" ref="AL531">INDEX($H531:$K531,0,MATCH(AL$508,$H$508:$K$508,0))*HLOOKUP(AL$507,$J$504:$R$505,2)</f>
        <v>65.16</v>
      </c>
      <c r="AM531" s="743" cm="1">
        <f t="array" ref="AM531">INDEX($H531:$K531,0,MATCH(AM$508,$H$508:$K$508,0))*HLOOKUP(AM$507,$J$504:$R$505,2)</f>
        <v>54.3</v>
      </c>
      <c r="AN531" s="743" cm="1">
        <f t="array" ref="AN531">INDEX($H531:$K531,0,MATCH(AN$508,$H$508:$K$508,0))*HLOOKUP(AN$507,$J$504:$R$505,2)</f>
        <v>0</v>
      </c>
      <c r="AO531" s="743" cm="1">
        <f t="array" ref="AO531">INDEX($H531:$K531,0,MATCH(AO$508,$H$508:$K$508,0))*HLOOKUP(AO$507,$J$504:$R$505,2)</f>
        <v>80.3</v>
      </c>
      <c r="AP531" s="743" cm="1">
        <f t="array" ref="AP531">INDEX($H531:$K531,0,MATCH(AP$508,$H$508:$K$508,0))*HLOOKUP(AP$507,$J$504:$R$505,2)</f>
        <v>65.16</v>
      </c>
      <c r="AQ531" s="743" cm="1">
        <f t="array" ref="AQ531">INDEX($H531:$K531,0,MATCH(AQ$508,$H$508:$K$508,0))*HLOOKUP(AQ$507,$J$504:$R$505,2)</f>
        <v>54.3</v>
      </c>
      <c r="AR531" s="743" cm="1">
        <f t="array" ref="AR531">INDEX($H531:$K531,0,MATCH(AR$508,$H$508:$K$508,0))*HLOOKUP(AR$507,$J$504:$R$505,2)</f>
        <v>0</v>
      </c>
      <c r="AS531" s="743" cm="1">
        <f t="array" ref="AS531">INDEX($H531:$K531,0,MATCH(AS$508,$H$508:$K$508,0))*HLOOKUP(AS$507,$J$504:$R$505,2)</f>
        <v>80.3</v>
      </c>
      <c r="AT531" s="743" cm="1">
        <f t="array" ref="AT531">INDEX($H531:$K531,0,MATCH(AT$508,$H$508:$K$508,0))*HLOOKUP(AT$507,$J$504:$R$505,2)</f>
        <v>65.16</v>
      </c>
      <c r="AU531" s="743" cm="1">
        <f t="array" ref="AU531">INDEX($H531:$K531,0,MATCH(AU$508,$H$508:$K$508,0))*HLOOKUP(AU$507,$J$504:$R$505,2)</f>
        <v>54.3</v>
      </c>
      <c r="AV531" s="196"/>
      <c r="AW531" s="196"/>
      <c r="AX531" s="17"/>
      <c r="AY531" s="9"/>
      <c r="AZ531" s="9"/>
      <c r="BA531" s="9"/>
    </row>
    <row r="532" spans="1:53" ht="15" outlineLevel="1" x14ac:dyDescent="0.25">
      <c r="A532" s="7"/>
      <c r="B532" s="8"/>
      <c r="C532" s="18"/>
      <c r="D532" s="18"/>
      <c r="E532" s="18"/>
      <c r="F532" s="27"/>
      <c r="G532" s="27" t="str">
        <f t="shared" si="130"/>
        <v>AAANBod</v>
      </c>
      <c r="H532" s="232">
        <v>0</v>
      </c>
      <c r="I532" s="879">
        <v>80.3</v>
      </c>
      <c r="J532" s="879">
        <v>65.16</v>
      </c>
      <c r="K532" s="879">
        <v>54.3</v>
      </c>
      <c r="L532" s="743" cm="1">
        <f t="array" ref="L532">INDEX($H532:$K532,0,MATCH(L$508,$H$508:$K$508,0))*HLOOKUP(L$507,$J$504:$R$505,2)</f>
        <v>0</v>
      </c>
      <c r="M532" s="743" cm="1">
        <f t="array" ref="M532">INDEX($H532:$K532,0,MATCH(M$508,$H$508:$K$508,0))*HLOOKUP(M$507,$J$504:$R$505,2)</f>
        <v>80.3</v>
      </c>
      <c r="N532" s="743" cm="1">
        <f t="array" ref="N532">INDEX($H532:$K532,0,MATCH(N$508,$H$508:$K$508,0))*HLOOKUP(N$507,$J$504:$R$505,2)</f>
        <v>65.16</v>
      </c>
      <c r="O532" s="743" cm="1">
        <f t="array" ref="O532">INDEX($H532:$K532,0,MATCH(O$508,$H$508:$K$508,0))*HLOOKUP(O$507,$J$504:$R$505,2)</f>
        <v>54.3</v>
      </c>
      <c r="P532" s="743" cm="1">
        <f t="array" ref="P532">INDEX($H532:$K532,0,MATCH(P$508,$H$508:$K$508,0))*HLOOKUP(P$507,$J$504:$R$505,2)</f>
        <v>0</v>
      </c>
      <c r="Q532" s="743" cm="1">
        <f t="array" ref="Q532">INDEX($H532:$K532,0,MATCH(Q$508,$H$508:$K$508,0))*HLOOKUP(Q$507,$J$504:$R$505,2)</f>
        <v>80.3</v>
      </c>
      <c r="R532" s="743" cm="1">
        <f t="array" ref="R532">INDEX($H532:$K532,0,MATCH(R$508,$H$508:$K$508,0))*HLOOKUP(R$507,$J$504:$R$505,2)</f>
        <v>65.16</v>
      </c>
      <c r="S532" s="743" cm="1">
        <f t="array" ref="S532">INDEX($H532:$K532,0,MATCH(S$508,$H$508:$K$508,0))*HLOOKUP(S$507,$J$504:$R$505,2)</f>
        <v>54.3</v>
      </c>
      <c r="T532" s="743" cm="1">
        <f t="array" ref="T532">INDEX($H532:$K532,0,MATCH(T$508,$H$508:$K$508,0))*HLOOKUP(T$507,$J$504:$R$505,2)</f>
        <v>0</v>
      </c>
      <c r="U532" s="743" cm="1">
        <f t="array" ref="U532">INDEX($H532:$K532,0,MATCH(U$508,$H$508:$K$508,0))*HLOOKUP(U$507,$J$504:$R$505,2)</f>
        <v>80.3</v>
      </c>
      <c r="V532" s="743" cm="1">
        <f t="array" ref="V532">INDEX($H532:$K532,0,MATCH(V$508,$H$508:$K$508,0))*HLOOKUP(V$507,$J$504:$R$505,2)</f>
        <v>65.16</v>
      </c>
      <c r="W532" s="743" cm="1">
        <f t="array" ref="W532">INDEX($H532:$K532,0,MATCH(W$508,$H$508:$K$508,0))*HLOOKUP(W$507,$J$504:$R$505,2)</f>
        <v>54.3</v>
      </c>
      <c r="X532" s="743" cm="1">
        <f t="array" ref="X532">INDEX($H532:$K532,0,MATCH(X$508,$H$508:$K$508,0))*HLOOKUP(X$507,$J$504:$R$505,2)</f>
        <v>0</v>
      </c>
      <c r="Y532" s="743" cm="1">
        <f t="array" ref="Y532">INDEX($H532:$K532,0,MATCH(Y$508,$H$508:$K$508,0))*HLOOKUP(Y$507,$J$504:$R$505,2)</f>
        <v>80.3</v>
      </c>
      <c r="Z532" s="743" cm="1">
        <f t="array" ref="Z532">INDEX($H532:$K532,0,MATCH(Z$508,$H$508:$K$508,0))*HLOOKUP(Z$507,$J$504:$R$505,2)</f>
        <v>65.16</v>
      </c>
      <c r="AA532" s="743" cm="1">
        <f t="array" ref="AA532">INDEX($H532:$K532,0,MATCH(AA$508,$H$508:$K$508,0))*HLOOKUP(AA$507,$J$504:$R$505,2)</f>
        <v>54.3</v>
      </c>
      <c r="AB532" s="743" cm="1">
        <f t="array" ref="AB532">INDEX($H532:$K532,0,MATCH(AB$508,$H$508:$K$508,0))*HLOOKUP(AB$507,$J$504:$R$505,2)</f>
        <v>0</v>
      </c>
      <c r="AC532" s="743" cm="1">
        <f t="array" ref="AC532">INDEX($H532:$K532,0,MATCH(AC$508,$H$508:$K$508,0))*HLOOKUP(AC$507,$J$504:$R$505,2)</f>
        <v>80.3</v>
      </c>
      <c r="AD532" s="743" cm="1">
        <f t="array" ref="AD532">INDEX($H532:$K532,0,MATCH(AD$508,$H$508:$K$508,0))*HLOOKUP(AD$507,$J$504:$R$505,2)</f>
        <v>65.16</v>
      </c>
      <c r="AE532" s="743" cm="1">
        <f t="array" ref="AE532">INDEX($H532:$K532,0,MATCH(AE$508,$H$508:$K$508,0))*HLOOKUP(AE$507,$J$504:$R$505,2)</f>
        <v>54.3</v>
      </c>
      <c r="AF532" s="743" cm="1">
        <f t="array" ref="AF532">INDEX($H532:$K532,0,MATCH(AF$508,$H$508:$K$508,0))*HLOOKUP(AF$507,$J$504:$R$505,2)</f>
        <v>0</v>
      </c>
      <c r="AG532" s="743" cm="1">
        <f t="array" ref="AG532">INDEX($H532:$K532,0,MATCH(AG$508,$H$508:$K$508,0))*HLOOKUP(AG$507,$J$504:$R$505,2)</f>
        <v>80.3</v>
      </c>
      <c r="AH532" s="743" cm="1">
        <f t="array" ref="AH532">INDEX($H532:$K532,0,MATCH(AH$508,$H$508:$K$508,0))*HLOOKUP(AH$507,$J$504:$R$505,2)</f>
        <v>65.16</v>
      </c>
      <c r="AI532" s="743" cm="1">
        <f t="array" ref="AI532">INDEX($H532:$K532,0,MATCH(AI$508,$H$508:$K$508,0))*HLOOKUP(AI$507,$J$504:$R$505,2)</f>
        <v>54.3</v>
      </c>
      <c r="AJ532" s="743" cm="1">
        <f t="array" ref="AJ532">INDEX($H532:$K532,0,MATCH(AJ$508,$H$508:$K$508,0))*HLOOKUP(AJ$507,$J$504:$R$505,2)</f>
        <v>0</v>
      </c>
      <c r="AK532" s="743" cm="1">
        <f t="array" ref="AK532">INDEX($H532:$K532,0,MATCH(AK$508,$H$508:$K$508,0))*HLOOKUP(AK$507,$J$504:$R$505,2)</f>
        <v>80.3</v>
      </c>
      <c r="AL532" s="743" cm="1">
        <f t="array" ref="AL532">INDEX($H532:$K532,0,MATCH(AL$508,$H$508:$K$508,0))*HLOOKUP(AL$507,$J$504:$R$505,2)</f>
        <v>65.16</v>
      </c>
      <c r="AM532" s="743" cm="1">
        <f t="array" ref="AM532">INDEX($H532:$K532,0,MATCH(AM$508,$H$508:$K$508,0))*HLOOKUP(AM$507,$J$504:$R$505,2)</f>
        <v>54.3</v>
      </c>
      <c r="AN532" s="743" cm="1">
        <f t="array" ref="AN532">INDEX($H532:$K532,0,MATCH(AN$508,$H$508:$K$508,0))*HLOOKUP(AN$507,$J$504:$R$505,2)</f>
        <v>0</v>
      </c>
      <c r="AO532" s="743" cm="1">
        <f t="array" ref="AO532">INDEX($H532:$K532,0,MATCH(AO$508,$H$508:$K$508,0))*HLOOKUP(AO$507,$J$504:$R$505,2)</f>
        <v>80.3</v>
      </c>
      <c r="AP532" s="743" cm="1">
        <f t="array" ref="AP532">INDEX($H532:$K532,0,MATCH(AP$508,$H$508:$K$508,0))*HLOOKUP(AP$507,$J$504:$R$505,2)</f>
        <v>65.16</v>
      </c>
      <c r="AQ532" s="743" cm="1">
        <f t="array" ref="AQ532">INDEX($H532:$K532,0,MATCH(AQ$508,$H$508:$K$508,0))*HLOOKUP(AQ$507,$J$504:$R$505,2)</f>
        <v>54.3</v>
      </c>
      <c r="AR532" s="743" cm="1">
        <f t="array" ref="AR532">INDEX($H532:$K532,0,MATCH(AR$508,$H$508:$K$508,0))*HLOOKUP(AR$507,$J$504:$R$505,2)</f>
        <v>0</v>
      </c>
      <c r="AS532" s="743" cm="1">
        <f t="array" ref="AS532">INDEX($H532:$K532,0,MATCH(AS$508,$H$508:$K$508,0))*HLOOKUP(AS$507,$J$504:$R$505,2)</f>
        <v>80.3</v>
      </c>
      <c r="AT532" s="743" cm="1">
        <f t="array" ref="AT532">INDEX($H532:$K532,0,MATCH(AT$508,$H$508:$K$508,0))*HLOOKUP(AT$507,$J$504:$R$505,2)</f>
        <v>65.16</v>
      </c>
      <c r="AU532" s="743" cm="1">
        <f t="array" ref="AU532">INDEX($H532:$K532,0,MATCH(AU$508,$H$508:$K$508,0))*HLOOKUP(AU$507,$J$504:$R$505,2)</f>
        <v>54.3</v>
      </c>
      <c r="AV532" s="196"/>
      <c r="AW532" s="196"/>
      <c r="AX532" s="17"/>
      <c r="AY532" s="9"/>
      <c r="AZ532" s="9"/>
      <c r="BA532" s="9"/>
    </row>
    <row r="533" spans="1:53" ht="15" outlineLevel="1" x14ac:dyDescent="0.25">
      <c r="A533" s="7"/>
      <c r="B533" s="8"/>
      <c r="C533" s="18"/>
      <c r="D533" s="18"/>
      <c r="E533" s="18"/>
      <c r="F533" s="27"/>
      <c r="G533" s="27" t="str">
        <f t="shared" si="130"/>
        <v>AAAA2Nb</v>
      </c>
      <c r="H533" s="232">
        <v>0</v>
      </c>
      <c r="I533" s="879">
        <v>80.3</v>
      </c>
      <c r="J533" s="879">
        <v>54.3</v>
      </c>
      <c r="K533" s="879">
        <v>32.58</v>
      </c>
      <c r="L533" s="743" cm="1">
        <f t="array" ref="L533">INDEX($H533:$K533,0,MATCH(L$508,$H$508:$K$508,0))*HLOOKUP(L$507,$J$504:$R$505,2)</f>
        <v>0</v>
      </c>
      <c r="M533" s="743" cm="1">
        <f t="array" ref="M533">INDEX($H533:$K533,0,MATCH(M$508,$H$508:$K$508,0))*HLOOKUP(M$507,$J$504:$R$505,2)</f>
        <v>80.3</v>
      </c>
      <c r="N533" s="743" cm="1">
        <f t="array" ref="N533">INDEX($H533:$K533,0,MATCH(N$508,$H$508:$K$508,0))*HLOOKUP(N$507,$J$504:$R$505,2)</f>
        <v>54.3</v>
      </c>
      <c r="O533" s="743" cm="1">
        <f t="array" ref="O533">INDEX($H533:$K533,0,MATCH(O$508,$H$508:$K$508,0))*HLOOKUP(O$507,$J$504:$R$505,2)</f>
        <v>32.58</v>
      </c>
      <c r="P533" s="743" cm="1">
        <f t="array" ref="P533">INDEX($H533:$K533,0,MATCH(P$508,$H$508:$K$508,0))*HLOOKUP(P$507,$J$504:$R$505,2)</f>
        <v>0</v>
      </c>
      <c r="Q533" s="743" cm="1">
        <f t="array" ref="Q533">INDEX($H533:$K533,0,MATCH(Q$508,$H$508:$K$508,0))*HLOOKUP(Q$507,$J$504:$R$505,2)</f>
        <v>80.3</v>
      </c>
      <c r="R533" s="743" cm="1">
        <f t="array" ref="R533">INDEX($H533:$K533,0,MATCH(R$508,$H$508:$K$508,0))*HLOOKUP(R$507,$J$504:$R$505,2)</f>
        <v>54.3</v>
      </c>
      <c r="S533" s="743" cm="1">
        <f t="array" ref="S533">INDEX($H533:$K533,0,MATCH(S$508,$H$508:$K$508,0))*HLOOKUP(S$507,$J$504:$R$505,2)</f>
        <v>32.58</v>
      </c>
      <c r="T533" s="743" cm="1">
        <f t="array" ref="T533">INDEX($H533:$K533,0,MATCH(T$508,$H$508:$K$508,0))*HLOOKUP(T$507,$J$504:$R$505,2)</f>
        <v>0</v>
      </c>
      <c r="U533" s="743" cm="1">
        <f t="array" ref="U533">INDEX($H533:$K533,0,MATCH(U$508,$H$508:$K$508,0))*HLOOKUP(U$507,$J$504:$R$505,2)</f>
        <v>80.3</v>
      </c>
      <c r="V533" s="743" cm="1">
        <f t="array" ref="V533">INDEX($H533:$K533,0,MATCH(V$508,$H$508:$K$508,0))*HLOOKUP(V$507,$J$504:$R$505,2)</f>
        <v>54.3</v>
      </c>
      <c r="W533" s="743" cm="1">
        <f t="array" ref="W533">INDEX($H533:$K533,0,MATCH(W$508,$H$508:$K$508,0))*HLOOKUP(W$507,$J$504:$R$505,2)</f>
        <v>32.58</v>
      </c>
      <c r="X533" s="743" cm="1">
        <f t="array" ref="X533">INDEX($H533:$K533,0,MATCH(X$508,$H$508:$K$508,0))*HLOOKUP(X$507,$J$504:$R$505,2)</f>
        <v>0</v>
      </c>
      <c r="Y533" s="743" cm="1">
        <f t="array" ref="Y533">INDEX($H533:$K533,0,MATCH(Y$508,$H$508:$K$508,0))*HLOOKUP(Y$507,$J$504:$R$505,2)</f>
        <v>80.3</v>
      </c>
      <c r="Z533" s="743" cm="1">
        <f t="array" ref="Z533">INDEX($H533:$K533,0,MATCH(Z$508,$H$508:$K$508,0))*HLOOKUP(Z$507,$J$504:$R$505,2)</f>
        <v>54.3</v>
      </c>
      <c r="AA533" s="743" cm="1">
        <f t="array" ref="AA533">INDEX($H533:$K533,0,MATCH(AA$508,$H$508:$K$508,0))*HLOOKUP(AA$507,$J$504:$R$505,2)</f>
        <v>32.58</v>
      </c>
      <c r="AB533" s="743" cm="1">
        <f t="array" ref="AB533">INDEX($H533:$K533,0,MATCH(AB$508,$H$508:$K$508,0))*HLOOKUP(AB$507,$J$504:$R$505,2)</f>
        <v>0</v>
      </c>
      <c r="AC533" s="743" cm="1">
        <f t="array" ref="AC533">INDEX($H533:$K533,0,MATCH(AC$508,$H$508:$K$508,0))*HLOOKUP(AC$507,$J$504:$R$505,2)</f>
        <v>80.3</v>
      </c>
      <c r="AD533" s="743" cm="1">
        <f t="array" ref="AD533">INDEX($H533:$K533,0,MATCH(AD$508,$H$508:$K$508,0))*HLOOKUP(AD$507,$J$504:$R$505,2)</f>
        <v>54.3</v>
      </c>
      <c r="AE533" s="743" cm="1">
        <f t="array" ref="AE533">INDEX($H533:$K533,0,MATCH(AE$508,$H$508:$K$508,0))*HLOOKUP(AE$507,$J$504:$R$505,2)</f>
        <v>32.58</v>
      </c>
      <c r="AF533" s="743" cm="1">
        <f t="array" ref="AF533">INDEX($H533:$K533,0,MATCH(AF$508,$H$508:$K$508,0))*HLOOKUP(AF$507,$J$504:$R$505,2)</f>
        <v>0</v>
      </c>
      <c r="AG533" s="743" cm="1">
        <f t="array" ref="AG533">INDEX($H533:$K533,0,MATCH(AG$508,$H$508:$K$508,0))*HLOOKUP(AG$507,$J$504:$R$505,2)</f>
        <v>80.3</v>
      </c>
      <c r="AH533" s="743" cm="1">
        <f t="array" ref="AH533">INDEX($H533:$K533,0,MATCH(AH$508,$H$508:$K$508,0))*HLOOKUP(AH$507,$J$504:$R$505,2)</f>
        <v>54.3</v>
      </c>
      <c r="AI533" s="743" cm="1">
        <f t="array" ref="AI533">INDEX($H533:$K533,0,MATCH(AI$508,$H$508:$K$508,0))*HLOOKUP(AI$507,$J$504:$R$505,2)</f>
        <v>32.58</v>
      </c>
      <c r="AJ533" s="743" cm="1">
        <f t="array" ref="AJ533">INDEX($H533:$K533,0,MATCH(AJ$508,$H$508:$K$508,0))*HLOOKUP(AJ$507,$J$504:$R$505,2)</f>
        <v>0</v>
      </c>
      <c r="AK533" s="743" cm="1">
        <f t="array" ref="AK533">INDEX($H533:$K533,0,MATCH(AK$508,$H$508:$K$508,0))*HLOOKUP(AK$507,$J$504:$R$505,2)</f>
        <v>80.3</v>
      </c>
      <c r="AL533" s="743" cm="1">
        <f t="array" ref="AL533">INDEX($H533:$K533,0,MATCH(AL$508,$H$508:$K$508,0))*HLOOKUP(AL$507,$J$504:$R$505,2)</f>
        <v>54.3</v>
      </c>
      <c r="AM533" s="743" cm="1">
        <f t="array" ref="AM533">INDEX($H533:$K533,0,MATCH(AM$508,$H$508:$K$508,0))*HLOOKUP(AM$507,$J$504:$R$505,2)</f>
        <v>32.58</v>
      </c>
      <c r="AN533" s="743" cm="1">
        <f t="array" ref="AN533">INDEX($H533:$K533,0,MATCH(AN$508,$H$508:$K$508,0))*HLOOKUP(AN$507,$J$504:$R$505,2)</f>
        <v>0</v>
      </c>
      <c r="AO533" s="743" cm="1">
        <f t="array" ref="AO533">INDEX($H533:$K533,0,MATCH(AO$508,$H$508:$K$508,0))*HLOOKUP(AO$507,$J$504:$R$505,2)</f>
        <v>80.3</v>
      </c>
      <c r="AP533" s="743" cm="1">
        <f t="array" ref="AP533">INDEX($H533:$K533,0,MATCH(AP$508,$H$508:$K$508,0))*HLOOKUP(AP$507,$J$504:$R$505,2)</f>
        <v>54.3</v>
      </c>
      <c r="AQ533" s="743" cm="1">
        <f t="array" ref="AQ533">INDEX($H533:$K533,0,MATCH(AQ$508,$H$508:$K$508,0))*HLOOKUP(AQ$507,$J$504:$R$505,2)</f>
        <v>32.58</v>
      </c>
      <c r="AR533" s="743" cm="1">
        <f t="array" ref="AR533">INDEX($H533:$K533,0,MATCH(AR$508,$H$508:$K$508,0))*HLOOKUP(AR$507,$J$504:$R$505,2)</f>
        <v>0</v>
      </c>
      <c r="AS533" s="743" cm="1">
        <f t="array" ref="AS533">INDEX($H533:$K533,0,MATCH(AS$508,$H$508:$K$508,0))*HLOOKUP(AS$507,$J$504:$R$505,2)</f>
        <v>80.3</v>
      </c>
      <c r="AT533" s="743" cm="1">
        <f t="array" ref="AT533">INDEX($H533:$K533,0,MATCH(AT$508,$H$508:$K$508,0))*HLOOKUP(AT$507,$J$504:$R$505,2)</f>
        <v>54.3</v>
      </c>
      <c r="AU533" s="743" cm="1">
        <f t="array" ref="AU533">INDEX($H533:$K533,0,MATCH(AU$508,$H$508:$K$508,0))*HLOOKUP(AU$507,$J$504:$R$505,2)</f>
        <v>32.58</v>
      </c>
      <c r="AV533" s="196"/>
      <c r="AW533" s="196"/>
      <c r="AX533" s="17"/>
      <c r="AY533" s="9"/>
      <c r="AZ533" s="9"/>
      <c r="BA533" s="9"/>
    </row>
    <row r="534" spans="1:53" ht="15" outlineLevel="1" x14ac:dyDescent="0.25">
      <c r="A534" s="7"/>
      <c r="B534" s="8"/>
      <c r="C534" s="18"/>
      <c r="D534" s="18"/>
      <c r="E534" s="18"/>
      <c r="F534" s="27"/>
      <c r="G534" s="27" t="str">
        <f t="shared" si="130"/>
        <v>AAAA2Nbd</v>
      </c>
      <c r="H534" s="232">
        <v>0</v>
      </c>
      <c r="I534" s="879">
        <v>80.3</v>
      </c>
      <c r="J534" s="879">
        <v>54.3</v>
      </c>
      <c r="K534" s="879">
        <v>32.58</v>
      </c>
      <c r="L534" s="743" cm="1">
        <f t="array" ref="L534">INDEX($H534:$K534,0,MATCH(L$508,$H$508:$K$508,0))*HLOOKUP(L$507,$J$504:$R$505,2)</f>
        <v>0</v>
      </c>
      <c r="M534" s="743" cm="1">
        <f t="array" ref="M534">INDEX($H534:$K534,0,MATCH(M$508,$H$508:$K$508,0))*HLOOKUP(M$507,$J$504:$R$505,2)</f>
        <v>80.3</v>
      </c>
      <c r="N534" s="743" cm="1">
        <f t="array" ref="N534">INDEX($H534:$K534,0,MATCH(N$508,$H$508:$K$508,0))*HLOOKUP(N$507,$J$504:$R$505,2)</f>
        <v>54.3</v>
      </c>
      <c r="O534" s="743" cm="1">
        <f t="array" ref="O534">INDEX($H534:$K534,0,MATCH(O$508,$H$508:$K$508,0))*HLOOKUP(O$507,$J$504:$R$505,2)</f>
        <v>32.58</v>
      </c>
      <c r="P534" s="743" cm="1">
        <f t="array" ref="P534">INDEX($H534:$K534,0,MATCH(P$508,$H$508:$K$508,0))*HLOOKUP(P$507,$J$504:$R$505,2)</f>
        <v>0</v>
      </c>
      <c r="Q534" s="743" cm="1">
        <f t="array" ref="Q534">INDEX($H534:$K534,0,MATCH(Q$508,$H$508:$K$508,0))*HLOOKUP(Q$507,$J$504:$R$505,2)</f>
        <v>80.3</v>
      </c>
      <c r="R534" s="743" cm="1">
        <f t="array" ref="R534">INDEX($H534:$K534,0,MATCH(R$508,$H$508:$K$508,0))*HLOOKUP(R$507,$J$504:$R$505,2)</f>
        <v>54.3</v>
      </c>
      <c r="S534" s="743" cm="1">
        <f t="array" ref="S534">INDEX($H534:$K534,0,MATCH(S$508,$H$508:$K$508,0))*HLOOKUP(S$507,$J$504:$R$505,2)</f>
        <v>32.58</v>
      </c>
      <c r="T534" s="743" cm="1">
        <f t="array" ref="T534">INDEX($H534:$K534,0,MATCH(T$508,$H$508:$K$508,0))*HLOOKUP(T$507,$J$504:$R$505,2)</f>
        <v>0</v>
      </c>
      <c r="U534" s="743" cm="1">
        <f t="array" ref="U534">INDEX($H534:$K534,0,MATCH(U$508,$H$508:$K$508,0))*HLOOKUP(U$507,$J$504:$R$505,2)</f>
        <v>80.3</v>
      </c>
      <c r="V534" s="743" cm="1">
        <f t="array" ref="V534">INDEX($H534:$K534,0,MATCH(V$508,$H$508:$K$508,0))*HLOOKUP(V$507,$J$504:$R$505,2)</f>
        <v>54.3</v>
      </c>
      <c r="W534" s="743" cm="1">
        <f t="array" ref="W534">INDEX($H534:$K534,0,MATCH(W$508,$H$508:$K$508,0))*HLOOKUP(W$507,$J$504:$R$505,2)</f>
        <v>32.58</v>
      </c>
      <c r="X534" s="743" cm="1">
        <f t="array" ref="X534">INDEX($H534:$K534,0,MATCH(X$508,$H$508:$K$508,0))*HLOOKUP(X$507,$J$504:$R$505,2)</f>
        <v>0</v>
      </c>
      <c r="Y534" s="743" cm="1">
        <f t="array" ref="Y534">INDEX($H534:$K534,0,MATCH(Y$508,$H$508:$K$508,0))*HLOOKUP(Y$507,$J$504:$R$505,2)</f>
        <v>80.3</v>
      </c>
      <c r="Z534" s="743" cm="1">
        <f t="array" ref="Z534">INDEX($H534:$K534,0,MATCH(Z$508,$H$508:$K$508,0))*HLOOKUP(Z$507,$J$504:$R$505,2)</f>
        <v>54.3</v>
      </c>
      <c r="AA534" s="743" cm="1">
        <f t="array" ref="AA534">INDEX($H534:$K534,0,MATCH(AA$508,$H$508:$K$508,0))*HLOOKUP(AA$507,$J$504:$R$505,2)</f>
        <v>32.58</v>
      </c>
      <c r="AB534" s="743" cm="1">
        <f t="array" ref="AB534">INDEX($H534:$K534,0,MATCH(AB$508,$H$508:$K$508,0))*HLOOKUP(AB$507,$J$504:$R$505,2)</f>
        <v>0</v>
      </c>
      <c r="AC534" s="743" cm="1">
        <f t="array" ref="AC534">INDEX($H534:$K534,0,MATCH(AC$508,$H$508:$K$508,0))*HLOOKUP(AC$507,$J$504:$R$505,2)</f>
        <v>80.3</v>
      </c>
      <c r="AD534" s="743" cm="1">
        <f t="array" ref="AD534">INDEX($H534:$K534,0,MATCH(AD$508,$H$508:$K$508,0))*HLOOKUP(AD$507,$J$504:$R$505,2)</f>
        <v>54.3</v>
      </c>
      <c r="AE534" s="743" cm="1">
        <f t="array" ref="AE534">INDEX($H534:$K534,0,MATCH(AE$508,$H$508:$K$508,0))*HLOOKUP(AE$507,$J$504:$R$505,2)</f>
        <v>32.58</v>
      </c>
      <c r="AF534" s="743" cm="1">
        <f t="array" ref="AF534">INDEX($H534:$K534,0,MATCH(AF$508,$H$508:$K$508,0))*HLOOKUP(AF$507,$J$504:$R$505,2)</f>
        <v>0</v>
      </c>
      <c r="AG534" s="743" cm="1">
        <f t="array" ref="AG534">INDEX($H534:$K534,0,MATCH(AG$508,$H$508:$K$508,0))*HLOOKUP(AG$507,$J$504:$R$505,2)</f>
        <v>80.3</v>
      </c>
      <c r="AH534" s="743" cm="1">
        <f t="array" ref="AH534">INDEX($H534:$K534,0,MATCH(AH$508,$H$508:$K$508,0))*HLOOKUP(AH$507,$J$504:$R$505,2)</f>
        <v>54.3</v>
      </c>
      <c r="AI534" s="743" cm="1">
        <f t="array" ref="AI534">INDEX($H534:$K534,0,MATCH(AI$508,$H$508:$K$508,0))*HLOOKUP(AI$507,$J$504:$R$505,2)</f>
        <v>32.58</v>
      </c>
      <c r="AJ534" s="743" cm="1">
        <f t="array" ref="AJ534">INDEX($H534:$K534,0,MATCH(AJ$508,$H$508:$K$508,0))*HLOOKUP(AJ$507,$J$504:$R$505,2)</f>
        <v>0</v>
      </c>
      <c r="AK534" s="743" cm="1">
        <f t="array" ref="AK534">INDEX($H534:$K534,0,MATCH(AK$508,$H$508:$K$508,0))*HLOOKUP(AK$507,$J$504:$R$505,2)</f>
        <v>80.3</v>
      </c>
      <c r="AL534" s="743" cm="1">
        <f t="array" ref="AL534">INDEX($H534:$K534,0,MATCH(AL$508,$H$508:$K$508,0))*HLOOKUP(AL$507,$J$504:$R$505,2)</f>
        <v>54.3</v>
      </c>
      <c r="AM534" s="743" cm="1">
        <f t="array" ref="AM534">INDEX($H534:$K534,0,MATCH(AM$508,$H$508:$K$508,0))*HLOOKUP(AM$507,$J$504:$R$505,2)</f>
        <v>32.58</v>
      </c>
      <c r="AN534" s="743" cm="1">
        <f t="array" ref="AN534">INDEX($H534:$K534,0,MATCH(AN$508,$H$508:$K$508,0))*HLOOKUP(AN$507,$J$504:$R$505,2)</f>
        <v>0</v>
      </c>
      <c r="AO534" s="743" cm="1">
        <f t="array" ref="AO534">INDEX($H534:$K534,0,MATCH(AO$508,$H$508:$K$508,0))*HLOOKUP(AO$507,$J$504:$R$505,2)</f>
        <v>80.3</v>
      </c>
      <c r="AP534" s="743" cm="1">
        <f t="array" ref="AP534">INDEX($H534:$K534,0,MATCH(AP$508,$H$508:$K$508,0))*HLOOKUP(AP$507,$J$504:$R$505,2)</f>
        <v>54.3</v>
      </c>
      <c r="AQ534" s="743" cm="1">
        <f t="array" ref="AQ534">INDEX($H534:$K534,0,MATCH(AQ$508,$H$508:$K$508,0))*HLOOKUP(AQ$507,$J$504:$R$505,2)</f>
        <v>32.58</v>
      </c>
      <c r="AR534" s="743" cm="1">
        <f t="array" ref="AR534">INDEX($H534:$K534,0,MATCH(AR$508,$H$508:$K$508,0))*HLOOKUP(AR$507,$J$504:$R$505,2)</f>
        <v>0</v>
      </c>
      <c r="AS534" s="743" cm="1">
        <f t="array" ref="AS534">INDEX($H534:$K534,0,MATCH(AS$508,$H$508:$K$508,0))*HLOOKUP(AS$507,$J$504:$R$505,2)</f>
        <v>80.3</v>
      </c>
      <c r="AT534" s="743" cm="1">
        <f t="array" ref="AT534">INDEX($H534:$K534,0,MATCH(AT$508,$H$508:$K$508,0))*HLOOKUP(AT$507,$J$504:$R$505,2)</f>
        <v>54.3</v>
      </c>
      <c r="AU534" s="743" cm="1">
        <f t="array" ref="AU534">INDEX($H534:$K534,0,MATCH(AU$508,$H$508:$K$508,0))*HLOOKUP(AU$507,$J$504:$R$505,2)</f>
        <v>32.58</v>
      </c>
      <c r="AV534" s="196"/>
      <c r="AW534" s="196"/>
      <c r="AX534" s="17"/>
      <c r="AY534" s="9"/>
      <c r="AZ534" s="9"/>
      <c r="BA534" s="9"/>
    </row>
    <row r="535" spans="1:53" ht="15" outlineLevel="1" x14ac:dyDescent="0.25">
      <c r="A535" s="7"/>
      <c r="B535" s="8"/>
      <c r="C535" s="18"/>
      <c r="D535" s="18"/>
      <c r="E535" s="18"/>
      <c r="F535" s="27"/>
      <c r="G535" s="27" t="str">
        <f t="shared" si="130"/>
        <v>AAAA2A1z</v>
      </c>
      <c r="H535" s="232">
        <v>0</v>
      </c>
      <c r="I535" s="879">
        <v>80.3</v>
      </c>
      <c r="J535" s="879">
        <v>54.3</v>
      </c>
      <c r="K535" s="879">
        <v>26.15</v>
      </c>
      <c r="L535" s="743" cm="1">
        <f t="array" ref="L535">INDEX($H535:$K535,0,MATCH(L$508,$H$508:$K$508,0))*HLOOKUP(L$507,$J$504:$R$505,2)</f>
        <v>0</v>
      </c>
      <c r="M535" s="743" cm="1">
        <f t="array" ref="M535">INDEX($H535:$K535,0,MATCH(M$508,$H$508:$K$508,0))*HLOOKUP(M$507,$J$504:$R$505,2)</f>
        <v>80.3</v>
      </c>
      <c r="N535" s="743" cm="1">
        <f t="array" ref="N535">INDEX($H535:$K535,0,MATCH(N$508,$H$508:$K$508,0))*HLOOKUP(N$507,$J$504:$R$505,2)</f>
        <v>54.3</v>
      </c>
      <c r="O535" s="743" cm="1">
        <f t="array" ref="O535">INDEX($H535:$K535,0,MATCH(O$508,$H$508:$K$508,0))*HLOOKUP(O$507,$J$504:$R$505,2)</f>
        <v>26.15</v>
      </c>
      <c r="P535" s="743" cm="1">
        <f t="array" ref="P535">INDEX($H535:$K535,0,MATCH(P$508,$H$508:$K$508,0))*HLOOKUP(P$507,$J$504:$R$505,2)</f>
        <v>0</v>
      </c>
      <c r="Q535" s="743" cm="1">
        <f t="array" ref="Q535">INDEX($H535:$K535,0,MATCH(Q$508,$H$508:$K$508,0))*HLOOKUP(Q$507,$J$504:$R$505,2)</f>
        <v>80.3</v>
      </c>
      <c r="R535" s="743" cm="1">
        <f t="array" ref="R535">INDEX($H535:$K535,0,MATCH(R$508,$H$508:$K$508,0))*HLOOKUP(R$507,$J$504:$R$505,2)</f>
        <v>54.3</v>
      </c>
      <c r="S535" s="743" cm="1">
        <f t="array" ref="S535">INDEX($H535:$K535,0,MATCH(S$508,$H$508:$K$508,0))*HLOOKUP(S$507,$J$504:$R$505,2)</f>
        <v>26.15</v>
      </c>
      <c r="T535" s="743" cm="1">
        <f t="array" ref="T535">INDEX($H535:$K535,0,MATCH(T$508,$H$508:$K$508,0))*HLOOKUP(T$507,$J$504:$R$505,2)</f>
        <v>0</v>
      </c>
      <c r="U535" s="743" cm="1">
        <f t="array" ref="U535">INDEX($H535:$K535,0,MATCH(U$508,$H$508:$K$508,0))*HLOOKUP(U$507,$J$504:$R$505,2)</f>
        <v>80.3</v>
      </c>
      <c r="V535" s="743" cm="1">
        <f t="array" ref="V535">INDEX($H535:$K535,0,MATCH(V$508,$H$508:$K$508,0))*HLOOKUP(V$507,$J$504:$R$505,2)</f>
        <v>54.3</v>
      </c>
      <c r="W535" s="743" cm="1">
        <f t="array" ref="W535">INDEX($H535:$K535,0,MATCH(W$508,$H$508:$K$508,0))*HLOOKUP(W$507,$J$504:$R$505,2)</f>
        <v>26.15</v>
      </c>
      <c r="X535" s="743" cm="1">
        <f t="array" ref="X535">INDEX($H535:$K535,0,MATCH(X$508,$H$508:$K$508,0))*HLOOKUP(X$507,$J$504:$R$505,2)</f>
        <v>0</v>
      </c>
      <c r="Y535" s="743" cm="1">
        <f t="array" ref="Y535">INDEX($H535:$K535,0,MATCH(Y$508,$H$508:$K$508,0))*HLOOKUP(Y$507,$J$504:$R$505,2)</f>
        <v>80.3</v>
      </c>
      <c r="Z535" s="743" cm="1">
        <f t="array" ref="Z535">INDEX($H535:$K535,0,MATCH(Z$508,$H$508:$K$508,0))*HLOOKUP(Z$507,$J$504:$R$505,2)</f>
        <v>54.3</v>
      </c>
      <c r="AA535" s="743" cm="1">
        <f t="array" ref="AA535">INDEX($H535:$K535,0,MATCH(AA$508,$H$508:$K$508,0))*HLOOKUP(AA$507,$J$504:$R$505,2)</f>
        <v>26.15</v>
      </c>
      <c r="AB535" s="743" cm="1">
        <f t="array" ref="AB535">INDEX($H535:$K535,0,MATCH(AB$508,$H$508:$K$508,0))*HLOOKUP(AB$507,$J$504:$R$505,2)</f>
        <v>0</v>
      </c>
      <c r="AC535" s="743" cm="1">
        <f t="array" ref="AC535">INDEX($H535:$K535,0,MATCH(AC$508,$H$508:$K$508,0))*HLOOKUP(AC$507,$J$504:$R$505,2)</f>
        <v>80.3</v>
      </c>
      <c r="AD535" s="743" cm="1">
        <f t="array" ref="AD535">INDEX($H535:$K535,0,MATCH(AD$508,$H$508:$K$508,0))*HLOOKUP(AD$507,$J$504:$R$505,2)</f>
        <v>54.3</v>
      </c>
      <c r="AE535" s="743" cm="1">
        <f t="array" ref="AE535">INDEX($H535:$K535,0,MATCH(AE$508,$H$508:$K$508,0))*HLOOKUP(AE$507,$J$504:$R$505,2)</f>
        <v>26.15</v>
      </c>
      <c r="AF535" s="743" cm="1">
        <f t="array" ref="AF535">INDEX($H535:$K535,0,MATCH(AF$508,$H$508:$K$508,0))*HLOOKUP(AF$507,$J$504:$R$505,2)</f>
        <v>0</v>
      </c>
      <c r="AG535" s="743" cm="1">
        <f t="array" ref="AG535">INDEX($H535:$K535,0,MATCH(AG$508,$H$508:$K$508,0))*HLOOKUP(AG$507,$J$504:$R$505,2)</f>
        <v>80.3</v>
      </c>
      <c r="AH535" s="743" cm="1">
        <f t="array" ref="AH535">INDEX($H535:$K535,0,MATCH(AH$508,$H$508:$K$508,0))*HLOOKUP(AH$507,$J$504:$R$505,2)</f>
        <v>54.3</v>
      </c>
      <c r="AI535" s="743" cm="1">
        <f t="array" ref="AI535">INDEX($H535:$K535,0,MATCH(AI$508,$H$508:$K$508,0))*HLOOKUP(AI$507,$J$504:$R$505,2)</f>
        <v>26.15</v>
      </c>
      <c r="AJ535" s="743" cm="1">
        <f t="array" ref="AJ535">INDEX($H535:$K535,0,MATCH(AJ$508,$H$508:$K$508,0))*HLOOKUP(AJ$507,$J$504:$R$505,2)</f>
        <v>0</v>
      </c>
      <c r="AK535" s="743" cm="1">
        <f t="array" ref="AK535">INDEX($H535:$K535,0,MATCH(AK$508,$H$508:$K$508,0))*HLOOKUP(AK$507,$J$504:$R$505,2)</f>
        <v>80.3</v>
      </c>
      <c r="AL535" s="743" cm="1">
        <f t="array" ref="AL535">INDEX($H535:$K535,0,MATCH(AL$508,$H$508:$K$508,0))*HLOOKUP(AL$507,$J$504:$R$505,2)</f>
        <v>54.3</v>
      </c>
      <c r="AM535" s="743" cm="1">
        <f t="array" ref="AM535">INDEX($H535:$K535,0,MATCH(AM$508,$H$508:$K$508,0))*HLOOKUP(AM$507,$J$504:$R$505,2)</f>
        <v>26.15</v>
      </c>
      <c r="AN535" s="743" cm="1">
        <f t="array" ref="AN535">INDEX($H535:$K535,0,MATCH(AN$508,$H$508:$K$508,0))*HLOOKUP(AN$507,$J$504:$R$505,2)</f>
        <v>0</v>
      </c>
      <c r="AO535" s="743" cm="1">
        <f t="array" ref="AO535">INDEX($H535:$K535,0,MATCH(AO$508,$H$508:$K$508,0))*HLOOKUP(AO$507,$J$504:$R$505,2)</f>
        <v>80.3</v>
      </c>
      <c r="AP535" s="743" cm="1">
        <f t="array" ref="AP535">INDEX($H535:$K535,0,MATCH(AP$508,$H$508:$K$508,0))*HLOOKUP(AP$507,$J$504:$R$505,2)</f>
        <v>54.3</v>
      </c>
      <c r="AQ535" s="743" cm="1">
        <f t="array" ref="AQ535">INDEX($H535:$K535,0,MATCH(AQ$508,$H$508:$K$508,0))*HLOOKUP(AQ$507,$J$504:$R$505,2)</f>
        <v>26.15</v>
      </c>
      <c r="AR535" s="743" cm="1">
        <f t="array" ref="AR535">INDEX($H535:$K535,0,MATCH(AR$508,$H$508:$K$508,0))*HLOOKUP(AR$507,$J$504:$R$505,2)</f>
        <v>0</v>
      </c>
      <c r="AS535" s="743" cm="1">
        <f t="array" ref="AS535">INDEX($H535:$K535,0,MATCH(AS$508,$H$508:$K$508,0))*HLOOKUP(AS$507,$J$504:$R$505,2)</f>
        <v>80.3</v>
      </c>
      <c r="AT535" s="743" cm="1">
        <f t="array" ref="AT535">INDEX($H535:$K535,0,MATCH(AT$508,$H$508:$K$508,0))*HLOOKUP(AT$507,$J$504:$R$505,2)</f>
        <v>54.3</v>
      </c>
      <c r="AU535" s="743" cm="1">
        <f t="array" ref="AU535">INDEX($H535:$K535,0,MATCH(AU$508,$H$508:$K$508,0))*HLOOKUP(AU$507,$J$504:$R$505,2)</f>
        <v>26.15</v>
      </c>
      <c r="AV535" s="196"/>
      <c r="AW535" s="196"/>
      <c r="AX535" s="17"/>
      <c r="AY535" s="9"/>
      <c r="AZ535" s="9"/>
      <c r="BA535" s="9"/>
    </row>
    <row r="536" spans="1:53" ht="15" outlineLevel="1" x14ac:dyDescent="0.25">
      <c r="A536" s="7"/>
      <c r="B536" s="8"/>
      <c r="C536" s="18"/>
      <c r="D536" s="18"/>
      <c r="E536" s="18"/>
      <c r="F536" s="27"/>
      <c r="G536" s="27" t="str">
        <f t="shared" si="130"/>
        <v>YAAA2A1a</v>
      </c>
      <c r="H536" s="232">
        <v>0</v>
      </c>
      <c r="I536" s="232">
        <v>0</v>
      </c>
      <c r="J536" s="232">
        <v>0</v>
      </c>
      <c r="K536" s="232">
        <v>0</v>
      </c>
      <c r="L536" s="743" cm="1">
        <f t="array" ref="L536">INDEX($H536:$K536,0,MATCH(L$508,$H$508:$K$508,0))*HLOOKUP(L$507,$J$504:$R$505,2)</f>
        <v>0</v>
      </c>
      <c r="M536" s="743" cm="1">
        <f t="array" ref="M536">INDEX($H536:$K536,0,MATCH(M$508,$H$508:$K$508,0))*HLOOKUP(M$507,$J$504:$R$505,2)</f>
        <v>0</v>
      </c>
      <c r="N536" s="743" cm="1">
        <f t="array" ref="N536">INDEX($H536:$K536,0,MATCH(N$508,$H$508:$K$508,0))*HLOOKUP(N$507,$J$504:$R$505,2)</f>
        <v>0</v>
      </c>
      <c r="O536" s="743" cm="1">
        <f t="array" ref="O536">INDEX($H536:$K536,0,MATCH(O$508,$H$508:$K$508,0))*HLOOKUP(O$507,$J$504:$R$505,2)</f>
        <v>0</v>
      </c>
      <c r="P536" s="743" cm="1">
        <f t="array" ref="P536">INDEX($H536:$K536,0,MATCH(P$508,$H$508:$K$508,0))*HLOOKUP(P$507,$J$504:$R$505,2)</f>
        <v>0</v>
      </c>
      <c r="Q536" s="743" cm="1">
        <f t="array" ref="Q536">INDEX($H536:$K536,0,MATCH(Q$508,$H$508:$K$508,0))*HLOOKUP(Q$507,$J$504:$R$505,2)</f>
        <v>0</v>
      </c>
      <c r="R536" s="743" cm="1">
        <f t="array" ref="R536">INDEX($H536:$K536,0,MATCH(R$508,$H$508:$K$508,0))*HLOOKUP(R$507,$J$504:$R$505,2)</f>
        <v>0</v>
      </c>
      <c r="S536" s="743" cm="1">
        <f t="array" ref="S536">INDEX($H536:$K536,0,MATCH(S$508,$H$508:$K$508,0))*HLOOKUP(S$507,$J$504:$R$505,2)</f>
        <v>0</v>
      </c>
      <c r="T536" s="743" cm="1">
        <f t="array" ref="T536">INDEX($H536:$K536,0,MATCH(T$508,$H$508:$K$508,0))*HLOOKUP(T$507,$J$504:$R$505,2)</f>
        <v>0</v>
      </c>
      <c r="U536" s="743" cm="1">
        <f t="array" ref="U536">INDEX($H536:$K536,0,MATCH(U$508,$H$508:$K$508,0))*HLOOKUP(U$507,$J$504:$R$505,2)</f>
        <v>0</v>
      </c>
      <c r="V536" s="743" cm="1">
        <f t="array" ref="V536">INDEX($H536:$K536,0,MATCH(V$508,$H$508:$K$508,0))*HLOOKUP(V$507,$J$504:$R$505,2)</f>
        <v>0</v>
      </c>
      <c r="W536" s="743" cm="1">
        <f t="array" ref="W536">INDEX($H536:$K536,0,MATCH(W$508,$H$508:$K$508,0))*HLOOKUP(W$507,$J$504:$R$505,2)</f>
        <v>0</v>
      </c>
      <c r="X536" s="743" cm="1">
        <f t="array" ref="X536">INDEX($H536:$K536,0,MATCH(X$508,$H$508:$K$508,0))*HLOOKUP(X$507,$J$504:$R$505,2)</f>
        <v>0</v>
      </c>
      <c r="Y536" s="743" cm="1">
        <f t="array" ref="Y536">INDEX($H536:$K536,0,MATCH(Y$508,$H$508:$K$508,0))*HLOOKUP(Y$507,$J$504:$R$505,2)</f>
        <v>0</v>
      </c>
      <c r="Z536" s="743" cm="1">
        <f t="array" ref="Z536">INDEX($H536:$K536,0,MATCH(Z$508,$H$508:$K$508,0))*HLOOKUP(Z$507,$J$504:$R$505,2)</f>
        <v>0</v>
      </c>
      <c r="AA536" s="743" cm="1">
        <f t="array" ref="AA536">INDEX($H536:$K536,0,MATCH(AA$508,$H$508:$K$508,0))*HLOOKUP(AA$507,$J$504:$R$505,2)</f>
        <v>0</v>
      </c>
      <c r="AB536" s="743" cm="1">
        <f t="array" ref="AB536">INDEX($H536:$K536,0,MATCH(AB$508,$H$508:$K$508,0))*HLOOKUP(AB$507,$J$504:$R$505,2)</f>
        <v>0</v>
      </c>
      <c r="AC536" s="743" cm="1">
        <f t="array" ref="AC536">INDEX($H536:$K536,0,MATCH(AC$508,$H$508:$K$508,0))*HLOOKUP(AC$507,$J$504:$R$505,2)</f>
        <v>0</v>
      </c>
      <c r="AD536" s="743" cm="1">
        <f t="array" ref="AD536">INDEX($H536:$K536,0,MATCH(AD$508,$H$508:$K$508,0))*HLOOKUP(AD$507,$J$504:$R$505,2)</f>
        <v>0</v>
      </c>
      <c r="AE536" s="743" cm="1">
        <f t="array" ref="AE536">INDEX($H536:$K536,0,MATCH(AE$508,$H$508:$K$508,0))*HLOOKUP(AE$507,$J$504:$R$505,2)</f>
        <v>0</v>
      </c>
      <c r="AF536" s="743" cm="1">
        <f t="array" ref="AF536">INDEX($H536:$K536,0,MATCH(AF$508,$H$508:$K$508,0))*HLOOKUP(AF$507,$J$504:$R$505,2)</f>
        <v>0</v>
      </c>
      <c r="AG536" s="743" cm="1">
        <f t="array" ref="AG536">INDEX($H536:$K536,0,MATCH(AG$508,$H$508:$K$508,0))*HLOOKUP(AG$507,$J$504:$R$505,2)</f>
        <v>0</v>
      </c>
      <c r="AH536" s="743" cm="1">
        <f t="array" ref="AH536">INDEX($H536:$K536,0,MATCH(AH$508,$H$508:$K$508,0))*HLOOKUP(AH$507,$J$504:$R$505,2)</f>
        <v>0</v>
      </c>
      <c r="AI536" s="743" cm="1">
        <f t="array" ref="AI536">INDEX($H536:$K536,0,MATCH(AI$508,$H$508:$K$508,0))*HLOOKUP(AI$507,$J$504:$R$505,2)</f>
        <v>0</v>
      </c>
      <c r="AJ536" s="743" cm="1">
        <f t="array" ref="AJ536">INDEX($H536:$K536,0,MATCH(AJ$508,$H$508:$K$508,0))*HLOOKUP(AJ$507,$J$504:$R$505,2)</f>
        <v>0</v>
      </c>
      <c r="AK536" s="743" cm="1">
        <f t="array" ref="AK536">INDEX($H536:$K536,0,MATCH(AK$508,$H$508:$K$508,0))*HLOOKUP(AK$507,$J$504:$R$505,2)</f>
        <v>0</v>
      </c>
      <c r="AL536" s="743" cm="1">
        <f t="array" ref="AL536">INDEX($H536:$K536,0,MATCH(AL$508,$H$508:$K$508,0))*HLOOKUP(AL$507,$J$504:$R$505,2)</f>
        <v>0</v>
      </c>
      <c r="AM536" s="743" cm="1">
        <f t="array" ref="AM536">INDEX($H536:$K536,0,MATCH(AM$508,$H$508:$K$508,0))*HLOOKUP(AM$507,$J$504:$R$505,2)</f>
        <v>0</v>
      </c>
      <c r="AN536" s="743" cm="1">
        <f t="array" ref="AN536">INDEX($H536:$K536,0,MATCH(AN$508,$H$508:$K$508,0))*HLOOKUP(AN$507,$J$504:$R$505,2)</f>
        <v>0</v>
      </c>
      <c r="AO536" s="743" cm="1">
        <f t="array" ref="AO536">INDEX($H536:$K536,0,MATCH(AO$508,$H$508:$K$508,0))*HLOOKUP(AO$507,$J$504:$R$505,2)</f>
        <v>0</v>
      </c>
      <c r="AP536" s="743" cm="1">
        <f t="array" ref="AP536">INDEX($H536:$K536,0,MATCH(AP$508,$H$508:$K$508,0))*HLOOKUP(AP$507,$J$504:$R$505,2)</f>
        <v>0</v>
      </c>
      <c r="AQ536" s="743" cm="1">
        <f t="array" ref="AQ536">INDEX($H536:$K536,0,MATCH(AQ$508,$H$508:$K$508,0))*HLOOKUP(AQ$507,$J$504:$R$505,2)</f>
        <v>0</v>
      </c>
      <c r="AR536" s="743" cm="1">
        <f t="array" ref="AR536">INDEX($H536:$K536,0,MATCH(AR$508,$H$508:$K$508,0))*HLOOKUP(AR$507,$J$504:$R$505,2)</f>
        <v>0</v>
      </c>
      <c r="AS536" s="743" cm="1">
        <f t="array" ref="AS536">INDEX($H536:$K536,0,MATCH(AS$508,$H$508:$K$508,0))*HLOOKUP(AS$507,$J$504:$R$505,2)</f>
        <v>0</v>
      </c>
      <c r="AT536" s="743" cm="1">
        <f t="array" ref="AT536">INDEX($H536:$K536,0,MATCH(AT$508,$H$508:$K$508,0))*HLOOKUP(AT$507,$J$504:$R$505,2)</f>
        <v>0</v>
      </c>
      <c r="AU536" s="743" cm="1">
        <f t="array" ref="AU536">INDEX($H536:$K536,0,MATCH(AU$508,$H$508:$K$508,0))*HLOOKUP(AU$507,$J$504:$R$505,2)</f>
        <v>0</v>
      </c>
      <c r="AV536" s="196"/>
      <c r="AW536" s="196"/>
      <c r="AX536" s="17"/>
      <c r="AY536" s="9"/>
      <c r="AZ536" s="9"/>
      <c r="BA536" s="9"/>
    </row>
    <row r="537" spans="1:53" ht="15" outlineLevel="1" x14ac:dyDescent="0.25">
      <c r="A537" s="7"/>
      <c r="B537" s="8"/>
      <c r="C537" s="18"/>
      <c r="D537" s="18"/>
      <c r="E537" s="18"/>
      <c r="F537" s="27"/>
      <c r="G537" s="27" t="str">
        <f t="shared" si="130"/>
        <v>YYAA2A1a</v>
      </c>
      <c r="H537" s="232">
        <v>0</v>
      </c>
      <c r="I537" s="232">
        <v>0</v>
      </c>
      <c r="J537" s="232">
        <v>0</v>
      </c>
      <c r="K537" s="232">
        <v>0</v>
      </c>
      <c r="L537" s="743" cm="1">
        <f t="array" ref="L537">INDEX($H537:$K537,0,MATCH(L$508,$H$508:$K$508,0))*HLOOKUP(L$507,$J$504:$R$505,2)</f>
        <v>0</v>
      </c>
      <c r="M537" s="743" cm="1">
        <f t="array" ref="M537">INDEX($H537:$K537,0,MATCH(M$508,$H$508:$K$508,0))*HLOOKUP(M$507,$J$504:$R$505,2)</f>
        <v>0</v>
      </c>
      <c r="N537" s="743" cm="1">
        <f t="array" ref="N537">INDEX($H537:$K537,0,MATCH(N$508,$H$508:$K$508,0))*HLOOKUP(N$507,$J$504:$R$505,2)</f>
        <v>0</v>
      </c>
      <c r="O537" s="743" cm="1">
        <f t="array" ref="O537">INDEX($H537:$K537,0,MATCH(O$508,$H$508:$K$508,0))*HLOOKUP(O$507,$J$504:$R$505,2)</f>
        <v>0</v>
      </c>
      <c r="P537" s="743" cm="1">
        <f t="array" ref="P537">INDEX($H537:$K537,0,MATCH(P$508,$H$508:$K$508,0))*HLOOKUP(P$507,$J$504:$R$505,2)</f>
        <v>0</v>
      </c>
      <c r="Q537" s="743" cm="1">
        <f t="array" ref="Q537">INDEX($H537:$K537,0,MATCH(Q$508,$H$508:$K$508,0))*HLOOKUP(Q$507,$J$504:$R$505,2)</f>
        <v>0</v>
      </c>
      <c r="R537" s="743" cm="1">
        <f t="array" ref="R537">INDEX($H537:$K537,0,MATCH(R$508,$H$508:$K$508,0))*HLOOKUP(R$507,$J$504:$R$505,2)</f>
        <v>0</v>
      </c>
      <c r="S537" s="743" cm="1">
        <f t="array" ref="S537">INDEX($H537:$K537,0,MATCH(S$508,$H$508:$K$508,0))*HLOOKUP(S$507,$J$504:$R$505,2)</f>
        <v>0</v>
      </c>
      <c r="T537" s="743" cm="1">
        <f t="array" ref="T537">INDEX($H537:$K537,0,MATCH(T$508,$H$508:$K$508,0))*HLOOKUP(T$507,$J$504:$R$505,2)</f>
        <v>0</v>
      </c>
      <c r="U537" s="743" cm="1">
        <f t="array" ref="U537">INDEX($H537:$K537,0,MATCH(U$508,$H$508:$K$508,0))*HLOOKUP(U$507,$J$504:$R$505,2)</f>
        <v>0</v>
      </c>
      <c r="V537" s="743" cm="1">
        <f t="array" ref="V537">INDEX($H537:$K537,0,MATCH(V$508,$H$508:$K$508,0))*HLOOKUP(V$507,$J$504:$R$505,2)</f>
        <v>0</v>
      </c>
      <c r="W537" s="743" cm="1">
        <f t="array" ref="W537">INDEX($H537:$K537,0,MATCH(W$508,$H$508:$K$508,0))*HLOOKUP(W$507,$J$504:$R$505,2)</f>
        <v>0</v>
      </c>
      <c r="X537" s="743" cm="1">
        <f t="array" ref="X537">INDEX($H537:$K537,0,MATCH(X$508,$H$508:$K$508,0))*HLOOKUP(X$507,$J$504:$R$505,2)</f>
        <v>0</v>
      </c>
      <c r="Y537" s="743" cm="1">
        <f t="array" ref="Y537">INDEX($H537:$K537,0,MATCH(Y$508,$H$508:$K$508,0))*HLOOKUP(Y$507,$J$504:$R$505,2)</f>
        <v>0</v>
      </c>
      <c r="Z537" s="743" cm="1">
        <f t="array" ref="Z537">INDEX($H537:$K537,0,MATCH(Z$508,$H$508:$K$508,0))*HLOOKUP(Z$507,$J$504:$R$505,2)</f>
        <v>0</v>
      </c>
      <c r="AA537" s="743" cm="1">
        <f t="array" ref="AA537">INDEX($H537:$K537,0,MATCH(AA$508,$H$508:$K$508,0))*HLOOKUP(AA$507,$J$504:$R$505,2)</f>
        <v>0</v>
      </c>
      <c r="AB537" s="743" cm="1">
        <f t="array" ref="AB537">INDEX($H537:$K537,0,MATCH(AB$508,$H$508:$K$508,0))*HLOOKUP(AB$507,$J$504:$R$505,2)</f>
        <v>0</v>
      </c>
      <c r="AC537" s="743" cm="1">
        <f t="array" ref="AC537">INDEX($H537:$K537,0,MATCH(AC$508,$H$508:$K$508,0))*HLOOKUP(AC$507,$J$504:$R$505,2)</f>
        <v>0</v>
      </c>
      <c r="AD537" s="743" cm="1">
        <f t="array" ref="AD537">INDEX($H537:$K537,0,MATCH(AD$508,$H$508:$K$508,0))*HLOOKUP(AD$507,$J$504:$R$505,2)</f>
        <v>0</v>
      </c>
      <c r="AE537" s="743" cm="1">
        <f t="array" ref="AE537">INDEX($H537:$K537,0,MATCH(AE$508,$H$508:$K$508,0))*HLOOKUP(AE$507,$J$504:$R$505,2)</f>
        <v>0</v>
      </c>
      <c r="AF537" s="743" cm="1">
        <f t="array" ref="AF537">INDEX($H537:$K537,0,MATCH(AF$508,$H$508:$K$508,0))*HLOOKUP(AF$507,$J$504:$R$505,2)</f>
        <v>0</v>
      </c>
      <c r="AG537" s="743" cm="1">
        <f t="array" ref="AG537">INDEX($H537:$K537,0,MATCH(AG$508,$H$508:$K$508,0))*HLOOKUP(AG$507,$J$504:$R$505,2)</f>
        <v>0</v>
      </c>
      <c r="AH537" s="743" cm="1">
        <f t="array" ref="AH537">INDEX($H537:$K537,0,MATCH(AH$508,$H$508:$K$508,0))*HLOOKUP(AH$507,$J$504:$R$505,2)</f>
        <v>0</v>
      </c>
      <c r="AI537" s="743" cm="1">
        <f t="array" ref="AI537">INDEX($H537:$K537,0,MATCH(AI$508,$H$508:$K$508,0))*HLOOKUP(AI$507,$J$504:$R$505,2)</f>
        <v>0</v>
      </c>
      <c r="AJ537" s="743" cm="1">
        <f t="array" ref="AJ537">INDEX($H537:$K537,0,MATCH(AJ$508,$H$508:$K$508,0))*HLOOKUP(AJ$507,$J$504:$R$505,2)</f>
        <v>0</v>
      </c>
      <c r="AK537" s="743" cm="1">
        <f t="array" ref="AK537">INDEX($H537:$K537,0,MATCH(AK$508,$H$508:$K$508,0))*HLOOKUP(AK$507,$J$504:$R$505,2)</f>
        <v>0</v>
      </c>
      <c r="AL537" s="743" cm="1">
        <f t="array" ref="AL537">INDEX($H537:$K537,0,MATCH(AL$508,$H$508:$K$508,0))*HLOOKUP(AL$507,$J$504:$R$505,2)</f>
        <v>0</v>
      </c>
      <c r="AM537" s="743" cm="1">
        <f t="array" ref="AM537">INDEX($H537:$K537,0,MATCH(AM$508,$H$508:$K$508,0))*HLOOKUP(AM$507,$J$504:$R$505,2)</f>
        <v>0</v>
      </c>
      <c r="AN537" s="743" cm="1">
        <f t="array" ref="AN537">INDEX($H537:$K537,0,MATCH(AN$508,$H$508:$K$508,0))*HLOOKUP(AN$507,$J$504:$R$505,2)</f>
        <v>0</v>
      </c>
      <c r="AO537" s="743" cm="1">
        <f t="array" ref="AO537">INDEX($H537:$K537,0,MATCH(AO$508,$H$508:$K$508,0))*HLOOKUP(AO$507,$J$504:$R$505,2)</f>
        <v>0</v>
      </c>
      <c r="AP537" s="743" cm="1">
        <f t="array" ref="AP537">INDEX($H537:$K537,0,MATCH(AP$508,$H$508:$K$508,0))*HLOOKUP(AP$507,$J$504:$R$505,2)</f>
        <v>0</v>
      </c>
      <c r="AQ537" s="743" cm="1">
        <f t="array" ref="AQ537">INDEX($H537:$K537,0,MATCH(AQ$508,$H$508:$K$508,0))*HLOOKUP(AQ$507,$J$504:$R$505,2)</f>
        <v>0</v>
      </c>
      <c r="AR537" s="743" cm="1">
        <f t="array" ref="AR537">INDEX($H537:$K537,0,MATCH(AR$508,$H$508:$K$508,0))*HLOOKUP(AR$507,$J$504:$R$505,2)</f>
        <v>0</v>
      </c>
      <c r="AS537" s="743" cm="1">
        <f t="array" ref="AS537">INDEX($H537:$K537,0,MATCH(AS$508,$H$508:$K$508,0))*HLOOKUP(AS$507,$J$504:$R$505,2)</f>
        <v>0</v>
      </c>
      <c r="AT537" s="743" cm="1">
        <f t="array" ref="AT537">INDEX($H537:$K537,0,MATCH(AT$508,$H$508:$K$508,0))*HLOOKUP(AT$507,$J$504:$R$505,2)</f>
        <v>0</v>
      </c>
      <c r="AU537" s="743" cm="1">
        <f t="array" ref="AU537">INDEX($H537:$K537,0,MATCH(AU$508,$H$508:$K$508,0))*HLOOKUP(AU$507,$J$504:$R$505,2)</f>
        <v>0</v>
      </c>
      <c r="AV537" s="196"/>
      <c r="AW537" s="196"/>
      <c r="AX537" s="17"/>
      <c r="AY537" s="9"/>
      <c r="AZ537" s="9"/>
      <c r="BA537" s="9"/>
    </row>
    <row r="538" spans="1:53" ht="15" outlineLevel="1" x14ac:dyDescent="0.25">
      <c r="A538" s="7"/>
      <c r="B538" s="8"/>
      <c r="C538" s="18"/>
      <c r="D538" s="18"/>
      <c r="E538" s="18"/>
      <c r="F538" s="27"/>
      <c r="G538" s="27" t="str">
        <f t="shared" si="130"/>
        <v>YYOA2A1a</v>
      </c>
      <c r="H538" s="232">
        <v>0</v>
      </c>
      <c r="I538" s="232">
        <v>0</v>
      </c>
      <c r="J538" s="232">
        <v>0</v>
      </c>
      <c r="K538" s="232">
        <v>0</v>
      </c>
      <c r="L538" s="743" cm="1">
        <f t="array" ref="L538">INDEX($H538:$K538,0,MATCH(L$508,$H$508:$K$508,0))*HLOOKUP(L$507,$J$504:$R$505,2)</f>
        <v>0</v>
      </c>
      <c r="M538" s="743" cm="1">
        <f t="array" ref="M538">INDEX($H538:$K538,0,MATCH(M$508,$H$508:$K$508,0))*HLOOKUP(M$507,$J$504:$R$505,2)</f>
        <v>0</v>
      </c>
      <c r="N538" s="743" cm="1">
        <f t="array" ref="N538">INDEX($H538:$K538,0,MATCH(N$508,$H$508:$K$508,0))*HLOOKUP(N$507,$J$504:$R$505,2)</f>
        <v>0</v>
      </c>
      <c r="O538" s="743" cm="1">
        <f t="array" ref="O538">INDEX($H538:$K538,0,MATCH(O$508,$H$508:$K$508,0))*HLOOKUP(O$507,$J$504:$R$505,2)</f>
        <v>0</v>
      </c>
      <c r="P538" s="743" cm="1">
        <f t="array" ref="P538">INDEX($H538:$K538,0,MATCH(P$508,$H$508:$K$508,0))*HLOOKUP(P$507,$J$504:$R$505,2)</f>
        <v>0</v>
      </c>
      <c r="Q538" s="743" cm="1">
        <f t="array" ref="Q538">INDEX($H538:$K538,0,MATCH(Q$508,$H$508:$K$508,0))*HLOOKUP(Q$507,$J$504:$R$505,2)</f>
        <v>0</v>
      </c>
      <c r="R538" s="743" cm="1">
        <f t="array" ref="R538">INDEX($H538:$K538,0,MATCH(R$508,$H$508:$K$508,0))*HLOOKUP(R$507,$J$504:$R$505,2)</f>
        <v>0</v>
      </c>
      <c r="S538" s="743" cm="1">
        <f t="array" ref="S538">INDEX($H538:$K538,0,MATCH(S$508,$H$508:$K$508,0))*HLOOKUP(S$507,$J$504:$R$505,2)</f>
        <v>0</v>
      </c>
      <c r="T538" s="743" cm="1">
        <f t="array" ref="T538">INDEX($H538:$K538,0,MATCH(T$508,$H$508:$K$508,0))*HLOOKUP(T$507,$J$504:$R$505,2)</f>
        <v>0</v>
      </c>
      <c r="U538" s="743" cm="1">
        <f t="array" ref="U538">INDEX($H538:$K538,0,MATCH(U$508,$H$508:$K$508,0))*HLOOKUP(U$507,$J$504:$R$505,2)</f>
        <v>0</v>
      </c>
      <c r="V538" s="743" cm="1">
        <f t="array" ref="V538">INDEX($H538:$K538,0,MATCH(V$508,$H$508:$K$508,0))*HLOOKUP(V$507,$J$504:$R$505,2)</f>
        <v>0</v>
      </c>
      <c r="W538" s="743" cm="1">
        <f t="array" ref="W538">INDEX($H538:$K538,0,MATCH(W$508,$H$508:$K$508,0))*HLOOKUP(W$507,$J$504:$R$505,2)</f>
        <v>0</v>
      </c>
      <c r="X538" s="743" cm="1">
        <f t="array" ref="X538">INDEX($H538:$K538,0,MATCH(X$508,$H$508:$K$508,0))*HLOOKUP(X$507,$J$504:$R$505,2)</f>
        <v>0</v>
      </c>
      <c r="Y538" s="743" cm="1">
        <f t="array" ref="Y538">INDEX($H538:$K538,0,MATCH(Y$508,$H$508:$K$508,0))*HLOOKUP(Y$507,$J$504:$R$505,2)</f>
        <v>0</v>
      </c>
      <c r="Z538" s="743" cm="1">
        <f t="array" ref="Z538">INDEX($H538:$K538,0,MATCH(Z$508,$H$508:$K$508,0))*HLOOKUP(Z$507,$J$504:$R$505,2)</f>
        <v>0</v>
      </c>
      <c r="AA538" s="743" cm="1">
        <f t="array" ref="AA538">INDEX($H538:$K538,0,MATCH(AA$508,$H$508:$K$508,0))*HLOOKUP(AA$507,$J$504:$R$505,2)</f>
        <v>0</v>
      </c>
      <c r="AB538" s="743" cm="1">
        <f t="array" ref="AB538">INDEX($H538:$K538,0,MATCH(AB$508,$H$508:$K$508,0))*HLOOKUP(AB$507,$J$504:$R$505,2)</f>
        <v>0</v>
      </c>
      <c r="AC538" s="743" cm="1">
        <f t="array" ref="AC538">INDEX($H538:$K538,0,MATCH(AC$508,$H$508:$K$508,0))*HLOOKUP(AC$507,$J$504:$R$505,2)</f>
        <v>0</v>
      </c>
      <c r="AD538" s="743" cm="1">
        <f t="array" ref="AD538">INDEX($H538:$K538,0,MATCH(AD$508,$H$508:$K$508,0))*HLOOKUP(AD$507,$J$504:$R$505,2)</f>
        <v>0</v>
      </c>
      <c r="AE538" s="743" cm="1">
        <f t="array" ref="AE538">INDEX($H538:$K538,0,MATCH(AE$508,$H$508:$K$508,0))*HLOOKUP(AE$507,$J$504:$R$505,2)</f>
        <v>0</v>
      </c>
      <c r="AF538" s="743" cm="1">
        <f t="array" ref="AF538">INDEX($H538:$K538,0,MATCH(AF$508,$H$508:$K$508,0))*HLOOKUP(AF$507,$J$504:$R$505,2)</f>
        <v>0</v>
      </c>
      <c r="AG538" s="743" cm="1">
        <f t="array" ref="AG538">INDEX($H538:$K538,0,MATCH(AG$508,$H$508:$K$508,0))*HLOOKUP(AG$507,$J$504:$R$505,2)</f>
        <v>0</v>
      </c>
      <c r="AH538" s="743" cm="1">
        <f t="array" ref="AH538">INDEX($H538:$K538,0,MATCH(AH$508,$H$508:$K$508,0))*HLOOKUP(AH$507,$J$504:$R$505,2)</f>
        <v>0</v>
      </c>
      <c r="AI538" s="743" cm="1">
        <f t="array" ref="AI538">INDEX($H538:$K538,0,MATCH(AI$508,$H$508:$K$508,0))*HLOOKUP(AI$507,$J$504:$R$505,2)</f>
        <v>0</v>
      </c>
      <c r="AJ538" s="743" cm="1">
        <f t="array" ref="AJ538">INDEX($H538:$K538,0,MATCH(AJ$508,$H$508:$K$508,0))*HLOOKUP(AJ$507,$J$504:$R$505,2)</f>
        <v>0</v>
      </c>
      <c r="AK538" s="743" cm="1">
        <f t="array" ref="AK538">INDEX($H538:$K538,0,MATCH(AK$508,$H$508:$K$508,0))*HLOOKUP(AK$507,$J$504:$R$505,2)</f>
        <v>0</v>
      </c>
      <c r="AL538" s="743" cm="1">
        <f t="array" ref="AL538">INDEX($H538:$K538,0,MATCH(AL$508,$H$508:$K$508,0))*HLOOKUP(AL$507,$J$504:$R$505,2)</f>
        <v>0</v>
      </c>
      <c r="AM538" s="743" cm="1">
        <f t="array" ref="AM538">INDEX($H538:$K538,0,MATCH(AM$508,$H$508:$K$508,0))*HLOOKUP(AM$507,$J$504:$R$505,2)</f>
        <v>0</v>
      </c>
      <c r="AN538" s="743" cm="1">
        <f t="array" ref="AN538">INDEX($H538:$K538,0,MATCH(AN$508,$H$508:$K$508,0))*HLOOKUP(AN$507,$J$504:$R$505,2)</f>
        <v>0</v>
      </c>
      <c r="AO538" s="743" cm="1">
        <f t="array" ref="AO538">INDEX($H538:$K538,0,MATCH(AO$508,$H$508:$K$508,0))*HLOOKUP(AO$507,$J$504:$R$505,2)</f>
        <v>0</v>
      </c>
      <c r="AP538" s="743" cm="1">
        <f t="array" ref="AP538">INDEX($H538:$K538,0,MATCH(AP$508,$H$508:$K$508,0))*HLOOKUP(AP$507,$J$504:$R$505,2)</f>
        <v>0</v>
      </c>
      <c r="AQ538" s="743" cm="1">
        <f t="array" ref="AQ538">INDEX($H538:$K538,0,MATCH(AQ$508,$H$508:$K$508,0))*HLOOKUP(AQ$507,$J$504:$R$505,2)</f>
        <v>0</v>
      </c>
      <c r="AR538" s="743" cm="1">
        <f t="array" ref="AR538">INDEX($H538:$K538,0,MATCH(AR$508,$H$508:$K$508,0))*HLOOKUP(AR$507,$J$504:$R$505,2)</f>
        <v>0</v>
      </c>
      <c r="AS538" s="743" cm="1">
        <f t="array" ref="AS538">INDEX($H538:$K538,0,MATCH(AS$508,$H$508:$K$508,0))*HLOOKUP(AS$507,$J$504:$R$505,2)</f>
        <v>0</v>
      </c>
      <c r="AT538" s="743" cm="1">
        <f t="array" ref="AT538">INDEX($H538:$K538,0,MATCH(AT$508,$H$508:$K$508,0))*HLOOKUP(AT$507,$J$504:$R$505,2)</f>
        <v>0</v>
      </c>
      <c r="AU538" s="743" cm="1">
        <f t="array" ref="AU538">INDEX($H538:$K538,0,MATCH(AU$508,$H$508:$K$508,0))*HLOOKUP(AU$507,$J$504:$R$505,2)</f>
        <v>0</v>
      </c>
      <c r="AV538" s="196"/>
      <c r="AW538" s="196"/>
      <c r="AX538" s="17"/>
      <c r="AY538" s="9"/>
      <c r="AZ538" s="9"/>
      <c r="BA538" s="9"/>
    </row>
    <row r="539" spans="1:53" ht="15" outlineLevel="1" x14ac:dyDescent="0.25">
      <c r="A539" s="7"/>
      <c r="B539" s="8"/>
      <c r="C539" s="18"/>
      <c r="D539" s="18"/>
      <c r="E539" s="18"/>
      <c r="F539" s="27"/>
      <c r="G539" s="27" t="str">
        <f t="shared" si="130"/>
        <v>AYBOA1a</v>
      </c>
      <c r="H539" s="232">
        <v>0</v>
      </c>
      <c r="I539" s="232">
        <v>0</v>
      </c>
      <c r="J539" s="232">
        <v>0</v>
      </c>
      <c r="K539" s="232">
        <v>0</v>
      </c>
      <c r="L539" s="743" cm="1">
        <f t="array" ref="L539">INDEX($H539:$K539,0,MATCH(L$508,$H$508:$K$508,0))*HLOOKUP(L$507,$J$504:$R$505,2)</f>
        <v>0</v>
      </c>
      <c r="M539" s="743" cm="1">
        <f t="array" ref="M539">INDEX($H539:$K539,0,MATCH(M$508,$H$508:$K$508,0))*HLOOKUP(M$507,$J$504:$R$505,2)</f>
        <v>0</v>
      </c>
      <c r="N539" s="743" cm="1">
        <f t="array" ref="N539">INDEX($H539:$K539,0,MATCH(N$508,$H$508:$K$508,0))*HLOOKUP(N$507,$J$504:$R$505,2)</f>
        <v>0</v>
      </c>
      <c r="O539" s="743" cm="1">
        <f t="array" ref="O539">INDEX($H539:$K539,0,MATCH(O$508,$H$508:$K$508,0))*HLOOKUP(O$507,$J$504:$R$505,2)</f>
        <v>0</v>
      </c>
      <c r="P539" s="743" cm="1">
        <f t="array" ref="P539">INDEX($H539:$K539,0,MATCH(P$508,$H$508:$K$508,0))*HLOOKUP(P$507,$J$504:$R$505,2)</f>
        <v>0</v>
      </c>
      <c r="Q539" s="743" cm="1">
        <f t="array" ref="Q539">INDEX($H539:$K539,0,MATCH(Q$508,$H$508:$K$508,0))*HLOOKUP(Q$507,$J$504:$R$505,2)</f>
        <v>0</v>
      </c>
      <c r="R539" s="743" cm="1">
        <f t="array" ref="R539">INDEX($H539:$K539,0,MATCH(R$508,$H$508:$K$508,0))*HLOOKUP(R$507,$J$504:$R$505,2)</f>
        <v>0</v>
      </c>
      <c r="S539" s="743" cm="1">
        <f t="array" ref="S539">INDEX($H539:$K539,0,MATCH(S$508,$H$508:$K$508,0))*HLOOKUP(S$507,$J$504:$R$505,2)</f>
        <v>0</v>
      </c>
      <c r="T539" s="743" cm="1">
        <f t="array" ref="T539">INDEX($H539:$K539,0,MATCH(T$508,$H$508:$K$508,0))*HLOOKUP(T$507,$J$504:$R$505,2)</f>
        <v>0</v>
      </c>
      <c r="U539" s="743" cm="1">
        <f t="array" ref="U539">INDEX($H539:$K539,0,MATCH(U$508,$H$508:$K$508,0))*HLOOKUP(U$507,$J$504:$R$505,2)</f>
        <v>0</v>
      </c>
      <c r="V539" s="743" cm="1">
        <f t="array" ref="V539">INDEX($H539:$K539,0,MATCH(V$508,$H$508:$K$508,0))*HLOOKUP(V$507,$J$504:$R$505,2)</f>
        <v>0</v>
      </c>
      <c r="W539" s="743" cm="1">
        <f t="array" ref="W539">INDEX($H539:$K539,0,MATCH(W$508,$H$508:$K$508,0))*HLOOKUP(W$507,$J$504:$R$505,2)</f>
        <v>0</v>
      </c>
      <c r="X539" s="743" cm="1">
        <f t="array" ref="X539">INDEX($H539:$K539,0,MATCH(X$508,$H$508:$K$508,0))*HLOOKUP(X$507,$J$504:$R$505,2)</f>
        <v>0</v>
      </c>
      <c r="Y539" s="743" cm="1">
        <f t="array" ref="Y539">INDEX($H539:$K539,0,MATCH(Y$508,$H$508:$K$508,0))*HLOOKUP(Y$507,$J$504:$R$505,2)</f>
        <v>0</v>
      </c>
      <c r="Z539" s="743" cm="1">
        <f t="array" ref="Z539">INDEX($H539:$K539,0,MATCH(Z$508,$H$508:$K$508,0))*HLOOKUP(Z$507,$J$504:$R$505,2)</f>
        <v>0</v>
      </c>
      <c r="AA539" s="743" cm="1">
        <f t="array" ref="AA539">INDEX($H539:$K539,0,MATCH(AA$508,$H$508:$K$508,0))*HLOOKUP(AA$507,$J$504:$R$505,2)</f>
        <v>0</v>
      </c>
      <c r="AB539" s="743" cm="1">
        <f t="array" ref="AB539">INDEX($H539:$K539,0,MATCH(AB$508,$H$508:$K$508,0))*HLOOKUP(AB$507,$J$504:$R$505,2)</f>
        <v>0</v>
      </c>
      <c r="AC539" s="743" cm="1">
        <f t="array" ref="AC539">INDEX($H539:$K539,0,MATCH(AC$508,$H$508:$K$508,0))*HLOOKUP(AC$507,$J$504:$R$505,2)</f>
        <v>0</v>
      </c>
      <c r="AD539" s="743" cm="1">
        <f t="array" ref="AD539">INDEX($H539:$K539,0,MATCH(AD$508,$H$508:$K$508,0))*HLOOKUP(AD$507,$J$504:$R$505,2)</f>
        <v>0</v>
      </c>
      <c r="AE539" s="743" cm="1">
        <f t="array" ref="AE539">INDEX($H539:$K539,0,MATCH(AE$508,$H$508:$K$508,0))*HLOOKUP(AE$507,$J$504:$R$505,2)</f>
        <v>0</v>
      </c>
      <c r="AF539" s="743" cm="1">
        <f t="array" ref="AF539">INDEX($H539:$K539,0,MATCH(AF$508,$H$508:$K$508,0))*HLOOKUP(AF$507,$J$504:$R$505,2)</f>
        <v>0</v>
      </c>
      <c r="AG539" s="743" cm="1">
        <f t="array" ref="AG539">INDEX($H539:$K539,0,MATCH(AG$508,$H$508:$K$508,0))*HLOOKUP(AG$507,$J$504:$R$505,2)</f>
        <v>0</v>
      </c>
      <c r="AH539" s="743" cm="1">
        <f t="array" ref="AH539">INDEX($H539:$K539,0,MATCH(AH$508,$H$508:$K$508,0))*HLOOKUP(AH$507,$J$504:$R$505,2)</f>
        <v>0</v>
      </c>
      <c r="AI539" s="743" cm="1">
        <f t="array" ref="AI539">INDEX($H539:$K539,0,MATCH(AI$508,$H$508:$K$508,0))*HLOOKUP(AI$507,$J$504:$R$505,2)</f>
        <v>0</v>
      </c>
      <c r="AJ539" s="743" cm="1">
        <f t="array" ref="AJ539">INDEX($H539:$K539,0,MATCH(AJ$508,$H$508:$K$508,0))*HLOOKUP(AJ$507,$J$504:$R$505,2)</f>
        <v>0</v>
      </c>
      <c r="AK539" s="743" cm="1">
        <f t="array" ref="AK539">INDEX($H539:$K539,0,MATCH(AK$508,$H$508:$K$508,0))*HLOOKUP(AK$507,$J$504:$R$505,2)</f>
        <v>0</v>
      </c>
      <c r="AL539" s="743" cm="1">
        <f t="array" ref="AL539">INDEX($H539:$K539,0,MATCH(AL$508,$H$508:$K$508,0))*HLOOKUP(AL$507,$J$504:$R$505,2)</f>
        <v>0</v>
      </c>
      <c r="AM539" s="743" cm="1">
        <f t="array" ref="AM539">INDEX($H539:$K539,0,MATCH(AM$508,$H$508:$K$508,0))*HLOOKUP(AM$507,$J$504:$R$505,2)</f>
        <v>0</v>
      </c>
      <c r="AN539" s="743" cm="1">
        <f t="array" ref="AN539">INDEX($H539:$K539,0,MATCH(AN$508,$H$508:$K$508,0))*HLOOKUP(AN$507,$J$504:$R$505,2)</f>
        <v>0</v>
      </c>
      <c r="AO539" s="743" cm="1">
        <f t="array" ref="AO539">INDEX($H539:$K539,0,MATCH(AO$508,$H$508:$K$508,0))*HLOOKUP(AO$507,$J$504:$R$505,2)</f>
        <v>0</v>
      </c>
      <c r="AP539" s="743" cm="1">
        <f t="array" ref="AP539">INDEX($H539:$K539,0,MATCH(AP$508,$H$508:$K$508,0))*HLOOKUP(AP$507,$J$504:$R$505,2)</f>
        <v>0</v>
      </c>
      <c r="AQ539" s="743" cm="1">
        <f t="array" ref="AQ539">INDEX($H539:$K539,0,MATCH(AQ$508,$H$508:$K$508,0))*HLOOKUP(AQ$507,$J$504:$R$505,2)</f>
        <v>0</v>
      </c>
      <c r="AR539" s="743" cm="1">
        <f t="array" ref="AR539">INDEX($H539:$K539,0,MATCH(AR$508,$H$508:$K$508,0))*HLOOKUP(AR$507,$J$504:$R$505,2)</f>
        <v>0</v>
      </c>
      <c r="AS539" s="743" cm="1">
        <f t="array" ref="AS539">INDEX($H539:$K539,0,MATCH(AS$508,$H$508:$K$508,0))*HLOOKUP(AS$507,$J$504:$R$505,2)</f>
        <v>0</v>
      </c>
      <c r="AT539" s="743" cm="1">
        <f t="array" ref="AT539">INDEX($H539:$K539,0,MATCH(AT$508,$H$508:$K$508,0))*HLOOKUP(AT$507,$J$504:$R$505,2)</f>
        <v>0</v>
      </c>
      <c r="AU539" s="743" cm="1">
        <f t="array" ref="AU539">INDEX($H539:$K539,0,MATCH(AU$508,$H$508:$K$508,0))*HLOOKUP(AU$507,$J$504:$R$505,2)</f>
        <v>0</v>
      </c>
      <c r="AV539" s="196"/>
      <c r="AW539" s="196"/>
      <c r="AX539" s="17"/>
      <c r="AY539" s="9"/>
      <c r="AZ539" s="9"/>
      <c r="BA539" s="9"/>
    </row>
    <row r="540" spans="1:53" ht="15" outlineLevel="1" x14ac:dyDescent="0.25">
      <c r="A540" s="7"/>
      <c r="B540" s="8"/>
      <c r="C540" s="18"/>
      <c r="D540" s="18"/>
      <c r="E540" s="18"/>
      <c r="F540" s="27"/>
      <c r="G540" s="27" t="str">
        <f t="shared" si="130"/>
        <v>AANBOa</v>
      </c>
      <c r="H540" s="232">
        <v>0</v>
      </c>
      <c r="I540" s="232">
        <v>0</v>
      </c>
      <c r="J540" s="232">
        <v>0</v>
      </c>
      <c r="K540" s="232">
        <v>0</v>
      </c>
      <c r="L540" s="743" cm="1">
        <f t="array" ref="L540">INDEX($H540:$K540,0,MATCH(L$508,$H$508:$K$508,0))*HLOOKUP(L$507,$J$504:$R$505,2)</f>
        <v>0</v>
      </c>
      <c r="M540" s="743" cm="1">
        <f t="array" ref="M540">INDEX($H540:$K540,0,MATCH(M$508,$H$508:$K$508,0))*HLOOKUP(M$507,$J$504:$R$505,2)</f>
        <v>0</v>
      </c>
      <c r="N540" s="743" cm="1">
        <f t="array" ref="N540">INDEX($H540:$K540,0,MATCH(N$508,$H$508:$K$508,0))*HLOOKUP(N$507,$J$504:$R$505,2)</f>
        <v>0</v>
      </c>
      <c r="O540" s="743" cm="1">
        <f t="array" ref="O540">INDEX($H540:$K540,0,MATCH(O$508,$H$508:$K$508,0))*HLOOKUP(O$507,$J$504:$R$505,2)</f>
        <v>0</v>
      </c>
      <c r="P540" s="743" cm="1">
        <f t="array" ref="P540">INDEX($H540:$K540,0,MATCH(P$508,$H$508:$K$508,0))*HLOOKUP(P$507,$J$504:$R$505,2)</f>
        <v>0</v>
      </c>
      <c r="Q540" s="743" cm="1">
        <f t="array" ref="Q540">INDEX($H540:$K540,0,MATCH(Q$508,$H$508:$K$508,0))*HLOOKUP(Q$507,$J$504:$R$505,2)</f>
        <v>0</v>
      </c>
      <c r="R540" s="743" cm="1">
        <f t="array" ref="R540">INDEX($H540:$K540,0,MATCH(R$508,$H$508:$K$508,0))*HLOOKUP(R$507,$J$504:$R$505,2)</f>
        <v>0</v>
      </c>
      <c r="S540" s="743" cm="1">
        <f t="array" ref="S540">INDEX($H540:$K540,0,MATCH(S$508,$H$508:$K$508,0))*HLOOKUP(S$507,$J$504:$R$505,2)</f>
        <v>0</v>
      </c>
      <c r="T540" s="743" cm="1">
        <f t="array" ref="T540">INDEX($H540:$K540,0,MATCH(T$508,$H$508:$K$508,0))*HLOOKUP(T$507,$J$504:$R$505,2)</f>
        <v>0</v>
      </c>
      <c r="U540" s="743" cm="1">
        <f t="array" ref="U540">INDEX($H540:$K540,0,MATCH(U$508,$H$508:$K$508,0))*HLOOKUP(U$507,$J$504:$R$505,2)</f>
        <v>0</v>
      </c>
      <c r="V540" s="743" cm="1">
        <f t="array" ref="V540">INDEX($H540:$K540,0,MATCH(V$508,$H$508:$K$508,0))*HLOOKUP(V$507,$J$504:$R$505,2)</f>
        <v>0</v>
      </c>
      <c r="W540" s="743" cm="1">
        <f t="array" ref="W540">INDEX($H540:$K540,0,MATCH(W$508,$H$508:$K$508,0))*HLOOKUP(W$507,$J$504:$R$505,2)</f>
        <v>0</v>
      </c>
      <c r="X540" s="743" cm="1">
        <f t="array" ref="X540">INDEX($H540:$K540,0,MATCH(X$508,$H$508:$K$508,0))*HLOOKUP(X$507,$J$504:$R$505,2)</f>
        <v>0</v>
      </c>
      <c r="Y540" s="743" cm="1">
        <f t="array" ref="Y540">INDEX($H540:$K540,0,MATCH(Y$508,$H$508:$K$508,0))*HLOOKUP(Y$507,$J$504:$R$505,2)</f>
        <v>0</v>
      </c>
      <c r="Z540" s="743" cm="1">
        <f t="array" ref="Z540">INDEX($H540:$K540,0,MATCH(Z$508,$H$508:$K$508,0))*HLOOKUP(Z$507,$J$504:$R$505,2)</f>
        <v>0</v>
      </c>
      <c r="AA540" s="743" cm="1">
        <f t="array" ref="AA540">INDEX($H540:$K540,0,MATCH(AA$508,$H$508:$K$508,0))*HLOOKUP(AA$507,$J$504:$R$505,2)</f>
        <v>0</v>
      </c>
      <c r="AB540" s="743" cm="1">
        <f t="array" ref="AB540">INDEX($H540:$K540,0,MATCH(AB$508,$H$508:$K$508,0))*HLOOKUP(AB$507,$J$504:$R$505,2)</f>
        <v>0</v>
      </c>
      <c r="AC540" s="743" cm="1">
        <f t="array" ref="AC540">INDEX($H540:$K540,0,MATCH(AC$508,$H$508:$K$508,0))*HLOOKUP(AC$507,$J$504:$R$505,2)</f>
        <v>0</v>
      </c>
      <c r="AD540" s="743" cm="1">
        <f t="array" ref="AD540">INDEX($H540:$K540,0,MATCH(AD$508,$H$508:$K$508,0))*HLOOKUP(AD$507,$J$504:$R$505,2)</f>
        <v>0</v>
      </c>
      <c r="AE540" s="743" cm="1">
        <f t="array" ref="AE540">INDEX($H540:$K540,0,MATCH(AE$508,$H$508:$K$508,0))*HLOOKUP(AE$507,$J$504:$R$505,2)</f>
        <v>0</v>
      </c>
      <c r="AF540" s="743" cm="1">
        <f t="array" ref="AF540">INDEX($H540:$K540,0,MATCH(AF$508,$H$508:$K$508,0))*HLOOKUP(AF$507,$J$504:$R$505,2)</f>
        <v>0</v>
      </c>
      <c r="AG540" s="743" cm="1">
        <f t="array" ref="AG540">INDEX($H540:$K540,0,MATCH(AG$508,$H$508:$K$508,0))*HLOOKUP(AG$507,$J$504:$R$505,2)</f>
        <v>0</v>
      </c>
      <c r="AH540" s="743" cm="1">
        <f t="array" ref="AH540">INDEX($H540:$K540,0,MATCH(AH$508,$H$508:$K$508,0))*HLOOKUP(AH$507,$J$504:$R$505,2)</f>
        <v>0</v>
      </c>
      <c r="AI540" s="743" cm="1">
        <f t="array" ref="AI540">INDEX($H540:$K540,0,MATCH(AI$508,$H$508:$K$508,0))*HLOOKUP(AI$507,$J$504:$R$505,2)</f>
        <v>0</v>
      </c>
      <c r="AJ540" s="743" cm="1">
        <f t="array" ref="AJ540">INDEX($H540:$K540,0,MATCH(AJ$508,$H$508:$K$508,0))*HLOOKUP(AJ$507,$J$504:$R$505,2)</f>
        <v>0</v>
      </c>
      <c r="AK540" s="743" cm="1">
        <f t="array" ref="AK540">INDEX($H540:$K540,0,MATCH(AK$508,$H$508:$K$508,0))*HLOOKUP(AK$507,$J$504:$R$505,2)</f>
        <v>0</v>
      </c>
      <c r="AL540" s="743" cm="1">
        <f t="array" ref="AL540">INDEX($H540:$K540,0,MATCH(AL$508,$H$508:$K$508,0))*HLOOKUP(AL$507,$J$504:$R$505,2)</f>
        <v>0</v>
      </c>
      <c r="AM540" s="743" cm="1">
        <f t="array" ref="AM540">INDEX($H540:$K540,0,MATCH(AM$508,$H$508:$K$508,0))*HLOOKUP(AM$507,$J$504:$R$505,2)</f>
        <v>0</v>
      </c>
      <c r="AN540" s="743" cm="1">
        <f t="array" ref="AN540">INDEX($H540:$K540,0,MATCH(AN$508,$H$508:$K$508,0))*HLOOKUP(AN$507,$J$504:$R$505,2)</f>
        <v>0</v>
      </c>
      <c r="AO540" s="743" cm="1">
        <f t="array" ref="AO540">INDEX($H540:$K540,0,MATCH(AO$508,$H$508:$K$508,0))*HLOOKUP(AO$507,$J$504:$R$505,2)</f>
        <v>0</v>
      </c>
      <c r="AP540" s="743" cm="1">
        <f t="array" ref="AP540">INDEX($H540:$K540,0,MATCH(AP$508,$H$508:$K$508,0))*HLOOKUP(AP$507,$J$504:$R$505,2)</f>
        <v>0</v>
      </c>
      <c r="AQ540" s="743" cm="1">
        <f t="array" ref="AQ540">INDEX($H540:$K540,0,MATCH(AQ$508,$H$508:$K$508,0))*HLOOKUP(AQ$507,$J$504:$R$505,2)</f>
        <v>0</v>
      </c>
      <c r="AR540" s="743" cm="1">
        <f t="array" ref="AR540">INDEX($H540:$K540,0,MATCH(AR$508,$H$508:$K$508,0))*HLOOKUP(AR$507,$J$504:$R$505,2)</f>
        <v>0</v>
      </c>
      <c r="AS540" s="743" cm="1">
        <f t="array" ref="AS540">INDEX($H540:$K540,0,MATCH(AS$508,$H$508:$K$508,0))*HLOOKUP(AS$507,$J$504:$R$505,2)</f>
        <v>0</v>
      </c>
      <c r="AT540" s="743" cm="1">
        <f t="array" ref="AT540">INDEX($H540:$K540,0,MATCH(AT$508,$H$508:$K$508,0))*HLOOKUP(AT$507,$J$504:$R$505,2)</f>
        <v>0</v>
      </c>
      <c r="AU540" s="743" cm="1">
        <f t="array" ref="AU540">INDEX($H540:$K540,0,MATCH(AU$508,$H$508:$K$508,0))*HLOOKUP(AU$507,$J$504:$R$505,2)</f>
        <v>0</v>
      </c>
      <c r="AV540" s="196"/>
      <c r="AW540" s="196"/>
      <c r="AX540" s="17"/>
      <c r="AY540" s="9"/>
      <c r="AZ540" s="9"/>
      <c r="BA540" s="9"/>
    </row>
    <row r="541" spans="1:53" ht="15" outlineLevel="1" x14ac:dyDescent="0.25">
      <c r="A541" s="7"/>
      <c r="B541" s="8"/>
      <c r="C541" s="18"/>
      <c r="D541" s="18"/>
      <c r="E541" s="18"/>
      <c r="F541" s="27"/>
      <c r="G541" s="27" t="str">
        <f t="shared" ref="G541:G566" si="131">_xlfn.CONCAT(H193:M193)</f>
        <v>YABA2Ba</v>
      </c>
      <c r="H541" s="232">
        <v>0</v>
      </c>
      <c r="I541" s="232">
        <v>0</v>
      </c>
      <c r="J541" s="232">
        <v>0</v>
      </c>
      <c r="K541" s="232">
        <v>0</v>
      </c>
      <c r="L541" s="743" cm="1">
        <f t="array" ref="L541">INDEX($H541:$K541,0,MATCH(L$508,$H$508:$K$508,0))*HLOOKUP(L$507,$J$504:$R$505,2)</f>
        <v>0</v>
      </c>
      <c r="M541" s="743" cm="1">
        <f t="array" ref="M541">INDEX($H541:$K541,0,MATCH(M$508,$H$508:$K$508,0))*HLOOKUP(M$507,$J$504:$R$505,2)</f>
        <v>0</v>
      </c>
      <c r="N541" s="743" cm="1">
        <f t="array" ref="N541">INDEX($H541:$K541,0,MATCH(N$508,$H$508:$K$508,0))*HLOOKUP(N$507,$J$504:$R$505,2)</f>
        <v>0</v>
      </c>
      <c r="O541" s="743" cm="1">
        <f t="array" ref="O541">INDEX($H541:$K541,0,MATCH(O$508,$H$508:$K$508,0))*HLOOKUP(O$507,$J$504:$R$505,2)</f>
        <v>0</v>
      </c>
      <c r="P541" s="743" cm="1">
        <f t="array" ref="P541">INDEX($H541:$K541,0,MATCH(P$508,$H$508:$K$508,0))*HLOOKUP(P$507,$J$504:$R$505,2)</f>
        <v>0</v>
      </c>
      <c r="Q541" s="743" cm="1">
        <f t="array" ref="Q541">INDEX($H541:$K541,0,MATCH(Q$508,$H$508:$K$508,0))*HLOOKUP(Q$507,$J$504:$R$505,2)</f>
        <v>0</v>
      </c>
      <c r="R541" s="743" cm="1">
        <f t="array" ref="R541">INDEX($H541:$K541,0,MATCH(R$508,$H$508:$K$508,0))*HLOOKUP(R$507,$J$504:$R$505,2)</f>
        <v>0</v>
      </c>
      <c r="S541" s="743" cm="1">
        <f t="array" ref="S541">INDEX($H541:$K541,0,MATCH(S$508,$H$508:$K$508,0))*HLOOKUP(S$507,$J$504:$R$505,2)</f>
        <v>0</v>
      </c>
      <c r="T541" s="743" cm="1">
        <f t="array" ref="T541">INDEX($H541:$K541,0,MATCH(T$508,$H$508:$K$508,0))*HLOOKUP(T$507,$J$504:$R$505,2)</f>
        <v>0</v>
      </c>
      <c r="U541" s="743" cm="1">
        <f t="array" ref="U541">INDEX($H541:$K541,0,MATCH(U$508,$H$508:$K$508,0))*HLOOKUP(U$507,$J$504:$R$505,2)</f>
        <v>0</v>
      </c>
      <c r="V541" s="743" cm="1">
        <f t="array" ref="V541">INDEX($H541:$K541,0,MATCH(V$508,$H$508:$K$508,0))*HLOOKUP(V$507,$J$504:$R$505,2)</f>
        <v>0</v>
      </c>
      <c r="W541" s="743" cm="1">
        <f t="array" ref="W541">INDEX($H541:$K541,0,MATCH(W$508,$H$508:$K$508,0))*HLOOKUP(W$507,$J$504:$R$505,2)</f>
        <v>0</v>
      </c>
      <c r="X541" s="743" cm="1">
        <f t="array" ref="X541">INDEX($H541:$K541,0,MATCH(X$508,$H$508:$K$508,0))*HLOOKUP(X$507,$J$504:$R$505,2)</f>
        <v>0</v>
      </c>
      <c r="Y541" s="743" cm="1">
        <f t="array" ref="Y541">INDEX($H541:$K541,0,MATCH(Y$508,$H$508:$K$508,0))*HLOOKUP(Y$507,$J$504:$R$505,2)</f>
        <v>0</v>
      </c>
      <c r="Z541" s="743" cm="1">
        <f t="array" ref="Z541">INDEX($H541:$K541,0,MATCH(Z$508,$H$508:$K$508,0))*HLOOKUP(Z$507,$J$504:$R$505,2)</f>
        <v>0</v>
      </c>
      <c r="AA541" s="743" cm="1">
        <f t="array" ref="AA541">INDEX($H541:$K541,0,MATCH(AA$508,$H$508:$K$508,0))*HLOOKUP(AA$507,$J$504:$R$505,2)</f>
        <v>0</v>
      </c>
      <c r="AB541" s="743" cm="1">
        <f t="array" ref="AB541">INDEX($H541:$K541,0,MATCH(AB$508,$H$508:$K$508,0))*HLOOKUP(AB$507,$J$504:$R$505,2)</f>
        <v>0</v>
      </c>
      <c r="AC541" s="743" cm="1">
        <f t="array" ref="AC541">INDEX($H541:$K541,0,MATCH(AC$508,$H$508:$K$508,0))*HLOOKUP(AC$507,$J$504:$R$505,2)</f>
        <v>0</v>
      </c>
      <c r="AD541" s="743" cm="1">
        <f t="array" ref="AD541">INDEX($H541:$K541,0,MATCH(AD$508,$H$508:$K$508,0))*HLOOKUP(AD$507,$J$504:$R$505,2)</f>
        <v>0</v>
      </c>
      <c r="AE541" s="743" cm="1">
        <f t="array" ref="AE541">INDEX($H541:$K541,0,MATCH(AE$508,$H$508:$K$508,0))*HLOOKUP(AE$507,$J$504:$R$505,2)</f>
        <v>0</v>
      </c>
      <c r="AF541" s="743" cm="1">
        <f t="array" ref="AF541">INDEX($H541:$K541,0,MATCH(AF$508,$H$508:$K$508,0))*HLOOKUP(AF$507,$J$504:$R$505,2)</f>
        <v>0</v>
      </c>
      <c r="AG541" s="743" cm="1">
        <f t="array" ref="AG541">INDEX($H541:$K541,0,MATCH(AG$508,$H$508:$K$508,0))*HLOOKUP(AG$507,$J$504:$R$505,2)</f>
        <v>0</v>
      </c>
      <c r="AH541" s="743" cm="1">
        <f t="array" ref="AH541">INDEX($H541:$K541,0,MATCH(AH$508,$H$508:$K$508,0))*HLOOKUP(AH$507,$J$504:$R$505,2)</f>
        <v>0</v>
      </c>
      <c r="AI541" s="743" cm="1">
        <f t="array" ref="AI541">INDEX($H541:$K541,0,MATCH(AI$508,$H$508:$K$508,0))*HLOOKUP(AI$507,$J$504:$R$505,2)</f>
        <v>0</v>
      </c>
      <c r="AJ541" s="743" cm="1">
        <f t="array" ref="AJ541">INDEX($H541:$K541,0,MATCH(AJ$508,$H$508:$K$508,0))*HLOOKUP(AJ$507,$J$504:$R$505,2)</f>
        <v>0</v>
      </c>
      <c r="AK541" s="743" cm="1">
        <f t="array" ref="AK541">INDEX($H541:$K541,0,MATCH(AK$508,$H$508:$K$508,0))*HLOOKUP(AK$507,$J$504:$R$505,2)</f>
        <v>0</v>
      </c>
      <c r="AL541" s="743" cm="1">
        <f t="array" ref="AL541">INDEX($H541:$K541,0,MATCH(AL$508,$H$508:$K$508,0))*HLOOKUP(AL$507,$J$504:$R$505,2)</f>
        <v>0</v>
      </c>
      <c r="AM541" s="743" cm="1">
        <f t="array" ref="AM541">INDEX($H541:$K541,0,MATCH(AM$508,$H$508:$K$508,0))*HLOOKUP(AM$507,$J$504:$R$505,2)</f>
        <v>0</v>
      </c>
      <c r="AN541" s="743" cm="1">
        <f t="array" ref="AN541">INDEX($H541:$K541,0,MATCH(AN$508,$H$508:$K$508,0))*HLOOKUP(AN$507,$J$504:$R$505,2)</f>
        <v>0</v>
      </c>
      <c r="AO541" s="743" cm="1">
        <f t="array" ref="AO541">INDEX($H541:$K541,0,MATCH(AO$508,$H$508:$K$508,0))*HLOOKUP(AO$507,$J$504:$R$505,2)</f>
        <v>0</v>
      </c>
      <c r="AP541" s="743" cm="1">
        <f t="array" ref="AP541">INDEX($H541:$K541,0,MATCH(AP$508,$H$508:$K$508,0))*HLOOKUP(AP$507,$J$504:$R$505,2)</f>
        <v>0</v>
      </c>
      <c r="AQ541" s="743" cm="1">
        <f t="array" ref="AQ541">INDEX($H541:$K541,0,MATCH(AQ$508,$H$508:$K$508,0))*HLOOKUP(AQ$507,$J$504:$R$505,2)</f>
        <v>0</v>
      </c>
      <c r="AR541" s="743" cm="1">
        <f t="array" ref="AR541">INDEX($H541:$K541,0,MATCH(AR$508,$H$508:$K$508,0))*HLOOKUP(AR$507,$J$504:$R$505,2)</f>
        <v>0</v>
      </c>
      <c r="AS541" s="743" cm="1">
        <f t="array" ref="AS541">INDEX($H541:$K541,0,MATCH(AS$508,$H$508:$K$508,0))*HLOOKUP(AS$507,$J$504:$R$505,2)</f>
        <v>0</v>
      </c>
      <c r="AT541" s="743" cm="1">
        <f t="array" ref="AT541">INDEX($H541:$K541,0,MATCH(AT$508,$H$508:$K$508,0))*HLOOKUP(AT$507,$J$504:$R$505,2)</f>
        <v>0</v>
      </c>
      <c r="AU541" s="743" cm="1">
        <f t="array" ref="AU541">INDEX($H541:$K541,0,MATCH(AU$508,$H$508:$K$508,0))*HLOOKUP(AU$507,$J$504:$R$505,2)</f>
        <v>0</v>
      </c>
      <c r="AV541" s="196"/>
      <c r="AW541" s="196"/>
      <c r="AX541" s="17"/>
      <c r="AY541" s="9"/>
      <c r="AZ541" s="9"/>
      <c r="BA541" s="9"/>
    </row>
    <row r="542" spans="1:53" ht="15" outlineLevel="1" x14ac:dyDescent="0.25">
      <c r="A542" s="7"/>
      <c r="B542" s="8"/>
      <c r="C542" s="18"/>
      <c r="D542" s="18"/>
      <c r="E542" s="18"/>
      <c r="F542" s="27"/>
      <c r="G542" s="27" t="str">
        <f t="shared" si="131"/>
        <v>AYABA1b</v>
      </c>
      <c r="H542" s="232">
        <v>0</v>
      </c>
      <c r="I542" s="232">
        <v>80.3</v>
      </c>
      <c r="J542" s="232">
        <v>54.3</v>
      </c>
      <c r="K542" s="232">
        <v>21.72</v>
      </c>
      <c r="L542" s="743" cm="1">
        <f t="array" ref="L542">INDEX($H542:$K542,0,MATCH(L$508,$H$508:$K$508,0))*HLOOKUP(L$507,$J$504:$R$505,2)</f>
        <v>0</v>
      </c>
      <c r="M542" s="743" cm="1">
        <f t="array" ref="M542">INDEX($H542:$K542,0,MATCH(M$508,$H$508:$K$508,0))*HLOOKUP(M$507,$J$504:$R$505,2)</f>
        <v>80.3</v>
      </c>
      <c r="N542" s="743" cm="1">
        <f t="array" ref="N542">INDEX($H542:$K542,0,MATCH(N$508,$H$508:$K$508,0))*HLOOKUP(N$507,$J$504:$R$505,2)</f>
        <v>54.3</v>
      </c>
      <c r="O542" s="743" cm="1">
        <f t="array" ref="O542">INDEX($H542:$K542,0,MATCH(O$508,$H$508:$K$508,0))*HLOOKUP(O$507,$J$504:$R$505,2)</f>
        <v>21.72</v>
      </c>
      <c r="P542" s="743" cm="1">
        <f t="array" ref="P542">INDEX($H542:$K542,0,MATCH(P$508,$H$508:$K$508,0))*HLOOKUP(P$507,$J$504:$R$505,2)</f>
        <v>0</v>
      </c>
      <c r="Q542" s="743" cm="1">
        <f t="array" ref="Q542">INDEX($H542:$K542,0,MATCH(Q$508,$H$508:$K$508,0))*HLOOKUP(Q$507,$J$504:$R$505,2)</f>
        <v>80.3</v>
      </c>
      <c r="R542" s="743" cm="1">
        <f t="array" ref="R542">INDEX($H542:$K542,0,MATCH(R$508,$H$508:$K$508,0))*HLOOKUP(R$507,$J$504:$R$505,2)</f>
        <v>54.3</v>
      </c>
      <c r="S542" s="743" cm="1">
        <f t="array" ref="S542">INDEX($H542:$K542,0,MATCH(S$508,$H$508:$K$508,0))*HLOOKUP(S$507,$J$504:$R$505,2)</f>
        <v>21.72</v>
      </c>
      <c r="T542" s="743" cm="1">
        <f t="array" ref="T542">INDEX($H542:$K542,0,MATCH(T$508,$H$508:$K$508,0))*HLOOKUP(T$507,$J$504:$R$505,2)</f>
        <v>0</v>
      </c>
      <c r="U542" s="743" cm="1">
        <f t="array" ref="U542">INDEX($H542:$K542,0,MATCH(U$508,$H$508:$K$508,0))*HLOOKUP(U$507,$J$504:$R$505,2)</f>
        <v>80.3</v>
      </c>
      <c r="V542" s="743" cm="1">
        <f t="array" ref="V542">INDEX($H542:$K542,0,MATCH(V$508,$H$508:$K$508,0))*HLOOKUP(V$507,$J$504:$R$505,2)</f>
        <v>54.3</v>
      </c>
      <c r="W542" s="743" cm="1">
        <f t="array" ref="W542">INDEX($H542:$K542,0,MATCH(W$508,$H$508:$K$508,0))*HLOOKUP(W$507,$J$504:$R$505,2)</f>
        <v>21.72</v>
      </c>
      <c r="X542" s="743" cm="1">
        <f t="array" ref="X542">INDEX($H542:$K542,0,MATCH(X$508,$H$508:$K$508,0))*HLOOKUP(X$507,$J$504:$R$505,2)</f>
        <v>0</v>
      </c>
      <c r="Y542" s="743" cm="1">
        <f t="array" ref="Y542">INDEX($H542:$K542,0,MATCH(Y$508,$H$508:$K$508,0))*HLOOKUP(Y$507,$J$504:$R$505,2)</f>
        <v>80.3</v>
      </c>
      <c r="Z542" s="743" cm="1">
        <f t="array" ref="Z542">INDEX($H542:$K542,0,MATCH(Z$508,$H$508:$K$508,0))*HLOOKUP(Z$507,$J$504:$R$505,2)</f>
        <v>54.3</v>
      </c>
      <c r="AA542" s="743" cm="1">
        <f t="array" ref="AA542">INDEX($H542:$K542,0,MATCH(AA$508,$H$508:$K$508,0))*HLOOKUP(AA$507,$J$504:$R$505,2)</f>
        <v>21.72</v>
      </c>
      <c r="AB542" s="743" cm="1">
        <f t="array" ref="AB542">INDEX($H542:$K542,0,MATCH(AB$508,$H$508:$K$508,0))*HLOOKUP(AB$507,$J$504:$R$505,2)</f>
        <v>0</v>
      </c>
      <c r="AC542" s="743" cm="1">
        <f t="array" ref="AC542">INDEX($H542:$K542,0,MATCH(AC$508,$H$508:$K$508,0))*HLOOKUP(AC$507,$J$504:$R$505,2)</f>
        <v>80.3</v>
      </c>
      <c r="AD542" s="743" cm="1">
        <f t="array" ref="AD542">INDEX($H542:$K542,0,MATCH(AD$508,$H$508:$K$508,0))*HLOOKUP(AD$507,$J$504:$R$505,2)</f>
        <v>54.3</v>
      </c>
      <c r="AE542" s="743" cm="1">
        <f t="array" ref="AE542">INDEX($H542:$K542,0,MATCH(AE$508,$H$508:$K$508,0))*HLOOKUP(AE$507,$J$504:$R$505,2)</f>
        <v>21.72</v>
      </c>
      <c r="AF542" s="743" cm="1">
        <f t="array" ref="AF542">INDEX($H542:$K542,0,MATCH(AF$508,$H$508:$K$508,0))*HLOOKUP(AF$507,$J$504:$R$505,2)</f>
        <v>0</v>
      </c>
      <c r="AG542" s="743" cm="1">
        <f t="array" ref="AG542">INDEX($H542:$K542,0,MATCH(AG$508,$H$508:$K$508,0))*HLOOKUP(AG$507,$J$504:$R$505,2)</f>
        <v>80.3</v>
      </c>
      <c r="AH542" s="743" cm="1">
        <f t="array" ref="AH542">INDEX($H542:$K542,0,MATCH(AH$508,$H$508:$K$508,0))*HLOOKUP(AH$507,$J$504:$R$505,2)</f>
        <v>54.3</v>
      </c>
      <c r="AI542" s="743" cm="1">
        <f t="array" ref="AI542">INDEX($H542:$K542,0,MATCH(AI$508,$H$508:$K$508,0))*HLOOKUP(AI$507,$J$504:$R$505,2)</f>
        <v>21.72</v>
      </c>
      <c r="AJ542" s="743" cm="1">
        <f t="array" ref="AJ542">INDEX($H542:$K542,0,MATCH(AJ$508,$H$508:$K$508,0))*HLOOKUP(AJ$507,$J$504:$R$505,2)</f>
        <v>0</v>
      </c>
      <c r="AK542" s="743" cm="1">
        <f t="array" ref="AK542">INDEX($H542:$K542,0,MATCH(AK$508,$H$508:$K$508,0))*HLOOKUP(AK$507,$J$504:$R$505,2)</f>
        <v>80.3</v>
      </c>
      <c r="AL542" s="743" cm="1">
        <f t="array" ref="AL542">INDEX($H542:$K542,0,MATCH(AL$508,$H$508:$K$508,0))*HLOOKUP(AL$507,$J$504:$R$505,2)</f>
        <v>54.3</v>
      </c>
      <c r="AM542" s="743" cm="1">
        <f t="array" ref="AM542">INDEX($H542:$K542,0,MATCH(AM$508,$H$508:$K$508,0))*HLOOKUP(AM$507,$J$504:$R$505,2)</f>
        <v>21.72</v>
      </c>
      <c r="AN542" s="743" cm="1">
        <f t="array" ref="AN542">INDEX($H542:$K542,0,MATCH(AN$508,$H$508:$K$508,0))*HLOOKUP(AN$507,$J$504:$R$505,2)</f>
        <v>0</v>
      </c>
      <c r="AO542" s="743" cm="1">
        <f t="array" ref="AO542">INDEX($H542:$K542,0,MATCH(AO$508,$H$508:$K$508,0))*HLOOKUP(AO$507,$J$504:$R$505,2)</f>
        <v>80.3</v>
      </c>
      <c r="AP542" s="743" cm="1">
        <f t="array" ref="AP542">INDEX($H542:$K542,0,MATCH(AP$508,$H$508:$K$508,0))*HLOOKUP(AP$507,$J$504:$R$505,2)</f>
        <v>54.3</v>
      </c>
      <c r="AQ542" s="743" cm="1">
        <f t="array" ref="AQ542">INDEX($H542:$K542,0,MATCH(AQ$508,$H$508:$K$508,0))*HLOOKUP(AQ$507,$J$504:$R$505,2)</f>
        <v>21.72</v>
      </c>
      <c r="AR542" s="743" cm="1">
        <f t="array" ref="AR542">INDEX($H542:$K542,0,MATCH(AR$508,$H$508:$K$508,0))*HLOOKUP(AR$507,$J$504:$R$505,2)</f>
        <v>0</v>
      </c>
      <c r="AS542" s="743" cm="1">
        <f t="array" ref="AS542">INDEX($H542:$K542,0,MATCH(AS$508,$H$508:$K$508,0))*HLOOKUP(AS$507,$J$504:$R$505,2)</f>
        <v>80.3</v>
      </c>
      <c r="AT542" s="743" cm="1">
        <f t="array" ref="AT542">INDEX($H542:$K542,0,MATCH(AT$508,$H$508:$K$508,0))*HLOOKUP(AT$507,$J$504:$R$505,2)</f>
        <v>54.3</v>
      </c>
      <c r="AU542" s="743" cm="1">
        <f t="array" ref="AU542">INDEX($H542:$K542,0,MATCH(AU$508,$H$508:$K$508,0))*HLOOKUP(AU$507,$J$504:$R$505,2)</f>
        <v>21.72</v>
      </c>
      <c r="AV542" s="196"/>
      <c r="AW542" s="196"/>
      <c r="AX542" s="17"/>
      <c r="AY542" s="9"/>
      <c r="AZ542" s="9"/>
      <c r="BA542" s="9"/>
    </row>
    <row r="543" spans="1:53" ht="15" outlineLevel="1" x14ac:dyDescent="0.25">
      <c r="A543" s="7"/>
      <c r="B543" s="8"/>
      <c r="C543" s="18"/>
      <c r="D543" s="18"/>
      <c r="E543" s="18"/>
      <c r="F543" s="27"/>
      <c r="G543" s="27" t="str">
        <f t="shared" si="131"/>
        <v>YAOA2OFa</v>
      </c>
      <c r="H543" s="232">
        <v>0</v>
      </c>
      <c r="I543" s="232">
        <v>0</v>
      </c>
      <c r="J543" s="232">
        <v>0</v>
      </c>
      <c r="K543" s="232">
        <v>0</v>
      </c>
      <c r="L543" s="743" cm="1">
        <f t="array" ref="L543">INDEX($H543:$K543,0,MATCH(L$508,$H$508:$K$508,0))*HLOOKUP(L$507,$J$504:$R$505,2)</f>
        <v>0</v>
      </c>
      <c r="M543" s="743" cm="1">
        <f t="array" ref="M543">INDEX($H543:$K543,0,MATCH(M$508,$H$508:$K$508,0))*HLOOKUP(M$507,$J$504:$R$505,2)</f>
        <v>0</v>
      </c>
      <c r="N543" s="743" cm="1">
        <f t="array" ref="N543">INDEX($H543:$K543,0,MATCH(N$508,$H$508:$K$508,0))*HLOOKUP(N$507,$J$504:$R$505,2)</f>
        <v>0</v>
      </c>
      <c r="O543" s="743" cm="1">
        <f t="array" ref="O543">INDEX($H543:$K543,0,MATCH(O$508,$H$508:$K$508,0))*HLOOKUP(O$507,$J$504:$R$505,2)</f>
        <v>0</v>
      </c>
      <c r="P543" s="743" cm="1">
        <f t="array" ref="P543">INDEX($H543:$K543,0,MATCH(P$508,$H$508:$K$508,0))*HLOOKUP(P$507,$J$504:$R$505,2)</f>
        <v>0</v>
      </c>
      <c r="Q543" s="743" cm="1">
        <f t="array" ref="Q543">INDEX($H543:$K543,0,MATCH(Q$508,$H$508:$K$508,0))*HLOOKUP(Q$507,$J$504:$R$505,2)</f>
        <v>0</v>
      </c>
      <c r="R543" s="743" cm="1">
        <f t="array" ref="R543">INDEX($H543:$K543,0,MATCH(R$508,$H$508:$K$508,0))*HLOOKUP(R$507,$J$504:$R$505,2)</f>
        <v>0</v>
      </c>
      <c r="S543" s="743" cm="1">
        <f t="array" ref="S543">INDEX($H543:$K543,0,MATCH(S$508,$H$508:$K$508,0))*HLOOKUP(S$507,$J$504:$R$505,2)</f>
        <v>0</v>
      </c>
      <c r="T543" s="743" cm="1">
        <f t="array" ref="T543">INDEX($H543:$K543,0,MATCH(T$508,$H$508:$K$508,0))*HLOOKUP(T$507,$J$504:$R$505,2)</f>
        <v>0</v>
      </c>
      <c r="U543" s="743" cm="1">
        <f t="array" ref="U543">INDEX($H543:$K543,0,MATCH(U$508,$H$508:$K$508,0))*HLOOKUP(U$507,$J$504:$R$505,2)</f>
        <v>0</v>
      </c>
      <c r="V543" s="743" cm="1">
        <f t="array" ref="V543">INDEX($H543:$K543,0,MATCH(V$508,$H$508:$K$508,0))*HLOOKUP(V$507,$J$504:$R$505,2)</f>
        <v>0</v>
      </c>
      <c r="W543" s="743" cm="1">
        <f t="array" ref="W543">INDEX($H543:$K543,0,MATCH(W$508,$H$508:$K$508,0))*HLOOKUP(W$507,$J$504:$R$505,2)</f>
        <v>0</v>
      </c>
      <c r="X543" s="743" cm="1">
        <f t="array" ref="X543">INDEX($H543:$K543,0,MATCH(X$508,$H$508:$K$508,0))*HLOOKUP(X$507,$J$504:$R$505,2)</f>
        <v>0</v>
      </c>
      <c r="Y543" s="743" cm="1">
        <f t="array" ref="Y543">INDEX($H543:$K543,0,MATCH(Y$508,$H$508:$K$508,0))*HLOOKUP(Y$507,$J$504:$R$505,2)</f>
        <v>0</v>
      </c>
      <c r="Z543" s="743" cm="1">
        <f t="array" ref="Z543">INDEX($H543:$K543,0,MATCH(Z$508,$H$508:$K$508,0))*HLOOKUP(Z$507,$J$504:$R$505,2)</f>
        <v>0</v>
      </c>
      <c r="AA543" s="743" cm="1">
        <f t="array" ref="AA543">INDEX($H543:$K543,0,MATCH(AA$508,$H$508:$K$508,0))*HLOOKUP(AA$507,$J$504:$R$505,2)</f>
        <v>0</v>
      </c>
      <c r="AB543" s="743" cm="1">
        <f t="array" ref="AB543">INDEX($H543:$K543,0,MATCH(AB$508,$H$508:$K$508,0))*HLOOKUP(AB$507,$J$504:$R$505,2)</f>
        <v>0</v>
      </c>
      <c r="AC543" s="743" cm="1">
        <f t="array" ref="AC543">INDEX($H543:$K543,0,MATCH(AC$508,$H$508:$K$508,0))*HLOOKUP(AC$507,$J$504:$R$505,2)</f>
        <v>0</v>
      </c>
      <c r="AD543" s="743" cm="1">
        <f t="array" ref="AD543">INDEX($H543:$K543,0,MATCH(AD$508,$H$508:$K$508,0))*HLOOKUP(AD$507,$J$504:$R$505,2)</f>
        <v>0</v>
      </c>
      <c r="AE543" s="743" cm="1">
        <f t="array" ref="AE543">INDEX($H543:$K543,0,MATCH(AE$508,$H$508:$K$508,0))*HLOOKUP(AE$507,$J$504:$R$505,2)</f>
        <v>0</v>
      </c>
      <c r="AF543" s="743" cm="1">
        <f t="array" ref="AF543">INDEX($H543:$K543,0,MATCH(AF$508,$H$508:$K$508,0))*HLOOKUP(AF$507,$J$504:$R$505,2)</f>
        <v>0</v>
      </c>
      <c r="AG543" s="743" cm="1">
        <f t="array" ref="AG543">INDEX($H543:$K543,0,MATCH(AG$508,$H$508:$K$508,0))*HLOOKUP(AG$507,$J$504:$R$505,2)</f>
        <v>0</v>
      </c>
      <c r="AH543" s="743" cm="1">
        <f t="array" ref="AH543">INDEX($H543:$K543,0,MATCH(AH$508,$H$508:$K$508,0))*HLOOKUP(AH$507,$J$504:$R$505,2)</f>
        <v>0</v>
      </c>
      <c r="AI543" s="743" cm="1">
        <f t="array" ref="AI543">INDEX($H543:$K543,0,MATCH(AI$508,$H$508:$K$508,0))*HLOOKUP(AI$507,$J$504:$R$505,2)</f>
        <v>0</v>
      </c>
      <c r="AJ543" s="743" cm="1">
        <f t="array" ref="AJ543">INDEX($H543:$K543,0,MATCH(AJ$508,$H$508:$K$508,0))*HLOOKUP(AJ$507,$J$504:$R$505,2)</f>
        <v>0</v>
      </c>
      <c r="AK543" s="743" cm="1">
        <f t="array" ref="AK543">INDEX($H543:$K543,0,MATCH(AK$508,$H$508:$K$508,0))*HLOOKUP(AK$507,$J$504:$R$505,2)</f>
        <v>0</v>
      </c>
      <c r="AL543" s="743" cm="1">
        <f t="array" ref="AL543">INDEX($H543:$K543,0,MATCH(AL$508,$H$508:$K$508,0))*HLOOKUP(AL$507,$J$504:$R$505,2)</f>
        <v>0</v>
      </c>
      <c r="AM543" s="743" cm="1">
        <f t="array" ref="AM543">INDEX($H543:$K543,0,MATCH(AM$508,$H$508:$K$508,0))*HLOOKUP(AM$507,$J$504:$R$505,2)</f>
        <v>0</v>
      </c>
      <c r="AN543" s="743" cm="1">
        <f t="array" ref="AN543">INDEX($H543:$K543,0,MATCH(AN$508,$H$508:$K$508,0))*HLOOKUP(AN$507,$J$504:$R$505,2)</f>
        <v>0</v>
      </c>
      <c r="AO543" s="743" cm="1">
        <f t="array" ref="AO543">INDEX($H543:$K543,0,MATCH(AO$508,$H$508:$K$508,0))*HLOOKUP(AO$507,$J$504:$R$505,2)</f>
        <v>0</v>
      </c>
      <c r="AP543" s="743" cm="1">
        <f t="array" ref="AP543">INDEX($H543:$K543,0,MATCH(AP$508,$H$508:$K$508,0))*HLOOKUP(AP$507,$J$504:$R$505,2)</f>
        <v>0</v>
      </c>
      <c r="AQ543" s="743" cm="1">
        <f t="array" ref="AQ543">INDEX($H543:$K543,0,MATCH(AQ$508,$H$508:$K$508,0))*HLOOKUP(AQ$507,$J$504:$R$505,2)</f>
        <v>0</v>
      </c>
      <c r="AR543" s="743" cm="1">
        <f t="array" ref="AR543">INDEX($H543:$K543,0,MATCH(AR$508,$H$508:$K$508,0))*HLOOKUP(AR$507,$J$504:$R$505,2)</f>
        <v>0</v>
      </c>
      <c r="AS543" s="743" cm="1">
        <f t="array" ref="AS543">INDEX($H543:$K543,0,MATCH(AS$508,$H$508:$K$508,0))*HLOOKUP(AS$507,$J$504:$R$505,2)</f>
        <v>0</v>
      </c>
      <c r="AT543" s="743" cm="1">
        <f t="array" ref="AT543">INDEX($H543:$K543,0,MATCH(AT$508,$H$508:$K$508,0))*HLOOKUP(AT$507,$J$504:$R$505,2)</f>
        <v>0</v>
      </c>
      <c r="AU543" s="743" cm="1">
        <f t="array" ref="AU543">INDEX($H543:$K543,0,MATCH(AU$508,$H$508:$K$508,0))*HLOOKUP(AU$507,$J$504:$R$505,2)</f>
        <v>0</v>
      </c>
      <c r="AV543" s="196"/>
      <c r="AW543" s="196"/>
      <c r="AX543" s="17"/>
      <c r="AY543" s="9"/>
      <c r="AZ543" s="9"/>
      <c r="BA543" s="9"/>
    </row>
    <row r="544" spans="1:53" ht="15" outlineLevel="1" x14ac:dyDescent="0.25">
      <c r="A544" s="7"/>
      <c r="B544" s="8"/>
      <c r="C544" s="18"/>
      <c r="D544" s="18"/>
      <c r="E544" s="18"/>
      <c r="F544" s="27"/>
      <c r="G544" s="27" t="str">
        <f t="shared" si="131"/>
        <v>AYAOA1of</v>
      </c>
      <c r="H544" s="232">
        <v>0</v>
      </c>
      <c r="I544" s="232">
        <v>80.3</v>
      </c>
      <c r="J544" s="232">
        <v>0</v>
      </c>
      <c r="K544" s="232">
        <v>0</v>
      </c>
      <c r="L544" s="743" cm="1">
        <f t="array" ref="L544">INDEX($H544:$K544,0,MATCH(L$508,$H$508:$K$508,0))*HLOOKUP(L$507,$J$504:$R$505,2)</f>
        <v>0</v>
      </c>
      <c r="M544" s="743" cm="1">
        <f t="array" ref="M544">INDEX($H544:$K544,0,MATCH(M$508,$H$508:$K$508,0))*HLOOKUP(M$507,$J$504:$R$505,2)</f>
        <v>80.3</v>
      </c>
      <c r="N544" s="743" cm="1">
        <f t="array" ref="N544">INDEX($H544:$K544,0,MATCH(N$508,$H$508:$K$508,0))*HLOOKUP(N$507,$J$504:$R$505,2)</f>
        <v>0</v>
      </c>
      <c r="O544" s="743" cm="1">
        <f t="array" ref="O544">INDEX($H544:$K544,0,MATCH(O$508,$H$508:$K$508,0))*HLOOKUP(O$507,$J$504:$R$505,2)</f>
        <v>0</v>
      </c>
      <c r="P544" s="743" cm="1">
        <f t="array" ref="P544">INDEX($H544:$K544,0,MATCH(P$508,$H$508:$K$508,0))*HLOOKUP(P$507,$J$504:$R$505,2)</f>
        <v>0</v>
      </c>
      <c r="Q544" s="743" cm="1">
        <f t="array" ref="Q544">INDEX($H544:$K544,0,MATCH(Q$508,$H$508:$K$508,0))*HLOOKUP(Q$507,$J$504:$R$505,2)</f>
        <v>80.3</v>
      </c>
      <c r="R544" s="743" cm="1">
        <f t="array" ref="R544">INDEX($H544:$K544,0,MATCH(R$508,$H$508:$K$508,0))*HLOOKUP(R$507,$J$504:$R$505,2)</f>
        <v>0</v>
      </c>
      <c r="S544" s="743" cm="1">
        <f t="array" ref="S544">INDEX($H544:$K544,0,MATCH(S$508,$H$508:$K$508,0))*HLOOKUP(S$507,$J$504:$R$505,2)</f>
        <v>0</v>
      </c>
      <c r="T544" s="743" cm="1">
        <f t="array" ref="T544">INDEX($H544:$K544,0,MATCH(T$508,$H$508:$K$508,0))*HLOOKUP(T$507,$J$504:$R$505,2)</f>
        <v>0</v>
      </c>
      <c r="U544" s="743" cm="1">
        <f t="array" ref="U544">INDEX($H544:$K544,0,MATCH(U$508,$H$508:$K$508,0))*HLOOKUP(U$507,$J$504:$R$505,2)</f>
        <v>80.3</v>
      </c>
      <c r="V544" s="743" cm="1">
        <f t="array" ref="V544">INDEX($H544:$K544,0,MATCH(V$508,$H$508:$K$508,0))*HLOOKUP(V$507,$J$504:$R$505,2)</f>
        <v>0</v>
      </c>
      <c r="W544" s="743" cm="1">
        <f t="array" ref="W544">INDEX($H544:$K544,0,MATCH(W$508,$H$508:$K$508,0))*HLOOKUP(W$507,$J$504:$R$505,2)</f>
        <v>0</v>
      </c>
      <c r="X544" s="743" cm="1">
        <f t="array" ref="X544">INDEX($H544:$K544,0,MATCH(X$508,$H$508:$K$508,0))*HLOOKUP(X$507,$J$504:$R$505,2)</f>
        <v>0</v>
      </c>
      <c r="Y544" s="743" cm="1">
        <f t="array" ref="Y544">INDEX($H544:$K544,0,MATCH(Y$508,$H$508:$K$508,0))*HLOOKUP(Y$507,$J$504:$R$505,2)</f>
        <v>80.3</v>
      </c>
      <c r="Z544" s="743" cm="1">
        <f t="array" ref="Z544">INDEX($H544:$K544,0,MATCH(Z$508,$H$508:$K$508,0))*HLOOKUP(Z$507,$J$504:$R$505,2)</f>
        <v>0</v>
      </c>
      <c r="AA544" s="743" cm="1">
        <f t="array" ref="AA544">INDEX($H544:$K544,0,MATCH(AA$508,$H$508:$K$508,0))*HLOOKUP(AA$507,$J$504:$R$505,2)</f>
        <v>0</v>
      </c>
      <c r="AB544" s="743" cm="1">
        <f t="array" ref="AB544">INDEX($H544:$K544,0,MATCH(AB$508,$H$508:$K$508,0))*HLOOKUP(AB$507,$J$504:$R$505,2)</f>
        <v>0</v>
      </c>
      <c r="AC544" s="743" cm="1">
        <f t="array" ref="AC544">INDEX($H544:$K544,0,MATCH(AC$508,$H$508:$K$508,0))*HLOOKUP(AC$507,$J$504:$R$505,2)</f>
        <v>80.3</v>
      </c>
      <c r="AD544" s="743" cm="1">
        <f t="array" ref="AD544">INDEX($H544:$K544,0,MATCH(AD$508,$H$508:$K$508,0))*HLOOKUP(AD$507,$J$504:$R$505,2)</f>
        <v>0</v>
      </c>
      <c r="AE544" s="743" cm="1">
        <f t="array" ref="AE544">INDEX($H544:$K544,0,MATCH(AE$508,$H$508:$K$508,0))*HLOOKUP(AE$507,$J$504:$R$505,2)</f>
        <v>0</v>
      </c>
      <c r="AF544" s="743" cm="1">
        <f t="array" ref="AF544">INDEX($H544:$K544,0,MATCH(AF$508,$H$508:$K$508,0))*HLOOKUP(AF$507,$J$504:$R$505,2)</f>
        <v>0</v>
      </c>
      <c r="AG544" s="743" cm="1">
        <f t="array" ref="AG544">INDEX($H544:$K544,0,MATCH(AG$508,$H$508:$K$508,0))*HLOOKUP(AG$507,$J$504:$R$505,2)</f>
        <v>80.3</v>
      </c>
      <c r="AH544" s="743" cm="1">
        <f t="array" ref="AH544">INDEX($H544:$K544,0,MATCH(AH$508,$H$508:$K$508,0))*HLOOKUP(AH$507,$J$504:$R$505,2)</f>
        <v>0</v>
      </c>
      <c r="AI544" s="743" cm="1">
        <f t="array" ref="AI544">INDEX($H544:$K544,0,MATCH(AI$508,$H$508:$K$508,0))*HLOOKUP(AI$507,$J$504:$R$505,2)</f>
        <v>0</v>
      </c>
      <c r="AJ544" s="743" cm="1">
        <f t="array" ref="AJ544">INDEX($H544:$K544,0,MATCH(AJ$508,$H$508:$K$508,0))*HLOOKUP(AJ$507,$J$504:$R$505,2)</f>
        <v>0</v>
      </c>
      <c r="AK544" s="743" cm="1">
        <f t="array" ref="AK544">INDEX($H544:$K544,0,MATCH(AK$508,$H$508:$K$508,0))*HLOOKUP(AK$507,$J$504:$R$505,2)</f>
        <v>80.3</v>
      </c>
      <c r="AL544" s="743" cm="1">
        <f t="array" ref="AL544">INDEX($H544:$K544,0,MATCH(AL$508,$H$508:$K$508,0))*HLOOKUP(AL$507,$J$504:$R$505,2)</f>
        <v>0</v>
      </c>
      <c r="AM544" s="743" cm="1">
        <f t="array" ref="AM544">INDEX($H544:$K544,0,MATCH(AM$508,$H$508:$K$508,0))*HLOOKUP(AM$507,$J$504:$R$505,2)</f>
        <v>0</v>
      </c>
      <c r="AN544" s="743" cm="1">
        <f t="array" ref="AN544">INDEX($H544:$K544,0,MATCH(AN$508,$H$508:$K$508,0))*HLOOKUP(AN$507,$J$504:$R$505,2)</f>
        <v>0</v>
      </c>
      <c r="AO544" s="743" cm="1">
        <f t="array" ref="AO544">INDEX($H544:$K544,0,MATCH(AO$508,$H$508:$K$508,0))*HLOOKUP(AO$507,$J$504:$R$505,2)</f>
        <v>80.3</v>
      </c>
      <c r="AP544" s="743" cm="1">
        <f t="array" ref="AP544">INDEX($H544:$K544,0,MATCH(AP$508,$H$508:$K$508,0))*HLOOKUP(AP$507,$J$504:$R$505,2)</f>
        <v>0</v>
      </c>
      <c r="AQ544" s="743" cm="1">
        <f t="array" ref="AQ544">INDEX($H544:$K544,0,MATCH(AQ$508,$H$508:$K$508,0))*HLOOKUP(AQ$507,$J$504:$R$505,2)</f>
        <v>0</v>
      </c>
      <c r="AR544" s="743" cm="1">
        <f t="array" ref="AR544">INDEX($H544:$K544,0,MATCH(AR$508,$H$508:$K$508,0))*HLOOKUP(AR$507,$J$504:$R$505,2)</f>
        <v>0</v>
      </c>
      <c r="AS544" s="743" cm="1">
        <f t="array" ref="AS544">INDEX($H544:$K544,0,MATCH(AS$508,$H$508:$K$508,0))*HLOOKUP(AS$507,$J$504:$R$505,2)</f>
        <v>80.3</v>
      </c>
      <c r="AT544" s="743" cm="1">
        <f t="array" ref="AT544">INDEX($H544:$K544,0,MATCH(AT$508,$H$508:$K$508,0))*HLOOKUP(AT$507,$J$504:$R$505,2)</f>
        <v>0</v>
      </c>
      <c r="AU544" s="743" cm="1">
        <f t="array" ref="AU544">INDEX($H544:$K544,0,MATCH(AU$508,$H$508:$K$508,0))*HLOOKUP(AU$507,$J$504:$R$505,2)</f>
        <v>0</v>
      </c>
      <c r="AV544" s="196"/>
      <c r="AW544" s="196"/>
      <c r="AX544" s="17"/>
      <c r="AY544" s="9"/>
      <c r="AZ544" s="9"/>
      <c r="BA544" s="9"/>
    </row>
    <row r="545" spans="1:53" ht="15" outlineLevel="1" x14ac:dyDescent="0.25">
      <c r="A545" s="7"/>
      <c r="B545" s="8"/>
      <c r="C545" s="18"/>
      <c r="D545" s="18"/>
      <c r="E545" s="18"/>
      <c r="F545" s="27"/>
      <c r="G545" s="27" t="str">
        <f t="shared" si="131"/>
        <v>YYNBNb</v>
      </c>
      <c r="H545" s="232">
        <v>0</v>
      </c>
      <c r="I545" s="232">
        <v>80.3</v>
      </c>
      <c r="J545" s="232">
        <v>65.16</v>
      </c>
      <c r="K545" s="232">
        <v>54.3</v>
      </c>
      <c r="L545" s="743" cm="1">
        <f t="array" ref="L545">INDEX($H545:$K545,0,MATCH(L$508,$H$508:$K$508,0))*HLOOKUP(L$507,$J$504:$R$505,2)</f>
        <v>0</v>
      </c>
      <c r="M545" s="743" cm="1">
        <f t="array" ref="M545">INDEX($H545:$K545,0,MATCH(M$508,$H$508:$K$508,0))*HLOOKUP(M$507,$J$504:$R$505,2)</f>
        <v>80.3</v>
      </c>
      <c r="N545" s="743" cm="1">
        <f t="array" ref="N545">INDEX($H545:$K545,0,MATCH(N$508,$H$508:$K$508,0))*HLOOKUP(N$507,$J$504:$R$505,2)</f>
        <v>65.16</v>
      </c>
      <c r="O545" s="743" cm="1">
        <f t="array" ref="O545">INDEX($H545:$K545,0,MATCH(O$508,$H$508:$K$508,0))*HLOOKUP(O$507,$J$504:$R$505,2)</f>
        <v>54.3</v>
      </c>
      <c r="P545" s="743" cm="1">
        <f t="array" ref="P545">INDEX($H545:$K545,0,MATCH(P$508,$H$508:$K$508,0))*HLOOKUP(P$507,$J$504:$R$505,2)</f>
        <v>0</v>
      </c>
      <c r="Q545" s="743" cm="1">
        <f t="array" ref="Q545">INDEX($H545:$K545,0,MATCH(Q$508,$H$508:$K$508,0))*HLOOKUP(Q$507,$J$504:$R$505,2)</f>
        <v>80.3</v>
      </c>
      <c r="R545" s="743" cm="1">
        <f t="array" ref="R545">INDEX($H545:$K545,0,MATCH(R$508,$H$508:$K$508,0))*HLOOKUP(R$507,$J$504:$R$505,2)</f>
        <v>65.16</v>
      </c>
      <c r="S545" s="743" cm="1">
        <f t="array" ref="S545">INDEX($H545:$K545,0,MATCH(S$508,$H$508:$K$508,0))*HLOOKUP(S$507,$J$504:$R$505,2)</f>
        <v>54.3</v>
      </c>
      <c r="T545" s="743" cm="1">
        <f t="array" ref="T545">INDEX($H545:$K545,0,MATCH(T$508,$H$508:$K$508,0))*HLOOKUP(T$507,$J$504:$R$505,2)</f>
        <v>0</v>
      </c>
      <c r="U545" s="743" cm="1">
        <f t="array" ref="U545">INDEX($H545:$K545,0,MATCH(U$508,$H$508:$K$508,0))*HLOOKUP(U$507,$J$504:$R$505,2)</f>
        <v>80.3</v>
      </c>
      <c r="V545" s="743" cm="1">
        <f t="array" ref="V545">INDEX($H545:$K545,0,MATCH(V$508,$H$508:$K$508,0))*HLOOKUP(V$507,$J$504:$R$505,2)</f>
        <v>65.16</v>
      </c>
      <c r="W545" s="743" cm="1">
        <f t="array" ref="W545">INDEX($H545:$K545,0,MATCH(W$508,$H$508:$K$508,0))*HLOOKUP(W$507,$J$504:$R$505,2)</f>
        <v>54.3</v>
      </c>
      <c r="X545" s="743" cm="1">
        <f t="array" ref="X545">INDEX($H545:$K545,0,MATCH(X$508,$H$508:$K$508,0))*HLOOKUP(X$507,$J$504:$R$505,2)</f>
        <v>0</v>
      </c>
      <c r="Y545" s="743" cm="1">
        <f t="array" ref="Y545">INDEX($H545:$K545,0,MATCH(Y$508,$H$508:$K$508,0))*HLOOKUP(Y$507,$J$504:$R$505,2)</f>
        <v>80.3</v>
      </c>
      <c r="Z545" s="743" cm="1">
        <f t="array" ref="Z545">INDEX($H545:$K545,0,MATCH(Z$508,$H$508:$K$508,0))*HLOOKUP(Z$507,$J$504:$R$505,2)</f>
        <v>65.16</v>
      </c>
      <c r="AA545" s="743" cm="1">
        <f t="array" ref="AA545">INDEX($H545:$K545,0,MATCH(AA$508,$H$508:$K$508,0))*HLOOKUP(AA$507,$J$504:$R$505,2)</f>
        <v>54.3</v>
      </c>
      <c r="AB545" s="743" cm="1">
        <f t="array" ref="AB545">INDEX($H545:$K545,0,MATCH(AB$508,$H$508:$K$508,0))*HLOOKUP(AB$507,$J$504:$R$505,2)</f>
        <v>0</v>
      </c>
      <c r="AC545" s="743" cm="1">
        <f t="array" ref="AC545">INDEX($H545:$K545,0,MATCH(AC$508,$H$508:$K$508,0))*HLOOKUP(AC$507,$J$504:$R$505,2)</f>
        <v>80.3</v>
      </c>
      <c r="AD545" s="743" cm="1">
        <f t="array" ref="AD545">INDEX($H545:$K545,0,MATCH(AD$508,$H$508:$K$508,0))*HLOOKUP(AD$507,$J$504:$R$505,2)</f>
        <v>65.16</v>
      </c>
      <c r="AE545" s="743" cm="1">
        <f t="array" ref="AE545">INDEX($H545:$K545,0,MATCH(AE$508,$H$508:$K$508,0))*HLOOKUP(AE$507,$J$504:$R$505,2)</f>
        <v>54.3</v>
      </c>
      <c r="AF545" s="743" cm="1">
        <f t="array" ref="AF545">INDEX($H545:$K545,0,MATCH(AF$508,$H$508:$K$508,0))*HLOOKUP(AF$507,$J$504:$R$505,2)</f>
        <v>0</v>
      </c>
      <c r="AG545" s="743" cm="1">
        <f t="array" ref="AG545">INDEX($H545:$K545,0,MATCH(AG$508,$H$508:$K$508,0))*HLOOKUP(AG$507,$J$504:$R$505,2)</f>
        <v>80.3</v>
      </c>
      <c r="AH545" s="743" cm="1">
        <f t="array" ref="AH545">INDEX($H545:$K545,0,MATCH(AH$508,$H$508:$K$508,0))*HLOOKUP(AH$507,$J$504:$R$505,2)</f>
        <v>65.16</v>
      </c>
      <c r="AI545" s="743" cm="1">
        <f t="array" ref="AI545">INDEX($H545:$K545,0,MATCH(AI$508,$H$508:$K$508,0))*HLOOKUP(AI$507,$J$504:$R$505,2)</f>
        <v>54.3</v>
      </c>
      <c r="AJ545" s="743" cm="1">
        <f t="array" ref="AJ545">INDEX($H545:$K545,0,MATCH(AJ$508,$H$508:$K$508,0))*HLOOKUP(AJ$507,$J$504:$R$505,2)</f>
        <v>0</v>
      </c>
      <c r="AK545" s="743" cm="1">
        <f t="array" ref="AK545">INDEX($H545:$K545,0,MATCH(AK$508,$H$508:$K$508,0))*HLOOKUP(AK$507,$J$504:$R$505,2)</f>
        <v>80.3</v>
      </c>
      <c r="AL545" s="743" cm="1">
        <f t="array" ref="AL545">INDEX($H545:$K545,0,MATCH(AL$508,$H$508:$K$508,0))*HLOOKUP(AL$507,$J$504:$R$505,2)</f>
        <v>65.16</v>
      </c>
      <c r="AM545" s="743" cm="1">
        <f t="array" ref="AM545">INDEX($H545:$K545,0,MATCH(AM$508,$H$508:$K$508,0))*HLOOKUP(AM$507,$J$504:$R$505,2)</f>
        <v>54.3</v>
      </c>
      <c r="AN545" s="743" cm="1">
        <f t="array" ref="AN545">INDEX($H545:$K545,0,MATCH(AN$508,$H$508:$K$508,0))*HLOOKUP(AN$507,$J$504:$R$505,2)</f>
        <v>0</v>
      </c>
      <c r="AO545" s="743" cm="1">
        <f t="array" ref="AO545">INDEX($H545:$K545,0,MATCH(AO$508,$H$508:$K$508,0))*HLOOKUP(AO$507,$J$504:$R$505,2)</f>
        <v>80.3</v>
      </c>
      <c r="AP545" s="743" cm="1">
        <f t="array" ref="AP545">INDEX($H545:$K545,0,MATCH(AP$508,$H$508:$K$508,0))*HLOOKUP(AP$507,$J$504:$R$505,2)</f>
        <v>65.16</v>
      </c>
      <c r="AQ545" s="743" cm="1">
        <f t="array" ref="AQ545">INDEX($H545:$K545,0,MATCH(AQ$508,$H$508:$K$508,0))*HLOOKUP(AQ$507,$J$504:$R$505,2)</f>
        <v>54.3</v>
      </c>
      <c r="AR545" s="743" cm="1">
        <f t="array" ref="AR545">INDEX($H545:$K545,0,MATCH(AR$508,$H$508:$K$508,0))*HLOOKUP(AR$507,$J$504:$R$505,2)</f>
        <v>0</v>
      </c>
      <c r="AS545" s="743" cm="1">
        <f t="array" ref="AS545">INDEX($H545:$K545,0,MATCH(AS$508,$H$508:$K$508,0))*HLOOKUP(AS$507,$J$504:$R$505,2)</f>
        <v>80.3</v>
      </c>
      <c r="AT545" s="743" cm="1">
        <f t="array" ref="AT545">INDEX($H545:$K545,0,MATCH(AT$508,$H$508:$K$508,0))*HLOOKUP(AT$507,$J$504:$R$505,2)</f>
        <v>65.16</v>
      </c>
      <c r="AU545" s="743" cm="1">
        <f t="array" ref="AU545">INDEX($H545:$K545,0,MATCH(AU$508,$H$508:$K$508,0))*HLOOKUP(AU$507,$J$504:$R$505,2)</f>
        <v>54.3</v>
      </c>
      <c r="AV545" s="196"/>
      <c r="AW545" s="196"/>
      <c r="AX545" s="17"/>
      <c r="AY545" s="9"/>
      <c r="AZ545" s="9"/>
      <c r="BA545" s="9"/>
    </row>
    <row r="546" spans="1:53" ht="15" outlineLevel="1" x14ac:dyDescent="0.25">
      <c r="A546" s="7"/>
      <c r="B546" s="8"/>
      <c r="C546" s="18"/>
      <c r="D546" s="18"/>
      <c r="E546" s="18"/>
      <c r="F546" s="27"/>
      <c r="G546" s="27" t="str">
        <f t="shared" si="131"/>
        <v>YYNBNbd</v>
      </c>
      <c r="H546" s="232">
        <v>0</v>
      </c>
      <c r="I546" s="232">
        <v>80.3</v>
      </c>
      <c r="J546" s="232">
        <v>65.16</v>
      </c>
      <c r="K546" s="232">
        <v>54.3</v>
      </c>
      <c r="L546" s="743" cm="1">
        <f t="array" ref="L546">INDEX($H546:$K546,0,MATCH(L$508,$H$508:$K$508,0))*HLOOKUP(L$507,$J$504:$R$505,2)</f>
        <v>0</v>
      </c>
      <c r="M546" s="743" cm="1">
        <f t="array" ref="M546">INDEX($H546:$K546,0,MATCH(M$508,$H$508:$K$508,0))*HLOOKUP(M$507,$J$504:$R$505,2)</f>
        <v>80.3</v>
      </c>
      <c r="N546" s="743" cm="1">
        <f t="array" ref="N546">INDEX($H546:$K546,0,MATCH(N$508,$H$508:$K$508,0))*HLOOKUP(N$507,$J$504:$R$505,2)</f>
        <v>65.16</v>
      </c>
      <c r="O546" s="743" cm="1">
        <f t="array" ref="O546">INDEX($H546:$K546,0,MATCH(O$508,$H$508:$K$508,0))*HLOOKUP(O$507,$J$504:$R$505,2)</f>
        <v>54.3</v>
      </c>
      <c r="P546" s="743" cm="1">
        <f t="array" ref="P546">INDEX($H546:$K546,0,MATCH(P$508,$H$508:$K$508,0))*HLOOKUP(P$507,$J$504:$R$505,2)</f>
        <v>0</v>
      </c>
      <c r="Q546" s="743" cm="1">
        <f t="array" ref="Q546">INDEX($H546:$K546,0,MATCH(Q$508,$H$508:$K$508,0))*HLOOKUP(Q$507,$J$504:$R$505,2)</f>
        <v>80.3</v>
      </c>
      <c r="R546" s="743" cm="1">
        <f t="array" ref="R546">INDEX($H546:$K546,0,MATCH(R$508,$H$508:$K$508,0))*HLOOKUP(R$507,$J$504:$R$505,2)</f>
        <v>65.16</v>
      </c>
      <c r="S546" s="743" cm="1">
        <f t="array" ref="S546">INDEX($H546:$K546,0,MATCH(S$508,$H$508:$K$508,0))*HLOOKUP(S$507,$J$504:$R$505,2)</f>
        <v>54.3</v>
      </c>
      <c r="T546" s="743" cm="1">
        <f t="array" ref="T546">INDEX($H546:$K546,0,MATCH(T$508,$H$508:$K$508,0))*HLOOKUP(T$507,$J$504:$R$505,2)</f>
        <v>0</v>
      </c>
      <c r="U546" s="743" cm="1">
        <f t="array" ref="U546">INDEX($H546:$K546,0,MATCH(U$508,$H$508:$K$508,0))*HLOOKUP(U$507,$J$504:$R$505,2)</f>
        <v>80.3</v>
      </c>
      <c r="V546" s="743" cm="1">
        <f t="array" ref="V546">INDEX($H546:$K546,0,MATCH(V$508,$H$508:$K$508,0))*HLOOKUP(V$507,$J$504:$R$505,2)</f>
        <v>65.16</v>
      </c>
      <c r="W546" s="743" cm="1">
        <f t="array" ref="W546">INDEX($H546:$K546,0,MATCH(W$508,$H$508:$K$508,0))*HLOOKUP(W$507,$J$504:$R$505,2)</f>
        <v>54.3</v>
      </c>
      <c r="X546" s="743" cm="1">
        <f t="array" ref="X546">INDEX($H546:$K546,0,MATCH(X$508,$H$508:$K$508,0))*HLOOKUP(X$507,$J$504:$R$505,2)</f>
        <v>0</v>
      </c>
      <c r="Y546" s="743" cm="1">
        <f t="array" ref="Y546">INDEX($H546:$K546,0,MATCH(Y$508,$H$508:$K$508,0))*HLOOKUP(Y$507,$J$504:$R$505,2)</f>
        <v>80.3</v>
      </c>
      <c r="Z546" s="743" cm="1">
        <f t="array" ref="Z546">INDEX($H546:$K546,0,MATCH(Z$508,$H$508:$K$508,0))*HLOOKUP(Z$507,$J$504:$R$505,2)</f>
        <v>65.16</v>
      </c>
      <c r="AA546" s="743" cm="1">
        <f t="array" ref="AA546">INDEX($H546:$K546,0,MATCH(AA$508,$H$508:$K$508,0))*HLOOKUP(AA$507,$J$504:$R$505,2)</f>
        <v>54.3</v>
      </c>
      <c r="AB546" s="743" cm="1">
        <f t="array" ref="AB546">INDEX($H546:$K546,0,MATCH(AB$508,$H$508:$K$508,0))*HLOOKUP(AB$507,$J$504:$R$505,2)</f>
        <v>0</v>
      </c>
      <c r="AC546" s="743" cm="1">
        <f t="array" ref="AC546">INDEX($H546:$K546,0,MATCH(AC$508,$H$508:$K$508,0))*HLOOKUP(AC$507,$J$504:$R$505,2)</f>
        <v>80.3</v>
      </c>
      <c r="AD546" s="743" cm="1">
        <f t="array" ref="AD546">INDEX($H546:$K546,0,MATCH(AD$508,$H$508:$K$508,0))*HLOOKUP(AD$507,$J$504:$R$505,2)</f>
        <v>65.16</v>
      </c>
      <c r="AE546" s="743" cm="1">
        <f t="array" ref="AE546">INDEX($H546:$K546,0,MATCH(AE$508,$H$508:$K$508,0))*HLOOKUP(AE$507,$J$504:$R$505,2)</f>
        <v>54.3</v>
      </c>
      <c r="AF546" s="743" cm="1">
        <f t="array" ref="AF546">INDEX($H546:$K546,0,MATCH(AF$508,$H$508:$K$508,0))*HLOOKUP(AF$507,$J$504:$R$505,2)</f>
        <v>0</v>
      </c>
      <c r="AG546" s="743" cm="1">
        <f t="array" ref="AG546">INDEX($H546:$K546,0,MATCH(AG$508,$H$508:$K$508,0))*HLOOKUP(AG$507,$J$504:$R$505,2)</f>
        <v>80.3</v>
      </c>
      <c r="AH546" s="743" cm="1">
        <f t="array" ref="AH546">INDEX($H546:$K546,0,MATCH(AH$508,$H$508:$K$508,0))*HLOOKUP(AH$507,$J$504:$R$505,2)</f>
        <v>65.16</v>
      </c>
      <c r="AI546" s="743" cm="1">
        <f t="array" ref="AI546">INDEX($H546:$K546,0,MATCH(AI$508,$H$508:$K$508,0))*HLOOKUP(AI$507,$J$504:$R$505,2)</f>
        <v>54.3</v>
      </c>
      <c r="AJ546" s="743" cm="1">
        <f t="array" ref="AJ546">INDEX($H546:$K546,0,MATCH(AJ$508,$H$508:$K$508,0))*HLOOKUP(AJ$507,$J$504:$R$505,2)</f>
        <v>0</v>
      </c>
      <c r="AK546" s="743" cm="1">
        <f t="array" ref="AK546">INDEX($H546:$K546,0,MATCH(AK$508,$H$508:$K$508,0))*HLOOKUP(AK$507,$J$504:$R$505,2)</f>
        <v>80.3</v>
      </c>
      <c r="AL546" s="743" cm="1">
        <f t="array" ref="AL546">INDEX($H546:$K546,0,MATCH(AL$508,$H$508:$K$508,0))*HLOOKUP(AL$507,$J$504:$R$505,2)</f>
        <v>65.16</v>
      </c>
      <c r="AM546" s="743" cm="1">
        <f t="array" ref="AM546">INDEX($H546:$K546,0,MATCH(AM$508,$H$508:$K$508,0))*HLOOKUP(AM$507,$J$504:$R$505,2)</f>
        <v>54.3</v>
      </c>
      <c r="AN546" s="743" cm="1">
        <f t="array" ref="AN546">INDEX($H546:$K546,0,MATCH(AN$508,$H$508:$K$508,0))*HLOOKUP(AN$507,$J$504:$R$505,2)</f>
        <v>0</v>
      </c>
      <c r="AO546" s="743" cm="1">
        <f t="array" ref="AO546">INDEX($H546:$K546,0,MATCH(AO$508,$H$508:$K$508,0))*HLOOKUP(AO$507,$J$504:$R$505,2)</f>
        <v>80.3</v>
      </c>
      <c r="AP546" s="743" cm="1">
        <f t="array" ref="AP546">INDEX($H546:$K546,0,MATCH(AP$508,$H$508:$K$508,0))*HLOOKUP(AP$507,$J$504:$R$505,2)</f>
        <v>65.16</v>
      </c>
      <c r="AQ546" s="743" cm="1">
        <f t="array" ref="AQ546">INDEX($H546:$K546,0,MATCH(AQ$508,$H$508:$K$508,0))*HLOOKUP(AQ$507,$J$504:$R$505,2)</f>
        <v>54.3</v>
      </c>
      <c r="AR546" s="743" cm="1">
        <f t="array" ref="AR546">INDEX($H546:$K546,0,MATCH(AR$508,$H$508:$K$508,0))*HLOOKUP(AR$507,$J$504:$R$505,2)</f>
        <v>0</v>
      </c>
      <c r="AS546" s="743" cm="1">
        <f t="array" ref="AS546">INDEX($H546:$K546,0,MATCH(AS$508,$H$508:$K$508,0))*HLOOKUP(AS$507,$J$504:$R$505,2)</f>
        <v>80.3</v>
      </c>
      <c r="AT546" s="743" cm="1">
        <f t="array" ref="AT546">INDEX($H546:$K546,0,MATCH(AT$508,$H$508:$K$508,0))*HLOOKUP(AT$507,$J$504:$R$505,2)</f>
        <v>65.16</v>
      </c>
      <c r="AU546" s="743" cm="1">
        <f t="array" ref="AU546">INDEX($H546:$K546,0,MATCH(AU$508,$H$508:$K$508,0))*HLOOKUP(AU$507,$J$504:$R$505,2)</f>
        <v>54.3</v>
      </c>
      <c r="AV546" s="196"/>
      <c r="AW546" s="196"/>
      <c r="AX546" s="17"/>
      <c r="AY546" s="9"/>
      <c r="AZ546" s="9"/>
      <c r="BA546" s="9"/>
    </row>
    <row r="547" spans="1:53" ht="15" outlineLevel="1" x14ac:dyDescent="0.25">
      <c r="A547" s="7"/>
      <c r="B547" s="8"/>
      <c r="C547" s="18"/>
      <c r="D547" s="18"/>
      <c r="E547" s="18"/>
      <c r="F547" s="27"/>
      <c r="G547" s="27" t="str">
        <f t="shared" si="131"/>
        <v>YYBNBz</v>
      </c>
      <c r="H547" s="232">
        <v>0</v>
      </c>
      <c r="I547" s="232">
        <v>80.3</v>
      </c>
      <c r="J547" s="232">
        <v>81.45</v>
      </c>
      <c r="K547" s="232">
        <v>78.45</v>
      </c>
      <c r="L547" s="743" cm="1">
        <f t="array" ref="L547">INDEX($H547:$K547,0,MATCH(L$508,$H$508:$K$508,0))*HLOOKUP(L$507,$J$504:$R$505,2)</f>
        <v>0</v>
      </c>
      <c r="M547" s="743" cm="1">
        <f t="array" ref="M547">INDEX($H547:$K547,0,MATCH(M$508,$H$508:$K$508,0))*HLOOKUP(M$507,$J$504:$R$505,2)</f>
        <v>80.3</v>
      </c>
      <c r="N547" s="743" cm="1">
        <f t="array" ref="N547">INDEX($H547:$K547,0,MATCH(N$508,$H$508:$K$508,0))*HLOOKUP(N$507,$J$504:$R$505,2)</f>
        <v>81.45</v>
      </c>
      <c r="O547" s="743" cm="1">
        <f t="array" ref="O547">INDEX($H547:$K547,0,MATCH(O$508,$H$508:$K$508,0))*HLOOKUP(O$507,$J$504:$R$505,2)</f>
        <v>78.45</v>
      </c>
      <c r="P547" s="743" cm="1">
        <f t="array" ref="P547">INDEX($H547:$K547,0,MATCH(P$508,$H$508:$K$508,0))*HLOOKUP(P$507,$J$504:$R$505,2)</f>
        <v>0</v>
      </c>
      <c r="Q547" s="743" cm="1">
        <f t="array" ref="Q547">INDEX($H547:$K547,0,MATCH(Q$508,$H$508:$K$508,0))*HLOOKUP(Q$507,$J$504:$R$505,2)</f>
        <v>80.3</v>
      </c>
      <c r="R547" s="743" cm="1">
        <f t="array" ref="R547">INDEX($H547:$K547,0,MATCH(R$508,$H$508:$K$508,0))*HLOOKUP(R$507,$J$504:$R$505,2)</f>
        <v>81.45</v>
      </c>
      <c r="S547" s="743" cm="1">
        <f t="array" ref="S547">INDEX($H547:$K547,0,MATCH(S$508,$H$508:$K$508,0))*HLOOKUP(S$507,$J$504:$R$505,2)</f>
        <v>78.45</v>
      </c>
      <c r="T547" s="743" cm="1">
        <f t="array" ref="T547">INDEX($H547:$K547,0,MATCH(T$508,$H$508:$K$508,0))*HLOOKUP(T$507,$J$504:$R$505,2)</f>
        <v>0</v>
      </c>
      <c r="U547" s="743" cm="1">
        <f t="array" ref="U547">INDEX($H547:$K547,0,MATCH(U$508,$H$508:$K$508,0))*HLOOKUP(U$507,$J$504:$R$505,2)</f>
        <v>80.3</v>
      </c>
      <c r="V547" s="743" cm="1">
        <f t="array" ref="V547">INDEX($H547:$K547,0,MATCH(V$508,$H$508:$K$508,0))*HLOOKUP(V$507,$J$504:$R$505,2)</f>
        <v>81.45</v>
      </c>
      <c r="W547" s="743" cm="1">
        <f t="array" ref="W547">INDEX($H547:$K547,0,MATCH(W$508,$H$508:$K$508,0))*HLOOKUP(W$507,$J$504:$R$505,2)</f>
        <v>78.45</v>
      </c>
      <c r="X547" s="743" cm="1">
        <f t="array" ref="X547">INDEX($H547:$K547,0,MATCH(X$508,$H$508:$K$508,0))*HLOOKUP(X$507,$J$504:$R$505,2)</f>
        <v>0</v>
      </c>
      <c r="Y547" s="743" cm="1">
        <f t="array" ref="Y547">INDEX($H547:$K547,0,MATCH(Y$508,$H$508:$K$508,0))*HLOOKUP(Y$507,$J$504:$R$505,2)</f>
        <v>80.3</v>
      </c>
      <c r="Z547" s="743" cm="1">
        <f t="array" ref="Z547">INDEX($H547:$K547,0,MATCH(Z$508,$H$508:$K$508,0))*HLOOKUP(Z$507,$J$504:$R$505,2)</f>
        <v>81.45</v>
      </c>
      <c r="AA547" s="743" cm="1">
        <f t="array" ref="AA547">INDEX($H547:$K547,0,MATCH(AA$508,$H$508:$K$508,0))*HLOOKUP(AA$507,$J$504:$R$505,2)</f>
        <v>78.45</v>
      </c>
      <c r="AB547" s="743" cm="1">
        <f t="array" ref="AB547">INDEX($H547:$K547,0,MATCH(AB$508,$H$508:$K$508,0))*HLOOKUP(AB$507,$J$504:$R$505,2)</f>
        <v>0</v>
      </c>
      <c r="AC547" s="743" cm="1">
        <f t="array" ref="AC547">INDEX($H547:$K547,0,MATCH(AC$508,$H$508:$K$508,0))*HLOOKUP(AC$507,$J$504:$R$505,2)</f>
        <v>80.3</v>
      </c>
      <c r="AD547" s="743" cm="1">
        <f t="array" ref="AD547">INDEX($H547:$K547,0,MATCH(AD$508,$H$508:$K$508,0))*HLOOKUP(AD$507,$J$504:$R$505,2)</f>
        <v>81.45</v>
      </c>
      <c r="AE547" s="743" cm="1">
        <f t="array" ref="AE547">INDEX($H547:$K547,0,MATCH(AE$508,$H$508:$K$508,0))*HLOOKUP(AE$507,$J$504:$R$505,2)</f>
        <v>78.45</v>
      </c>
      <c r="AF547" s="743" cm="1">
        <f t="array" ref="AF547">INDEX($H547:$K547,0,MATCH(AF$508,$H$508:$K$508,0))*HLOOKUP(AF$507,$J$504:$R$505,2)</f>
        <v>0</v>
      </c>
      <c r="AG547" s="743" cm="1">
        <f t="array" ref="AG547">INDEX($H547:$K547,0,MATCH(AG$508,$H$508:$K$508,0))*HLOOKUP(AG$507,$J$504:$R$505,2)</f>
        <v>80.3</v>
      </c>
      <c r="AH547" s="743" cm="1">
        <f t="array" ref="AH547">INDEX($H547:$K547,0,MATCH(AH$508,$H$508:$K$508,0))*HLOOKUP(AH$507,$J$504:$R$505,2)</f>
        <v>81.45</v>
      </c>
      <c r="AI547" s="743" cm="1">
        <f t="array" ref="AI547">INDEX($H547:$K547,0,MATCH(AI$508,$H$508:$K$508,0))*HLOOKUP(AI$507,$J$504:$R$505,2)</f>
        <v>78.45</v>
      </c>
      <c r="AJ547" s="743" cm="1">
        <f t="array" ref="AJ547">INDEX($H547:$K547,0,MATCH(AJ$508,$H$508:$K$508,0))*HLOOKUP(AJ$507,$J$504:$R$505,2)</f>
        <v>0</v>
      </c>
      <c r="AK547" s="743" cm="1">
        <f t="array" ref="AK547">INDEX($H547:$K547,0,MATCH(AK$508,$H$508:$K$508,0))*HLOOKUP(AK$507,$J$504:$R$505,2)</f>
        <v>80.3</v>
      </c>
      <c r="AL547" s="743" cm="1">
        <f t="array" ref="AL547">INDEX($H547:$K547,0,MATCH(AL$508,$H$508:$K$508,0))*HLOOKUP(AL$507,$J$504:$R$505,2)</f>
        <v>81.45</v>
      </c>
      <c r="AM547" s="743" cm="1">
        <f t="array" ref="AM547">INDEX($H547:$K547,0,MATCH(AM$508,$H$508:$K$508,0))*HLOOKUP(AM$507,$J$504:$R$505,2)</f>
        <v>78.45</v>
      </c>
      <c r="AN547" s="743" cm="1">
        <f t="array" ref="AN547">INDEX($H547:$K547,0,MATCH(AN$508,$H$508:$K$508,0))*HLOOKUP(AN$507,$J$504:$R$505,2)</f>
        <v>0</v>
      </c>
      <c r="AO547" s="743" cm="1">
        <f t="array" ref="AO547">INDEX($H547:$K547,0,MATCH(AO$508,$H$508:$K$508,0))*HLOOKUP(AO$507,$J$504:$R$505,2)</f>
        <v>80.3</v>
      </c>
      <c r="AP547" s="743" cm="1">
        <f t="array" ref="AP547">INDEX($H547:$K547,0,MATCH(AP$508,$H$508:$K$508,0))*HLOOKUP(AP$507,$J$504:$R$505,2)</f>
        <v>81.45</v>
      </c>
      <c r="AQ547" s="743" cm="1">
        <f t="array" ref="AQ547">INDEX($H547:$K547,0,MATCH(AQ$508,$H$508:$K$508,0))*HLOOKUP(AQ$507,$J$504:$R$505,2)</f>
        <v>78.45</v>
      </c>
      <c r="AR547" s="743" cm="1">
        <f t="array" ref="AR547">INDEX($H547:$K547,0,MATCH(AR$508,$H$508:$K$508,0))*HLOOKUP(AR$507,$J$504:$R$505,2)</f>
        <v>0</v>
      </c>
      <c r="AS547" s="743" cm="1">
        <f t="array" ref="AS547">INDEX($H547:$K547,0,MATCH(AS$508,$H$508:$K$508,0))*HLOOKUP(AS$507,$J$504:$R$505,2)</f>
        <v>80.3</v>
      </c>
      <c r="AT547" s="743" cm="1">
        <f t="array" ref="AT547">INDEX($H547:$K547,0,MATCH(AT$508,$H$508:$K$508,0))*HLOOKUP(AT$507,$J$504:$R$505,2)</f>
        <v>81.45</v>
      </c>
      <c r="AU547" s="743" cm="1">
        <f t="array" ref="AU547">INDEX($H547:$K547,0,MATCH(AU$508,$H$508:$K$508,0))*HLOOKUP(AU$507,$J$504:$R$505,2)</f>
        <v>78.45</v>
      </c>
      <c r="AV547" s="196"/>
      <c r="AW547" s="196"/>
      <c r="AX547" s="17"/>
      <c r="AY547" s="9"/>
      <c r="AZ547" s="9"/>
      <c r="BA547" s="9"/>
    </row>
    <row r="548" spans="1:53" ht="15" outlineLevel="1" x14ac:dyDescent="0.25">
      <c r="A548" s="7"/>
      <c r="B548" s="8"/>
      <c r="C548" s="18"/>
      <c r="D548" s="18"/>
      <c r="E548" s="18"/>
      <c r="F548" s="27"/>
      <c r="G548" s="27" t="str">
        <f t="shared" si="131"/>
        <v>YYBNBzd</v>
      </c>
      <c r="H548" s="232">
        <v>0</v>
      </c>
      <c r="I548" s="232">
        <v>80.3</v>
      </c>
      <c r="J548" s="232">
        <v>81.45</v>
      </c>
      <c r="K548" s="232">
        <v>78.45</v>
      </c>
      <c r="L548" s="743" cm="1">
        <f t="array" ref="L548">INDEX($H548:$K548,0,MATCH(L$508,$H$508:$K$508,0))*HLOOKUP(L$507,$J$504:$R$505,2)</f>
        <v>0</v>
      </c>
      <c r="M548" s="743" cm="1">
        <f t="array" ref="M548">INDEX($H548:$K548,0,MATCH(M$508,$H$508:$K$508,0))*HLOOKUP(M$507,$J$504:$R$505,2)</f>
        <v>80.3</v>
      </c>
      <c r="N548" s="743" cm="1">
        <f t="array" ref="N548">INDEX($H548:$K548,0,MATCH(N$508,$H$508:$K$508,0))*HLOOKUP(N$507,$J$504:$R$505,2)</f>
        <v>81.45</v>
      </c>
      <c r="O548" s="743" cm="1">
        <f t="array" ref="O548">INDEX($H548:$K548,0,MATCH(O$508,$H$508:$K$508,0))*HLOOKUP(O$507,$J$504:$R$505,2)</f>
        <v>78.45</v>
      </c>
      <c r="P548" s="743" cm="1">
        <f t="array" ref="P548">INDEX($H548:$K548,0,MATCH(P$508,$H$508:$K$508,0))*HLOOKUP(P$507,$J$504:$R$505,2)</f>
        <v>0</v>
      </c>
      <c r="Q548" s="743" cm="1">
        <f t="array" ref="Q548">INDEX($H548:$K548,0,MATCH(Q$508,$H$508:$K$508,0))*HLOOKUP(Q$507,$J$504:$R$505,2)</f>
        <v>80.3</v>
      </c>
      <c r="R548" s="743" cm="1">
        <f t="array" ref="R548">INDEX($H548:$K548,0,MATCH(R$508,$H$508:$K$508,0))*HLOOKUP(R$507,$J$504:$R$505,2)</f>
        <v>81.45</v>
      </c>
      <c r="S548" s="743" cm="1">
        <f t="array" ref="S548">INDEX($H548:$K548,0,MATCH(S$508,$H$508:$K$508,0))*HLOOKUP(S$507,$J$504:$R$505,2)</f>
        <v>78.45</v>
      </c>
      <c r="T548" s="743" cm="1">
        <f t="array" ref="T548">INDEX($H548:$K548,0,MATCH(T$508,$H$508:$K$508,0))*HLOOKUP(T$507,$J$504:$R$505,2)</f>
        <v>0</v>
      </c>
      <c r="U548" s="743" cm="1">
        <f t="array" ref="U548">INDEX($H548:$K548,0,MATCH(U$508,$H$508:$K$508,0))*HLOOKUP(U$507,$J$504:$R$505,2)</f>
        <v>80.3</v>
      </c>
      <c r="V548" s="743" cm="1">
        <f t="array" ref="V548">INDEX($H548:$K548,0,MATCH(V$508,$H$508:$K$508,0))*HLOOKUP(V$507,$J$504:$R$505,2)</f>
        <v>81.45</v>
      </c>
      <c r="W548" s="743" cm="1">
        <f t="array" ref="W548">INDEX($H548:$K548,0,MATCH(W$508,$H$508:$K$508,0))*HLOOKUP(W$507,$J$504:$R$505,2)</f>
        <v>78.45</v>
      </c>
      <c r="X548" s="743" cm="1">
        <f t="array" ref="X548">INDEX($H548:$K548,0,MATCH(X$508,$H$508:$K$508,0))*HLOOKUP(X$507,$J$504:$R$505,2)</f>
        <v>0</v>
      </c>
      <c r="Y548" s="743" cm="1">
        <f t="array" ref="Y548">INDEX($H548:$K548,0,MATCH(Y$508,$H$508:$K$508,0))*HLOOKUP(Y$507,$J$504:$R$505,2)</f>
        <v>80.3</v>
      </c>
      <c r="Z548" s="743" cm="1">
        <f t="array" ref="Z548">INDEX($H548:$K548,0,MATCH(Z$508,$H$508:$K$508,0))*HLOOKUP(Z$507,$J$504:$R$505,2)</f>
        <v>81.45</v>
      </c>
      <c r="AA548" s="743" cm="1">
        <f t="array" ref="AA548">INDEX($H548:$K548,0,MATCH(AA$508,$H$508:$K$508,0))*HLOOKUP(AA$507,$J$504:$R$505,2)</f>
        <v>78.45</v>
      </c>
      <c r="AB548" s="743" cm="1">
        <f t="array" ref="AB548">INDEX($H548:$K548,0,MATCH(AB$508,$H$508:$K$508,0))*HLOOKUP(AB$507,$J$504:$R$505,2)</f>
        <v>0</v>
      </c>
      <c r="AC548" s="743" cm="1">
        <f t="array" ref="AC548">INDEX($H548:$K548,0,MATCH(AC$508,$H$508:$K$508,0))*HLOOKUP(AC$507,$J$504:$R$505,2)</f>
        <v>80.3</v>
      </c>
      <c r="AD548" s="743" cm="1">
        <f t="array" ref="AD548">INDEX($H548:$K548,0,MATCH(AD$508,$H$508:$K$508,0))*HLOOKUP(AD$507,$J$504:$R$505,2)</f>
        <v>81.45</v>
      </c>
      <c r="AE548" s="743" cm="1">
        <f t="array" ref="AE548">INDEX($H548:$K548,0,MATCH(AE$508,$H$508:$K$508,0))*HLOOKUP(AE$507,$J$504:$R$505,2)</f>
        <v>78.45</v>
      </c>
      <c r="AF548" s="743" cm="1">
        <f t="array" ref="AF548">INDEX($H548:$K548,0,MATCH(AF$508,$H$508:$K$508,0))*HLOOKUP(AF$507,$J$504:$R$505,2)</f>
        <v>0</v>
      </c>
      <c r="AG548" s="743" cm="1">
        <f t="array" ref="AG548">INDEX($H548:$K548,0,MATCH(AG$508,$H$508:$K$508,0))*HLOOKUP(AG$507,$J$504:$R$505,2)</f>
        <v>80.3</v>
      </c>
      <c r="AH548" s="743" cm="1">
        <f t="array" ref="AH548">INDEX($H548:$K548,0,MATCH(AH$508,$H$508:$K$508,0))*HLOOKUP(AH$507,$J$504:$R$505,2)</f>
        <v>81.45</v>
      </c>
      <c r="AI548" s="743" cm="1">
        <f t="array" ref="AI548">INDEX($H548:$K548,0,MATCH(AI$508,$H$508:$K$508,0))*HLOOKUP(AI$507,$J$504:$R$505,2)</f>
        <v>78.45</v>
      </c>
      <c r="AJ548" s="743" cm="1">
        <f t="array" ref="AJ548">INDEX($H548:$K548,0,MATCH(AJ$508,$H$508:$K$508,0))*HLOOKUP(AJ$507,$J$504:$R$505,2)</f>
        <v>0</v>
      </c>
      <c r="AK548" s="743" cm="1">
        <f t="array" ref="AK548">INDEX($H548:$K548,0,MATCH(AK$508,$H$508:$K$508,0))*HLOOKUP(AK$507,$J$504:$R$505,2)</f>
        <v>80.3</v>
      </c>
      <c r="AL548" s="743" cm="1">
        <f t="array" ref="AL548">INDEX($H548:$K548,0,MATCH(AL$508,$H$508:$K$508,0))*HLOOKUP(AL$507,$J$504:$R$505,2)</f>
        <v>81.45</v>
      </c>
      <c r="AM548" s="743" cm="1">
        <f t="array" ref="AM548">INDEX($H548:$K548,0,MATCH(AM$508,$H$508:$K$508,0))*HLOOKUP(AM$507,$J$504:$R$505,2)</f>
        <v>78.45</v>
      </c>
      <c r="AN548" s="743" cm="1">
        <f t="array" ref="AN548">INDEX($H548:$K548,0,MATCH(AN$508,$H$508:$K$508,0))*HLOOKUP(AN$507,$J$504:$R$505,2)</f>
        <v>0</v>
      </c>
      <c r="AO548" s="743" cm="1">
        <f t="array" ref="AO548">INDEX($H548:$K548,0,MATCH(AO$508,$H$508:$K$508,0))*HLOOKUP(AO$507,$J$504:$R$505,2)</f>
        <v>80.3</v>
      </c>
      <c r="AP548" s="743" cm="1">
        <f t="array" ref="AP548">INDEX($H548:$K548,0,MATCH(AP$508,$H$508:$K$508,0))*HLOOKUP(AP$507,$J$504:$R$505,2)</f>
        <v>81.45</v>
      </c>
      <c r="AQ548" s="743" cm="1">
        <f t="array" ref="AQ548">INDEX($H548:$K548,0,MATCH(AQ$508,$H$508:$K$508,0))*HLOOKUP(AQ$507,$J$504:$R$505,2)</f>
        <v>78.45</v>
      </c>
      <c r="AR548" s="743" cm="1">
        <f t="array" ref="AR548">INDEX($H548:$K548,0,MATCH(AR$508,$H$508:$K$508,0))*HLOOKUP(AR$507,$J$504:$R$505,2)</f>
        <v>0</v>
      </c>
      <c r="AS548" s="743" cm="1">
        <f t="array" ref="AS548">INDEX($H548:$K548,0,MATCH(AS$508,$H$508:$K$508,0))*HLOOKUP(AS$507,$J$504:$R$505,2)</f>
        <v>80.3</v>
      </c>
      <c r="AT548" s="743" cm="1">
        <f t="array" ref="AT548">INDEX($H548:$K548,0,MATCH(AT$508,$H$508:$K$508,0))*HLOOKUP(AT$507,$J$504:$R$505,2)</f>
        <v>81.45</v>
      </c>
      <c r="AU548" s="743" cm="1">
        <f t="array" ref="AU548">INDEX($H548:$K548,0,MATCH(AU$508,$H$508:$K$508,0))*HLOOKUP(AU$507,$J$504:$R$505,2)</f>
        <v>78.45</v>
      </c>
      <c r="AV548" s="196"/>
      <c r="AW548" s="196"/>
      <c r="AX548" s="17"/>
      <c r="AY548" s="9"/>
      <c r="AZ548" s="9"/>
      <c r="BA548" s="9"/>
    </row>
    <row r="549" spans="1:53" ht="15" outlineLevel="1" x14ac:dyDescent="0.25">
      <c r="A549" s="7"/>
      <c r="B549" s="8"/>
      <c r="C549" s="18"/>
      <c r="D549" s="18"/>
      <c r="E549" s="18"/>
      <c r="F549" s="27"/>
      <c r="G549" s="27" t="str">
        <f t="shared" si="131"/>
        <v>YYBNBr</v>
      </c>
      <c r="H549" s="232">
        <v>0</v>
      </c>
      <c r="I549" s="232">
        <v>80.3</v>
      </c>
      <c r="J549" s="232">
        <v>81.45</v>
      </c>
      <c r="K549" s="232">
        <v>78.45</v>
      </c>
      <c r="L549" s="743" cm="1">
        <f t="array" ref="L549">INDEX($H549:$K549,0,MATCH(L$508,$H$508:$K$508,0))*HLOOKUP(L$507,$J$504:$R$505,2)</f>
        <v>0</v>
      </c>
      <c r="M549" s="743" cm="1">
        <f t="array" ref="M549">INDEX($H549:$K549,0,MATCH(M$508,$H$508:$K$508,0))*HLOOKUP(M$507,$J$504:$R$505,2)</f>
        <v>80.3</v>
      </c>
      <c r="N549" s="743" cm="1">
        <f t="array" ref="N549">INDEX($H549:$K549,0,MATCH(N$508,$H$508:$K$508,0))*HLOOKUP(N$507,$J$504:$R$505,2)</f>
        <v>81.45</v>
      </c>
      <c r="O549" s="743" cm="1">
        <f t="array" ref="O549">INDEX($H549:$K549,0,MATCH(O$508,$H$508:$K$508,0))*HLOOKUP(O$507,$J$504:$R$505,2)</f>
        <v>78.45</v>
      </c>
      <c r="P549" s="743" cm="1">
        <f t="array" ref="P549">INDEX($H549:$K549,0,MATCH(P$508,$H$508:$K$508,0))*HLOOKUP(P$507,$J$504:$R$505,2)</f>
        <v>0</v>
      </c>
      <c r="Q549" s="743" cm="1">
        <f t="array" ref="Q549">INDEX($H549:$K549,0,MATCH(Q$508,$H$508:$K$508,0))*HLOOKUP(Q$507,$J$504:$R$505,2)</f>
        <v>80.3</v>
      </c>
      <c r="R549" s="743" cm="1">
        <f t="array" ref="R549">INDEX($H549:$K549,0,MATCH(R$508,$H$508:$K$508,0))*HLOOKUP(R$507,$J$504:$R$505,2)</f>
        <v>81.45</v>
      </c>
      <c r="S549" s="743" cm="1">
        <f t="array" ref="S549">INDEX($H549:$K549,0,MATCH(S$508,$H$508:$K$508,0))*HLOOKUP(S$507,$J$504:$R$505,2)</f>
        <v>78.45</v>
      </c>
      <c r="T549" s="743" cm="1">
        <f t="array" ref="T549">INDEX($H549:$K549,0,MATCH(T$508,$H$508:$K$508,0))*HLOOKUP(T$507,$J$504:$R$505,2)</f>
        <v>0</v>
      </c>
      <c r="U549" s="743" cm="1">
        <f t="array" ref="U549">INDEX($H549:$K549,0,MATCH(U$508,$H$508:$K$508,0))*HLOOKUP(U$507,$J$504:$R$505,2)</f>
        <v>80.3</v>
      </c>
      <c r="V549" s="743" cm="1">
        <f t="array" ref="V549">INDEX($H549:$K549,0,MATCH(V$508,$H$508:$K$508,0))*HLOOKUP(V$507,$J$504:$R$505,2)</f>
        <v>81.45</v>
      </c>
      <c r="W549" s="743" cm="1">
        <f t="array" ref="W549">INDEX($H549:$K549,0,MATCH(W$508,$H$508:$K$508,0))*HLOOKUP(W$507,$J$504:$R$505,2)</f>
        <v>78.45</v>
      </c>
      <c r="X549" s="743" cm="1">
        <f t="array" ref="X549">INDEX($H549:$K549,0,MATCH(X$508,$H$508:$K$508,0))*HLOOKUP(X$507,$J$504:$R$505,2)</f>
        <v>0</v>
      </c>
      <c r="Y549" s="743" cm="1">
        <f t="array" ref="Y549">INDEX($H549:$K549,0,MATCH(Y$508,$H$508:$K$508,0))*HLOOKUP(Y$507,$J$504:$R$505,2)</f>
        <v>80.3</v>
      </c>
      <c r="Z549" s="743" cm="1">
        <f t="array" ref="Z549">INDEX($H549:$K549,0,MATCH(Z$508,$H$508:$K$508,0))*HLOOKUP(Z$507,$J$504:$R$505,2)</f>
        <v>81.45</v>
      </c>
      <c r="AA549" s="743" cm="1">
        <f t="array" ref="AA549">INDEX($H549:$K549,0,MATCH(AA$508,$H$508:$K$508,0))*HLOOKUP(AA$507,$J$504:$R$505,2)</f>
        <v>78.45</v>
      </c>
      <c r="AB549" s="743" cm="1">
        <f t="array" ref="AB549">INDEX($H549:$K549,0,MATCH(AB$508,$H$508:$K$508,0))*HLOOKUP(AB$507,$J$504:$R$505,2)</f>
        <v>0</v>
      </c>
      <c r="AC549" s="743" cm="1">
        <f t="array" ref="AC549">INDEX($H549:$K549,0,MATCH(AC$508,$H$508:$K$508,0))*HLOOKUP(AC$507,$J$504:$R$505,2)</f>
        <v>80.3</v>
      </c>
      <c r="AD549" s="743" cm="1">
        <f t="array" ref="AD549">INDEX($H549:$K549,0,MATCH(AD$508,$H$508:$K$508,0))*HLOOKUP(AD$507,$J$504:$R$505,2)</f>
        <v>81.45</v>
      </c>
      <c r="AE549" s="743" cm="1">
        <f t="array" ref="AE549">INDEX($H549:$K549,0,MATCH(AE$508,$H$508:$K$508,0))*HLOOKUP(AE$507,$J$504:$R$505,2)</f>
        <v>78.45</v>
      </c>
      <c r="AF549" s="743" cm="1">
        <f t="array" ref="AF549">INDEX($H549:$K549,0,MATCH(AF$508,$H$508:$K$508,0))*HLOOKUP(AF$507,$J$504:$R$505,2)</f>
        <v>0</v>
      </c>
      <c r="AG549" s="743" cm="1">
        <f t="array" ref="AG549">INDEX($H549:$K549,0,MATCH(AG$508,$H$508:$K$508,0))*HLOOKUP(AG$507,$J$504:$R$505,2)</f>
        <v>80.3</v>
      </c>
      <c r="AH549" s="743" cm="1">
        <f t="array" ref="AH549">INDEX($H549:$K549,0,MATCH(AH$508,$H$508:$K$508,0))*HLOOKUP(AH$507,$J$504:$R$505,2)</f>
        <v>81.45</v>
      </c>
      <c r="AI549" s="743" cm="1">
        <f t="array" ref="AI549">INDEX($H549:$K549,0,MATCH(AI$508,$H$508:$K$508,0))*HLOOKUP(AI$507,$J$504:$R$505,2)</f>
        <v>78.45</v>
      </c>
      <c r="AJ549" s="743" cm="1">
        <f t="array" ref="AJ549">INDEX($H549:$K549,0,MATCH(AJ$508,$H$508:$K$508,0))*HLOOKUP(AJ$507,$J$504:$R$505,2)</f>
        <v>0</v>
      </c>
      <c r="AK549" s="743" cm="1">
        <f t="array" ref="AK549">INDEX($H549:$K549,0,MATCH(AK$508,$H$508:$K$508,0))*HLOOKUP(AK$507,$J$504:$R$505,2)</f>
        <v>80.3</v>
      </c>
      <c r="AL549" s="743" cm="1">
        <f t="array" ref="AL549">INDEX($H549:$K549,0,MATCH(AL$508,$H$508:$K$508,0))*HLOOKUP(AL$507,$J$504:$R$505,2)</f>
        <v>81.45</v>
      </c>
      <c r="AM549" s="743" cm="1">
        <f t="array" ref="AM549">INDEX($H549:$K549,0,MATCH(AM$508,$H$508:$K$508,0))*HLOOKUP(AM$507,$J$504:$R$505,2)</f>
        <v>78.45</v>
      </c>
      <c r="AN549" s="743" cm="1">
        <f t="array" ref="AN549">INDEX($H549:$K549,0,MATCH(AN$508,$H$508:$K$508,0))*HLOOKUP(AN$507,$J$504:$R$505,2)</f>
        <v>0</v>
      </c>
      <c r="AO549" s="743" cm="1">
        <f t="array" ref="AO549">INDEX($H549:$K549,0,MATCH(AO$508,$H$508:$K$508,0))*HLOOKUP(AO$507,$J$504:$R$505,2)</f>
        <v>80.3</v>
      </c>
      <c r="AP549" s="743" cm="1">
        <f t="array" ref="AP549">INDEX($H549:$K549,0,MATCH(AP$508,$H$508:$K$508,0))*HLOOKUP(AP$507,$J$504:$R$505,2)</f>
        <v>81.45</v>
      </c>
      <c r="AQ549" s="743" cm="1">
        <f t="array" ref="AQ549">INDEX($H549:$K549,0,MATCH(AQ$508,$H$508:$K$508,0))*HLOOKUP(AQ$507,$J$504:$R$505,2)</f>
        <v>78.45</v>
      </c>
      <c r="AR549" s="743" cm="1">
        <f t="array" ref="AR549">INDEX($H549:$K549,0,MATCH(AR$508,$H$508:$K$508,0))*HLOOKUP(AR$507,$J$504:$R$505,2)</f>
        <v>0</v>
      </c>
      <c r="AS549" s="743" cm="1">
        <f t="array" ref="AS549">INDEX($H549:$K549,0,MATCH(AS$508,$H$508:$K$508,0))*HLOOKUP(AS$507,$J$504:$R$505,2)</f>
        <v>80.3</v>
      </c>
      <c r="AT549" s="743" cm="1">
        <f t="array" ref="AT549">INDEX($H549:$K549,0,MATCH(AT$508,$H$508:$K$508,0))*HLOOKUP(AT$507,$J$504:$R$505,2)</f>
        <v>81.45</v>
      </c>
      <c r="AU549" s="743" cm="1">
        <f t="array" ref="AU549">INDEX($H549:$K549,0,MATCH(AU$508,$H$508:$K$508,0))*HLOOKUP(AU$507,$J$504:$R$505,2)</f>
        <v>78.45</v>
      </c>
      <c r="AV549" s="196"/>
      <c r="AW549" s="196"/>
      <c r="AX549" s="17"/>
      <c r="AY549" s="9"/>
      <c r="AZ549" s="9"/>
      <c r="BA549" s="9"/>
    </row>
    <row r="550" spans="1:53" ht="15" outlineLevel="1" x14ac:dyDescent="0.25">
      <c r="A550" s="7"/>
      <c r="B550" s="8"/>
      <c r="C550" s="18"/>
      <c r="D550" s="18"/>
      <c r="E550" s="18"/>
      <c r="F550" s="27"/>
      <c r="G550" s="27" t="str">
        <f t="shared" si="131"/>
        <v>YYBNBrd</v>
      </c>
      <c r="H550" s="232">
        <v>0</v>
      </c>
      <c r="I550" s="232">
        <v>80.3</v>
      </c>
      <c r="J550" s="232">
        <v>81.45</v>
      </c>
      <c r="K550" s="232">
        <v>78.45</v>
      </c>
      <c r="L550" s="743" cm="1">
        <f t="array" ref="L550">INDEX($H550:$K550,0,MATCH(L$508,$H$508:$K$508,0))*HLOOKUP(L$507,$J$504:$R$505,2)</f>
        <v>0</v>
      </c>
      <c r="M550" s="743" cm="1">
        <f t="array" ref="M550">INDEX($H550:$K550,0,MATCH(M$508,$H$508:$K$508,0))*HLOOKUP(M$507,$J$504:$R$505,2)</f>
        <v>80.3</v>
      </c>
      <c r="N550" s="743" cm="1">
        <f t="array" ref="N550">INDEX($H550:$K550,0,MATCH(N$508,$H$508:$K$508,0))*HLOOKUP(N$507,$J$504:$R$505,2)</f>
        <v>81.45</v>
      </c>
      <c r="O550" s="743" cm="1">
        <f t="array" ref="O550">INDEX($H550:$K550,0,MATCH(O$508,$H$508:$K$508,0))*HLOOKUP(O$507,$J$504:$R$505,2)</f>
        <v>78.45</v>
      </c>
      <c r="P550" s="743" cm="1">
        <f t="array" ref="P550">INDEX($H550:$K550,0,MATCH(P$508,$H$508:$K$508,0))*HLOOKUP(P$507,$J$504:$R$505,2)</f>
        <v>0</v>
      </c>
      <c r="Q550" s="743" cm="1">
        <f t="array" ref="Q550">INDEX($H550:$K550,0,MATCH(Q$508,$H$508:$K$508,0))*HLOOKUP(Q$507,$J$504:$R$505,2)</f>
        <v>80.3</v>
      </c>
      <c r="R550" s="743" cm="1">
        <f t="array" ref="R550">INDEX($H550:$K550,0,MATCH(R$508,$H$508:$K$508,0))*HLOOKUP(R$507,$J$504:$R$505,2)</f>
        <v>81.45</v>
      </c>
      <c r="S550" s="743" cm="1">
        <f t="array" ref="S550">INDEX($H550:$K550,0,MATCH(S$508,$H$508:$K$508,0))*HLOOKUP(S$507,$J$504:$R$505,2)</f>
        <v>78.45</v>
      </c>
      <c r="T550" s="743" cm="1">
        <f t="array" ref="T550">INDEX($H550:$K550,0,MATCH(T$508,$H$508:$K$508,0))*HLOOKUP(T$507,$J$504:$R$505,2)</f>
        <v>0</v>
      </c>
      <c r="U550" s="743" cm="1">
        <f t="array" ref="U550">INDEX($H550:$K550,0,MATCH(U$508,$H$508:$K$508,0))*HLOOKUP(U$507,$J$504:$R$505,2)</f>
        <v>80.3</v>
      </c>
      <c r="V550" s="743" cm="1">
        <f t="array" ref="V550">INDEX($H550:$K550,0,MATCH(V$508,$H$508:$K$508,0))*HLOOKUP(V$507,$J$504:$R$505,2)</f>
        <v>81.45</v>
      </c>
      <c r="W550" s="743" cm="1">
        <f t="array" ref="W550">INDEX($H550:$K550,0,MATCH(W$508,$H$508:$K$508,0))*HLOOKUP(W$507,$J$504:$R$505,2)</f>
        <v>78.45</v>
      </c>
      <c r="X550" s="743" cm="1">
        <f t="array" ref="X550">INDEX($H550:$K550,0,MATCH(X$508,$H$508:$K$508,0))*HLOOKUP(X$507,$J$504:$R$505,2)</f>
        <v>0</v>
      </c>
      <c r="Y550" s="743" cm="1">
        <f t="array" ref="Y550">INDEX($H550:$K550,0,MATCH(Y$508,$H$508:$K$508,0))*HLOOKUP(Y$507,$J$504:$R$505,2)</f>
        <v>80.3</v>
      </c>
      <c r="Z550" s="743" cm="1">
        <f t="array" ref="Z550">INDEX($H550:$K550,0,MATCH(Z$508,$H$508:$K$508,0))*HLOOKUP(Z$507,$J$504:$R$505,2)</f>
        <v>81.45</v>
      </c>
      <c r="AA550" s="743" cm="1">
        <f t="array" ref="AA550">INDEX($H550:$K550,0,MATCH(AA$508,$H$508:$K$508,0))*HLOOKUP(AA$507,$J$504:$R$505,2)</f>
        <v>78.45</v>
      </c>
      <c r="AB550" s="743" cm="1">
        <f t="array" ref="AB550">INDEX($H550:$K550,0,MATCH(AB$508,$H$508:$K$508,0))*HLOOKUP(AB$507,$J$504:$R$505,2)</f>
        <v>0</v>
      </c>
      <c r="AC550" s="743" cm="1">
        <f t="array" ref="AC550">INDEX($H550:$K550,0,MATCH(AC$508,$H$508:$K$508,0))*HLOOKUP(AC$507,$J$504:$R$505,2)</f>
        <v>80.3</v>
      </c>
      <c r="AD550" s="743" cm="1">
        <f t="array" ref="AD550">INDEX($H550:$K550,0,MATCH(AD$508,$H$508:$K$508,0))*HLOOKUP(AD$507,$J$504:$R$505,2)</f>
        <v>81.45</v>
      </c>
      <c r="AE550" s="743" cm="1">
        <f t="array" ref="AE550">INDEX($H550:$K550,0,MATCH(AE$508,$H$508:$K$508,0))*HLOOKUP(AE$507,$J$504:$R$505,2)</f>
        <v>78.45</v>
      </c>
      <c r="AF550" s="743" cm="1">
        <f t="array" ref="AF550">INDEX($H550:$K550,0,MATCH(AF$508,$H$508:$K$508,0))*HLOOKUP(AF$507,$J$504:$R$505,2)</f>
        <v>0</v>
      </c>
      <c r="AG550" s="743" cm="1">
        <f t="array" ref="AG550">INDEX($H550:$K550,0,MATCH(AG$508,$H$508:$K$508,0))*HLOOKUP(AG$507,$J$504:$R$505,2)</f>
        <v>80.3</v>
      </c>
      <c r="AH550" s="743" cm="1">
        <f t="array" ref="AH550">INDEX($H550:$K550,0,MATCH(AH$508,$H$508:$K$508,0))*HLOOKUP(AH$507,$J$504:$R$505,2)</f>
        <v>81.45</v>
      </c>
      <c r="AI550" s="743" cm="1">
        <f t="array" ref="AI550">INDEX($H550:$K550,0,MATCH(AI$508,$H$508:$K$508,0))*HLOOKUP(AI$507,$J$504:$R$505,2)</f>
        <v>78.45</v>
      </c>
      <c r="AJ550" s="743" cm="1">
        <f t="array" ref="AJ550">INDEX($H550:$K550,0,MATCH(AJ$508,$H$508:$K$508,0))*HLOOKUP(AJ$507,$J$504:$R$505,2)</f>
        <v>0</v>
      </c>
      <c r="AK550" s="743" cm="1">
        <f t="array" ref="AK550">INDEX($H550:$K550,0,MATCH(AK$508,$H$508:$K$508,0))*HLOOKUP(AK$507,$J$504:$R$505,2)</f>
        <v>80.3</v>
      </c>
      <c r="AL550" s="743" cm="1">
        <f t="array" ref="AL550">INDEX($H550:$K550,0,MATCH(AL$508,$H$508:$K$508,0))*HLOOKUP(AL$507,$J$504:$R$505,2)</f>
        <v>81.45</v>
      </c>
      <c r="AM550" s="743" cm="1">
        <f t="array" ref="AM550">INDEX($H550:$K550,0,MATCH(AM$508,$H$508:$K$508,0))*HLOOKUP(AM$507,$J$504:$R$505,2)</f>
        <v>78.45</v>
      </c>
      <c r="AN550" s="743" cm="1">
        <f t="array" ref="AN550">INDEX($H550:$K550,0,MATCH(AN$508,$H$508:$K$508,0))*HLOOKUP(AN$507,$J$504:$R$505,2)</f>
        <v>0</v>
      </c>
      <c r="AO550" s="743" cm="1">
        <f t="array" ref="AO550">INDEX($H550:$K550,0,MATCH(AO$508,$H$508:$K$508,0))*HLOOKUP(AO$507,$J$504:$R$505,2)</f>
        <v>80.3</v>
      </c>
      <c r="AP550" s="743" cm="1">
        <f t="array" ref="AP550">INDEX($H550:$K550,0,MATCH(AP$508,$H$508:$K$508,0))*HLOOKUP(AP$507,$J$504:$R$505,2)</f>
        <v>81.45</v>
      </c>
      <c r="AQ550" s="743" cm="1">
        <f t="array" ref="AQ550">INDEX($H550:$K550,0,MATCH(AQ$508,$H$508:$K$508,0))*HLOOKUP(AQ$507,$J$504:$R$505,2)</f>
        <v>78.45</v>
      </c>
      <c r="AR550" s="743" cm="1">
        <f t="array" ref="AR550">INDEX($H550:$K550,0,MATCH(AR$508,$H$508:$K$508,0))*HLOOKUP(AR$507,$J$504:$R$505,2)</f>
        <v>0</v>
      </c>
      <c r="AS550" s="743" cm="1">
        <f t="array" ref="AS550">INDEX($H550:$K550,0,MATCH(AS$508,$H$508:$K$508,0))*HLOOKUP(AS$507,$J$504:$R$505,2)</f>
        <v>80.3</v>
      </c>
      <c r="AT550" s="743" cm="1">
        <f t="array" ref="AT550">INDEX($H550:$K550,0,MATCH(AT$508,$H$508:$K$508,0))*HLOOKUP(AT$507,$J$504:$R$505,2)</f>
        <v>81.45</v>
      </c>
      <c r="AU550" s="743" cm="1">
        <f t="array" ref="AU550">INDEX($H550:$K550,0,MATCH(AU$508,$H$508:$K$508,0))*HLOOKUP(AU$507,$J$504:$R$505,2)</f>
        <v>78.45</v>
      </c>
      <c r="AV550" s="196"/>
      <c r="AW550" s="196"/>
      <c r="AX550" s="17"/>
      <c r="AY550" s="9"/>
      <c r="AZ550" s="9"/>
      <c r="BA550" s="9"/>
    </row>
    <row r="551" spans="1:53" ht="15" outlineLevel="1" x14ac:dyDescent="0.25">
      <c r="A551" s="7"/>
      <c r="B551" s="8"/>
      <c r="C551" s="18"/>
      <c r="D551" s="18"/>
      <c r="E551" s="18"/>
      <c r="F551" s="27"/>
      <c r="G551" s="27" t="str">
        <f t="shared" si="131"/>
        <v>YYBNBl</v>
      </c>
      <c r="H551" s="232">
        <v>0</v>
      </c>
      <c r="I551" s="232">
        <v>80.3</v>
      </c>
      <c r="J551" s="232">
        <v>0</v>
      </c>
      <c r="K551" s="232">
        <v>0</v>
      </c>
      <c r="L551" s="743" cm="1">
        <f t="array" ref="L551">INDEX($H551:$K551,0,MATCH(L$508,$H$508:$K$508,0))*HLOOKUP(L$507,$J$504:$R$505,2)</f>
        <v>0</v>
      </c>
      <c r="M551" s="743" cm="1">
        <f t="array" ref="M551">INDEX($H551:$K551,0,MATCH(M$508,$H$508:$K$508,0))*HLOOKUP(M$507,$J$504:$R$505,2)</f>
        <v>80.3</v>
      </c>
      <c r="N551" s="743" cm="1">
        <f t="array" ref="N551">INDEX($H551:$K551,0,MATCH(N$508,$H$508:$K$508,0))*HLOOKUP(N$507,$J$504:$R$505,2)</f>
        <v>0</v>
      </c>
      <c r="O551" s="743" cm="1">
        <f t="array" ref="O551">INDEX($H551:$K551,0,MATCH(O$508,$H$508:$K$508,0))*HLOOKUP(O$507,$J$504:$R$505,2)</f>
        <v>0</v>
      </c>
      <c r="P551" s="743" cm="1">
        <f t="array" ref="P551">INDEX($H551:$K551,0,MATCH(P$508,$H$508:$K$508,0))*HLOOKUP(P$507,$J$504:$R$505,2)</f>
        <v>0</v>
      </c>
      <c r="Q551" s="743" cm="1">
        <f t="array" ref="Q551">INDEX($H551:$K551,0,MATCH(Q$508,$H$508:$K$508,0))*HLOOKUP(Q$507,$J$504:$R$505,2)</f>
        <v>80.3</v>
      </c>
      <c r="R551" s="743" cm="1">
        <f t="array" ref="R551">INDEX($H551:$K551,0,MATCH(R$508,$H$508:$K$508,0))*HLOOKUP(R$507,$J$504:$R$505,2)</f>
        <v>0</v>
      </c>
      <c r="S551" s="743" cm="1">
        <f t="array" ref="S551">INDEX($H551:$K551,0,MATCH(S$508,$H$508:$K$508,0))*HLOOKUP(S$507,$J$504:$R$505,2)</f>
        <v>0</v>
      </c>
      <c r="T551" s="743" cm="1">
        <f t="array" ref="T551">INDEX($H551:$K551,0,MATCH(T$508,$H$508:$K$508,0))*HLOOKUP(T$507,$J$504:$R$505,2)</f>
        <v>0</v>
      </c>
      <c r="U551" s="743" cm="1">
        <f t="array" ref="U551">INDEX($H551:$K551,0,MATCH(U$508,$H$508:$K$508,0))*HLOOKUP(U$507,$J$504:$R$505,2)</f>
        <v>80.3</v>
      </c>
      <c r="V551" s="743" cm="1">
        <f t="array" ref="V551">INDEX($H551:$K551,0,MATCH(V$508,$H$508:$K$508,0))*HLOOKUP(V$507,$J$504:$R$505,2)</f>
        <v>0</v>
      </c>
      <c r="W551" s="743" cm="1">
        <f t="array" ref="W551">INDEX($H551:$K551,0,MATCH(W$508,$H$508:$K$508,0))*HLOOKUP(W$507,$J$504:$R$505,2)</f>
        <v>0</v>
      </c>
      <c r="X551" s="743" cm="1">
        <f t="array" ref="X551">INDEX($H551:$K551,0,MATCH(X$508,$H$508:$K$508,0))*HLOOKUP(X$507,$J$504:$R$505,2)</f>
        <v>0</v>
      </c>
      <c r="Y551" s="743" cm="1">
        <f t="array" ref="Y551">INDEX($H551:$K551,0,MATCH(Y$508,$H$508:$K$508,0))*HLOOKUP(Y$507,$J$504:$R$505,2)</f>
        <v>80.3</v>
      </c>
      <c r="Z551" s="743" cm="1">
        <f t="array" ref="Z551">INDEX($H551:$K551,0,MATCH(Z$508,$H$508:$K$508,0))*HLOOKUP(Z$507,$J$504:$R$505,2)</f>
        <v>0</v>
      </c>
      <c r="AA551" s="743" cm="1">
        <f t="array" ref="AA551">INDEX($H551:$K551,0,MATCH(AA$508,$H$508:$K$508,0))*HLOOKUP(AA$507,$J$504:$R$505,2)</f>
        <v>0</v>
      </c>
      <c r="AB551" s="743" cm="1">
        <f t="array" ref="AB551">INDEX($H551:$K551,0,MATCH(AB$508,$H$508:$K$508,0))*HLOOKUP(AB$507,$J$504:$R$505,2)</f>
        <v>0</v>
      </c>
      <c r="AC551" s="743" cm="1">
        <f t="array" ref="AC551">INDEX($H551:$K551,0,MATCH(AC$508,$H$508:$K$508,0))*HLOOKUP(AC$507,$J$504:$R$505,2)</f>
        <v>80.3</v>
      </c>
      <c r="AD551" s="743" cm="1">
        <f t="array" ref="AD551">INDEX($H551:$K551,0,MATCH(AD$508,$H$508:$K$508,0))*HLOOKUP(AD$507,$J$504:$R$505,2)</f>
        <v>0</v>
      </c>
      <c r="AE551" s="743" cm="1">
        <f t="array" ref="AE551">INDEX($H551:$K551,0,MATCH(AE$508,$H$508:$K$508,0))*HLOOKUP(AE$507,$J$504:$R$505,2)</f>
        <v>0</v>
      </c>
      <c r="AF551" s="743" cm="1">
        <f t="array" ref="AF551">INDEX($H551:$K551,0,MATCH(AF$508,$H$508:$K$508,0))*HLOOKUP(AF$507,$J$504:$R$505,2)</f>
        <v>0</v>
      </c>
      <c r="AG551" s="743" cm="1">
        <f t="array" ref="AG551">INDEX($H551:$K551,0,MATCH(AG$508,$H$508:$K$508,0))*HLOOKUP(AG$507,$J$504:$R$505,2)</f>
        <v>80.3</v>
      </c>
      <c r="AH551" s="743" cm="1">
        <f t="array" ref="AH551">INDEX($H551:$K551,0,MATCH(AH$508,$H$508:$K$508,0))*HLOOKUP(AH$507,$J$504:$R$505,2)</f>
        <v>0</v>
      </c>
      <c r="AI551" s="743" cm="1">
        <f t="array" ref="AI551">INDEX($H551:$K551,0,MATCH(AI$508,$H$508:$K$508,0))*HLOOKUP(AI$507,$J$504:$R$505,2)</f>
        <v>0</v>
      </c>
      <c r="AJ551" s="743" cm="1">
        <f t="array" ref="AJ551">INDEX($H551:$K551,0,MATCH(AJ$508,$H$508:$K$508,0))*HLOOKUP(AJ$507,$J$504:$R$505,2)</f>
        <v>0</v>
      </c>
      <c r="AK551" s="743" cm="1">
        <f t="array" ref="AK551">INDEX($H551:$K551,0,MATCH(AK$508,$H$508:$K$508,0))*HLOOKUP(AK$507,$J$504:$R$505,2)</f>
        <v>80.3</v>
      </c>
      <c r="AL551" s="743" cm="1">
        <f t="array" ref="AL551">INDEX($H551:$K551,0,MATCH(AL$508,$H$508:$K$508,0))*HLOOKUP(AL$507,$J$504:$R$505,2)</f>
        <v>0</v>
      </c>
      <c r="AM551" s="743" cm="1">
        <f t="array" ref="AM551">INDEX($H551:$K551,0,MATCH(AM$508,$H$508:$K$508,0))*HLOOKUP(AM$507,$J$504:$R$505,2)</f>
        <v>0</v>
      </c>
      <c r="AN551" s="743" cm="1">
        <f t="array" ref="AN551">INDEX($H551:$K551,0,MATCH(AN$508,$H$508:$K$508,0))*HLOOKUP(AN$507,$J$504:$R$505,2)</f>
        <v>0</v>
      </c>
      <c r="AO551" s="743" cm="1">
        <f t="array" ref="AO551">INDEX($H551:$K551,0,MATCH(AO$508,$H$508:$K$508,0))*HLOOKUP(AO$507,$J$504:$R$505,2)</f>
        <v>80.3</v>
      </c>
      <c r="AP551" s="743" cm="1">
        <f t="array" ref="AP551">INDEX($H551:$K551,0,MATCH(AP$508,$H$508:$K$508,0))*HLOOKUP(AP$507,$J$504:$R$505,2)</f>
        <v>0</v>
      </c>
      <c r="AQ551" s="743" cm="1">
        <f t="array" ref="AQ551">INDEX($H551:$K551,0,MATCH(AQ$508,$H$508:$K$508,0))*HLOOKUP(AQ$507,$J$504:$R$505,2)</f>
        <v>0</v>
      </c>
      <c r="AR551" s="743" cm="1">
        <f t="array" ref="AR551">INDEX($H551:$K551,0,MATCH(AR$508,$H$508:$K$508,0))*HLOOKUP(AR$507,$J$504:$R$505,2)</f>
        <v>0</v>
      </c>
      <c r="AS551" s="743" cm="1">
        <f t="array" ref="AS551">INDEX($H551:$K551,0,MATCH(AS$508,$H$508:$K$508,0))*HLOOKUP(AS$507,$J$504:$R$505,2)</f>
        <v>80.3</v>
      </c>
      <c r="AT551" s="743" cm="1">
        <f t="array" ref="AT551">INDEX($H551:$K551,0,MATCH(AT$508,$H$508:$K$508,0))*HLOOKUP(AT$507,$J$504:$R$505,2)</f>
        <v>0</v>
      </c>
      <c r="AU551" s="743" cm="1">
        <f t="array" ref="AU551">INDEX($H551:$K551,0,MATCH(AU$508,$H$508:$K$508,0))*HLOOKUP(AU$507,$J$504:$R$505,2)</f>
        <v>0</v>
      </c>
      <c r="AV551" s="196"/>
      <c r="AW551" s="196"/>
      <c r="AX551" s="17"/>
      <c r="AY551" s="9"/>
      <c r="AZ551" s="9"/>
      <c r="BA551" s="9"/>
    </row>
    <row r="552" spans="1:53" ht="15" outlineLevel="1" x14ac:dyDescent="0.25">
      <c r="A552" s="7"/>
      <c r="B552" s="8"/>
      <c r="C552" s="18"/>
      <c r="D552" s="18"/>
      <c r="E552" s="18"/>
      <c r="F552" s="27"/>
      <c r="G552" s="27" t="str">
        <f t="shared" si="131"/>
        <v>YYNBLb</v>
      </c>
      <c r="H552" s="232">
        <v>0</v>
      </c>
      <c r="I552" s="232">
        <v>80.3</v>
      </c>
      <c r="J552" s="232">
        <v>54.3</v>
      </c>
      <c r="K552" s="232">
        <v>21.72</v>
      </c>
      <c r="L552" s="743" cm="1">
        <f t="array" ref="L552">INDEX($H552:$K552,0,MATCH(L$508,$H$508:$K$508,0))*HLOOKUP(L$507,$J$504:$R$505,2)</f>
        <v>0</v>
      </c>
      <c r="M552" s="743" cm="1">
        <f t="array" ref="M552">INDEX($H552:$K552,0,MATCH(M$508,$H$508:$K$508,0))*HLOOKUP(M$507,$J$504:$R$505,2)</f>
        <v>80.3</v>
      </c>
      <c r="N552" s="743" cm="1">
        <f t="array" ref="N552">INDEX($H552:$K552,0,MATCH(N$508,$H$508:$K$508,0))*HLOOKUP(N$507,$J$504:$R$505,2)</f>
        <v>54.3</v>
      </c>
      <c r="O552" s="743" cm="1">
        <f t="array" ref="O552">INDEX($H552:$K552,0,MATCH(O$508,$H$508:$K$508,0))*HLOOKUP(O$507,$J$504:$R$505,2)</f>
        <v>21.72</v>
      </c>
      <c r="P552" s="743" cm="1">
        <f t="array" ref="P552">INDEX($H552:$K552,0,MATCH(P$508,$H$508:$K$508,0))*HLOOKUP(P$507,$J$504:$R$505,2)</f>
        <v>0</v>
      </c>
      <c r="Q552" s="743" cm="1">
        <f t="array" ref="Q552">INDEX($H552:$K552,0,MATCH(Q$508,$H$508:$K$508,0))*HLOOKUP(Q$507,$J$504:$R$505,2)</f>
        <v>80.3</v>
      </c>
      <c r="R552" s="743" cm="1">
        <f t="array" ref="R552">INDEX($H552:$K552,0,MATCH(R$508,$H$508:$K$508,0))*HLOOKUP(R$507,$J$504:$R$505,2)</f>
        <v>54.3</v>
      </c>
      <c r="S552" s="743" cm="1">
        <f t="array" ref="S552">INDEX($H552:$K552,0,MATCH(S$508,$H$508:$K$508,0))*HLOOKUP(S$507,$J$504:$R$505,2)</f>
        <v>21.72</v>
      </c>
      <c r="T552" s="743" cm="1">
        <f t="array" ref="T552">INDEX($H552:$K552,0,MATCH(T$508,$H$508:$K$508,0))*HLOOKUP(T$507,$J$504:$R$505,2)</f>
        <v>0</v>
      </c>
      <c r="U552" s="743" cm="1">
        <f t="array" ref="U552">INDEX($H552:$K552,0,MATCH(U$508,$H$508:$K$508,0))*HLOOKUP(U$507,$J$504:$R$505,2)</f>
        <v>80.3</v>
      </c>
      <c r="V552" s="743" cm="1">
        <f t="array" ref="V552">INDEX($H552:$K552,0,MATCH(V$508,$H$508:$K$508,0))*HLOOKUP(V$507,$J$504:$R$505,2)</f>
        <v>54.3</v>
      </c>
      <c r="W552" s="743" cm="1">
        <f t="array" ref="W552">INDEX($H552:$K552,0,MATCH(W$508,$H$508:$K$508,0))*HLOOKUP(W$507,$J$504:$R$505,2)</f>
        <v>21.72</v>
      </c>
      <c r="X552" s="743" cm="1">
        <f t="array" ref="X552">INDEX($H552:$K552,0,MATCH(X$508,$H$508:$K$508,0))*HLOOKUP(X$507,$J$504:$R$505,2)</f>
        <v>0</v>
      </c>
      <c r="Y552" s="743" cm="1">
        <f t="array" ref="Y552">INDEX($H552:$K552,0,MATCH(Y$508,$H$508:$K$508,0))*HLOOKUP(Y$507,$J$504:$R$505,2)</f>
        <v>80.3</v>
      </c>
      <c r="Z552" s="743" cm="1">
        <f t="array" ref="Z552">INDEX($H552:$K552,0,MATCH(Z$508,$H$508:$K$508,0))*HLOOKUP(Z$507,$J$504:$R$505,2)</f>
        <v>54.3</v>
      </c>
      <c r="AA552" s="743" cm="1">
        <f t="array" ref="AA552">INDEX($H552:$K552,0,MATCH(AA$508,$H$508:$K$508,0))*HLOOKUP(AA$507,$J$504:$R$505,2)</f>
        <v>21.72</v>
      </c>
      <c r="AB552" s="743" cm="1">
        <f t="array" ref="AB552">INDEX($H552:$K552,0,MATCH(AB$508,$H$508:$K$508,0))*HLOOKUP(AB$507,$J$504:$R$505,2)</f>
        <v>0</v>
      </c>
      <c r="AC552" s="743" cm="1">
        <f t="array" ref="AC552">INDEX($H552:$K552,0,MATCH(AC$508,$H$508:$K$508,0))*HLOOKUP(AC$507,$J$504:$R$505,2)</f>
        <v>80.3</v>
      </c>
      <c r="AD552" s="743" cm="1">
        <f t="array" ref="AD552">INDEX($H552:$K552,0,MATCH(AD$508,$H$508:$K$508,0))*HLOOKUP(AD$507,$J$504:$R$505,2)</f>
        <v>54.3</v>
      </c>
      <c r="AE552" s="743" cm="1">
        <f t="array" ref="AE552">INDEX($H552:$K552,0,MATCH(AE$508,$H$508:$K$508,0))*HLOOKUP(AE$507,$J$504:$R$505,2)</f>
        <v>21.72</v>
      </c>
      <c r="AF552" s="743" cm="1">
        <f t="array" ref="AF552">INDEX($H552:$K552,0,MATCH(AF$508,$H$508:$K$508,0))*HLOOKUP(AF$507,$J$504:$R$505,2)</f>
        <v>0</v>
      </c>
      <c r="AG552" s="743" cm="1">
        <f t="array" ref="AG552">INDEX($H552:$K552,0,MATCH(AG$508,$H$508:$K$508,0))*HLOOKUP(AG$507,$J$504:$R$505,2)</f>
        <v>80.3</v>
      </c>
      <c r="AH552" s="743" cm="1">
        <f t="array" ref="AH552">INDEX($H552:$K552,0,MATCH(AH$508,$H$508:$K$508,0))*HLOOKUP(AH$507,$J$504:$R$505,2)</f>
        <v>54.3</v>
      </c>
      <c r="AI552" s="743" cm="1">
        <f t="array" ref="AI552">INDEX($H552:$K552,0,MATCH(AI$508,$H$508:$K$508,0))*HLOOKUP(AI$507,$J$504:$R$505,2)</f>
        <v>21.72</v>
      </c>
      <c r="AJ552" s="743" cm="1">
        <f t="array" ref="AJ552">INDEX($H552:$K552,0,MATCH(AJ$508,$H$508:$K$508,0))*HLOOKUP(AJ$507,$J$504:$R$505,2)</f>
        <v>0</v>
      </c>
      <c r="AK552" s="743" cm="1">
        <f t="array" ref="AK552">INDEX($H552:$K552,0,MATCH(AK$508,$H$508:$K$508,0))*HLOOKUP(AK$507,$J$504:$R$505,2)</f>
        <v>80.3</v>
      </c>
      <c r="AL552" s="743" cm="1">
        <f t="array" ref="AL552">INDEX($H552:$K552,0,MATCH(AL$508,$H$508:$K$508,0))*HLOOKUP(AL$507,$J$504:$R$505,2)</f>
        <v>54.3</v>
      </c>
      <c r="AM552" s="743" cm="1">
        <f t="array" ref="AM552">INDEX($H552:$K552,0,MATCH(AM$508,$H$508:$K$508,0))*HLOOKUP(AM$507,$J$504:$R$505,2)</f>
        <v>21.72</v>
      </c>
      <c r="AN552" s="743" cm="1">
        <f t="array" ref="AN552">INDEX($H552:$K552,0,MATCH(AN$508,$H$508:$K$508,0))*HLOOKUP(AN$507,$J$504:$R$505,2)</f>
        <v>0</v>
      </c>
      <c r="AO552" s="743" cm="1">
        <f t="array" ref="AO552">INDEX($H552:$K552,0,MATCH(AO$508,$H$508:$K$508,0))*HLOOKUP(AO$507,$J$504:$R$505,2)</f>
        <v>80.3</v>
      </c>
      <c r="AP552" s="743" cm="1">
        <f t="array" ref="AP552">INDEX($H552:$K552,0,MATCH(AP$508,$H$508:$K$508,0))*HLOOKUP(AP$507,$J$504:$R$505,2)</f>
        <v>54.3</v>
      </c>
      <c r="AQ552" s="743" cm="1">
        <f t="array" ref="AQ552">INDEX($H552:$K552,0,MATCH(AQ$508,$H$508:$K$508,0))*HLOOKUP(AQ$507,$J$504:$R$505,2)</f>
        <v>21.72</v>
      </c>
      <c r="AR552" s="743" cm="1">
        <f t="array" ref="AR552">INDEX($H552:$K552,0,MATCH(AR$508,$H$508:$K$508,0))*HLOOKUP(AR$507,$J$504:$R$505,2)</f>
        <v>0</v>
      </c>
      <c r="AS552" s="743" cm="1">
        <f t="array" ref="AS552">INDEX($H552:$K552,0,MATCH(AS$508,$H$508:$K$508,0))*HLOOKUP(AS$507,$J$504:$R$505,2)</f>
        <v>80.3</v>
      </c>
      <c r="AT552" s="743" cm="1">
        <f t="array" ref="AT552">INDEX($H552:$K552,0,MATCH(AT$508,$H$508:$K$508,0))*HLOOKUP(AT$507,$J$504:$R$505,2)</f>
        <v>54.3</v>
      </c>
      <c r="AU552" s="743" cm="1">
        <f t="array" ref="AU552">INDEX($H552:$K552,0,MATCH(AU$508,$H$508:$K$508,0))*HLOOKUP(AU$507,$J$504:$R$505,2)</f>
        <v>21.72</v>
      </c>
      <c r="AV552" s="196"/>
      <c r="AW552" s="196"/>
      <c r="AX552" s="17"/>
      <c r="AY552" s="9"/>
      <c r="AZ552" s="9"/>
      <c r="BA552" s="9"/>
    </row>
    <row r="553" spans="1:53" ht="15" outlineLevel="1" x14ac:dyDescent="0.25">
      <c r="A553" s="7"/>
      <c r="B553" s="8"/>
      <c r="C553" s="18"/>
      <c r="D553" s="18"/>
      <c r="E553" s="18"/>
      <c r="F553" s="27"/>
      <c r="G553" s="27" t="str">
        <f t="shared" si="131"/>
        <v>YYNBLbd</v>
      </c>
      <c r="H553" s="232">
        <v>0</v>
      </c>
      <c r="I553" s="232">
        <v>80.3</v>
      </c>
      <c r="J553" s="232">
        <v>54.3</v>
      </c>
      <c r="K553" s="232">
        <v>21.72</v>
      </c>
      <c r="L553" s="743" cm="1">
        <f t="array" ref="L553">INDEX($H553:$K553,0,MATCH(L$508,$H$508:$K$508,0))*HLOOKUP(L$507,$J$504:$R$505,2)</f>
        <v>0</v>
      </c>
      <c r="M553" s="743" cm="1">
        <f t="array" ref="M553">INDEX($H553:$K553,0,MATCH(M$508,$H$508:$K$508,0))*HLOOKUP(M$507,$J$504:$R$505,2)</f>
        <v>80.3</v>
      </c>
      <c r="N553" s="743" cm="1">
        <f t="array" ref="N553">INDEX($H553:$K553,0,MATCH(N$508,$H$508:$K$508,0))*HLOOKUP(N$507,$J$504:$R$505,2)</f>
        <v>54.3</v>
      </c>
      <c r="O553" s="743" cm="1">
        <f t="array" ref="O553">INDEX($H553:$K553,0,MATCH(O$508,$H$508:$K$508,0))*HLOOKUP(O$507,$J$504:$R$505,2)</f>
        <v>21.72</v>
      </c>
      <c r="P553" s="743" cm="1">
        <f t="array" ref="P553">INDEX($H553:$K553,0,MATCH(P$508,$H$508:$K$508,0))*HLOOKUP(P$507,$J$504:$R$505,2)</f>
        <v>0</v>
      </c>
      <c r="Q553" s="743" cm="1">
        <f t="array" ref="Q553">INDEX($H553:$K553,0,MATCH(Q$508,$H$508:$K$508,0))*HLOOKUP(Q$507,$J$504:$R$505,2)</f>
        <v>80.3</v>
      </c>
      <c r="R553" s="743" cm="1">
        <f t="array" ref="R553">INDEX($H553:$K553,0,MATCH(R$508,$H$508:$K$508,0))*HLOOKUP(R$507,$J$504:$R$505,2)</f>
        <v>54.3</v>
      </c>
      <c r="S553" s="743" cm="1">
        <f t="array" ref="S553">INDEX($H553:$K553,0,MATCH(S$508,$H$508:$K$508,0))*HLOOKUP(S$507,$J$504:$R$505,2)</f>
        <v>21.72</v>
      </c>
      <c r="T553" s="743" cm="1">
        <f t="array" ref="T553">INDEX($H553:$K553,0,MATCH(T$508,$H$508:$K$508,0))*HLOOKUP(T$507,$J$504:$R$505,2)</f>
        <v>0</v>
      </c>
      <c r="U553" s="743" cm="1">
        <f t="array" ref="U553">INDEX($H553:$K553,0,MATCH(U$508,$H$508:$K$508,0))*HLOOKUP(U$507,$J$504:$R$505,2)</f>
        <v>80.3</v>
      </c>
      <c r="V553" s="743" cm="1">
        <f t="array" ref="V553">INDEX($H553:$K553,0,MATCH(V$508,$H$508:$K$508,0))*HLOOKUP(V$507,$J$504:$R$505,2)</f>
        <v>54.3</v>
      </c>
      <c r="W553" s="743" cm="1">
        <f t="array" ref="W553">INDEX($H553:$K553,0,MATCH(W$508,$H$508:$K$508,0))*HLOOKUP(W$507,$J$504:$R$505,2)</f>
        <v>21.72</v>
      </c>
      <c r="X553" s="743" cm="1">
        <f t="array" ref="X553">INDEX($H553:$K553,0,MATCH(X$508,$H$508:$K$508,0))*HLOOKUP(X$507,$J$504:$R$505,2)</f>
        <v>0</v>
      </c>
      <c r="Y553" s="743" cm="1">
        <f t="array" ref="Y553">INDEX($H553:$K553,0,MATCH(Y$508,$H$508:$K$508,0))*HLOOKUP(Y$507,$J$504:$R$505,2)</f>
        <v>80.3</v>
      </c>
      <c r="Z553" s="743" cm="1">
        <f t="array" ref="Z553">INDEX($H553:$K553,0,MATCH(Z$508,$H$508:$K$508,0))*HLOOKUP(Z$507,$J$504:$R$505,2)</f>
        <v>54.3</v>
      </c>
      <c r="AA553" s="743" cm="1">
        <f t="array" ref="AA553">INDEX($H553:$K553,0,MATCH(AA$508,$H$508:$K$508,0))*HLOOKUP(AA$507,$J$504:$R$505,2)</f>
        <v>21.72</v>
      </c>
      <c r="AB553" s="743" cm="1">
        <f t="array" ref="AB553">INDEX($H553:$K553,0,MATCH(AB$508,$H$508:$K$508,0))*HLOOKUP(AB$507,$J$504:$R$505,2)</f>
        <v>0</v>
      </c>
      <c r="AC553" s="743" cm="1">
        <f t="array" ref="AC553">INDEX($H553:$K553,0,MATCH(AC$508,$H$508:$K$508,0))*HLOOKUP(AC$507,$J$504:$R$505,2)</f>
        <v>80.3</v>
      </c>
      <c r="AD553" s="743" cm="1">
        <f t="array" ref="AD553">INDEX($H553:$K553,0,MATCH(AD$508,$H$508:$K$508,0))*HLOOKUP(AD$507,$J$504:$R$505,2)</f>
        <v>54.3</v>
      </c>
      <c r="AE553" s="743" cm="1">
        <f t="array" ref="AE553">INDEX($H553:$K553,0,MATCH(AE$508,$H$508:$K$508,0))*HLOOKUP(AE$507,$J$504:$R$505,2)</f>
        <v>21.72</v>
      </c>
      <c r="AF553" s="743" cm="1">
        <f t="array" ref="AF553">INDEX($H553:$K553,0,MATCH(AF$508,$H$508:$K$508,0))*HLOOKUP(AF$507,$J$504:$R$505,2)</f>
        <v>0</v>
      </c>
      <c r="AG553" s="743" cm="1">
        <f t="array" ref="AG553">INDEX($H553:$K553,0,MATCH(AG$508,$H$508:$K$508,0))*HLOOKUP(AG$507,$J$504:$R$505,2)</f>
        <v>80.3</v>
      </c>
      <c r="AH553" s="743" cm="1">
        <f t="array" ref="AH553">INDEX($H553:$K553,0,MATCH(AH$508,$H$508:$K$508,0))*HLOOKUP(AH$507,$J$504:$R$505,2)</f>
        <v>54.3</v>
      </c>
      <c r="AI553" s="743" cm="1">
        <f t="array" ref="AI553">INDEX($H553:$K553,0,MATCH(AI$508,$H$508:$K$508,0))*HLOOKUP(AI$507,$J$504:$R$505,2)</f>
        <v>21.72</v>
      </c>
      <c r="AJ553" s="743" cm="1">
        <f t="array" ref="AJ553">INDEX($H553:$K553,0,MATCH(AJ$508,$H$508:$K$508,0))*HLOOKUP(AJ$507,$J$504:$R$505,2)</f>
        <v>0</v>
      </c>
      <c r="AK553" s="743" cm="1">
        <f t="array" ref="AK553">INDEX($H553:$K553,0,MATCH(AK$508,$H$508:$K$508,0))*HLOOKUP(AK$507,$J$504:$R$505,2)</f>
        <v>80.3</v>
      </c>
      <c r="AL553" s="743" cm="1">
        <f t="array" ref="AL553">INDEX($H553:$K553,0,MATCH(AL$508,$H$508:$K$508,0))*HLOOKUP(AL$507,$J$504:$R$505,2)</f>
        <v>54.3</v>
      </c>
      <c r="AM553" s="743" cm="1">
        <f t="array" ref="AM553">INDEX($H553:$K553,0,MATCH(AM$508,$H$508:$K$508,0))*HLOOKUP(AM$507,$J$504:$R$505,2)</f>
        <v>21.72</v>
      </c>
      <c r="AN553" s="743" cm="1">
        <f t="array" ref="AN553">INDEX($H553:$K553,0,MATCH(AN$508,$H$508:$K$508,0))*HLOOKUP(AN$507,$J$504:$R$505,2)</f>
        <v>0</v>
      </c>
      <c r="AO553" s="743" cm="1">
        <f t="array" ref="AO553">INDEX($H553:$K553,0,MATCH(AO$508,$H$508:$K$508,0))*HLOOKUP(AO$507,$J$504:$R$505,2)</f>
        <v>80.3</v>
      </c>
      <c r="AP553" s="743" cm="1">
        <f t="array" ref="AP553">INDEX($H553:$K553,0,MATCH(AP$508,$H$508:$K$508,0))*HLOOKUP(AP$507,$J$504:$R$505,2)</f>
        <v>54.3</v>
      </c>
      <c r="AQ553" s="743" cm="1">
        <f t="array" ref="AQ553">INDEX($H553:$K553,0,MATCH(AQ$508,$H$508:$K$508,0))*HLOOKUP(AQ$507,$J$504:$R$505,2)</f>
        <v>21.72</v>
      </c>
      <c r="AR553" s="743" cm="1">
        <f t="array" ref="AR553">INDEX($H553:$K553,0,MATCH(AR$508,$H$508:$K$508,0))*HLOOKUP(AR$507,$J$504:$R$505,2)</f>
        <v>0</v>
      </c>
      <c r="AS553" s="743" cm="1">
        <f t="array" ref="AS553">INDEX($H553:$K553,0,MATCH(AS$508,$H$508:$K$508,0))*HLOOKUP(AS$507,$J$504:$R$505,2)</f>
        <v>80.3</v>
      </c>
      <c r="AT553" s="743" cm="1">
        <f t="array" ref="AT553">INDEX($H553:$K553,0,MATCH(AT$508,$H$508:$K$508,0))*HLOOKUP(AT$507,$J$504:$R$505,2)</f>
        <v>54.3</v>
      </c>
      <c r="AU553" s="743" cm="1">
        <f t="array" ref="AU553">INDEX($H553:$K553,0,MATCH(AU$508,$H$508:$K$508,0))*HLOOKUP(AU$507,$J$504:$R$505,2)</f>
        <v>21.72</v>
      </c>
      <c r="AV553" s="196"/>
      <c r="AW553" s="196"/>
      <c r="AX553" s="17"/>
      <c r="AY553" s="9"/>
      <c r="AZ553" s="9"/>
      <c r="BA553" s="9"/>
    </row>
    <row r="554" spans="1:53" ht="15" outlineLevel="1" x14ac:dyDescent="0.25">
      <c r="A554" s="7"/>
      <c r="B554" s="8"/>
      <c r="C554" s="18"/>
      <c r="D554" s="18"/>
      <c r="E554" s="18"/>
      <c r="F554" s="27"/>
      <c r="G554" s="27" t="str">
        <f t="shared" si="131"/>
        <v>YYBLBz</v>
      </c>
      <c r="H554" s="232">
        <v>0</v>
      </c>
      <c r="I554" s="232">
        <v>80.3</v>
      </c>
      <c r="J554" s="232">
        <v>81.45</v>
      </c>
      <c r="K554" s="232">
        <v>78.45</v>
      </c>
      <c r="L554" s="743" cm="1">
        <f t="array" ref="L554">INDEX($H554:$K554,0,MATCH(L$508,$H$508:$K$508,0))*HLOOKUP(L$507,$J$504:$R$505,2)</f>
        <v>0</v>
      </c>
      <c r="M554" s="743" cm="1">
        <f t="array" ref="M554">INDEX($H554:$K554,0,MATCH(M$508,$H$508:$K$508,0))*HLOOKUP(M$507,$J$504:$R$505,2)</f>
        <v>80.3</v>
      </c>
      <c r="N554" s="743" cm="1">
        <f t="array" ref="N554">INDEX($H554:$K554,0,MATCH(N$508,$H$508:$K$508,0))*HLOOKUP(N$507,$J$504:$R$505,2)</f>
        <v>81.45</v>
      </c>
      <c r="O554" s="743" cm="1">
        <f t="array" ref="O554">INDEX($H554:$K554,0,MATCH(O$508,$H$508:$K$508,0))*HLOOKUP(O$507,$J$504:$R$505,2)</f>
        <v>78.45</v>
      </c>
      <c r="P554" s="743" cm="1">
        <f t="array" ref="P554">INDEX($H554:$K554,0,MATCH(P$508,$H$508:$K$508,0))*HLOOKUP(P$507,$J$504:$R$505,2)</f>
        <v>0</v>
      </c>
      <c r="Q554" s="743" cm="1">
        <f t="array" ref="Q554">INDEX($H554:$K554,0,MATCH(Q$508,$H$508:$K$508,0))*HLOOKUP(Q$507,$J$504:$R$505,2)</f>
        <v>80.3</v>
      </c>
      <c r="R554" s="743" cm="1">
        <f t="array" ref="R554">INDEX($H554:$K554,0,MATCH(R$508,$H$508:$K$508,0))*HLOOKUP(R$507,$J$504:$R$505,2)</f>
        <v>81.45</v>
      </c>
      <c r="S554" s="743" cm="1">
        <f t="array" ref="S554">INDEX($H554:$K554,0,MATCH(S$508,$H$508:$K$508,0))*HLOOKUP(S$507,$J$504:$R$505,2)</f>
        <v>78.45</v>
      </c>
      <c r="T554" s="743" cm="1">
        <f t="array" ref="T554">INDEX($H554:$K554,0,MATCH(T$508,$H$508:$K$508,0))*HLOOKUP(T$507,$J$504:$R$505,2)</f>
        <v>0</v>
      </c>
      <c r="U554" s="743" cm="1">
        <f t="array" ref="U554">INDEX($H554:$K554,0,MATCH(U$508,$H$508:$K$508,0))*HLOOKUP(U$507,$J$504:$R$505,2)</f>
        <v>80.3</v>
      </c>
      <c r="V554" s="743" cm="1">
        <f t="array" ref="V554">INDEX($H554:$K554,0,MATCH(V$508,$H$508:$K$508,0))*HLOOKUP(V$507,$J$504:$R$505,2)</f>
        <v>81.45</v>
      </c>
      <c r="W554" s="743" cm="1">
        <f t="array" ref="W554">INDEX($H554:$K554,0,MATCH(W$508,$H$508:$K$508,0))*HLOOKUP(W$507,$J$504:$R$505,2)</f>
        <v>78.45</v>
      </c>
      <c r="X554" s="743" cm="1">
        <f t="array" ref="X554">INDEX($H554:$K554,0,MATCH(X$508,$H$508:$K$508,0))*HLOOKUP(X$507,$J$504:$R$505,2)</f>
        <v>0</v>
      </c>
      <c r="Y554" s="743" cm="1">
        <f t="array" ref="Y554">INDEX($H554:$K554,0,MATCH(Y$508,$H$508:$K$508,0))*HLOOKUP(Y$507,$J$504:$R$505,2)</f>
        <v>80.3</v>
      </c>
      <c r="Z554" s="743" cm="1">
        <f t="array" ref="Z554">INDEX($H554:$K554,0,MATCH(Z$508,$H$508:$K$508,0))*HLOOKUP(Z$507,$J$504:$R$505,2)</f>
        <v>81.45</v>
      </c>
      <c r="AA554" s="743" cm="1">
        <f t="array" ref="AA554">INDEX($H554:$K554,0,MATCH(AA$508,$H$508:$K$508,0))*HLOOKUP(AA$507,$J$504:$R$505,2)</f>
        <v>78.45</v>
      </c>
      <c r="AB554" s="743" cm="1">
        <f t="array" ref="AB554">INDEX($H554:$K554,0,MATCH(AB$508,$H$508:$K$508,0))*HLOOKUP(AB$507,$J$504:$R$505,2)</f>
        <v>0</v>
      </c>
      <c r="AC554" s="743" cm="1">
        <f t="array" ref="AC554">INDEX($H554:$K554,0,MATCH(AC$508,$H$508:$K$508,0))*HLOOKUP(AC$507,$J$504:$R$505,2)</f>
        <v>80.3</v>
      </c>
      <c r="AD554" s="743" cm="1">
        <f t="array" ref="AD554">INDEX($H554:$K554,0,MATCH(AD$508,$H$508:$K$508,0))*HLOOKUP(AD$507,$J$504:$R$505,2)</f>
        <v>81.45</v>
      </c>
      <c r="AE554" s="743" cm="1">
        <f t="array" ref="AE554">INDEX($H554:$K554,0,MATCH(AE$508,$H$508:$K$508,0))*HLOOKUP(AE$507,$J$504:$R$505,2)</f>
        <v>78.45</v>
      </c>
      <c r="AF554" s="743" cm="1">
        <f t="array" ref="AF554">INDEX($H554:$K554,0,MATCH(AF$508,$H$508:$K$508,0))*HLOOKUP(AF$507,$J$504:$R$505,2)</f>
        <v>0</v>
      </c>
      <c r="AG554" s="743" cm="1">
        <f t="array" ref="AG554">INDEX($H554:$K554,0,MATCH(AG$508,$H$508:$K$508,0))*HLOOKUP(AG$507,$J$504:$R$505,2)</f>
        <v>80.3</v>
      </c>
      <c r="AH554" s="743" cm="1">
        <f t="array" ref="AH554">INDEX($H554:$K554,0,MATCH(AH$508,$H$508:$K$508,0))*HLOOKUP(AH$507,$J$504:$R$505,2)</f>
        <v>81.45</v>
      </c>
      <c r="AI554" s="743" cm="1">
        <f t="array" ref="AI554">INDEX($H554:$K554,0,MATCH(AI$508,$H$508:$K$508,0))*HLOOKUP(AI$507,$J$504:$R$505,2)</f>
        <v>78.45</v>
      </c>
      <c r="AJ554" s="743" cm="1">
        <f t="array" ref="AJ554">INDEX($H554:$K554,0,MATCH(AJ$508,$H$508:$K$508,0))*HLOOKUP(AJ$507,$J$504:$R$505,2)</f>
        <v>0</v>
      </c>
      <c r="AK554" s="743" cm="1">
        <f t="array" ref="AK554">INDEX($H554:$K554,0,MATCH(AK$508,$H$508:$K$508,0))*HLOOKUP(AK$507,$J$504:$R$505,2)</f>
        <v>80.3</v>
      </c>
      <c r="AL554" s="743" cm="1">
        <f t="array" ref="AL554">INDEX($H554:$K554,0,MATCH(AL$508,$H$508:$K$508,0))*HLOOKUP(AL$507,$J$504:$R$505,2)</f>
        <v>81.45</v>
      </c>
      <c r="AM554" s="743" cm="1">
        <f t="array" ref="AM554">INDEX($H554:$K554,0,MATCH(AM$508,$H$508:$K$508,0))*HLOOKUP(AM$507,$J$504:$R$505,2)</f>
        <v>78.45</v>
      </c>
      <c r="AN554" s="743" cm="1">
        <f t="array" ref="AN554">INDEX($H554:$K554,0,MATCH(AN$508,$H$508:$K$508,0))*HLOOKUP(AN$507,$J$504:$R$505,2)</f>
        <v>0</v>
      </c>
      <c r="AO554" s="743" cm="1">
        <f t="array" ref="AO554">INDEX($H554:$K554,0,MATCH(AO$508,$H$508:$K$508,0))*HLOOKUP(AO$507,$J$504:$R$505,2)</f>
        <v>80.3</v>
      </c>
      <c r="AP554" s="743" cm="1">
        <f t="array" ref="AP554">INDEX($H554:$K554,0,MATCH(AP$508,$H$508:$K$508,0))*HLOOKUP(AP$507,$J$504:$R$505,2)</f>
        <v>81.45</v>
      </c>
      <c r="AQ554" s="743" cm="1">
        <f t="array" ref="AQ554">INDEX($H554:$K554,0,MATCH(AQ$508,$H$508:$K$508,0))*HLOOKUP(AQ$507,$J$504:$R$505,2)</f>
        <v>78.45</v>
      </c>
      <c r="AR554" s="743" cm="1">
        <f t="array" ref="AR554">INDEX($H554:$K554,0,MATCH(AR$508,$H$508:$K$508,0))*HLOOKUP(AR$507,$J$504:$R$505,2)</f>
        <v>0</v>
      </c>
      <c r="AS554" s="743" cm="1">
        <f t="array" ref="AS554">INDEX($H554:$K554,0,MATCH(AS$508,$H$508:$K$508,0))*HLOOKUP(AS$507,$J$504:$R$505,2)</f>
        <v>80.3</v>
      </c>
      <c r="AT554" s="743" cm="1">
        <f t="array" ref="AT554">INDEX($H554:$K554,0,MATCH(AT$508,$H$508:$K$508,0))*HLOOKUP(AT$507,$J$504:$R$505,2)</f>
        <v>81.45</v>
      </c>
      <c r="AU554" s="743" cm="1">
        <f t="array" ref="AU554">INDEX($H554:$K554,0,MATCH(AU$508,$H$508:$K$508,0))*HLOOKUP(AU$507,$J$504:$R$505,2)</f>
        <v>78.45</v>
      </c>
      <c r="AV554" s="196"/>
      <c r="AW554" s="196"/>
      <c r="AX554" s="17"/>
      <c r="AY554" s="9"/>
      <c r="AZ554" s="9"/>
      <c r="BA554" s="9"/>
    </row>
    <row r="555" spans="1:53" ht="15" outlineLevel="1" x14ac:dyDescent="0.25">
      <c r="A555" s="7"/>
      <c r="B555" s="8"/>
      <c r="C555" s="18"/>
      <c r="D555" s="18"/>
      <c r="E555" s="18"/>
      <c r="F555" s="27"/>
      <c r="G555" s="27" t="str">
        <f t="shared" si="131"/>
        <v>YYBLBzd</v>
      </c>
      <c r="H555" s="232">
        <v>0</v>
      </c>
      <c r="I555" s="232">
        <v>80.3</v>
      </c>
      <c r="J555" s="232">
        <v>81.45</v>
      </c>
      <c r="K555" s="232">
        <v>78.45</v>
      </c>
      <c r="L555" s="743" cm="1">
        <f t="array" ref="L555">INDEX($H555:$K555,0,MATCH(L$508,$H$508:$K$508,0))*HLOOKUP(L$507,$J$504:$R$505,2)</f>
        <v>0</v>
      </c>
      <c r="M555" s="743" cm="1">
        <f t="array" ref="M555">INDEX($H555:$K555,0,MATCH(M$508,$H$508:$K$508,0))*HLOOKUP(M$507,$J$504:$R$505,2)</f>
        <v>80.3</v>
      </c>
      <c r="N555" s="743" cm="1">
        <f t="array" ref="N555">INDEX($H555:$K555,0,MATCH(N$508,$H$508:$K$508,0))*HLOOKUP(N$507,$J$504:$R$505,2)</f>
        <v>81.45</v>
      </c>
      <c r="O555" s="743" cm="1">
        <f t="array" ref="O555">INDEX($H555:$K555,0,MATCH(O$508,$H$508:$K$508,0))*HLOOKUP(O$507,$J$504:$R$505,2)</f>
        <v>78.45</v>
      </c>
      <c r="P555" s="743" cm="1">
        <f t="array" ref="P555">INDEX($H555:$K555,0,MATCH(P$508,$H$508:$K$508,0))*HLOOKUP(P$507,$J$504:$R$505,2)</f>
        <v>0</v>
      </c>
      <c r="Q555" s="743" cm="1">
        <f t="array" ref="Q555">INDEX($H555:$K555,0,MATCH(Q$508,$H$508:$K$508,0))*HLOOKUP(Q$507,$J$504:$R$505,2)</f>
        <v>80.3</v>
      </c>
      <c r="R555" s="743" cm="1">
        <f t="array" ref="R555">INDEX($H555:$K555,0,MATCH(R$508,$H$508:$K$508,0))*HLOOKUP(R$507,$J$504:$R$505,2)</f>
        <v>81.45</v>
      </c>
      <c r="S555" s="743" cm="1">
        <f t="array" ref="S555">INDEX($H555:$K555,0,MATCH(S$508,$H$508:$K$508,0))*HLOOKUP(S$507,$J$504:$R$505,2)</f>
        <v>78.45</v>
      </c>
      <c r="T555" s="743" cm="1">
        <f t="array" ref="T555">INDEX($H555:$K555,0,MATCH(T$508,$H$508:$K$508,0))*HLOOKUP(T$507,$J$504:$R$505,2)</f>
        <v>0</v>
      </c>
      <c r="U555" s="743" cm="1">
        <f t="array" ref="U555">INDEX($H555:$K555,0,MATCH(U$508,$H$508:$K$508,0))*HLOOKUP(U$507,$J$504:$R$505,2)</f>
        <v>80.3</v>
      </c>
      <c r="V555" s="743" cm="1">
        <f t="array" ref="V555">INDEX($H555:$K555,0,MATCH(V$508,$H$508:$K$508,0))*HLOOKUP(V$507,$J$504:$R$505,2)</f>
        <v>81.45</v>
      </c>
      <c r="W555" s="743" cm="1">
        <f t="array" ref="W555">INDEX($H555:$K555,0,MATCH(W$508,$H$508:$K$508,0))*HLOOKUP(W$507,$J$504:$R$505,2)</f>
        <v>78.45</v>
      </c>
      <c r="X555" s="743" cm="1">
        <f t="array" ref="X555">INDEX($H555:$K555,0,MATCH(X$508,$H$508:$K$508,0))*HLOOKUP(X$507,$J$504:$R$505,2)</f>
        <v>0</v>
      </c>
      <c r="Y555" s="743" cm="1">
        <f t="array" ref="Y555">INDEX($H555:$K555,0,MATCH(Y$508,$H$508:$K$508,0))*HLOOKUP(Y$507,$J$504:$R$505,2)</f>
        <v>80.3</v>
      </c>
      <c r="Z555" s="743" cm="1">
        <f t="array" ref="Z555">INDEX($H555:$K555,0,MATCH(Z$508,$H$508:$K$508,0))*HLOOKUP(Z$507,$J$504:$R$505,2)</f>
        <v>81.45</v>
      </c>
      <c r="AA555" s="743" cm="1">
        <f t="array" ref="AA555">INDEX($H555:$K555,0,MATCH(AA$508,$H$508:$K$508,0))*HLOOKUP(AA$507,$J$504:$R$505,2)</f>
        <v>78.45</v>
      </c>
      <c r="AB555" s="743" cm="1">
        <f t="array" ref="AB555">INDEX($H555:$K555,0,MATCH(AB$508,$H$508:$K$508,0))*HLOOKUP(AB$507,$J$504:$R$505,2)</f>
        <v>0</v>
      </c>
      <c r="AC555" s="743" cm="1">
        <f t="array" ref="AC555">INDEX($H555:$K555,0,MATCH(AC$508,$H$508:$K$508,0))*HLOOKUP(AC$507,$J$504:$R$505,2)</f>
        <v>80.3</v>
      </c>
      <c r="AD555" s="743" cm="1">
        <f t="array" ref="AD555">INDEX($H555:$K555,0,MATCH(AD$508,$H$508:$K$508,0))*HLOOKUP(AD$507,$J$504:$R$505,2)</f>
        <v>81.45</v>
      </c>
      <c r="AE555" s="743" cm="1">
        <f t="array" ref="AE555">INDEX($H555:$K555,0,MATCH(AE$508,$H$508:$K$508,0))*HLOOKUP(AE$507,$J$504:$R$505,2)</f>
        <v>78.45</v>
      </c>
      <c r="AF555" s="743" cm="1">
        <f t="array" ref="AF555">INDEX($H555:$K555,0,MATCH(AF$508,$H$508:$K$508,0))*HLOOKUP(AF$507,$J$504:$R$505,2)</f>
        <v>0</v>
      </c>
      <c r="AG555" s="743" cm="1">
        <f t="array" ref="AG555">INDEX($H555:$K555,0,MATCH(AG$508,$H$508:$K$508,0))*HLOOKUP(AG$507,$J$504:$R$505,2)</f>
        <v>80.3</v>
      </c>
      <c r="AH555" s="743" cm="1">
        <f t="array" ref="AH555">INDEX($H555:$K555,0,MATCH(AH$508,$H$508:$K$508,0))*HLOOKUP(AH$507,$J$504:$R$505,2)</f>
        <v>81.45</v>
      </c>
      <c r="AI555" s="743" cm="1">
        <f t="array" ref="AI555">INDEX($H555:$K555,0,MATCH(AI$508,$H$508:$K$508,0))*HLOOKUP(AI$507,$J$504:$R$505,2)</f>
        <v>78.45</v>
      </c>
      <c r="AJ555" s="743" cm="1">
        <f t="array" ref="AJ555">INDEX($H555:$K555,0,MATCH(AJ$508,$H$508:$K$508,0))*HLOOKUP(AJ$507,$J$504:$R$505,2)</f>
        <v>0</v>
      </c>
      <c r="AK555" s="743" cm="1">
        <f t="array" ref="AK555">INDEX($H555:$K555,0,MATCH(AK$508,$H$508:$K$508,0))*HLOOKUP(AK$507,$J$504:$R$505,2)</f>
        <v>80.3</v>
      </c>
      <c r="AL555" s="743" cm="1">
        <f t="array" ref="AL555">INDEX($H555:$K555,0,MATCH(AL$508,$H$508:$K$508,0))*HLOOKUP(AL$507,$J$504:$R$505,2)</f>
        <v>81.45</v>
      </c>
      <c r="AM555" s="743" cm="1">
        <f t="array" ref="AM555">INDEX($H555:$K555,0,MATCH(AM$508,$H$508:$K$508,0))*HLOOKUP(AM$507,$J$504:$R$505,2)</f>
        <v>78.45</v>
      </c>
      <c r="AN555" s="743" cm="1">
        <f t="array" ref="AN555">INDEX($H555:$K555,0,MATCH(AN$508,$H$508:$K$508,0))*HLOOKUP(AN$507,$J$504:$R$505,2)</f>
        <v>0</v>
      </c>
      <c r="AO555" s="743" cm="1">
        <f t="array" ref="AO555">INDEX($H555:$K555,0,MATCH(AO$508,$H$508:$K$508,0))*HLOOKUP(AO$507,$J$504:$R$505,2)</f>
        <v>80.3</v>
      </c>
      <c r="AP555" s="743" cm="1">
        <f t="array" ref="AP555">INDEX($H555:$K555,0,MATCH(AP$508,$H$508:$K$508,0))*HLOOKUP(AP$507,$J$504:$R$505,2)</f>
        <v>81.45</v>
      </c>
      <c r="AQ555" s="743" cm="1">
        <f t="array" ref="AQ555">INDEX($H555:$K555,0,MATCH(AQ$508,$H$508:$K$508,0))*HLOOKUP(AQ$507,$J$504:$R$505,2)</f>
        <v>78.45</v>
      </c>
      <c r="AR555" s="743" cm="1">
        <f t="array" ref="AR555">INDEX($H555:$K555,0,MATCH(AR$508,$H$508:$K$508,0))*HLOOKUP(AR$507,$J$504:$R$505,2)</f>
        <v>0</v>
      </c>
      <c r="AS555" s="743" cm="1">
        <f t="array" ref="AS555">INDEX($H555:$K555,0,MATCH(AS$508,$H$508:$K$508,0))*HLOOKUP(AS$507,$J$504:$R$505,2)</f>
        <v>80.3</v>
      </c>
      <c r="AT555" s="743" cm="1">
        <f t="array" ref="AT555">INDEX($H555:$K555,0,MATCH(AT$508,$H$508:$K$508,0))*HLOOKUP(AT$507,$J$504:$R$505,2)</f>
        <v>81.45</v>
      </c>
      <c r="AU555" s="743" cm="1">
        <f t="array" ref="AU555">INDEX($H555:$K555,0,MATCH(AU$508,$H$508:$K$508,0))*HLOOKUP(AU$507,$J$504:$R$505,2)</f>
        <v>78.45</v>
      </c>
      <c r="AV555" s="196"/>
      <c r="AW555" s="196"/>
      <c r="AX555" s="17"/>
      <c r="AY555" s="9"/>
      <c r="AZ555" s="9"/>
      <c r="BA555" s="9"/>
    </row>
    <row r="556" spans="1:53" ht="15" outlineLevel="1" x14ac:dyDescent="0.25">
      <c r="A556" s="7"/>
      <c r="B556" s="8"/>
      <c r="C556" s="18"/>
      <c r="D556" s="18"/>
      <c r="E556" s="18"/>
      <c r="F556" s="27"/>
      <c r="G556" s="27" t="str">
        <f t="shared" si="131"/>
        <v>YYLBNb</v>
      </c>
      <c r="H556" s="232">
        <v>0</v>
      </c>
      <c r="I556" s="232">
        <v>80.3</v>
      </c>
      <c r="J556" s="232">
        <v>65.16</v>
      </c>
      <c r="K556" s="232">
        <v>54.3</v>
      </c>
      <c r="L556" s="743" cm="1">
        <f t="array" ref="L556">INDEX($H556:$K556,0,MATCH(L$508,$H$508:$K$508,0))*HLOOKUP(L$507,$J$504:$R$505,2)</f>
        <v>0</v>
      </c>
      <c r="M556" s="743" cm="1">
        <f t="array" ref="M556">INDEX($H556:$K556,0,MATCH(M$508,$H$508:$K$508,0))*HLOOKUP(M$507,$J$504:$R$505,2)</f>
        <v>80.3</v>
      </c>
      <c r="N556" s="743" cm="1">
        <f t="array" ref="N556">INDEX($H556:$K556,0,MATCH(N$508,$H$508:$K$508,0))*HLOOKUP(N$507,$J$504:$R$505,2)</f>
        <v>65.16</v>
      </c>
      <c r="O556" s="743" cm="1">
        <f t="array" ref="O556">INDEX($H556:$K556,0,MATCH(O$508,$H$508:$K$508,0))*HLOOKUP(O$507,$J$504:$R$505,2)</f>
        <v>54.3</v>
      </c>
      <c r="P556" s="743" cm="1">
        <f t="array" ref="P556">INDEX($H556:$K556,0,MATCH(P$508,$H$508:$K$508,0))*HLOOKUP(P$507,$J$504:$R$505,2)</f>
        <v>0</v>
      </c>
      <c r="Q556" s="743" cm="1">
        <f t="array" ref="Q556">INDEX($H556:$K556,0,MATCH(Q$508,$H$508:$K$508,0))*HLOOKUP(Q$507,$J$504:$R$505,2)</f>
        <v>80.3</v>
      </c>
      <c r="R556" s="743" cm="1">
        <f t="array" ref="R556">INDEX($H556:$K556,0,MATCH(R$508,$H$508:$K$508,0))*HLOOKUP(R$507,$J$504:$R$505,2)</f>
        <v>65.16</v>
      </c>
      <c r="S556" s="743" cm="1">
        <f t="array" ref="S556">INDEX($H556:$K556,0,MATCH(S$508,$H$508:$K$508,0))*HLOOKUP(S$507,$J$504:$R$505,2)</f>
        <v>54.3</v>
      </c>
      <c r="T556" s="743" cm="1">
        <f t="array" ref="T556">INDEX($H556:$K556,0,MATCH(T$508,$H$508:$K$508,0))*HLOOKUP(T$507,$J$504:$R$505,2)</f>
        <v>0</v>
      </c>
      <c r="U556" s="743" cm="1">
        <f t="array" ref="U556">INDEX($H556:$K556,0,MATCH(U$508,$H$508:$K$508,0))*HLOOKUP(U$507,$J$504:$R$505,2)</f>
        <v>80.3</v>
      </c>
      <c r="V556" s="743" cm="1">
        <f t="array" ref="V556">INDEX($H556:$K556,0,MATCH(V$508,$H$508:$K$508,0))*HLOOKUP(V$507,$J$504:$R$505,2)</f>
        <v>65.16</v>
      </c>
      <c r="W556" s="743" cm="1">
        <f t="array" ref="W556">INDEX($H556:$K556,0,MATCH(W$508,$H$508:$K$508,0))*HLOOKUP(W$507,$J$504:$R$505,2)</f>
        <v>54.3</v>
      </c>
      <c r="X556" s="743" cm="1">
        <f t="array" ref="X556">INDEX($H556:$K556,0,MATCH(X$508,$H$508:$K$508,0))*HLOOKUP(X$507,$J$504:$R$505,2)</f>
        <v>0</v>
      </c>
      <c r="Y556" s="743" cm="1">
        <f t="array" ref="Y556">INDEX($H556:$K556,0,MATCH(Y$508,$H$508:$K$508,0))*HLOOKUP(Y$507,$J$504:$R$505,2)</f>
        <v>80.3</v>
      </c>
      <c r="Z556" s="743" cm="1">
        <f t="array" ref="Z556">INDEX($H556:$K556,0,MATCH(Z$508,$H$508:$K$508,0))*HLOOKUP(Z$507,$J$504:$R$505,2)</f>
        <v>65.16</v>
      </c>
      <c r="AA556" s="743" cm="1">
        <f t="array" ref="AA556">INDEX($H556:$K556,0,MATCH(AA$508,$H$508:$K$508,0))*HLOOKUP(AA$507,$J$504:$R$505,2)</f>
        <v>54.3</v>
      </c>
      <c r="AB556" s="743" cm="1">
        <f t="array" ref="AB556">INDEX($H556:$K556,0,MATCH(AB$508,$H$508:$K$508,0))*HLOOKUP(AB$507,$J$504:$R$505,2)</f>
        <v>0</v>
      </c>
      <c r="AC556" s="743" cm="1">
        <f t="array" ref="AC556">INDEX($H556:$K556,0,MATCH(AC$508,$H$508:$K$508,0))*HLOOKUP(AC$507,$J$504:$R$505,2)</f>
        <v>80.3</v>
      </c>
      <c r="AD556" s="743" cm="1">
        <f t="array" ref="AD556">INDEX($H556:$K556,0,MATCH(AD$508,$H$508:$K$508,0))*HLOOKUP(AD$507,$J$504:$R$505,2)</f>
        <v>65.16</v>
      </c>
      <c r="AE556" s="743" cm="1">
        <f t="array" ref="AE556">INDEX($H556:$K556,0,MATCH(AE$508,$H$508:$K$508,0))*HLOOKUP(AE$507,$J$504:$R$505,2)</f>
        <v>54.3</v>
      </c>
      <c r="AF556" s="743" cm="1">
        <f t="array" ref="AF556">INDEX($H556:$K556,0,MATCH(AF$508,$H$508:$K$508,0))*HLOOKUP(AF$507,$J$504:$R$505,2)</f>
        <v>0</v>
      </c>
      <c r="AG556" s="743" cm="1">
        <f t="array" ref="AG556">INDEX($H556:$K556,0,MATCH(AG$508,$H$508:$K$508,0))*HLOOKUP(AG$507,$J$504:$R$505,2)</f>
        <v>80.3</v>
      </c>
      <c r="AH556" s="743" cm="1">
        <f t="array" ref="AH556">INDEX($H556:$K556,0,MATCH(AH$508,$H$508:$K$508,0))*HLOOKUP(AH$507,$J$504:$R$505,2)</f>
        <v>65.16</v>
      </c>
      <c r="AI556" s="743" cm="1">
        <f t="array" ref="AI556">INDEX($H556:$K556,0,MATCH(AI$508,$H$508:$K$508,0))*HLOOKUP(AI$507,$J$504:$R$505,2)</f>
        <v>54.3</v>
      </c>
      <c r="AJ556" s="743" cm="1">
        <f t="array" ref="AJ556">INDEX($H556:$K556,0,MATCH(AJ$508,$H$508:$K$508,0))*HLOOKUP(AJ$507,$J$504:$R$505,2)</f>
        <v>0</v>
      </c>
      <c r="AK556" s="743" cm="1">
        <f t="array" ref="AK556">INDEX($H556:$K556,0,MATCH(AK$508,$H$508:$K$508,0))*HLOOKUP(AK$507,$J$504:$R$505,2)</f>
        <v>80.3</v>
      </c>
      <c r="AL556" s="743" cm="1">
        <f t="array" ref="AL556">INDEX($H556:$K556,0,MATCH(AL$508,$H$508:$K$508,0))*HLOOKUP(AL$507,$J$504:$R$505,2)</f>
        <v>65.16</v>
      </c>
      <c r="AM556" s="743" cm="1">
        <f t="array" ref="AM556">INDEX($H556:$K556,0,MATCH(AM$508,$H$508:$K$508,0))*HLOOKUP(AM$507,$J$504:$R$505,2)</f>
        <v>54.3</v>
      </c>
      <c r="AN556" s="743" cm="1">
        <f t="array" ref="AN556">INDEX($H556:$K556,0,MATCH(AN$508,$H$508:$K$508,0))*HLOOKUP(AN$507,$J$504:$R$505,2)</f>
        <v>0</v>
      </c>
      <c r="AO556" s="743" cm="1">
        <f t="array" ref="AO556">INDEX($H556:$K556,0,MATCH(AO$508,$H$508:$K$508,0))*HLOOKUP(AO$507,$J$504:$R$505,2)</f>
        <v>80.3</v>
      </c>
      <c r="AP556" s="743" cm="1">
        <f t="array" ref="AP556">INDEX($H556:$K556,0,MATCH(AP$508,$H$508:$K$508,0))*HLOOKUP(AP$507,$J$504:$R$505,2)</f>
        <v>65.16</v>
      </c>
      <c r="AQ556" s="743" cm="1">
        <f t="array" ref="AQ556">INDEX($H556:$K556,0,MATCH(AQ$508,$H$508:$K$508,0))*HLOOKUP(AQ$507,$J$504:$R$505,2)</f>
        <v>54.3</v>
      </c>
      <c r="AR556" s="743" cm="1">
        <f t="array" ref="AR556">INDEX($H556:$K556,0,MATCH(AR$508,$H$508:$K$508,0))*HLOOKUP(AR$507,$J$504:$R$505,2)</f>
        <v>0</v>
      </c>
      <c r="AS556" s="743" cm="1">
        <f t="array" ref="AS556">INDEX($H556:$K556,0,MATCH(AS$508,$H$508:$K$508,0))*HLOOKUP(AS$507,$J$504:$R$505,2)</f>
        <v>80.3</v>
      </c>
      <c r="AT556" s="743" cm="1">
        <f t="array" ref="AT556">INDEX($H556:$K556,0,MATCH(AT$508,$H$508:$K$508,0))*HLOOKUP(AT$507,$J$504:$R$505,2)</f>
        <v>65.16</v>
      </c>
      <c r="AU556" s="743" cm="1">
        <f t="array" ref="AU556">INDEX($H556:$K556,0,MATCH(AU$508,$H$508:$K$508,0))*HLOOKUP(AU$507,$J$504:$R$505,2)</f>
        <v>54.3</v>
      </c>
      <c r="AV556" s="196"/>
      <c r="AW556" s="196"/>
      <c r="AX556" s="17"/>
      <c r="AY556" s="9"/>
      <c r="AZ556" s="9"/>
      <c r="BA556" s="9"/>
    </row>
    <row r="557" spans="1:53" ht="15" outlineLevel="1" x14ac:dyDescent="0.25">
      <c r="A557" s="7"/>
      <c r="B557" s="8"/>
      <c r="C557" s="18"/>
      <c r="D557" s="18"/>
      <c r="E557" s="18"/>
      <c r="F557" s="27"/>
      <c r="G557" s="27" t="str">
        <f t="shared" si="131"/>
        <v>YYLBNbd</v>
      </c>
      <c r="H557" s="232">
        <v>0</v>
      </c>
      <c r="I557" s="232">
        <v>80.3</v>
      </c>
      <c r="J557" s="232">
        <v>65.16</v>
      </c>
      <c r="K557" s="232">
        <v>54.3</v>
      </c>
      <c r="L557" s="743" cm="1">
        <f t="array" ref="L557">INDEX($H557:$K557,0,MATCH(L$508,$H$508:$K$508,0))*HLOOKUP(L$507,$J$504:$R$505,2)</f>
        <v>0</v>
      </c>
      <c r="M557" s="743" cm="1">
        <f t="array" ref="M557">INDEX($H557:$K557,0,MATCH(M$508,$H$508:$K$508,0))*HLOOKUP(M$507,$J$504:$R$505,2)</f>
        <v>80.3</v>
      </c>
      <c r="N557" s="743" cm="1">
        <f t="array" ref="N557">INDEX($H557:$K557,0,MATCH(N$508,$H$508:$K$508,0))*HLOOKUP(N$507,$J$504:$R$505,2)</f>
        <v>65.16</v>
      </c>
      <c r="O557" s="743" cm="1">
        <f t="array" ref="O557">INDEX($H557:$K557,0,MATCH(O$508,$H$508:$K$508,0))*HLOOKUP(O$507,$J$504:$R$505,2)</f>
        <v>54.3</v>
      </c>
      <c r="P557" s="743" cm="1">
        <f t="array" ref="P557">INDEX($H557:$K557,0,MATCH(P$508,$H$508:$K$508,0))*HLOOKUP(P$507,$J$504:$R$505,2)</f>
        <v>0</v>
      </c>
      <c r="Q557" s="743" cm="1">
        <f t="array" ref="Q557">INDEX($H557:$K557,0,MATCH(Q$508,$H$508:$K$508,0))*HLOOKUP(Q$507,$J$504:$R$505,2)</f>
        <v>80.3</v>
      </c>
      <c r="R557" s="743" cm="1">
        <f t="array" ref="R557">INDEX($H557:$K557,0,MATCH(R$508,$H$508:$K$508,0))*HLOOKUP(R$507,$J$504:$R$505,2)</f>
        <v>65.16</v>
      </c>
      <c r="S557" s="743" cm="1">
        <f t="array" ref="S557">INDEX($H557:$K557,0,MATCH(S$508,$H$508:$K$508,0))*HLOOKUP(S$507,$J$504:$R$505,2)</f>
        <v>54.3</v>
      </c>
      <c r="T557" s="743" cm="1">
        <f t="array" ref="T557">INDEX($H557:$K557,0,MATCH(T$508,$H$508:$K$508,0))*HLOOKUP(T$507,$J$504:$R$505,2)</f>
        <v>0</v>
      </c>
      <c r="U557" s="743" cm="1">
        <f t="array" ref="U557">INDEX($H557:$K557,0,MATCH(U$508,$H$508:$K$508,0))*HLOOKUP(U$507,$J$504:$R$505,2)</f>
        <v>80.3</v>
      </c>
      <c r="V557" s="743" cm="1">
        <f t="array" ref="V557">INDEX($H557:$K557,0,MATCH(V$508,$H$508:$K$508,0))*HLOOKUP(V$507,$J$504:$R$505,2)</f>
        <v>65.16</v>
      </c>
      <c r="W557" s="743" cm="1">
        <f t="array" ref="W557">INDEX($H557:$K557,0,MATCH(W$508,$H$508:$K$508,0))*HLOOKUP(W$507,$J$504:$R$505,2)</f>
        <v>54.3</v>
      </c>
      <c r="X557" s="743" cm="1">
        <f t="array" ref="X557">INDEX($H557:$K557,0,MATCH(X$508,$H$508:$K$508,0))*HLOOKUP(X$507,$J$504:$R$505,2)</f>
        <v>0</v>
      </c>
      <c r="Y557" s="743" cm="1">
        <f t="array" ref="Y557">INDEX($H557:$K557,0,MATCH(Y$508,$H$508:$K$508,0))*HLOOKUP(Y$507,$J$504:$R$505,2)</f>
        <v>80.3</v>
      </c>
      <c r="Z557" s="743" cm="1">
        <f t="array" ref="Z557">INDEX($H557:$K557,0,MATCH(Z$508,$H$508:$K$508,0))*HLOOKUP(Z$507,$J$504:$R$505,2)</f>
        <v>65.16</v>
      </c>
      <c r="AA557" s="743" cm="1">
        <f t="array" ref="AA557">INDEX($H557:$K557,0,MATCH(AA$508,$H$508:$K$508,0))*HLOOKUP(AA$507,$J$504:$R$505,2)</f>
        <v>54.3</v>
      </c>
      <c r="AB557" s="743" cm="1">
        <f t="array" ref="AB557">INDEX($H557:$K557,0,MATCH(AB$508,$H$508:$K$508,0))*HLOOKUP(AB$507,$J$504:$R$505,2)</f>
        <v>0</v>
      </c>
      <c r="AC557" s="743" cm="1">
        <f t="array" ref="AC557">INDEX($H557:$K557,0,MATCH(AC$508,$H$508:$K$508,0))*HLOOKUP(AC$507,$J$504:$R$505,2)</f>
        <v>80.3</v>
      </c>
      <c r="AD557" s="743" cm="1">
        <f t="array" ref="AD557">INDEX($H557:$K557,0,MATCH(AD$508,$H$508:$K$508,0))*HLOOKUP(AD$507,$J$504:$R$505,2)</f>
        <v>65.16</v>
      </c>
      <c r="AE557" s="743" cm="1">
        <f t="array" ref="AE557">INDEX($H557:$K557,0,MATCH(AE$508,$H$508:$K$508,0))*HLOOKUP(AE$507,$J$504:$R$505,2)</f>
        <v>54.3</v>
      </c>
      <c r="AF557" s="743" cm="1">
        <f t="array" ref="AF557">INDEX($H557:$K557,0,MATCH(AF$508,$H$508:$K$508,0))*HLOOKUP(AF$507,$J$504:$R$505,2)</f>
        <v>0</v>
      </c>
      <c r="AG557" s="743" cm="1">
        <f t="array" ref="AG557">INDEX($H557:$K557,0,MATCH(AG$508,$H$508:$K$508,0))*HLOOKUP(AG$507,$J$504:$R$505,2)</f>
        <v>80.3</v>
      </c>
      <c r="AH557" s="743" cm="1">
        <f t="array" ref="AH557">INDEX($H557:$K557,0,MATCH(AH$508,$H$508:$K$508,0))*HLOOKUP(AH$507,$J$504:$R$505,2)</f>
        <v>65.16</v>
      </c>
      <c r="AI557" s="743" cm="1">
        <f t="array" ref="AI557">INDEX($H557:$K557,0,MATCH(AI$508,$H$508:$K$508,0))*HLOOKUP(AI$507,$J$504:$R$505,2)</f>
        <v>54.3</v>
      </c>
      <c r="AJ557" s="743" cm="1">
        <f t="array" ref="AJ557">INDEX($H557:$K557,0,MATCH(AJ$508,$H$508:$K$508,0))*HLOOKUP(AJ$507,$J$504:$R$505,2)</f>
        <v>0</v>
      </c>
      <c r="AK557" s="743" cm="1">
        <f t="array" ref="AK557">INDEX($H557:$K557,0,MATCH(AK$508,$H$508:$K$508,0))*HLOOKUP(AK$507,$J$504:$R$505,2)</f>
        <v>80.3</v>
      </c>
      <c r="AL557" s="743" cm="1">
        <f t="array" ref="AL557">INDEX($H557:$K557,0,MATCH(AL$508,$H$508:$K$508,0))*HLOOKUP(AL$507,$J$504:$R$505,2)</f>
        <v>65.16</v>
      </c>
      <c r="AM557" s="743" cm="1">
        <f t="array" ref="AM557">INDEX($H557:$K557,0,MATCH(AM$508,$H$508:$K$508,0))*HLOOKUP(AM$507,$J$504:$R$505,2)</f>
        <v>54.3</v>
      </c>
      <c r="AN557" s="743" cm="1">
        <f t="array" ref="AN557">INDEX($H557:$K557,0,MATCH(AN$508,$H$508:$K$508,0))*HLOOKUP(AN$507,$J$504:$R$505,2)</f>
        <v>0</v>
      </c>
      <c r="AO557" s="743" cm="1">
        <f t="array" ref="AO557">INDEX($H557:$K557,0,MATCH(AO$508,$H$508:$K$508,0))*HLOOKUP(AO$507,$J$504:$R$505,2)</f>
        <v>80.3</v>
      </c>
      <c r="AP557" s="743" cm="1">
        <f t="array" ref="AP557">INDEX($H557:$K557,0,MATCH(AP$508,$H$508:$K$508,0))*HLOOKUP(AP$507,$J$504:$R$505,2)</f>
        <v>65.16</v>
      </c>
      <c r="AQ557" s="743" cm="1">
        <f t="array" ref="AQ557">INDEX($H557:$K557,0,MATCH(AQ$508,$H$508:$K$508,0))*HLOOKUP(AQ$507,$J$504:$R$505,2)</f>
        <v>54.3</v>
      </c>
      <c r="AR557" s="743" cm="1">
        <f t="array" ref="AR557">INDEX($H557:$K557,0,MATCH(AR$508,$H$508:$K$508,0))*HLOOKUP(AR$507,$J$504:$R$505,2)</f>
        <v>0</v>
      </c>
      <c r="AS557" s="743" cm="1">
        <f t="array" ref="AS557">INDEX($H557:$K557,0,MATCH(AS$508,$H$508:$K$508,0))*HLOOKUP(AS$507,$J$504:$R$505,2)</f>
        <v>80.3</v>
      </c>
      <c r="AT557" s="743" cm="1">
        <f t="array" ref="AT557">INDEX($H557:$K557,0,MATCH(AT$508,$H$508:$K$508,0))*HLOOKUP(AT$507,$J$504:$R$505,2)</f>
        <v>65.16</v>
      </c>
      <c r="AU557" s="743" cm="1">
        <f t="array" ref="AU557">INDEX($H557:$K557,0,MATCH(AU$508,$H$508:$K$508,0))*HLOOKUP(AU$507,$J$504:$R$505,2)</f>
        <v>54.3</v>
      </c>
      <c r="AV557" s="196"/>
      <c r="AW557" s="196"/>
      <c r="AX557" s="17"/>
      <c r="AY557" s="9"/>
      <c r="AZ557" s="9"/>
      <c r="BA557" s="9"/>
    </row>
    <row r="558" spans="1:53" ht="15" outlineLevel="1" x14ac:dyDescent="0.25">
      <c r="A558" s="7"/>
      <c r="B558" s="8"/>
      <c r="C558" s="18"/>
      <c r="D558" s="18"/>
      <c r="E558" s="18"/>
      <c r="F558" s="27"/>
      <c r="G558" s="27" t="str">
        <f t="shared" si="131"/>
        <v>YYNWNw</v>
      </c>
      <c r="H558" s="232">
        <v>0</v>
      </c>
      <c r="I558" s="232">
        <v>80.3</v>
      </c>
      <c r="J558" s="232">
        <v>65.16</v>
      </c>
      <c r="K558" s="232">
        <v>54.3</v>
      </c>
      <c r="L558" s="743" cm="1">
        <f t="array" ref="L558">INDEX($H558:$K558,0,MATCH(L$508,$H$508:$K$508,0))*HLOOKUP(L$507,$J$504:$R$505,2)</f>
        <v>0</v>
      </c>
      <c r="M558" s="743" cm="1">
        <f t="array" ref="M558">INDEX($H558:$K558,0,MATCH(M$508,$H$508:$K$508,0))*HLOOKUP(M$507,$J$504:$R$505,2)</f>
        <v>80.3</v>
      </c>
      <c r="N558" s="743" cm="1">
        <f t="array" ref="N558">INDEX($H558:$K558,0,MATCH(N$508,$H$508:$K$508,0))*HLOOKUP(N$507,$J$504:$R$505,2)</f>
        <v>65.16</v>
      </c>
      <c r="O558" s="743" cm="1">
        <f t="array" ref="O558">INDEX($H558:$K558,0,MATCH(O$508,$H$508:$K$508,0))*HLOOKUP(O$507,$J$504:$R$505,2)</f>
        <v>54.3</v>
      </c>
      <c r="P558" s="743" cm="1">
        <f t="array" ref="P558">INDEX($H558:$K558,0,MATCH(P$508,$H$508:$K$508,0))*HLOOKUP(P$507,$J$504:$R$505,2)</f>
        <v>0</v>
      </c>
      <c r="Q558" s="743" cm="1">
        <f t="array" ref="Q558">INDEX($H558:$K558,0,MATCH(Q$508,$H$508:$K$508,0))*HLOOKUP(Q$507,$J$504:$R$505,2)</f>
        <v>80.3</v>
      </c>
      <c r="R558" s="743" cm="1">
        <f t="array" ref="R558">INDEX($H558:$K558,0,MATCH(R$508,$H$508:$K$508,0))*HLOOKUP(R$507,$J$504:$R$505,2)</f>
        <v>65.16</v>
      </c>
      <c r="S558" s="743" cm="1">
        <f t="array" ref="S558">INDEX($H558:$K558,0,MATCH(S$508,$H$508:$K$508,0))*HLOOKUP(S$507,$J$504:$R$505,2)</f>
        <v>54.3</v>
      </c>
      <c r="T558" s="743" cm="1">
        <f t="array" ref="T558">INDEX($H558:$K558,0,MATCH(T$508,$H$508:$K$508,0))*HLOOKUP(T$507,$J$504:$R$505,2)</f>
        <v>0</v>
      </c>
      <c r="U558" s="743" cm="1">
        <f t="array" ref="U558">INDEX($H558:$K558,0,MATCH(U$508,$H$508:$K$508,0))*HLOOKUP(U$507,$J$504:$R$505,2)</f>
        <v>80.3</v>
      </c>
      <c r="V558" s="743" cm="1">
        <f t="array" ref="V558">INDEX($H558:$K558,0,MATCH(V$508,$H$508:$K$508,0))*HLOOKUP(V$507,$J$504:$R$505,2)</f>
        <v>65.16</v>
      </c>
      <c r="W558" s="743" cm="1">
        <f t="array" ref="W558">INDEX($H558:$K558,0,MATCH(W$508,$H$508:$K$508,0))*HLOOKUP(W$507,$J$504:$R$505,2)</f>
        <v>54.3</v>
      </c>
      <c r="X558" s="743" cm="1">
        <f t="array" ref="X558">INDEX($H558:$K558,0,MATCH(X$508,$H$508:$K$508,0))*HLOOKUP(X$507,$J$504:$R$505,2)</f>
        <v>0</v>
      </c>
      <c r="Y558" s="743" cm="1">
        <f t="array" ref="Y558">INDEX($H558:$K558,0,MATCH(Y$508,$H$508:$K$508,0))*HLOOKUP(Y$507,$J$504:$R$505,2)</f>
        <v>80.3</v>
      </c>
      <c r="Z558" s="743" cm="1">
        <f t="array" ref="Z558">INDEX($H558:$K558,0,MATCH(Z$508,$H$508:$K$508,0))*HLOOKUP(Z$507,$J$504:$R$505,2)</f>
        <v>65.16</v>
      </c>
      <c r="AA558" s="743" cm="1">
        <f t="array" ref="AA558">INDEX($H558:$K558,0,MATCH(AA$508,$H$508:$K$508,0))*HLOOKUP(AA$507,$J$504:$R$505,2)</f>
        <v>54.3</v>
      </c>
      <c r="AB558" s="743" cm="1">
        <f t="array" ref="AB558">INDEX($H558:$K558,0,MATCH(AB$508,$H$508:$K$508,0))*HLOOKUP(AB$507,$J$504:$R$505,2)</f>
        <v>0</v>
      </c>
      <c r="AC558" s="743" cm="1">
        <f t="array" ref="AC558">INDEX($H558:$K558,0,MATCH(AC$508,$H$508:$K$508,0))*HLOOKUP(AC$507,$J$504:$R$505,2)</f>
        <v>80.3</v>
      </c>
      <c r="AD558" s="743" cm="1">
        <f t="array" ref="AD558">INDEX($H558:$K558,0,MATCH(AD$508,$H$508:$K$508,0))*HLOOKUP(AD$507,$J$504:$R$505,2)</f>
        <v>65.16</v>
      </c>
      <c r="AE558" s="743" cm="1">
        <f t="array" ref="AE558">INDEX($H558:$K558,0,MATCH(AE$508,$H$508:$K$508,0))*HLOOKUP(AE$507,$J$504:$R$505,2)</f>
        <v>54.3</v>
      </c>
      <c r="AF558" s="743" cm="1">
        <f t="array" ref="AF558">INDEX($H558:$K558,0,MATCH(AF$508,$H$508:$K$508,0))*HLOOKUP(AF$507,$J$504:$R$505,2)</f>
        <v>0</v>
      </c>
      <c r="AG558" s="743" cm="1">
        <f t="array" ref="AG558">INDEX($H558:$K558,0,MATCH(AG$508,$H$508:$K$508,0))*HLOOKUP(AG$507,$J$504:$R$505,2)</f>
        <v>80.3</v>
      </c>
      <c r="AH558" s="743" cm="1">
        <f t="array" ref="AH558">INDEX($H558:$K558,0,MATCH(AH$508,$H$508:$K$508,0))*HLOOKUP(AH$507,$J$504:$R$505,2)</f>
        <v>65.16</v>
      </c>
      <c r="AI558" s="743" cm="1">
        <f t="array" ref="AI558">INDEX($H558:$K558,0,MATCH(AI$508,$H$508:$K$508,0))*HLOOKUP(AI$507,$J$504:$R$505,2)</f>
        <v>54.3</v>
      </c>
      <c r="AJ558" s="743" cm="1">
        <f t="array" ref="AJ558">INDEX($H558:$K558,0,MATCH(AJ$508,$H$508:$K$508,0))*HLOOKUP(AJ$507,$J$504:$R$505,2)</f>
        <v>0</v>
      </c>
      <c r="AK558" s="743" cm="1">
        <f t="array" ref="AK558">INDEX($H558:$K558,0,MATCH(AK$508,$H$508:$K$508,0))*HLOOKUP(AK$507,$J$504:$R$505,2)</f>
        <v>80.3</v>
      </c>
      <c r="AL558" s="743" cm="1">
        <f t="array" ref="AL558">INDEX($H558:$K558,0,MATCH(AL$508,$H$508:$K$508,0))*HLOOKUP(AL$507,$J$504:$R$505,2)</f>
        <v>65.16</v>
      </c>
      <c r="AM558" s="743" cm="1">
        <f t="array" ref="AM558">INDEX($H558:$K558,0,MATCH(AM$508,$H$508:$K$508,0))*HLOOKUP(AM$507,$J$504:$R$505,2)</f>
        <v>54.3</v>
      </c>
      <c r="AN558" s="743" cm="1">
        <f t="array" ref="AN558">INDEX($H558:$K558,0,MATCH(AN$508,$H$508:$K$508,0))*HLOOKUP(AN$507,$J$504:$R$505,2)</f>
        <v>0</v>
      </c>
      <c r="AO558" s="743" cm="1">
        <f t="array" ref="AO558">INDEX($H558:$K558,0,MATCH(AO$508,$H$508:$K$508,0))*HLOOKUP(AO$507,$J$504:$R$505,2)</f>
        <v>80.3</v>
      </c>
      <c r="AP558" s="743" cm="1">
        <f t="array" ref="AP558">INDEX($H558:$K558,0,MATCH(AP$508,$H$508:$K$508,0))*HLOOKUP(AP$507,$J$504:$R$505,2)</f>
        <v>65.16</v>
      </c>
      <c r="AQ558" s="743" cm="1">
        <f t="array" ref="AQ558">INDEX($H558:$K558,0,MATCH(AQ$508,$H$508:$K$508,0))*HLOOKUP(AQ$507,$J$504:$R$505,2)</f>
        <v>54.3</v>
      </c>
      <c r="AR558" s="743" cm="1">
        <f t="array" ref="AR558">INDEX($H558:$K558,0,MATCH(AR$508,$H$508:$K$508,0))*HLOOKUP(AR$507,$J$504:$R$505,2)</f>
        <v>0</v>
      </c>
      <c r="AS558" s="743" cm="1">
        <f t="array" ref="AS558">INDEX($H558:$K558,0,MATCH(AS$508,$H$508:$K$508,0))*HLOOKUP(AS$507,$J$504:$R$505,2)</f>
        <v>80.3</v>
      </c>
      <c r="AT558" s="743" cm="1">
        <f t="array" ref="AT558">INDEX($H558:$K558,0,MATCH(AT$508,$H$508:$K$508,0))*HLOOKUP(AT$507,$J$504:$R$505,2)</f>
        <v>65.16</v>
      </c>
      <c r="AU558" s="743" cm="1">
        <f t="array" ref="AU558">INDEX($H558:$K558,0,MATCH(AU$508,$H$508:$K$508,0))*HLOOKUP(AU$507,$J$504:$R$505,2)</f>
        <v>54.3</v>
      </c>
      <c r="AV558" s="196"/>
      <c r="AW558" s="196"/>
      <c r="AX558" s="17"/>
      <c r="AY558" s="9"/>
      <c r="AZ558" s="9"/>
      <c r="BA558" s="9"/>
    </row>
    <row r="559" spans="1:53" ht="15" outlineLevel="1" x14ac:dyDescent="0.25">
      <c r="A559" s="7"/>
      <c r="B559" s="8"/>
      <c r="C559" s="18"/>
      <c r="D559" s="18"/>
      <c r="E559" s="18"/>
      <c r="F559" s="27"/>
      <c r="G559" s="27" t="str">
        <f t="shared" si="131"/>
        <v>YYNWNwd</v>
      </c>
      <c r="H559" s="232">
        <v>0</v>
      </c>
      <c r="I559" s="232">
        <v>80.3</v>
      </c>
      <c r="J559" s="232">
        <v>65.16</v>
      </c>
      <c r="K559" s="232">
        <v>54.3</v>
      </c>
      <c r="L559" s="743" cm="1">
        <f t="array" ref="L559">INDEX($H559:$K559,0,MATCH(L$508,$H$508:$K$508,0))*HLOOKUP(L$507,$J$504:$R$505,2)</f>
        <v>0</v>
      </c>
      <c r="M559" s="743" cm="1">
        <f t="array" ref="M559">INDEX($H559:$K559,0,MATCH(M$508,$H$508:$K$508,0))*HLOOKUP(M$507,$J$504:$R$505,2)</f>
        <v>80.3</v>
      </c>
      <c r="N559" s="743" cm="1">
        <f t="array" ref="N559">INDEX($H559:$K559,0,MATCH(N$508,$H$508:$K$508,0))*HLOOKUP(N$507,$J$504:$R$505,2)</f>
        <v>65.16</v>
      </c>
      <c r="O559" s="743" cm="1">
        <f t="array" ref="O559">INDEX($H559:$K559,0,MATCH(O$508,$H$508:$K$508,0))*HLOOKUP(O$507,$J$504:$R$505,2)</f>
        <v>54.3</v>
      </c>
      <c r="P559" s="743" cm="1">
        <f t="array" ref="P559">INDEX($H559:$K559,0,MATCH(P$508,$H$508:$K$508,0))*HLOOKUP(P$507,$J$504:$R$505,2)</f>
        <v>0</v>
      </c>
      <c r="Q559" s="743" cm="1">
        <f t="array" ref="Q559">INDEX($H559:$K559,0,MATCH(Q$508,$H$508:$K$508,0))*HLOOKUP(Q$507,$J$504:$R$505,2)</f>
        <v>80.3</v>
      </c>
      <c r="R559" s="743" cm="1">
        <f t="array" ref="R559">INDEX($H559:$K559,0,MATCH(R$508,$H$508:$K$508,0))*HLOOKUP(R$507,$J$504:$R$505,2)</f>
        <v>65.16</v>
      </c>
      <c r="S559" s="743" cm="1">
        <f t="array" ref="S559">INDEX($H559:$K559,0,MATCH(S$508,$H$508:$K$508,0))*HLOOKUP(S$507,$J$504:$R$505,2)</f>
        <v>54.3</v>
      </c>
      <c r="T559" s="743" cm="1">
        <f t="array" ref="T559">INDEX($H559:$K559,0,MATCH(T$508,$H$508:$K$508,0))*HLOOKUP(T$507,$J$504:$R$505,2)</f>
        <v>0</v>
      </c>
      <c r="U559" s="743" cm="1">
        <f t="array" ref="U559">INDEX($H559:$K559,0,MATCH(U$508,$H$508:$K$508,0))*HLOOKUP(U$507,$J$504:$R$505,2)</f>
        <v>80.3</v>
      </c>
      <c r="V559" s="743" cm="1">
        <f t="array" ref="V559">INDEX($H559:$K559,0,MATCH(V$508,$H$508:$K$508,0))*HLOOKUP(V$507,$J$504:$R$505,2)</f>
        <v>65.16</v>
      </c>
      <c r="W559" s="743" cm="1">
        <f t="array" ref="W559">INDEX($H559:$K559,0,MATCH(W$508,$H$508:$K$508,0))*HLOOKUP(W$507,$J$504:$R$505,2)</f>
        <v>54.3</v>
      </c>
      <c r="X559" s="743" cm="1">
        <f t="array" ref="X559">INDEX($H559:$K559,0,MATCH(X$508,$H$508:$K$508,0))*HLOOKUP(X$507,$J$504:$R$505,2)</f>
        <v>0</v>
      </c>
      <c r="Y559" s="743" cm="1">
        <f t="array" ref="Y559">INDEX($H559:$K559,0,MATCH(Y$508,$H$508:$K$508,0))*HLOOKUP(Y$507,$J$504:$R$505,2)</f>
        <v>80.3</v>
      </c>
      <c r="Z559" s="743" cm="1">
        <f t="array" ref="Z559">INDEX($H559:$K559,0,MATCH(Z$508,$H$508:$K$508,0))*HLOOKUP(Z$507,$J$504:$R$505,2)</f>
        <v>65.16</v>
      </c>
      <c r="AA559" s="743" cm="1">
        <f t="array" ref="AA559">INDEX($H559:$K559,0,MATCH(AA$508,$H$508:$K$508,0))*HLOOKUP(AA$507,$J$504:$R$505,2)</f>
        <v>54.3</v>
      </c>
      <c r="AB559" s="743" cm="1">
        <f t="array" ref="AB559">INDEX($H559:$K559,0,MATCH(AB$508,$H$508:$K$508,0))*HLOOKUP(AB$507,$J$504:$R$505,2)</f>
        <v>0</v>
      </c>
      <c r="AC559" s="743" cm="1">
        <f t="array" ref="AC559">INDEX($H559:$K559,0,MATCH(AC$508,$H$508:$K$508,0))*HLOOKUP(AC$507,$J$504:$R$505,2)</f>
        <v>80.3</v>
      </c>
      <c r="AD559" s="743" cm="1">
        <f t="array" ref="AD559">INDEX($H559:$K559,0,MATCH(AD$508,$H$508:$K$508,0))*HLOOKUP(AD$507,$J$504:$R$505,2)</f>
        <v>65.16</v>
      </c>
      <c r="AE559" s="743" cm="1">
        <f t="array" ref="AE559">INDEX($H559:$K559,0,MATCH(AE$508,$H$508:$K$508,0))*HLOOKUP(AE$507,$J$504:$R$505,2)</f>
        <v>54.3</v>
      </c>
      <c r="AF559" s="743" cm="1">
        <f t="array" ref="AF559">INDEX($H559:$K559,0,MATCH(AF$508,$H$508:$K$508,0))*HLOOKUP(AF$507,$J$504:$R$505,2)</f>
        <v>0</v>
      </c>
      <c r="AG559" s="743" cm="1">
        <f t="array" ref="AG559">INDEX($H559:$K559,0,MATCH(AG$508,$H$508:$K$508,0))*HLOOKUP(AG$507,$J$504:$R$505,2)</f>
        <v>80.3</v>
      </c>
      <c r="AH559" s="743" cm="1">
        <f t="array" ref="AH559">INDEX($H559:$K559,0,MATCH(AH$508,$H$508:$K$508,0))*HLOOKUP(AH$507,$J$504:$R$505,2)</f>
        <v>65.16</v>
      </c>
      <c r="AI559" s="743" cm="1">
        <f t="array" ref="AI559">INDEX($H559:$K559,0,MATCH(AI$508,$H$508:$K$508,0))*HLOOKUP(AI$507,$J$504:$R$505,2)</f>
        <v>54.3</v>
      </c>
      <c r="AJ559" s="743" cm="1">
        <f t="array" ref="AJ559">INDEX($H559:$K559,0,MATCH(AJ$508,$H$508:$K$508,0))*HLOOKUP(AJ$507,$J$504:$R$505,2)</f>
        <v>0</v>
      </c>
      <c r="AK559" s="743" cm="1">
        <f t="array" ref="AK559">INDEX($H559:$K559,0,MATCH(AK$508,$H$508:$K$508,0))*HLOOKUP(AK$507,$J$504:$R$505,2)</f>
        <v>80.3</v>
      </c>
      <c r="AL559" s="743" cm="1">
        <f t="array" ref="AL559">INDEX($H559:$K559,0,MATCH(AL$508,$H$508:$K$508,0))*HLOOKUP(AL$507,$J$504:$R$505,2)</f>
        <v>65.16</v>
      </c>
      <c r="AM559" s="743" cm="1">
        <f t="array" ref="AM559">INDEX($H559:$K559,0,MATCH(AM$508,$H$508:$K$508,0))*HLOOKUP(AM$507,$J$504:$R$505,2)</f>
        <v>54.3</v>
      </c>
      <c r="AN559" s="743" cm="1">
        <f t="array" ref="AN559">INDEX($H559:$K559,0,MATCH(AN$508,$H$508:$K$508,0))*HLOOKUP(AN$507,$J$504:$R$505,2)</f>
        <v>0</v>
      </c>
      <c r="AO559" s="743" cm="1">
        <f t="array" ref="AO559">INDEX($H559:$K559,0,MATCH(AO$508,$H$508:$K$508,0))*HLOOKUP(AO$507,$J$504:$R$505,2)</f>
        <v>80.3</v>
      </c>
      <c r="AP559" s="743" cm="1">
        <f t="array" ref="AP559">INDEX($H559:$K559,0,MATCH(AP$508,$H$508:$K$508,0))*HLOOKUP(AP$507,$J$504:$R$505,2)</f>
        <v>65.16</v>
      </c>
      <c r="AQ559" s="743" cm="1">
        <f t="array" ref="AQ559">INDEX($H559:$K559,0,MATCH(AQ$508,$H$508:$K$508,0))*HLOOKUP(AQ$507,$J$504:$R$505,2)</f>
        <v>54.3</v>
      </c>
      <c r="AR559" s="743" cm="1">
        <f t="array" ref="AR559">INDEX($H559:$K559,0,MATCH(AR$508,$H$508:$K$508,0))*HLOOKUP(AR$507,$J$504:$R$505,2)</f>
        <v>0</v>
      </c>
      <c r="AS559" s="743" cm="1">
        <f t="array" ref="AS559">INDEX($H559:$K559,0,MATCH(AS$508,$H$508:$K$508,0))*HLOOKUP(AS$507,$J$504:$R$505,2)</f>
        <v>80.3</v>
      </c>
      <c r="AT559" s="743" cm="1">
        <f t="array" ref="AT559">INDEX($H559:$K559,0,MATCH(AT$508,$H$508:$K$508,0))*HLOOKUP(AT$507,$J$504:$R$505,2)</f>
        <v>65.16</v>
      </c>
      <c r="AU559" s="743" cm="1">
        <f t="array" ref="AU559">INDEX($H559:$K559,0,MATCH(AU$508,$H$508:$K$508,0))*HLOOKUP(AU$507,$J$504:$R$505,2)</f>
        <v>54.3</v>
      </c>
      <c r="AV559" s="196"/>
      <c r="AW559" s="196"/>
      <c r="AX559" s="17"/>
      <c r="AY559" s="9"/>
      <c r="AZ559" s="9"/>
      <c r="BA559" s="9"/>
    </row>
    <row r="560" spans="1:53" ht="15" outlineLevel="1" x14ac:dyDescent="0.25">
      <c r="A560" s="7"/>
      <c r="B560" s="8"/>
      <c r="C560" s="18"/>
      <c r="D560" s="18"/>
      <c r="E560" s="18"/>
      <c r="F560" s="27"/>
      <c r="G560" s="27" t="str">
        <f t="shared" si="131"/>
        <v>YYWNWz</v>
      </c>
      <c r="H560" s="232">
        <v>0</v>
      </c>
      <c r="I560" s="232">
        <v>80.3</v>
      </c>
      <c r="J560" s="232">
        <v>81.45</v>
      </c>
      <c r="K560" s="232">
        <v>78.45</v>
      </c>
      <c r="L560" s="743" cm="1">
        <f t="array" ref="L560">INDEX($H560:$K560,0,MATCH(L$508,$H$508:$K$508,0))*HLOOKUP(L$507,$J$504:$R$505,2)</f>
        <v>0</v>
      </c>
      <c r="M560" s="743" cm="1">
        <f t="array" ref="M560">INDEX($H560:$K560,0,MATCH(M$508,$H$508:$K$508,0))*HLOOKUP(M$507,$J$504:$R$505,2)</f>
        <v>80.3</v>
      </c>
      <c r="N560" s="743" cm="1">
        <f t="array" ref="N560">INDEX($H560:$K560,0,MATCH(N$508,$H$508:$K$508,0))*HLOOKUP(N$507,$J$504:$R$505,2)</f>
        <v>81.45</v>
      </c>
      <c r="O560" s="743" cm="1">
        <f t="array" ref="O560">INDEX($H560:$K560,0,MATCH(O$508,$H$508:$K$508,0))*HLOOKUP(O$507,$J$504:$R$505,2)</f>
        <v>78.45</v>
      </c>
      <c r="P560" s="743" cm="1">
        <f t="array" ref="P560">INDEX($H560:$K560,0,MATCH(P$508,$H$508:$K$508,0))*HLOOKUP(P$507,$J$504:$R$505,2)</f>
        <v>0</v>
      </c>
      <c r="Q560" s="743" cm="1">
        <f t="array" ref="Q560">INDEX($H560:$K560,0,MATCH(Q$508,$H$508:$K$508,0))*HLOOKUP(Q$507,$J$504:$R$505,2)</f>
        <v>80.3</v>
      </c>
      <c r="R560" s="743" cm="1">
        <f t="array" ref="R560">INDEX($H560:$K560,0,MATCH(R$508,$H$508:$K$508,0))*HLOOKUP(R$507,$J$504:$R$505,2)</f>
        <v>81.45</v>
      </c>
      <c r="S560" s="743" cm="1">
        <f t="array" ref="S560">INDEX($H560:$K560,0,MATCH(S$508,$H$508:$K$508,0))*HLOOKUP(S$507,$J$504:$R$505,2)</f>
        <v>78.45</v>
      </c>
      <c r="T560" s="743" cm="1">
        <f t="array" ref="T560">INDEX($H560:$K560,0,MATCH(T$508,$H$508:$K$508,0))*HLOOKUP(T$507,$J$504:$R$505,2)</f>
        <v>0</v>
      </c>
      <c r="U560" s="743" cm="1">
        <f t="array" ref="U560">INDEX($H560:$K560,0,MATCH(U$508,$H$508:$K$508,0))*HLOOKUP(U$507,$J$504:$R$505,2)</f>
        <v>80.3</v>
      </c>
      <c r="V560" s="743" cm="1">
        <f t="array" ref="V560">INDEX($H560:$K560,0,MATCH(V$508,$H$508:$K$508,0))*HLOOKUP(V$507,$J$504:$R$505,2)</f>
        <v>81.45</v>
      </c>
      <c r="W560" s="743" cm="1">
        <f t="array" ref="W560">INDEX($H560:$K560,0,MATCH(W$508,$H$508:$K$508,0))*HLOOKUP(W$507,$J$504:$R$505,2)</f>
        <v>78.45</v>
      </c>
      <c r="X560" s="743" cm="1">
        <f t="array" ref="X560">INDEX($H560:$K560,0,MATCH(X$508,$H$508:$K$508,0))*HLOOKUP(X$507,$J$504:$R$505,2)</f>
        <v>0</v>
      </c>
      <c r="Y560" s="743" cm="1">
        <f t="array" ref="Y560">INDEX($H560:$K560,0,MATCH(Y$508,$H$508:$K$508,0))*HLOOKUP(Y$507,$J$504:$R$505,2)</f>
        <v>80.3</v>
      </c>
      <c r="Z560" s="743" cm="1">
        <f t="array" ref="Z560">INDEX($H560:$K560,0,MATCH(Z$508,$H$508:$K$508,0))*HLOOKUP(Z$507,$J$504:$R$505,2)</f>
        <v>81.45</v>
      </c>
      <c r="AA560" s="743" cm="1">
        <f t="array" ref="AA560">INDEX($H560:$K560,0,MATCH(AA$508,$H$508:$K$508,0))*HLOOKUP(AA$507,$J$504:$R$505,2)</f>
        <v>78.45</v>
      </c>
      <c r="AB560" s="743" cm="1">
        <f t="array" ref="AB560">INDEX($H560:$K560,0,MATCH(AB$508,$H$508:$K$508,0))*HLOOKUP(AB$507,$J$504:$R$505,2)</f>
        <v>0</v>
      </c>
      <c r="AC560" s="743" cm="1">
        <f t="array" ref="AC560">INDEX($H560:$K560,0,MATCH(AC$508,$H$508:$K$508,0))*HLOOKUP(AC$507,$J$504:$R$505,2)</f>
        <v>80.3</v>
      </c>
      <c r="AD560" s="743" cm="1">
        <f t="array" ref="AD560">INDEX($H560:$K560,0,MATCH(AD$508,$H$508:$K$508,0))*HLOOKUP(AD$507,$J$504:$R$505,2)</f>
        <v>81.45</v>
      </c>
      <c r="AE560" s="743" cm="1">
        <f t="array" ref="AE560">INDEX($H560:$K560,0,MATCH(AE$508,$H$508:$K$508,0))*HLOOKUP(AE$507,$J$504:$R$505,2)</f>
        <v>78.45</v>
      </c>
      <c r="AF560" s="743" cm="1">
        <f t="array" ref="AF560">INDEX($H560:$K560,0,MATCH(AF$508,$H$508:$K$508,0))*HLOOKUP(AF$507,$J$504:$R$505,2)</f>
        <v>0</v>
      </c>
      <c r="AG560" s="743" cm="1">
        <f t="array" ref="AG560">INDEX($H560:$K560,0,MATCH(AG$508,$H$508:$K$508,0))*HLOOKUP(AG$507,$J$504:$R$505,2)</f>
        <v>80.3</v>
      </c>
      <c r="AH560" s="743" cm="1">
        <f t="array" ref="AH560">INDEX($H560:$K560,0,MATCH(AH$508,$H$508:$K$508,0))*HLOOKUP(AH$507,$J$504:$R$505,2)</f>
        <v>81.45</v>
      </c>
      <c r="AI560" s="743" cm="1">
        <f t="array" ref="AI560">INDEX($H560:$K560,0,MATCH(AI$508,$H$508:$K$508,0))*HLOOKUP(AI$507,$J$504:$R$505,2)</f>
        <v>78.45</v>
      </c>
      <c r="AJ560" s="743" cm="1">
        <f t="array" ref="AJ560">INDEX($H560:$K560,0,MATCH(AJ$508,$H$508:$K$508,0))*HLOOKUP(AJ$507,$J$504:$R$505,2)</f>
        <v>0</v>
      </c>
      <c r="AK560" s="743" cm="1">
        <f t="array" ref="AK560">INDEX($H560:$K560,0,MATCH(AK$508,$H$508:$K$508,0))*HLOOKUP(AK$507,$J$504:$R$505,2)</f>
        <v>80.3</v>
      </c>
      <c r="AL560" s="743" cm="1">
        <f t="array" ref="AL560">INDEX($H560:$K560,0,MATCH(AL$508,$H$508:$K$508,0))*HLOOKUP(AL$507,$J$504:$R$505,2)</f>
        <v>81.45</v>
      </c>
      <c r="AM560" s="743" cm="1">
        <f t="array" ref="AM560">INDEX($H560:$K560,0,MATCH(AM$508,$H$508:$K$508,0))*HLOOKUP(AM$507,$J$504:$R$505,2)</f>
        <v>78.45</v>
      </c>
      <c r="AN560" s="743" cm="1">
        <f t="array" ref="AN560">INDEX($H560:$K560,0,MATCH(AN$508,$H$508:$K$508,0))*HLOOKUP(AN$507,$J$504:$R$505,2)</f>
        <v>0</v>
      </c>
      <c r="AO560" s="743" cm="1">
        <f t="array" ref="AO560">INDEX($H560:$K560,0,MATCH(AO$508,$H$508:$K$508,0))*HLOOKUP(AO$507,$J$504:$R$505,2)</f>
        <v>80.3</v>
      </c>
      <c r="AP560" s="743" cm="1">
        <f t="array" ref="AP560">INDEX($H560:$K560,0,MATCH(AP$508,$H$508:$K$508,0))*HLOOKUP(AP$507,$J$504:$R$505,2)</f>
        <v>81.45</v>
      </c>
      <c r="AQ560" s="743" cm="1">
        <f t="array" ref="AQ560">INDEX($H560:$K560,0,MATCH(AQ$508,$H$508:$K$508,0))*HLOOKUP(AQ$507,$J$504:$R$505,2)</f>
        <v>78.45</v>
      </c>
      <c r="AR560" s="743" cm="1">
        <f t="array" ref="AR560">INDEX($H560:$K560,0,MATCH(AR$508,$H$508:$K$508,0))*HLOOKUP(AR$507,$J$504:$R$505,2)</f>
        <v>0</v>
      </c>
      <c r="AS560" s="743" cm="1">
        <f t="array" ref="AS560">INDEX($H560:$K560,0,MATCH(AS$508,$H$508:$K$508,0))*HLOOKUP(AS$507,$J$504:$R$505,2)</f>
        <v>80.3</v>
      </c>
      <c r="AT560" s="743" cm="1">
        <f t="array" ref="AT560">INDEX($H560:$K560,0,MATCH(AT$508,$H$508:$K$508,0))*HLOOKUP(AT$507,$J$504:$R$505,2)</f>
        <v>81.45</v>
      </c>
      <c r="AU560" s="743" cm="1">
        <f t="array" ref="AU560">INDEX($H560:$K560,0,MATCH(AU$508,$H$508:$K$508,0))*HLOOKUP(AU$507,$J$504:$R$505,2)</f>
        <v>78.45</v>
      </c>
      <c r="AV560" s="196"/>
      <c r="AW560" s="196"/>
      <c r="AX560" s="17"/>
      <c r="AY560" s="9"/>
      <c r="AZ560" s="9"/>
      <c r="BA560" s="9"/>
    </row>
    <row r="561" spans="1:53" ht="15" outlineLevel="1" x14ac:dyDescent="0.25">
      <c r="A561" s="7"/>
      <c r="B561" s="8"/>
      <c r="C561" s="18"/>
      <c r="D561" s="18"/>
      <c r="E561" s="18"/>
      <c r="F561" s="27"/>
      <c r="G561" s="27" t="str">
        <f t="shared" si="131"/>
        <v>YYWNWzd</v>
      </c>
      <c r="H561" s="232">
        <v>0</v>
      </c>
      <c r="I561" s="232">
        <v>80.3</v>
      </c>
      <c r="J561" s="232">
        <v>81.45</v>
      </c>
      <c r="K561" s="232">
        <v>78.45</v>
      </c>
      <c r="L561" s="743" cm="1">
        <f t="array" ref="L561">INDEX($H561:$K561,0,MATCH(L$508,$H$508:$K$508,0))*HLOOKUP(L$507,$J$504:$R$505,2)</f>
        <v>0</v>
      </c>
      <c r="M561" s="743" cm="1">
        <f t="array" ref="M561">INDEX($H561:$K561,0,MATCH(M$508,$H$508:$K$508,0))*HLOOKUP(M$507,$J$504:$R$505,2)</f>
        <v>80.3</v>
      </c>
      <c r="N561" s="743" cm="1">
        <f t="array" ref="N561">INDEX($H561:$K561,0,MATCH(N$508,$H$508:$K$508,0))*HLOOKUP(N$507,$J$504:$R$505,2)</f>
        <v>81.45</v>
      </c>
      <c r="O561" s="743" cm="1">
        <f t="array" ref="O561">INDEX($H561:$K561,0,MATCH(O$508,$H$508:$K$508,0))*HLOOKUP(O$507,$J$504:$R$505,2)</f>
        <v>78.45</v>
      </c>
      <c r="P561" s="743" cm="1">
        <f t="array" ref="P561">INDEX($H561:$K561,0,MATCH(P$508,$H$508:$K$508,0))*HLOOKUP(P$507,$J$504:$R$505,2)</f>
        <v>0</v>
      </c>
      <c r="Q561" s="743" cm="1">
        <f t="array" ref="Q561">INDEX($H561:$K561,0,MATCH(Q$508,$H$508:$K$508,0))*HLOOKUP(Q$507,$J$504:$R$505,2)</f>
        <v>80.3</v>
      </c>
      <c r="R561" s="743" cm="1">
        <f t="array" ref="R561">INDEX($H561:$K561,0,MATCH(R$508,$H$508:$K$508,0))*HLOOKUP(R$507,$J$504:$R$505,2)</f>
        <v>81.45</v>
      </c>
      <c r="S561" s="743" cm="1">
        <f t="array" ref="S561">INDEX($H561:$K561,0,MATCH(S$508,$H$508:$K$508,0))*HLOOKUP(S$507,$J$504:$R$505,2)</f>
        <v>78.45</v>
      </c>
      <c r="T561" s="743" cm="1">
        <f t="array" ref="T561">INDEX($H561:$K561,0,MATCH(T$508,$H$508:$K$508,0))*HLOOKUP(T$507,$J$504:$R$505,2)</f>
        <v>0</v>
      </c>
      <c r="U561" s="743" cm="1">
        <f t="array" ref="U561">INDEX($H561:$K561,0,MATCH(U$508,$H$508:$K$508,0))*HLOOKUP(U$507,$J$504:$R$505,2)</f>
        <v>80.3</v>
      </c>
      <c r="V561" s="743" cm="1">
        <f t="array" ref="V561">INDEX($H561:$K561,0,MATCH(V$508,$H$508:$K$508,0))*HLOOKUP(V$507,$J$504:$R$505,2)</f>
        <v>81.45</v>
      </c>
      <c r="W561" s="743" cm="1">
        <f t="array" ref="W561">INDEX($H561:$K561,0,MATCH(W$508,$H$508:$K$508,0))*HLOOKUP(W$507,$J$504:$R$505,2)</f>
        <v>78.45</v>
      </c>
      <c r="X561" s="743" cm="1">
        <f t="array" ref="X561">INDEX($H561:$K561,0,MATCH(X$508,$H$508:$K$508,0))*HLOOKUP(X$507,$J$504:$R$505,2)</f>
        <v>0</v>
      </c>
      <c r="Y561" s="743" cm="1">
        <f t="array" ref="Y561">INDEX($H561:$K561,0,MATCH(Y$508,$H$508:$K$508,0))*HLOOKUP(Y$507,$J$504:$R$505,2)</f>
        <v>80.3</v>
      </c>
      <c r="Z561" s="743" cm="1">
        <f t="array" ref="Z561">INDEX($H561:$K561,0,MATCH(Z$508,$H$508:$K$508,0))*HLOOKUP(Z$507,$J$504:$R$505,2)</f>
        <v>81.45</v>
      </c>
      <c r="AA561" s="743" cm="1">
        <f t="array" ref="AA561">INDEX($H561:$K561,0,MATCH(AA$508,$H$508:$K$508,0))*HLOOKUP(AA$507,$J$504:$R$505,2)</f>
        <v>78.45</v>
      </c>
      <c r="AB561" s="743" cm="1">
        <f t="array" ref="AB561">INDEX($H561:$K561,0,MATCH(AB$508,$H$508:$K$508,0))*HLOOKUP(AB$507,$J$504:$R$505,2)</f>
        <v>0</v>
      </c>
      <c r="AC561" s="743" cm="1">
        <f t="array" ref="AC561">INDEX($H561:$K561,0,MATCH(AC$508,$H$508:$K$508,0))*HLOOKUP(AC$507,$J$504:$R$505,2)</f>
        <v>80.3</v>
      </c>
      <c r="AD561" s="743" cm="1">
        <f t="array" ref="AD561">INDEX($H561:$K561,0,MATCH(AD$508,$H$508:$K$508,0))*HLOOKUP(AD$507,$J$504:$R$505,2)</f>
        <v>81.45</v>
      </c>
      <c r="AE561" s="743" cm="1">
        <f t="array" ref="AE561">INDEX($H561:$K561,0,MATCH(AE$508,$H$508:$K$508,0))*HLOOKUP(AE$507,$J$504:$R$505,2)</f>
        <v>78.45</v>
      </c>
      <c r="AF561" s="743" cm="1">
        <f t="array" ref="AF561">INDEX($H561:$K561,0,MATCH(AF$508,$H$508:$K$508,0))*HLOOKUP(AF$507,$J$504:$R$505,2)</f>
        <v>0</v>
      </c>
      <c r="AG561" s="743" cm="1">
        <f t="array" ref="AG561">INDEX($H561:$K561,0,MATCH(AG$508,$H$508:$K$508,0))*HLOOKUP(AG$507,$J$504:$R$505,2)</f>
        <v>80.3</v>
      </c>
      <c r="AH561" s="743" cm="1">
        <f t="array" ref="AH561">INDEX($H561:$K561,0,MATCH(AH$508,$H$508:$K$508,0))*HLOOKUP(AH$507,$J$504:$R$505,2)</f>
        <v>81.45</v>
      </c>
      <c r="AI561" s="743" cm="1">
        <f t="array" ref="AI561">INDEX($H561:$K561,0,MATCH(AI$508,$H$508:$K$508,0))*HLOOKUP(AI$507,$J$504:$R$505,2)</f>
        <v>78.45</v>
      </c>
      <c r="AJ561" s="743" cm="1">
        <f t="array" ref="AJ561">INDEX($H561:$K561,0,MATCH(AJ$508,$H$508:$K$508,0))*HLOOKUP(AJ$507,$J$504:$R$505,2)</f>
        <v>0</v>
      </c>
      <c r="AK561" s="743" cm="1">
        <f t="array" ref="AK561">INDEX($H561:$K561,0,MATCH(AK$508,$H$508:$K$508,0))*HLOOKUP(AK$507,$J$504:$R$505,2)</f>
        <v>80.3</v>
      </c>
      <c r="AL561" s="743" cm="1">
        <f t="array" ref="AL561">INDEX($H561:$K561,0,MATCH(AL$508,$H$508:$K$508,0))*HLOOKUP(AL$507,$J$504:$R$505,2)</f>
        <v>81.45</v>
      </c>
      <c r="AM561" s="743" cm="1">
        <f t="array" ref="AM561">INDEX($H561:$K561,0,MATCH(AM$508,$H$508:$K$508,0))*HLOOKUP(AM$507,$J$504:$R$505,2)</f>
        <v>78.45</v>
      </c>
      <c r="AN561" s="743" cm="1">
        <f t="array" ref="AN561">INDEX($H561:$K561,0,MATCH(AN$508,$H$508:$K$508,0))*HLOOKUP(AN$507,$J$504:$R$505,2)</f>
        <v>0</v>
      </c>
      <c r="AO561" s="743" cm="1">
        <f t="array" ref="AO561">INDEX($H561:$K561,0,MATCH(AO$508,$H$508:$K$508,0))*HLOOKUP(AO$507,$J$504:$R$505,2)</f>
        <v>80.3</v>
      </c>
      <c r="AP561" s="743" cm="1">
        <f t="array" ref="AP561">INDEX($H561:$K561,0,MATCH(AP$508,$H$508:$K$508,0))*HLOOKUP(AP$507,$J$504:$R$505,2)</f>
        <v>81.45</v>
      </c>
      <c r="AQ561" s="743" cm="1">
        <f t="array" ref="AQ561">INDEX($H561:$K561,0,MATCH(AQ$508,$H$508:$K$508,0))*HLOOKUP(AQ$507,$J$504:$R$505,2)</f>
        <v>78.45</v>
      </c>
      <c r="AR561" s="743" cm="1">
        <f t="array" ref="AR561">INDEX($H561:$K561,0,MATCH(AR$508,$H$508:$K$508,0))*HLOOKUP(AR$507,$J$504:$R$505,2)</f>
        <v>0</v>
      </c>
      <c r="AS561" s="743" cm="1">
        <f t="array" ref="AS561">INDEX($H561:$K561,0,MATCH(AS$508,$H$508:$K$508,0))*HLOOKUP(AS$507,$J$504:$R$505,2)</f>
        <v>80.3</v>
      </c>
      <c r="AT561" s="743" cm="1">
        <f t="array" ref="AT561">INDEX($H561:$K561,0,MATCH(AT$508,$H$508:$K$508,0))*HLOOKUP(AT$507,$J$504:$R$505,2)</f>
        <v>81.45</v>
      </c>
      <c r="AU561" s="743" cm="1">
        <f t="array" ref="AU561">INDEX($H561:$K561,0,MATCH(AU$508,$H$508:$K$508,0))*HLOOKUP(AU$507,$J$504:$R$505,2)</f>
        <v>78.45</v>
      </c>
      <c r="AV561" s="196"/>
      <c r="AW561" s="196"/>
      <c r="AX561" s="17"/>
      <c r="AY561" s="9"/>
      <c r="AZ561" s="9"/>
      <c r="BA561" s="9"/>
    </row>
    <row r="562" spans="1:53" ht="15" outlineLevel="1" x14ac:dyDescent="0.25">
      <c r="A562" s="7"/>
      <c r="B562" s="8"/>
      <c r="C562" s="18"/>
      <c r="D562" s="18"/>
      <c r="E562" s="18"/>
      <c r="F562" s="27"/>
      <c r="G562" s="27" t="str">
        <f t="shared" si="131"/>
        <v>YYNWBr</v>
      </c>
      <c r="H562" s="232">
        <v>0</v>
      </c>
      <c r="I562" s="232">
        <v>80.3</v>
      </c>
      <c r="J562" s="232">
        <v>81.45</v>
      </c>
      <c r="K562" s="232">
        <v>78.45</v>
      </c>
      <c r="L562" s="743" cm="1">
        <f t="array" ref="L562">INDEX($H562:$K562,0,MATCH(L$508,$H$508:$K$508,0))*HLOOKUP(L$507,$J$504:$R$505,2)</f>
        <v>0</v>
      </c>
      <c r="M562" s="743" cm="1">
        <f t="array" ref="M562">INDEX($H562:$K562,0,MATCH(M$508,$H$508:$K$508,0))*HLOOKUP(M$507,$J$504:$R$505,2)</f>
        <v>80.3</v>
      </c>
      <c r="N562" s="743" cm="1">
        <f t="array" ref="N562">INDEX($H562:$K562,0,MATCH(N$508,$H$508:$K$508,0))*HLOOKUP(N$507,$J$504:$R$505,2)</f>
        <v>81.45</v>
      </c>
      <c r="O562" s="743" cm="1">
        <f t="array" ref="O562">INDEX($H562:$K562,0,MATCH(O$508,$H$508:$K$508,0))*HLOOKUP(O$507,$J$504:$R$505,2)</f>
        <v>78.45</v>
      </c>
      <c r="P562" s="743" cm="1">
        <f t="array" ref="P562">INDEX($H562:$K562,0,MATCH(P$508,$H$508:$K$508,0))*HLOOKUP(P$507,$J$504:$R$505,2)</f>
        <v>0</v>
      </c>
      <c r="Q562" s="743" cm="1">
        <f t="array" ref="Q562">INDEX($H562:$K562,0,MATCH(Q$508,$H$508:$K$508,0))*HLOOKUP(Q$507,$J$504:$R$505,2)</f>
        <v>80.3</v>
      </c>
      <c r="R562" s="743" cm="1">
        <f t="array" ref="R562">INDEX($H562:$K562,0,MATCH(R$508,$H$508:$K$508,0))*HLOOKUP(R$507,$J$504:$R$505,2)</f>
        <v>81.45</v>
      </c>
      <c r="S562" s="743" cm="1">
        <f t="array" ref="S562">INDEX($H562:$K562,0,MATCH(S$508,$H$508:$K$508,0))*HLOOKUP(S$507,$J$504:$R$505,2)</f>
        <v>78.45</v>
      </c>
      <c r="T562" s="743" cm="1">
        <f t="array" ref="T562">INDEX($H562:$K562,0,MATCH(T$508,$H$508:$K$508,0))*HLOOKUP(T$507,$J$504:$R$505,2)</f>
        <v>0</v>
      </c>
      <c r="U562" s="743" cm="1">
        <f t="array" ref="U562">INDEX($H562:$K562,0,MATCH(U$508,$H$508:$K$508,0))*HLOOKUP(U$507,$J$504:$R$505,2)</f>
        <v>80.3</v>
      </c>
      <c r="V562" s="743" cm="1">
        <f t="array" ref="V562">INDEX($H562:$K562,0,MATCH(V$508,$H$508:$K$508,0))*HLOOKUP(V$507,$J$504:$R$505,2)</f>
        <v>81.45</v>
      </c>
      <c r="W562" s="743" cm="1">
        <f t="array" ref="W562">INDEX($H562:$K562,0,MATCH(W$508,$H$508:$K$508,0))*HLOOKUP(W$507,$J$504:$R$505,2)</f>
        <v>78.45</v>
      </c>
      <c r="X562" s="743" cm="1">
        <f t="array" ref="X562">INDEX($H562:$K562,0,MATCH(X$508,$H$508:$K$508,0))*HLOOKUP(X$507,$J$504:$R$505,2)</f>
        <v>0</v>
      </c>
      <c r="Y562" s="743" cm="1">
        <f t="array" ref="Y562">INDEX($H562:$K562,0,MATCH(Y$508,$H$508:$K$508,0))*HLOOKUP(Y$507,$J$504:$R$505,2)</f>
        <v>80.3</v>
      </c>
      <c r="Z562" s="743" cm="1">
        <f t="array" ref="Z562">INDEX($H562:$K562,0,MATCH(Z$508,$H$508:$K$508,0))*HLOOKUP(Z$507,$J$504:$R$505,2)</f>
        <v>81.45</v>
      </c>
      <c r="AA562" s="743" cm="1">
        <f t="array" ref="AA562">INDEX($H562:$K562,0,MATCH(AA$508,$H$508:$K$508,0))*HLOOKUP(AA$507,$J$504:$R$505,2)</f>
        <v>78.45</v>
      </c>
      <c r="AB562" s="743" cm="1">
        <f t="array" ref="AB562">INDEX($H562:$K562,0,MATCH(AB$508,$H$508:$K$508,0))*HLOOKUP(AB$507,$J$504:$R$505,2)</f>
        <v>0</v>
      </c>
      <c r="AC562" s="743" cm="1">
        <f t="array" ref="AC562">INDEX($H562:$K562,0,MATCH(AC$508,$H$508:$K$508,0))*HLOOKUP(AC$507,$J$504:$R$505,2)</f>
        <v>80.3</v>
      </c>
      <c r="AD562" s="743" cm="1">
        <f t="array" ref="AD562">INDEX($H562:$K562,0,MATCH(AD$508,$H$508:$K$508,0))*HLOOKUP(AD$507,$J$504:$R$505,2)</f>
        <v>81.45</v>
      </c>
      <c r="AE562" s="743" cm="1">
        <f t="array" ref="AE562">INDEX($H562:$K562,0,MATCH(AE$508,$H$508:$K$508,0))*HLOOKUP(AE$507,$J$504:$R$505,2)</f>
        <v>78.45</v>
      </c>
      <c r="AF562" s="743" cm="1">
        <f t="array" ref="AF562">INDEX($H562:$K562,0,MATCH(AF$508,$H$508:$K$508,0))*HLOOKUP(AF$507,$J$504:$R$505,2)</f>
        <v>0</v>
      </c>
      <c r="AG562" s="743" cm="1">
        <f t="array" ref="AG562">INDEX($H562:$K562,0,MATCH(AG$508,$H$508:$K$508,0))*HLOOKUP(AG$507,$J$504:$R$505,2)</f>
        <v>80.3</v>
      </c>
      <c r="AH562" s="743" cm="1">
        <f t="array" ref="AH562">INDEX($H562:$K562,0,MATCH(AH$508,$H$508:$K$508,0))*HLOOKUP(AH$507,$J$504:$R$505,2)</f>
        <v>81.45</v>
      </c>
      <c r="AI562" s="743" cm="1">
        <f t="array" ref="AI562">INDEX($H562:$K562,0,MATCH(AI$508,$H$508:$K$508,0))*HLOOKUP(AI$507,$J$504:$R$505,2)</f>
        <v>78.45</v>
      </c>
      <c r="AJ562" s="743" cm="1">
        <f t="array" ref="AJ562">INDEX($H562:$K562,0,MATCH(AJ$508,$H$508:$K$508,0))*HLOOKUP(AJ$507,$J$504:$R$505,2)</f>
        <v>0</v>
      </c>
      <c r="AK562" s="743" cm="1">
        <f t="array" ref="AK562">INDEX($H562:$K562,0,MATCH(AK$508,$H$508:$K$508,0))*HLOOKUP(AK$507,$J$504:$R$505,2)</f>
        <v>80.3</v>
      </c>
      <c r="AL562" s="743" cm="1">
        <f t="array" ref="AL562">INDEX($H562:$K562,0,MATCH(AL$508,$H$508:$K$508,0))*HLOOKUP(AL$507,$J$504:$R$505,2)</f>
        <v>81.45</v>
      </c>
      <c r="AM562" s="743" cm="1">
        <f t="array" ref="AM562">INDEX($H562:$K562,0,MATCH(AM$508,$H$508:$K$508,0))*HLOOKUP(AM$507,$J$504:$R$505,2)</f>
        <v>78.45</v>
      </c>
      <c r="AN562" s="743" cm="1">
        <f t="array" ref="AN562">INDEX($H562:$K562,0,MATCH(AN$508,$H$508:$K$508,0))*HLOOKUP(AN$507,$J$504:$R$505,2)</f>
        <v>0</v>
      </c>
      <c r="AO562" s="743" cm="1">
        <f t="array" ref="AO562">INDEX($H562:$K562,0,MATCH(AO$508,$H$508:$K$508,0))*HLOOKUP(AO$507,$J$504:$R$505,2)</f>
        <v>80.3</v>
      </c>
      <c r="AP562" s="743" cm="1">
        <f t="array" ref="AP562">INDEX($H562:$K562,0,MATCH(AP$508,$H$508:$K$508,0))*HLOOKUP(AP$507,$J$504:$R$505,2)</f>
        <v>81.45</v>
      </c>
      <c r="AQ562" s="743" cm="1">
        <f t="array" ref="AQ562">INDEX($H562:$K562,0,MATCH(AQ$508,$H$508:$K$508,0))*HLOOKUP(AQ$507,$J$504:$R$505,2)</f>
        <v>78.45</v>
      </c>
      <c r="AR562" s="743" cm="1">
        <f t="array" ref="AR562">INDEX($H562:$K562,0,MATCH(AR$508,$H$508:$K$508,0))*HLOOKUP(AR$507,$J$504:$R$505,2)</f>
        <v>0</v>
      </c>
      <c r="AS562" s="743" cm="1">
        <f t="array" ref="AS562">INDEX($H562:$K562,0,MATCH(AS$508,$H$508:$K$508,0))*HLOOKUP(AS$507,$J$504:$R$505,2)</f>
        <v>80.3</v>
      </c>
      <c r="AT562" s="743" cm="1">
        <f t="array" ref="AT562">INDEX($H562:$K562,0,MATCH(AT$508,$H$508:$K$508,0))*HLOOKUP(AT$507,$J$504:$R$505,2)</f>
        <v>81.45</v>
      </c>
      <c r="AU562" s="743" cm="1">
        <f t="array" ref="AU562">INDEX($H562:$K562,0,MATCH(AU$508,$H$508:$K$508,0))*HLOOKUP(AU$507,$J$504:$R$505,2)</f>
        <v>78.45</v>
      </c>
      <c r="AV562" s="196"/>
      <c r="AW562" s="196"/>
      <c r="AX562" s="17"/>
      <c r="AY562" s="9"/>
      <c r="AZ562" s="9"/>
      <c r="BA562" s="9"/>
    </row>
    <row r="563" spans="1:53" ht="15" outlineLevel="1" x14ac:dyDescent="0.25">
      <c r="A563" s="7"/>
      <c r="B563" s="8"/>
      <c r="C563" s="18"/>
      <c r="D563" s="18"/>
      <c r="E563" s="18"/>
      <c r="F563" s="27"/>
      <c r="G563" s="27" t="str">
        <f t="shared" si="131"/>
        <v>YYNWBrd</v>
      </c>
      <c r="H563" s="232">
        <v>0</v>
      </c>
      <c r="I563" s="232">
        <v>80.3</v>
      </c>
      <c r="J563" s="232">
        <v>81.45</v>
      </c>
      <c r="K563" s="232">
        <v>78.45</v>
      </c>
      <c r="L563" s="743" cm="1">
        <f t="array" ref="L563">INDEX($H563:$K563,0,MATCH(L$508,$H$508:$K$508,0))*HLOOKUP(L$507,$J$504:$R$505,2)</f>
        <v>0</v>
      </c>
      <c r="M563" s="743" cm="1">
        <f t="array" ref="M563">INDEX($H563:$K563,0,MATCH(M$508,$H$508:$K$508,0))*HLOOKUP(M$507,$J$504:$R$505,2)</f>
        <v>80.3</v>
      </c>
      <c r="N563" s="743" cm="1">
        <f t="array" ref="N563">INDEX($H563:$K563,0,MATCH(N$508,$H$508:$K$508,0))*HLOOKUP(N$507,$J$504:$R$505,2)</f>
        <v>81.45</v>
      </c>
      <c r="O563" s="743" cm="1">
        <f t="array" ref="O563">INDEX($H563:$K563,0,MATCH(O$508,$H$508:$K$508,0))*HLOOKUP(O$507,$J$504:$R$505,2)</f>
        <v>78.45</v>
      </c>
      <c r="P563" s="743" cm="1">
        <f t="array" ref="P563">INDEX($H563:$K563,0,MATCH(P$508,$H$508:$K$508,0))*HLOOKUP(P$507,$J$504:$R$505,2)</f>
        <v>0</v>
      </c>
      <c r="Q563" s="743" cm="1">
        <f t="array" ref="Q563">INDEX($H563:$K563,0,MATCH(Q$508,$H$508:$K$508,0))*HLOOKUP(Q$507,$J$504:$R$505,2)</f>
        <v>80.3</v>
      </c>
      <c r="R563" s="743" cm="1">
        <f t="array" ref="R563">INDEX($H563:$K563,0,MATCH(R$508,$H$508:$K$508,0))*HLOOKUP(R$507,$J$504:$R$505,2)</f>
        <v>81.45</v>
      </c>
      <c r="S563" s="743" cm="1">
        <f t="array" ref="S563">INDEX($H563:$K563,0,MATCH(S$508,$H$508:$K$508,0))*HLOOKUP(S$507,$J$504:$R$505,2)</f>
        <v>78.45</v>
      </c>
      <c r="T563" s="743" cm="1">
        <f t="array" ref="T563">INDEX($H563:$K563,0,MATCH(T$508,$H$508:$K$508,0))*HLOOKUP(T$507,$J$504:$R$505,2)</f>
        <v>0</v>
      </c>
      <c r="U563" s="743" cm="1">
        <f t="array" ref="U563">INDEX($H563:$K563,0,MATCH(U$508,$H$508:$K$508,0))*HLOOKUP(U$507,$J$504:$R$505,2)</f>
        <v>80.3</v>
      </c>
      <c r="V563" s="743" cm="1">
        <f t="array" ref="V563">INDEX($H563:$K563,0,MATCH(V$508,$H$508:$K$508,0))*HLOOKUP(V$507,$J$504:$R$505,2)</f>
        <v>81.45</v>
      </c>
      <c r="W563" s="743" cm="1">
        <f t="array" ref="W563">INDEX($H563:$K563,0,MATCH(W$508,$H$508:$K$508,0))*HLOOKUP(W$507,$J$504:$R$505,2)</f>
        <v>78.45</v>
      </c>
      <c r="X563" s="743" cm="1">
        <f t="array" ref="X563">INDEX($H563:$K563,0,MATCH(X$508,$H$508:$K$508,0))*HLOOKUP(X$507,$J$504:$R$505,2)</f>
        <v>0</v>
      </c>
      <c r="Y563" s="743" cm="1">
        <f t="array" ref="Y563">INDEX($H563:$K563,0,MATCH(Y$508,$H$508:$K$508,0))*HLOOKUP(Y$507,$J$504:$R$505,2)</f>
        <v>80.3</v>
      </c>
      <c r="Z563" s="743" cm="1">
        <f t="array" ref="Z563">INDEX($H563:$K563,0,MATCH(Z$508,$H$508:$K$508,0))*HLOOKUP(Z$507,$J$504:$R$505,2)</f>
        <v>81.45</v>
      </c>
      <c r="AA563" s="743" cm="1">
        <f t="array" ref="AA563">INDEX($H563:$K563,0,MATCH(AA$508,$H$508:$K$508,0))*HLOOKUP(AA$507,$J$504:$R$505,2)</f>
        <v>78.45</v>
      </c>
      <c r="AB563" s="743" cm="1">
        <f t="array" ref="AB563">INDEX($H563:$K563,0,MATCH(AB$508,$H$508:$K$508,0))*HLOOKUP(AB$507,$J$504:$R$505,2)</f>
        <v>0</v>
      </c>
      <c r="AC563" s="743" cm="1">
        <f t="array" ref="AC563">INDEX($H563:$K563,0,MATCH(AC$508,$H$508:$K$508,0))*HLOOKUP(AC$507,$J$504:$R$505,2)</f>
        <v>80.3</v>
      </c>
      <c r="AD563" s="743" cm="1">
        <f t="array" ref="AD563">INDEX($H563:$K563,0,MATCH(AD$508,$H$508:$K$508,0))*HLOOKUP(AD$507,$J$504:$R$505,2)</f>
        <v>81.45</v>
      </c>
      <c r="AE563" s="743" cm="1">
        <f t="array" ref="AE563">INDEX($H563:$K563,0,MATCH(AE$508,$H$508:$K$508,0))*HLOOKUP(AE$507,$J$504:$R$505,2)</f>
        <v>78.45</v>
      </c>
      <c r="AF563" s="743" cm="1">
        <f t="array" ref="AF563">INDEX($H563:$K563,0,MATCH(AF$508,$H$508:$K$508,0))*HLOOKUP(AF$507,$J$504:$R$505,2)</f>
        <v>0</v>
      </c>
      <c r="AG563" s="743" cm="1">
        <f t="array" ref="AG563">INDEX($H563:$K563,0,MATCH(AG$508,$H$508:$K$508,0))*HLOOKUP(AG$507,$J$504:$R$505,2)</f>
        <v>80.3</v>
      </c>
      <c r="AH563" s="743" cm="1">
        <f t="array" ref="AH563">INDEX($H563:$K563,0,MATCH(AH$508,$H$508:$K$508,0))*HLOOKUP(AH$507,$J$504:$R$505,2)</f>
        <v>81.45</v>
      </c>
      <c r="AI563" s="743" cm="1">
        <f t="array" ref="AI563">INDEX($H563:$K563,0,MATCH(AI$508,$H$508:$K$508,0))*HLOOKUP(AI$507,$J$504:$R$505,2)</f>
        <v>78.45</v>
      </c>
      <c r="AJ563" s="743" cm="1">
        <f t="array" ref="AJ563">INDEX($H563:$K563,0,MATCH(AJ$508,$H$508:$K$508,0))*HLOOKUP(AJ$507,$J$504:$R$505,2)</f>
        <v>0</v>
      </c>
      <c r="AK563" s="743" cm="1">
        <f t="array" ref="AK563">INDEX($H563:$K563,0,MATCH(AK$508,$H$508:$K$508,0))*HLOOKUP(AK$507,$J$504:$R$505,2)</f>
        <v>80.3</v>
      </c>
      <c r="AL563" s="743" cm="1">
        <f t="array" ref="AL563">INDEX($H563:$K563,0,MATCH(AL$508,$H$508:$K$508,0))*HLOOKUP(AL$507,$J$504:$R$505,2)</f>
        <v>81.45</v>
      </c>
      <c r="AM563" s="743" cm="1">
        <f t="array" ref="AM563">INDEX($H563:$K563,0,MATCH(AM$508,$H$508:$K$508,0))*HLOOKUP(AM$507,$J$504:$R$505,2)</f>
        <v>78.45</v>
      </c>
      <c r="AN563" s="743" cm="1">
        <f t="array" ref="AN563">INDEX($H563:$K563,0,MATCH(AN$508,$H$508:$K$508,0))*HLOOKUP(AN$507,$J$504:$R$505,2)</f>
        <v>0</v>
      </c>
      <c r="AO563" s="743" cm="1">
        <f t="array" ref="AO563">INDEX($H563:$K563,0,MATCH(AO$508,$H$508:$K$508,0))*HLOOKUP(AO$507,$J$504:$R$505,2)</f>
        <v>80.3</v>
      </c>
      <c r="AP563" s="743" cm="1">
        <f t="array" ref="AP563">INDEX($H563:$K563,0,MATCH(AP$508,$H$508:$K$508,0))*HLOOKUP(AP$507,$J$504:$R$505,2)</f>
        <v>81.45</v>
      </c>
      <c r="AQ563" s="743" cm="1">
        <f t="array" ref="AQ563">INDEX($H563:$K563,0,MATCH(AQ$508,$H$508:$K$508,0))*HLOOKUP(AQ$507,$J$504:$R$505,2)</f>
        <v>78.45</v>
      </c>
      <c r="AR563" s="743" cm="1">
        <f t="array" ref="AR563">INDEX($H563:$K563,0,MATCH(AR$508,$H$508:$K$508,0))*HLOOKUP(AR$507,$J$504:$R$505,2)</f>
        <v>0</v>
      </c>
      <c r="AS563" s="743" cm="1">
        <f t="array" ref="AS563">INDEX($H563:$K563,0,MATCH(AS$508,$H$508:$K$508,0))*HLOOKUP(AS$507,$J$504:$R$505,2)</f>
        <v>80.3</v>
      </c>
      <c r="AT563" s="743" cm="1">
        <f t="array" ref="AT563">INDEX($H563:$K563,0,MATCH(AT$508,$H$508:$K$508,0))*HLOOKUP(AT$507,$J$504:$R$505,2)</f>
        <v>81.45</v>
      </c>
      <c r="AU563" s="743" cm="1">
        <f t="array" ref="AU563">INDEX($H563:$K563,0,MATCH(AU$508,$H$508:$K$508,0))*HLOOKUP(AU$507,$J$504:$R$505,2)</f>
        <v>78.45</v>
      </c>
      <c r="AV563" s="196"/>
      <c r="AW563" s="196"/>
      <c r="AX563" s="17"/>
      <c r="AY563" s="9"/>
      <c r="AZ563" s="9"/>
      <c r="BA563" s="9"/>
    </row>
    <row r="564" spans="1:53" ht="15" outlineLevel="1" x14ac:dyDescent="0.25">
      <c r="A564" s="7"/>
      <c r="B564" s="8"/>
      <c r="C564" s="18"/>
      <c r="D564" s="18"/>
      <c r="E564" s="18"/>
      <c r="F564" s="27"/>
      <c r="G564" s="27" t="str">
        <f t="shared" si="131"/>
        <v>YYWBNw</v>
      </c>
      <c r="H564" s="232">
        <v>0</v>
      </c>
      <c r="I564" s="232">
        <v>80.3</v>
      </c>
      <c r="J564" s="232">
        <v>65.16</v>
      </c>
      <c r="K564" s="232">
        <v>54.3</v>
      </c>
      <c r="L564" s="743" cm="1">
        <f t="array" ref="L564">INDEX($H564:$K564,0,MATCH(L$508,$H$508:$K$508,0))*HLOOKUP(L$507,$J$504:$R$505,2)</f>
        <v>0</v>
      </c>
      <c r="M564" s="743" cm="1">
        <f t="array" ref="M564">INDEX($H564:$K564,0,MATCH(M$508,$H$508:$K$508,0))*HLOOKUP(M$507,$J$504:$R$505,2)</f>
        <v>80.3</v>
      </c>
      <c r="N564" s="743" cm="1">
        <f t="array" ref="N564">INDEX($H564:$K564,0,MATCH(N$508,$H$508:$K$508,0))*HLOOKUP(N$507,$J$504:$R$505,2)</f>
        <v>65.16</v>
      </c>
      <c r="O564" s="743" cm="1">
        <f t="array" ref="O564">INDEX($H564:$K564,0,MATCH(O$508,$H$508:$K$508,0))*HLOOKUP(O$507,$J$504:$R$505,2)</f>
        <v>54.3</v>
      </c>
      <c r="P564" s="743" cm="1">
        <f t="array" ref="P564">INDEX($H564:$K564,0,MATCH(P$508,$H$508:$K$508,0))*HLOOKUP(P$507,$J$504:$R$505,2)</f>
        <v>0</v>
      </c>
      <c r="Q564" s="743" cm="1">
        <f t="array" ref="Q564">INDEX($H564:$K564,0,MATCH(Q$508,$H$508:$K$508,0))*HLOOKUP(Q$507,$J$504:$R$505,2)</f>
        <v>80.3</v>
      </c>
      <c r="R564" s="743" cm="1">
        <f t="array" ref="R564">INDEX($H564:$K564,0,MATCH(R$508,$H$508:$K$508,0))*HLOOKUP(R$507,$J$504:$R$505,2)</f>
        <v>65.16</v>
      </c>
      <c r="S564" s="743" cm="1">
        <f t="array" ref="S564">INDEX($H564:$K564,0,MATCH(S$508,$H$508:$K$508,0))*HLOOKUP(S$507,$J$504:$R$505,2)</f>
        <v>54.3</v>
      </c>
      <c r="T564" s="743" cm="1">
        <f t="array" ref="T564">INDEX($H564:$K564,0,MATCH(T$508,$H$508:$K$508,0))*HLOOKUP(T$507,$J$504:$R$505,2)</f>
        <v>0</v>
      </c>
      <c r="U564" s="743" cm="1">
        <f t="array" ref="U564">INDEX($H564:$K564,0,MATCH(U$508,$H$508:$K$508,0))*HLOOKUP(U$507,$J$504:$R$505,2)</f>
        <v>80.3</v>
      </c>
      <c r="V564" s="743" cm="1">
        <f t="array" ref="V564">INDEX($H564:$K564,0,MATCH(V$508,$H$508:$K$508,0))*HLOOKUP(V$507,$J$504:$R$505,2)</f>
        <v>65.16</v>
      </c>
      <c r="W564" s="743" cm="1">
        <f t="array" ref="W564">INDEX($H564:$K564,0,MATCH(W$508,$H$508:$K$508,0))*HLOOKUP(W$507,$J$504:$R$505,2)</f>
        <v>54.3</v>
      </c>
      <c r="X564" s="743" cm="1">
        <f t="array" ref="X564">INDEX($H564:$K564,0,MATCH(X$508,$H$508:$K$508,0))*HLOOKUP(X$507,$J$504:$R$505,2)</f>
        <v>0</v>
      </c>
      <c r="Y564" s="743" cm="1">
        <f t="array" ref="Y564">INDEX($H564:$K564,0,MATCH(Y$508,$H$508:$K$508,0))*HLOOKUP(Y$507,$J$504:$R$505,2)</f>
        <v>80.3</v>
      </c>
      <c r="Z564" s="743" cm="1">
        <f t="array" ref="Z564">INDEX($H564:$K564,0,MATCH(Z$508,$H$508:$K$508,0))*HLOOKUP(Z$507,$J$504:$R$505,2)</f>
        <v>65.16</v>
      </c>
      <c r="AA564" s="743" cm="1">
        <f t="array" ref="AA564">INDEX($H564:$K564,0,MATCH(AA$508,$H$508:$K$508,0))*HLOOKUP(AA$507,$J$504:$R$505,2)</f>
        <v>54.3</v>
      </c>
      <c r="AB564" s="743" cm="1">
        <f t="array" ref="AB564">INDEX($H564:$K564,0,MATCH(AB$508,$H$508:$K$508,0))*HLOOKUP(AB$507,$J$504:$R$505,2)</f>
        <v>0</v>
      </c>
      <c r="AC564" s="743" cm="1">
        <f t="array" ref="AC564">INDEX($H564:$K564,0,MATCH(AC$508,$H$508:$K$508,0))*HLOOKUP(AC$507,$J$504:$R$505,2)</f>
        <v>80.3</v>
      </c>
      <c r="AD564" s="743" cm="1">
        <f t="array" ref="AD564">INDEX($H564:$K564,0,MATCH(AD$508,$H$508:$K$508,0))*HLOOKUP(AD$507,$J$504:$R$505,2)</f>
        <v>65.16</v>
      </c>
      <c r="AE564" s="743" cm="1">
        <f t="array" ref="AE564">INDEX($H564:$K564,0,MATCH(AE$508,$H$508:$K$508,0))*HLOOKUP(AE$507,$J$504:$R$505,2)</f>
        <v>54.3</v>
      </c>
      <c r="AF564" s="743" cm="1">
        <f t="array" ref="AF564">INDEX($H564:$K564,0,MATCH(AF$508,$H$508:$K$508,0))*HLOOKUP(AF$507,$J$504:$R$505,2)</f>
        <v>0</v>
      </c>
      <c r="AG564" s="743" cm="1">
        <f t="array" ref="AG564">INDEX($H564:$K564,0,MATCH(AG$508,$H$508:$K$508,0))*HLOOKUP(AG$507,$J$504:$R$505,2)</f>
        <v>80.3</v>
      </c>
      <c r="AH564" s="743" cm="1">
        <f t="array" ref="AH564">INDEX($H564:$K564,0,MATCH(AH$508,$H$508:$K$508,0))*HLOOKUP(AH$507,$J$504:$R$505,2)</f>
        <v>65.16</v>
      </c>
      <c r="AI564" s="743" cm="1">
        <f t="array" ref="AI564">INDEX($H564:$K564,0,MATCH(AI$508,$H$508:$K$508,0))*HLOOKUP(AI$507,$J$504:$R$505,2)</f>
        <v>54.3</v>
      </c>
      <c r="AJ564" s="743" cm="1">
        <f t="array" ref="AJ564">INDEX($H564:$K564,0,MATCH(AJ$508,$H$508:$K$508,0))*HLOOKUP(AJ$507,$J$504:$R$505,2)</f>
        <v>0</v>
      </c>
      <c r="AK564" s="743" cm="1">
        <f t="array" ref="AK564">INDEX($H564:$K564,0,MATCH(AK$508,$H$508:$K$508,0))*HLOOKUP(AK$507,$J$504:$R$505,2)</f>
        <v>80.3</v>
      </c>
      <c r="AL564" s="743" cm="1">
        <f t="array" ref="AL564">INDEX($H564:$K564,0,MATCH(AL$508,$H$508:$K$508,0))*HLOOKUP(AL$507,$J$504:$R$505,2)</f>
        <v>65.16</v>
      </c>
      <c r="AM564" s="743" cm="1">
        <f t="array" ref="AM564">INDEX($H564:$K564,0,MATCH(AM$508,$H$508:$K$508,0))*HLOOKUP(AM$507,$J$504:$R$505,2)</f>
        <v>54.3</v>
      </c>
      <c r="AN564" s="743" cm="1">
        <f t="array" ref="AN564">INDEX($H564:$K564,0,MATCH(AN$508,$H$508:$K$508,0))*HLOOKUP(AN$507,$J$504:$R$505,2)</f>
        <v>0</v>
      </c>
      <c r="AO564" s="743" cm="1">
        <f t="array" ref="AO564">INDEX($H564:$K564,0,MATCH(AO$508,$H$508:$K$508,0))*HLOOKUP(AO$507,$J$504:$R$505,2)</f>
        <v>80.3</v>
      </c>
      <c r="AP564" s="743" cm="1">
        <f t="array" ref="AP564">INDEX($H564:$K564,0,MATCH(AP$508,$H$508:$K$508,0))*HLOOKUP(AP$507,$J$504:$R$505,2)</f>
        <v>65.16</v>
      </c>
      <c r="AQ564" s="743" cm="1">
        <f t="array" ref="AQ564">INDEX($H564:$K564,0,MATCH(AQ$508,$H$508:$K$508,0))*HLOOKUP(AQ$507,$J$504:$R$505,2)</f>
        <v>54.3</v>
      </c>
      <c r="AR564" s="743" cm="1">
        <f t="array" ref="AR564">INDEX($H564:$K564,0,MATCH(AR$508,$H$508:$K$508,0))*HLOOKUP(AR$507,$J$504:$R$505,2)</f>
        <v>0</v>
      </c>
      <c r="AS564" s="743" cm="1">
        <f t="array" ref="AS564">INDEX($H564:$K564,0,MATCH(AS$508,$H$508:$K$508,0))*HLOOKUP(AS$507,$J$504:$R$505,2)</f>
        <v>80.3</v>
      </c>
      <c r="AT564" s="743" cm="1">
        <f t="array" ref="AT564">INDEX($H564:$K564,0,MATCH(AT$508,$H$508:$K$508,0))*HLOOKUP(AT$507,$J$504:$R$505,2)</f>
        <v>65.16</v>
      </c>
      <c r="AU564" s="743" cm="1">
        <f t="array" ref="AU564">INDEX($H564:$K564,0,MATCH(AU$508,$H$508:$K$508,0))*HLOOKUP(AU$507,$J$504:$R$505,2)</f>
        <v>54.3</v>
      </c>
      <c r="AV564" s="196"/>
      <c r="AW564" s="196"/>
      <c r="AX564" s="17"/>
      <c r="AY564" s="9"/>
      <c r="AZ564" s="9"/>
      <c r="BA564" s="9"/>
    </row>
    <row r="565" spans="1:53" ht="15" outlineLevel="1" x14ac:dyDescent="0.25">
      <c r="A565" s="7"/>
      <c r="B565" s="8"/>
      <c r="C565" s="18"/>
      <c r="D565" s="18"/>
      <c r="E565" s="18"/>
      <c r="F565" s="27"/>
      <c r="G565" s="27" t="str">
        <f t="shared" si="131"/>
        <v>YYWBNwd</v>
      </c>
      <c r="H565" s="232">
        <v>0</v>
      </c>
      <c r="I565" s="232">
        <v>80.3</v>
      </c>
      <c r="J565" s="232">
        <v>65.16</v>
      </c>
      <c r="K565" s="232">
        <v>54.3</v>
      </c>
      <c r="L565" s="743" cm="1">
        <f t="array" ref="L565">INDEX($H565:$K565,0,MATCH(L$508,$H$508:$K$508,0))*HLOOKUP(L$507,$J$504:$R$505,2)</f>
        <v>0</v>
      </c>
      <c r="M565" s="743" cm="1">
        <f t="array" ref="M565">INDEX($H565:$K565,0,MATCH(M$508,$H$508:$K$508,0))*HLOOKUP(M$507,$J$504:$R$505,2)</f>
        <v>80.3</v>
      </c>
      <c r="N565" s="743" cm="1">
        <f t="array" ref="N565">INDEX($H565:$K565,0,MATCH(N$508,$H$508:$K$508,0))*HLOOKUP(N$507,$J$504:$R$505,2)</f>
        <v>65.16</v>
      </c>
      <c r="O565" s="743" cm="1">
        <f t="array" ref="O565">INDEX($H565:$K565,0,MATCH(O$508,$H$508:$K$508,0))*HLOOKUP(O$507,$J$504:$R$505,2)</f>
        <v>54.3</v>
      </c>
      <c r="P565" s="743" cm="1">
        <f t="array" ref="P565">INDEX($H565:$K565,0,MATCH(P$508,$H$508:$K$508,0))*HLOOKUP(P$507,$J$504:$R$505,2)</f>
        <v>0</v>
      </c>
      <c r="Q565" s="743" cm="1">
        <f t="array" ref="Q565">INDEX($H565:$K565,0,MATCH(Q$508,$H$508:$K$508,0))*HLOOKUP(Q$507,$J$504:$R$505,2)</f>
        <v>80.3</v>
      </c>
      <c r="R565" s="743" cm="1">
        <f t="array" ref="R565">INDEX($H565:$K565,0,MATCH(R$508,$H$508:$K$508,0))*HLOOKUP(R$507,$J$504:$R$505,2)</f>
        <v>65.16</v>
      </c>
      <c r="S565" s="743" cm="1">
        <f t="array" ref="S565">INDEX($H565:$K565,0,MATCH(S$508,$H$508:$K$508,0))*HLOOKUP(S$507,$J$504:$R$505,2)</f>
        <v>54.3</v>
      </c>
      <c r="T565" s="743" cm="1">
        <f t="array" ref="T565">INDEX($H565:$K565,0,MATCH(T$508,$H$508:$K$508,0))*HLOOKUP(T$507,$J$504:$R$505,2)</f>
        <v>0</v>
      </c>
      <c r="U565" s="743" cm="1">
        <f t="array" ref="U565">INDEX($H565:$K565,0,MATCH(U$508,$H$508:$K$508,0))*HLOOKUP(U$507,$J$504:$R$505,2)</f>
        <v>80.3</v>
      </c>
      <c r="V565" s="743" cm="1">
        <f t="array" ref="V565">INDEX($H565:$K565,0,MATCH(V$508,$H$508:$K$508,0))*HLOOKUP(V$507,$J$504:$R$505,2)</f>
        <v>65.16</v>
      </c>
      <c r="W565" s="743" cm="1">
        <f t="array" ref="W565">INDEX($H565:$K565,0,MATCH(W$508,$H$508:$K$508,0))*HLOOKUP(W$507,$J$504:$R$505,2)</f>
        <v>54.3</v>
      </c>
      <c r="X565" s="743" cm="1">
        <f t="array" ref="X565">INDEX($H565:$K565,0,MATCH(X$508,$H$508:$K$508,0))*HLOOKUP(X$507,$J$504:$R$505,2)</f>
        <v>0</v>
      </c>
      <c r="Y565" s="743" cm="1">
        <f t="array" ref="Y565">INDEX($H565:$K565,0,MATCH(Y$508,$H$508:$K$508,0))*HLOOKUP(Y$507,$J$504:$R$505,2)</f>
        <v>80.3</v>
      </c>
      <c r="Z565" s="743" cm="1">
        <f t="array" ref="Z565">INDEX($H565:$K565,0,MATCH(Z$508,$H$508:$K$508,0))*HLOOKUP(Z$507,$J$504:$R$505,2)</f>
        <v>65.16</v>
      </c>
      <c r="AA565" s="743" cm="1">
        <f t="array" ref="AA565">INDEX($H565:$K565,0,MATCH(AA$508,$H$508:$K$508,0))*HLOOKUP(AA$507,$J$504:$R$505,2)</f>
        <v>54.3</v>
      </c>
      <c r="AB565" s="743" cm="1">
        <f t="array" ref="AB565">INDEX($H565:$K565,0,MATCH(AB$508,$H$508:$K$508,0))*HLOOKUP(AB$507,$J$504:$R$505,2)</f>
        <v>0</v>
      </c>
      <c r="AC565" s="743" cm="1">
        <f t="array" ref="AC565">INDEX($H565:$K565,0,MATCH(AC$508,$H$508:$K$508,0))*HLOOKUP(AC$507,$J$504:$R$505,2)</f>
        <v>80.3</v>
      </c>
      <c r="AD565" s="743" cm="1">
        <f t="array" ref="AD565">INDEX($H565:$K565,0,MATCH(AD$508,$H$508:$K$508,0))*HLOOKUP(AD$507,$J$504:$R$505,2)</f>
        <v>65.16</v>
      </c>
      <c r="AE565" s="743" cm="1">
        <f t="array" ref="AE565">INDEX($H565:$K565,0,MATCH(AE$508,$H$508:$K$508,0))*HLOOKUP(AE$507,$J$504:$R$505,2)</f>
        <v>54.3</v>
      </c>
      <c r="AF565" s="743" cm="1">
        <f t="array" ref="AF565">INDEX($H565:$K565,0,MATCH(AF$508,$H$508:$K$508,0))*HLOOKUP(AF$507,$J$504:$R$505,2)</f>
        <v>0</v>
      </c>
      <c r="AG565" s="743" cm="1">
        <f t="array" ref="AG565">INDEX($H565:$K565,0,MATCH(AG$508,$H$508:$K$508,0))*HLOOKUP(AG$507,$J$504:$R$505,2)</f>
        <v>80.3</v>
      </c>
      <c r="AH565" s="743" cm="1">
        <f t="array" ref="AH565">INDEX($H565:$K565,0,MATCH(AH$508,$H$508:$K$508,0))*HLOOKUP(AH$507,$J$504:$R$505,2)</f>
        <v>65.16</v>
      </c>
      <c r="AI565" s="743" cm="1">
        <f t="array" ref="AI565">INDEX($H565:$K565,0,MATCH(AI$508,$H$508:$K$508,0))*HLOOKUP(AI$507,$J$504:$R$505,2)</f>
        <v>54.3</v>
      </c>
      <c r="AJ565" s="743" cm="1">
        <f t="array" ref="AJ565">INDEX($H565:$K565,0,MATCH(AJ$508,$H$508:$K$508,0))*HLOOKUP(AJ$507,$J$504:$R$505,2)</f>
        <v>0</v>
      </c>
      <c r="AK565" s="743" cm="1">
        <f t="array" ref="AK565">INDEX($H565:$K565,0,MATCH(AK$508,$H$508:$K$508,0))*HLOOKUP(AK$507,$J$504:$R$505,2)</f>
        <v>80.3</v>
      </c>
      <c r="AL565" s="743" cm="1">
        <f t="array" ref="AL565">INDEX($H565:$K565,0,MATCH(AL$508,$H$508:$K$508,0))*HLOOKUP(AL$507,$J$504:$R$505,2)</f>
        <v>65.16</v>
      </c>
      <c r="AM565" s="743" cm="1">
        <f t="array" ref="AM565">INDEX($H565:$K565,0,MATCH(AM$508,$H$508:$K$508,0))*HLOOKUP(AM$507,$J$504:$R$505,2)</f>
        <v>54.3</v>
      </c>
      <c r="AN565" s="743" cm="1">
        <f t="array" ref="AN565">INDEX($H565:$K565,0,MATCH(AN$508,$H$508:$K$508,0))*HLOOKUP(AN$507,$J$504:$R$505,2)</f>
        <v>0</v>
      </c>
      <c r="AO565" s="743" cm="1">
        <f t="array" ref="AO565">INDEX($H565:$K565,0,MATCH(AO$508,$H$508:$K$508,0))*HLOOKUP(AO$507,$J$504:$R$505,2)</f>
        <v>80.3</v>
      </c>
      <c r="AP565" s="743" cm="1">
        <f t="array" ref="AP565">INDEX($H565:$K565,0,MATCH(AP$508,$H$508:$K$508,0))*HLOOKUP(AP$507,$J$504:$R$505,2)</f>
        <v>65.16</v>
      </c>
      <c r="AQ565" s="743" cm="1">
        <f t="array" ref="AQ565">INDEX($H565:$K565,0,MATCH(AQ$508,$H$508:$K$508,0))*HLOOKUP(AQ$507,$J$504:$R$505,2)</f>
        <v>54.3</v>
      </c>
      <c r="AR565" s="743" cm="1">
        <f t="array" ref="AR565">INDEX($H565:$K565,0,MATCH(AR$508,$H$508:$K$508,0))*HLOOKUP(AR$507,$J$504:$R$505,2)</f>
        <v>0</v>
      </c>
      <c r="AS565" s="743" cm="1">
        <f t="array" ref="AS565">INDEX($H565:$K565,0,MATCH(AS$508,$H$508:$K$508,0))*HLOOKUP(AS$507,$J$504:$R$505,2)</f>
        <v>80.3</v>
      </c>
      <c r="AT565" s="743" cm="1">
        <f t="array" ref="AT565">INDEX($H565:$K565,0,MATCH(AT$508,$H$508:$K$508,0))*HLOOKUP(AT$507,$J$504:$R$505,2)</f>
        <v>65.16</v>
      </c>
      <c r="AU565" s="743" cm="1">
        <f t="array" ref="AU565">INDEX($H565:$K565,0,MATCH(AU$508,$H$508:$K$508,0))*HLOOKUP(AU$507,$J$504:$R$505,2)</f>
        <v>54.3</v>
      </c>
      <c r="AV565" s="196"/>
      <c r="AW565" s="196"/>
      <c r="AX565" s="17"/>
      <c r="AY565" s="9"/>
      <c r="AZ565" s="9"/>
      <c r="BA565" s="9"/>
    </row>
    <row r="566" spans="1:53" ht="15" outlineLevel="1" x14ac:dyDescent="0.25">
      <c r="A566" s="7"/>
      <c r="B566" s="8"/>
      <c r="C566" s="18"/>
      <c r="D566" s="18"/>
      <c r="E566" s="18"/>
      <c r="F566" s="27"/>
      <c r="G566" s="27" t="str">
        <f t="shared" si="131"/>
        <v>YYBNWb</v>
      </c>
      <c r="H566" s="232">
        <v>0</v>
      </c>
      <c r="I566" s="232">
        <v>80.3</v>
      </c>
      <c r="J566" s="232">
        <v>65.16</v>
      </c>
      <c r="K566" s="232">
        <v>54.3</v>
      </c>
      <c r="L566" s="743" cm="1">
        <f t="array" ref="L566">INDEX($H566:$K566,0,MATCH(L$508,$H$508:$K$508,0))*HLOOKUP(L$507,$J$504:$R$505,2)</f>
        <v>0</v>
      </c>
      <c r="M566" s="743" cm="1">
        <f t="array" ref="M566">INDEX($H566:$K566,0,MATCH(M$508,$H$508:$K$508,0))*HLOOKUP(M$507,$J$504:$R$505,2)</f>
        <v>80.3</v>
      </c>
      <c r="N566" s="743" cm="1">
        <f t="array" ref="N566">INDEX($H566:$K566,0,MATCH(N$508,$H$508:$K$508,0))*HLOOKUP(N$507,$J$504:$R$505,2)</f>
        <v>65.16</v>
      </c>
      <c r="O566" s="743" cm="1">
        <f t="array" ref="O566">INDEX($H566:$K566,0,MATCH(O$508,$H$508:$K$508,0))*HLOOKUP(O$507,$J$504:$R$505,2)</f>
        <v>54.3</v>
      </c>
      <c r="P566" s="743" cm="1">
        <f t="array" ref="P566">INDEX($H566:$K566,0,MATCH(P$508,$H$508:$K$508,0))*HLOOKUP(P$507,$J$504:$R$505,2)</f>
        <v>0</v>
      </c>
      <c r="Q566" s="743" cm="1">
        <f t="array" ref="Q566">INDEX($H566:$K566,0,MATCH(Q$508,$H$508:$K$508,0))*HLOOKUP(Q$507,$J$504:$R$505,2)</f>
        <v>80.3</v>
      </c>
      <c r="R566" s="743" cm="1">
        <f t="array" ref="R566">INDEX($H566:$K566,0,MATCH(R$508,$H$508:$K$508,0))*HLOOKUP(R$507,$J$504:$R$505,2)</f>
        <v>65.16</v>
      </c>
      <c r="S566" s="743" cm="1">
        <f t="array" ref="S566">INDEX($H566:$K566,0,MATCH(S$508,$H$508:$K$508,0))*HLOOKUP(S$507,$J$504:$R$505,2)</f>
        <v>54.3</v>
      </c>
      <c r="T566" s="743" cm="1">
        <f t="array" ref="T566">INDEX($H566:$K566,0,MATCH(T$508,$H$508:$K$508,0))*HLOOKUP(T$507,$J$504:$R$505,2)</f>
        <v>0</v>
      </c>
      <c r="U566" s="743" cm="1">
        <f t="array" ref="U566">INDEX($H566:$K566,0,MATCH(U$508,$H$508:$K$508,0))*HLOOKUP(U$507,$J$504:$R$505,2)</f>
        <v>80.3</v>
      </c>
      <c r="V566" s="743" cm="1">
        <f t="array" ref="V566">INDEX($H566:$K566,0,MATCH(V$508,$H$508:$K$508,0))*HLOOKUP(V$507,$J$504:$R$505,2)</f>
        <v>65.16</v>
      </c>
      <c r="W566" s="743" cm="1">
        <f t="array" ref="W566">INDEX($H566:$K566,0,MATCH(W$508,$H$508:$K$508,0))*HLOOKUP(W$507,$J$504:$R$505,2)</f>
        <v>54.3</v>
      </c>
      <c r="X566" s="743" cm="1">
        <f t="array" ref="X566">INDEX($H566:$K566,0,MATCH(X$508,$H$508:$K$508,0))*HLOOKUP(X$507,$J$504:$R$505,2)</f>
        <v>0</v>
      </c>
      <c r="Y566" s="743" cm="1">
        <f t="array" ref="Y566">INDEX($H566:$K566,0,MATCH(Y$508,$H$508:$K$508,0))*HLOOKUP(Y$507,$J$504:$R$505,2)</f>
        <v>80.3</v>
      </c>
      <c r="Z566" s="743" cm="1">
        <f t="array" ref="Z566">INDEX($H566:$K566,0,MATCH(Z$508,$H$508:$K$508,0))*HLOOKUP(Z$507,$J$504:$R$505,2)</f>
        <v>65.16</v>
      </c>
      <c r="AA566" s="743" cm="1">
        <f t="array" ref="AA566">INDEX($H566:$K566,0,MATCH(AA$508,$H$508:$K$508,0))*HLOOKUP(AA$507,$J$504:$R$505,2)</f>
        <v>54.3</v>
      </c>
      <c r="AB566" s="743" cm="1">
        <f t="array" ref="AB566">INDEX($H566:$K566,0,MATCH(AB$508,$H$508:$K$508,0))*HLOOKUP(AB$507,$J$504:$R$505,2)</f>
        <v>0</v>
      </c>
      <c r="AC566" s="743" cm="1">
        <f t="array" ref="AC566">INDEX($H566:$K566,0,MATCH(AC$508,$H$508:$K$508,0))*HLOOKUP(AC$507,$J$504:$R$505,2)</f>
        <v>80.3</v>
      </c>
      <c r="AD566" s="743" cm="1">
        <f t="array" ref="AD566">INDEX($H566:$K566,0,MATCH(AD$508,$H$508:$K$508,0))*HLOOKUP(AD$507,$J$504:$R$505,2)</f>
        <v>65.16</v>
      </c>
      <c r="AE566" s="743" cm="1">
        <f t="array" ref="AE566">INDEX($H566:$K566,0,MATCH(AE$508,$H$508:$K$508,0))*HLOOKUP(AE$507,$J$504:$R$505,2)</f>
        <v>54.3</v>
      </c>
      <c r="AF566" s="743" cm="1">
        <f t="array" ref="AF566">INDEX($H566:$K566,0,MATCH(AF$508,$H$508:$K$508,0))*HLOOKUP(AF$507,$J$504:$R$505,2)</f>
        <v>0</v>
      </c>
      <c r="AG566" s="743" cm="1">
        <f t="array" ref="AG566">INDEX($H566:$K566,0,MATCH(AG$508,$H$508:$K$508,0))*HLOOKUP(AG$507,$J$504:$R$505,2)</f>
        <v>80.3</v>
      </c>
      <c r="AH566" s="743" cm="1">
        <f t="array" ref="AH566">INDEX($H566:$K566,0,MATCH(AH$508,$H$508:$K$508,0))*HLOOKUP(AH$507,$J$504:$R$505,2)</f>
        <v>65.16</v>
      </c>
      <c r="AI566" s="743" cm="1">
        <f t="array" ref="AI566">INDEX($H566:$K566,0,MATCH(AI$508,$H$508:$K$508,0))*HLOOKUP(AI$507,$J$504:$R$505,2)</f>
        <v>54.3</v>
      </c>
      <c r="AJ566" s="743" cm="1">
        <f t="array" ref="AJ566">INDEX($H566:$K566,0,MATCH(AJ$508,$H$508:$K$508,0))*HLOOKUP(AJ$507,$J$504:$R$505,2)</f>
        <v>0</v>
      </c>
      <c r="AK566" s="743" cm="1">
        <f t="array" ref="AK566">INDEX($H566:$K566,0,MATCH(AK$508,$H$508:$K$508,0))*HLOOKUP(AK$507,$J$504:$R$505,2)</f>
        <v>80.3</v>
      </c>
      <c r="AL566" s="743" cm="1">
        <f t="array" ref="AL566">INDEX($H566:$K566,0,MATCH(AL$508,$H$508:$K$508,0))*HLOOKUP(AL$507,$J$504:$R$505,2)</f>
        <v>65.16</v>
      </c>
      <c r="AM566" s="743" cm="1">
        <f t="array" ref="AM566">INDEX($H566:$K566,0,MATCH(AM$508,$H$508:$K$508,0))*HLOOKUP(AM$507,$J$504:$R$505,2)</f>
        <v>54.3</v>
      </c>
      <c r="AN566" s="743" cm="1">
        <f t="array" ref="AN566">INDEX($H566:$K566,0,MATCH(AN$508,$H$508:$K$508,0))*HLOOKUP(AN$507,$J$504:$R$505,2)</f>
        <v>0</v>
      </c>
      <c r="AO566" s="743" cm="1">
        <f t="array" ref="AO566">INDEX($H566:$K566,0,MATCH(AO$508,$H$508:$K$508,0))*HLOOKUP(AO$507,$J$504:$R$505,2)</f>
        <v>80.3</v>
      </c>
      <c r="AP566" s="743" cm="1">
        <f t="array" ref="AP566">INDEX($H566:$K566,0,MATCH(AP$508,$H$508:$K$508,0))*HLOOKUP(AP$507,$J$504:$R$505,2)</f>
        <v>65.16</v>
      </c>
      <c r="AQ566" s="743" cm="1">
        <f t="array" ref="AQ566">INDEX($H566:$K566,0,MATCH(AQ$508,$H$508:$K$508,0))*HLOOKUP(AQ$507,$J$504:$R$505,2)</f>
        <v>54.3</v>
      </c>
      <c r="AR566" s="743" cm="1">
        <f t="array" ref="AR566">INDEX($H566:$K566,0,MATCH(AR$508,$H$508:$K$508,0))*HLOOKUP(AR$507,$J$504:$R$505,2)</f>
        <v>0</v>
      </c>
      <c r="AS566" s="743" cm="1">
        <f t="array" ref="AS566">INDEX($H566:$K566,0,MATCH(AS$508,$H$508:$K$508,0))*HLOOKUP(AS$507,$J$504:$R$505,2)</f>
        <v>80.3</v>
      </c>
      <c r="AT566" s="743" cm="1">
        <f t="array" ref="AT566">INDEX($H566:$K566,0,MATCH(AT$508,$H$508:$K$508,0))*HLOOKUP(AT$507,$J$504:$R$505,2)</f>
        <v>65.16</v>
      </c>
      <c r="AU566" s="743" cm="1">
        <f t="array" ref="AU566">INDEX($H566:$K566,0,MATCH(AU$508,$H$508:$K$508,0))*HLOOKUP(AU$507,$J$504:$R$505,2)</f>
        <v>54.3</v>
      </c>
      <c r="AV566" s="196"/>
      <c r="AW566" s="196"/>
      <c r="AX566" s="17"/>
      <c r="AY566" s="9"/>
      <c r="AZ566" s="9"/>
      <c r="BA566" s="9"/>
    </row>
    <row r="567" spans="1:53" ht="15" outlineLevel="1" x14ac:dyDescent="0.25">
      <c r="A567" s="7"/>
      <c r="B567" s="8"/>
      <c r="C567" s="18"/>
      <c r="D567" s="18"/>
      <c r="E567" s="18"/>
      <c r="F567" s="27"/>
      <c r="G567" s="27" t="str">
        <f t="shared" ref="G567:G574" si="132">_xlfn.CONCAT(H219:M219)</f>
        <v>YYBNWbd</v>
      </c>
      <c r="H567" s="232">
        <v>0</v>
      </c>
      <c r="I567" s="232">
        <v>80.3</v>
      </c>
      <c r="J567" s="232">
        <v>65.16</v>
      </c>
      <c r="K567" s="232">
        <v>54.3</v>
      </c>
      <c r="L567" s="743" cm="1">
        <f t="array" ref="L567">INDEX($H567:$K567,0,MATCH(L$508,$H$508:$K$508,0))*HLOOKUP(L$507,$J$504:$R$505,2)</f>
        <v>0</v>
      </c>
      <c r="M567" s="743" cm="1">
        <f t="array" ref="M567">INDEX($H567:$K567,0,MATCH(M$508,$H$508:$K$508,0))*HLOOKUP(M$507,$J$504:$R$505,2)</f>
        <v>80.3</v>
      </c>
      <c r="N567" s="743" cm="1">
        <f t="array" ref="N567">INDEX($H567:$K567,0,MATCH(N$508,$H$508:$K$508,0))*HLOOKUP(N$507,$J$504:$R$505,2)</f>
        <v>65.16</v>
      </c>
      <c r="O567" s="743" cm="1">
        <f t="array" ref="O567">INDEX($H567:$K567,0,MATCH(O$508,$H$508:$K$508,0))*HLOOKUP(O$507,$J$504:$R$505,2)</f>
        <v>54.3</v>
      </c>
      <c r="P567" s="743" cm="1">
        <f t="array" ref="P567">INDEX($H567:$K567,0,MATCH(P$508,$H$508:$K$508,0))*HLOOKUP(P$507,$J$504:$R$505,2)</f>
        <v>0</v>
      </c>
      <c r="Q567" s="743" cm="1">
        <f t="array" ref="Q567">INDEX($H567:$K567,0,MATCH(Q$508,$H$508:$K$508,0))*HLOOKUP(Q$507,$J$504:$R$505,2)</f>
        <v>80.3</v>
      </c>
      <c r="R567" s="743" cm="1">
        <f t="array" ref="R567">INDEX($H567:$K567,0,MATCH(R$508,$H$508:$K$508,0))*HLOOKUP(R$507,$J$504:$R$505,2)</f>
        <v>65.16</v>
      </c>
      <c r="S567" s="743" cm="1">
        <f t="array" ref="S567">INDEX($H567:$K567,0,MATCH(S$508,$H$508:$K$508,0))*HLOOKUP(S$507,$J$504:$R$505,2)</f>
        <v>54.3</v>
      </c>
      <c r="T567" s="743" cm="1">
        <f t="array" ref="T567">INDEX($H567:$K567,0,MATCH(T$508,$H$508:$K$508,0))*HLOOKUP(T$507,$J$504:$R$505,2)</f>
        <v>0</v>
      </c>
      <c r="U567" s="743" cm="1">
        <f t="array" ref="U567">INDEX($H567:$K567,0,MATCH(U$508,$H$508:$K$508,0))*HLOOKUP(U$507,$J$504:$R$505,2)</f>
        <v>80.3</v>
      </c>
      <c r="V567" s="743" cm="1">
        <f t="array" ref="V567">INDEX($H567:$K567,0,MATCH(V$508,$H$508:$K$508,0))*HLOOKUP(V$507,$J$504:$R$505,2)</f>
        <v>65.16</v>
      </c>
      <c r="W567" s="743" cm="1">
        <f t="array" ref="W567">INDEX($H567:$K567,0,MATCH(W$508,$H$508:$K$508,0))*HLOOKUP(W$507,$J$504:$R$505,2)</f>
        <v>54.3</v>
      </c>
      <c r="X567" s="743" cm="1">
        <f t="array" ref="X567">INDEX($H567:$K567,0,MATCH(X$508,$H$508:$K$508,0))*HLOOKUP(X$507,$J$504:$R$505,2)</f>
        <v>0</v>
      </c>
      <c r="Y567" s="743" cm="1">
        <f t="array" ref="Y567">INDEX($H567:$K567,0,MATCH(Y$508,$H$508:$K$508,0))*HLOOKUP(Y$507,$J$504:$R$505,2)</f>
        <v>80.3</v>
      </c>
      <c r="Z567" s="743" cm="1">
        <f t="array" ref="Z567">INDEX($H567:$K567,0,MATCH(Z$508,$H$508:$K$508,0))*HLOOKUP(Z$507,$J$504:$R$505,2)</f>
        <v>65.16</v>
      </c>
      <c r="AA567" s="743" cm="1">
        <f t="array" ref="AA567">INDEX($H567:$K567,0,MATCH(AA$508,$H$508:$K$508,0))*HLOOKUP(AA$507,$J$504:$R$505,2)</f>
        <v>54.3</v>
      </c>
      <c r="AB567" s="743" cm="1">
        <f t="array" ref="AB567">INDEX($H567:$K567,0,MATCH(AB$508,$H$508:$K$508,0))*HLOOKUP(AB$507,$J$504:$R$505,2)</f>
        <v>0</v>
      </c>
      <c r="AC567" s="743" cm="1">
        <f t="array" ref="AC567">INDEX($H567:$K567,0,MATCH(AC$508,$H$508:$K$508,0))*HLOOKUP(AC$507,$J$504:$R$505,2)</f>
        <v>80.3</v>
      </c>
      <c r="AD567" s="743" cm="1">
        <f t="array" ref="AD567">INDEX($H567:$K567,0,MATCH(AD$508,$H$508:$K$508,0))*HLOOKUP(AD$507,$J$504:$R$505,2)</f>
        <v>65.16</v>
      </c>
      <c r="AE567" s="743" cm="1">
        <f t="array" ref="AE567">INDEX($H567:$K567,0,MATCH(AE$508,$H$508:$K$508,0))*HLOOKUP(AE$507,$J$504:$R$505,2)</f>
        <v>54.3</v>
      </c>
      <c r="AF567" s="743" cm="1">
        <f t="array" ref="AF567">INDEX($H567:$K567,0,MATCH(AF$508,$H$508:$K$508,0))*HLOOKUP(AF$507,$J$504:$R$505,2)</f>
        <v>0</v>
      </c>
      <c r="AG567" s="743" cm="1">
        <f t="array" ref="AG567">INDEX($H567:$K567,0,MATCH(AG$508,$H$508:$K$508,0))*HLOOKUP(AG$507,$J$504:$R$505,2)</f>
        <v>80.3</v>
      </c>
      <c r="AH567" s="743" cm="1">
        <f t="array" ref="AH567">INDEX($H567:$K567,0,MATCH(AH$508,$H$508:$K$508,0))*HLOOKUP(AH$507,$J$504:$R$505,2)</f>
        <v>65.16</v>
      </c>
      <c r="AI567" s="743" cm="1">
        <f t="array" ref="AI567">INDEX($H567:$K567,0,MATCH(AI$508,$H$508:$K$508,0))*HLOOKUP(AI$507,$J$504:$R$505,2)</f>
        <v>54.3</v>
      </c>
      <c r="AJ567" s="743" cm="1">
        <f t="array" ref="AJ567">INDEX($H567:$K567,0,MATCH(AJ$508,$H$508:$K$508,0))*HLOOKUP(AJ$507,$J$504:$R$505,2)</f>
        <v>0</v>
      </c>
      <c r="AK567" s="743" cm="1">
        <f t="array" ref="AK567">INDEX($H567:$K567,0,MATCH(AK$508,$H$508:$K$508,0))*HLOOKUP(AK$507,$J$504:$R$505,2)</f>
        <v>80.3</v>
      </c>
      <c r="AL567" s="743" cm="1">
        <f t="array" ref="AL567">INDEX($H567:$K567,0,MATCH(AL$508,$H$508:$K$508,0))*HLOOKUP(AL$507,$J$504:$R$505,2)</f>
        <v>65.16</v>
      </c>
      <c r="AM567" s="743" cm="1">
        <f t="array" ref="AM567">INDEX($H567:$K567,0,MATCH(AM$508,$H$508:$K$508,0))*HLOOKUP(AM$507,$J$504:$R$505,2)</f>
        <v>54.3</v>
      </c>
      <c r="AN567" s="743" cm="1">
        <f t="array" ref="AN567">INDEX($H567:$K567,0,MATCH(AN$508,$H$508:$K$508,0))*HLOOKUP(AN$507,$J$504:$R$505,2)</f>
        <v>0</v>
      </c>
      <c r="AO567" s="743" cm="1">
        <f t="array" ref="AO567">INDEX($H567:$K567,0,MATCH(AO$508,$H$508:$K$508,0))*HLOOKUP(AO$507,$J$504:$R$505,2)</f>
        <v>80.3</v>
      </c>
      <c r="AP567" s="743" cm="1">
        <f t="array" ref="AP567">INDEX($H567:$K567,0,MATCH(AP$508,$H$508:$K$508,0))*HLOOKUP(AP$507,$J$504:$R$505,2)</f>
        <v>65.16</v>
      </c>
      <c r="AQ567" s="743" cm="1">
        <f t="array" ref="AQ567">INDEX($H567:$K567,0,MATCH(AQ$508,$H$508:$K$508,0))*HLOOKUP(AQ$507,$J$504:$R$505,2)</f>
        <v>54.3</v>
      </c>
      <c r="AR567" s="743" cm="1">
        <f t="array" ref="AR567">INDEX($H567:$K567,0,MATCH(AR$508,$H$508:$K$508,0))*HLOOKUP(AR$507,$J$504:$R$505,2)</f>
        <v>0</v>
      </c>
      <c r="AS567" s="743" cm="1">
        <f t="array" ref="AS567">INDEX($H567:$K567,0,MATCH(AS$508,$H$508:$K$508,0))*HLOOKUP(AS$507,$J$504:$R$505,2)</f>
        <v>80.3</v>
      </c>
      <c r="AT567" s="743" cm="1">
        <f t="array" ref="AT567">INDEX($H567:$K567,0,MATCH(AT$508,$H$508:$K$508,0))*HLOOKUP(AT$507,$J$504:$R$505,2)</f>
        <v>65.16</v>
      </c>
      <c r="AU567" s="743" cm="1">
        <f t="array" ref="AU567">INDEX($H567:$K567,0,MATCH(AU$508,$H$508:$K$508,0))*HLOOKUP(AU$507,$J$504:$R$505,2)</f>
        <v>54.3</v>
      </c>
      <c r="AV567" s="196"/>
      <c r="AW567" s="196"/>
      <c r="AX567" s="17"/>
      <c r="AY567" s="9"/>
      <c r="AZ567" s="9"/>
      <c r="BA567" s="9"/>
    </row>
    <row r="568" spans="1:53" ht="15" outlineLevel="1" x14ac:dyDescent="0.25">
      <c r="A568" s="7"/>
      <c r="B568" s="8"/>
      <c r="C568" s="18"/>
      <c r="D568" s="18"/>
      <c r="E568" s="18"/>
      <c r="F568" s="27"/>
      <c r="G568" s="27" t="str">
        <f t="shared" si="132"/>
        <v>YYNWBl</v>
      </c>
      <c r="H568" s="232">
        <v>0</v>
      </c>
      <c r="I568" s="232">
        <v>80.3</v>
      </c>
      <c r="J568" s="232">
        <v>0</v>
      </c>
      <c r="K568" s="232">
        <v>0</v>
      </c>
      <c r="L568" s="743" cm="1">
        <f t="array" ref="L568">INDEX($H568:$K568,0,MATCH(L$508,$H$508:$K$508,0))*HLOOKUP(L$507,$J$504:$R$505,2)</f>
        <v>0</v>
      </c>
      <c r="M568" s="743" cm="1">
        <f t="array" ref="M568">INDEX($H568:$K568,0,MATCH(M$508,$H$508:$K$508,0))*HLOOKUP(M$507,$J$504:$R$505,2)</f>
        <v>80.3</v>
      </c>
      <c r="N568" s="743" cm="1">
        <f t="array" ref="N568">INDEX($H568:$K568,0,MATCH(N$508,$H$508:$K$508,0))*HLOOKUP(N$507,$J$504:$R$505,2)</f>
        <v>0</v>
      </c>
      <c r="O568" s="743" cm="1">
        <f t="array" ref="O568">INDEX($H568:$K568,0,MATCH(O$508,$H$508:$K$508,0))*HLOOKUP(O$507,$J$504:$R$505,2)</f>
        <v>0</v>
      </c>
      <c r="P568" s="743" cm="1">
        <f t="array" ref="P568">INDEX($H568:$K568,0,MATCH(P$508,$H$508:$K$508,0))*HLOOKUP(P$507,$J$504:$R$505,2)</f>
        <v>0</v>
      </c>
      <c r="Q568" s="743" cm="1">
        <f t="array" ref="Q568">INDEX($H568:$K568,0,MATCH(Q$508,$H$508:$K$508,0))*HLOOKUP(Q$507,$J$504:$R$505,2)</f>
        <v>80.3</v>
      </c>
      <c r="R568" s="743" cm="1">
        <f t="array" ref="R568">INDEX($H568:$K568,0,MATCH(R$508,$H$508:$K$508,0))*HLOOKUP(R$507,$J$504:$R$505,2)</f>
        <v>0</v>
      </c>
      <c r="S568" s="743" cm="1">
        <f t="array" ref="S568">INDEX($H568:$K568,0,MATCH(S$508,$H$508:$K$508,0))*HLOOKUP(S$507,$J$504:$R$505,2)</f>
        <v>0</v>
      </c>
      <c r="T568" s="743" cm="1">
        <f t="array" ref="T568">INDEX($H568:$K568,0,MATCH(T$508,$H$508:$K$508,0))*HLOOKUP(T$507,$J$504:$R$505,2)</f>
        <v>0</v>
      </c>
      <c r="U568" s="743" cm="1">
        <f t="array" ref="U568">INDEX($H568:$K568,0,MATCH(U$508,$H$508:$K$508,0))*HLOOKUP(U$507,$J$504:$R$505,2)</f>
        <v>80.3</v>
      </c>
      <c r="V568" s="743" cm="1">
        <f t="array" ref="V568">INDEX($H568:$K568,0,MATCH(V$508,$H$508:$K$508,0))*HLOOKUP(V$507,$J$504:$R$505,2)</f>
        <v>0</v>
      </c>
      <c r="W568" s="743" cm="1">
        <f t="array" ref="W568">INDEX($H568:$K568,0,MATCH(W$508,$H$508:$K$508,0))*HLOOKUP(W$507,$J$504:$R$505,2)</f>
        <v>0</v>
      </c>
      <c r="X568" s="743" cm="1">
        <f t="array" ref="X568">INDEX($H568:$K568,0,MATCH(X$508,$H$508:$K$508,0))*HLOOKUP(X$507,$J$504:$R$505,2)</f>
        <v>0</v>
      </c>
      <c r="Y568" s="743" cm="1">
        <f t="array" ref="Y568">INDEX($H568:$K568,0,MATCH(Y$508,$H$508:$K$508,0))*HLOOKUP(Y$507,$J$504:$R$505,2)</f>
        <v>80.3</v>
      </c>
      <c r="Z568" s="743" cm="1">
        <f t="array" ref="Z568">INDEX($H568:$K568,0,MATCH(Z$508,$H$508:$K$508,0))*HLOOKUP(Z$507,$J$504:$R$505,2)</f>
        <v>0</v>
      </c>
      <c r="AA568" s="743" cm="1">
        <f t="array" ref="AA568">INDEX($H568:$K568,0,MATCH(AA$508,$H$508:$K$508,0))*HLOOKUP(AA$507,$J$504:$R$505,2)</f>
        <v>0</v>
      </c>
      <c r="AB568" s="743" cm="1">
        <f t="array" ref="AB568">INDEX($H568:$K568,0,MATCH(AB$508,$H$508:$K$508,0))*HLOOKUP(AB$507,$J$504:$R$505,2)</f>
        <v>0</v>
      </c>
      <c r="AC568" s="743" cm="1">
        <f t="array" ref="AC568">INDEX($H568:$K568,0,MATCH(AC$508,$H$508:$K$508,0))*HLOOKUP(AC$507,$J$504:$R$505,2)</f>
        <v>80.3</v>
      </c>
      <c r="AD568" s="743" cm="1">
        <f t="array" ref="AD568">INDEX($H568:$K568,0,MATCH(AD$508,$H$508:$K$508,0))*HLOOKUP(AD$507,$J$504:$R$505,2)</f>
        <v>0</v>
      </c>
      <c r="AE568" s="743" cm="1">
        <f t="array" ref="AE568">INDEX($H568:$K568,0,MATCH(AE$508,$H$508:$K$508,0))*HLOOKUP(AE$507,$J$504:$R$505,2)</f>
        <v>0</v>
      </c>
      <c r="AF568" s="743" cm="1">
        <f t="array" ref="AF568">INDEX($H568:$K568,0,MATCH(AF$508,$H$508:$K$508,0))*HLOOKUP(AF$507,$J$504:$R$505,2)</f>
        <v>0</v>
      </c>
      <c r="AG568" s="743" cm="1">
        <f t="array" ref="AG568">INDEX($H568:$K568,0,MATCH(AG$508,$H$508:$K$508,0))*HLOOKUP(AG$507,$J$504:$R$505,2)</f>
        <v>80.3</v>
      </c>
      <c r="AH568" s="743" cm="1">
        <f t="array" ref="AH568">INDEX($H568:$K568,0,MATCH(AH$508,$H$508:$K$508,0))*HLOOKUP(AH$507,$J$504:$R$505,2)</f>
        <v>0</v>
      </c>
      <c r="AI568" s="743" cm="1">
        <f t="array" ref="AI568">INDEX($H568:$K568,0,MATCH(AI$508,$H$508:$K$508,0))*HLOOKUP(AI$507,$J$504:$R$505,2)</f>
        <v>0</v>
      </c>
      <c r="AJ568" s="743" cm="1">
        <f t="array" ref="AJ568">INDEX($H568:$K568,0,MATCH(AJ$508,$H$508:$K$508,0))*HLOOKUP(AJ$507,$J$504:$R$505,2)</f>
        <v>0</v>
      </c>
      <c r="AK568" s="743" cm="1">
        <f t="array" ref="AK568">INDEX($H568:$K568,0,MATCH(AK$508,$H$508:$K$508,0))*HLOOKUP(AK$507,$J$504:$R$505,2)</f>
        <v>80.3</v>
      </c>
      <c r="AL568" s="743" cm="1">
        <f t="array" ref="AL568">INDEX($H568:$K568,0,MATCH(AL$508,$H$508:$K$508,0))*HLOOKUP(AL$507,$J$504:$R$505,2)</f>
        <v>0</v>
      </c>
      <c r="AM568" s="743" cm="1">
        <f t="array" ref="AM568">INDEX($H568:$K568,0,MATCH(AM$508,$H$508:$K$508,0))*HLOOKUP(AM$507,$J$504:$R$505,2)</f>
        <v>0</v>
      </c>
      <c r="AN568" s="743" cm="1">
        <f t="array" ref="AN568">INDEX($H568:$K568,0,MATCH(AN$508,$H$508:$K$508,0))*HLOOKUP(AN$507,$J$504:$R$505,2)</f>
        <v>0</v>
      </c>
      <c r="AO568" s="743" cm="1">
        <f t="array" ref="AO568">INDEX($H568:$K568,0,MATCH(AO$508,$H$508:$K$508,0))*HLOOKUP(AO$507,$J$504:$R$505,2)</f>
        <v>80.3</v>
      </c>
      <c r="AP568" s="743" cm="1">
        <f t="array" ref="AP568">INDEX($H568:$K568,0,MATCH(AP$508,$H$508:$K$508,0))*HLOOKUP(AP$507,$J$504:$R$505,2)</f>
        <v>0</v>
      </c>
      <c r="AQ568" s="743" cm="1">
        <f t="array" ref="AQ568">INDEX($H568:$K568,0,MATCH(AQ$508,$H$508:$K$508,0))*HLOOKUP(AQ$507,$J$504:$R$505,2)</f>
        <v>0</v>
      </c>
      <c r="AR568" s="743" cm="1">
        <f t="array" ref="AR568">INDEX($H568:$K568,0,MATCH(AR$508,$H$508:$K$508,0))*HLOOKUP(AR$507,$J$504:$R$505,2)</f>
        <v>0</v>
      </c>
      <c r="AS568" s="743" cm="1">
        <f t="array" ref="AS568">INDEX($H568:$K568,0,MATCH(AS$508,$H$508:$K$508,0))*HLOOKUP(AS$507,$J$504:$R$505,2)</f>
        <v>80.3</v>
      </c>
      <c r="AT568" s="743" cm="1">
        <f t="array" ref="AT568">INDEX($H568:$K568,0,MATCH(AT$508,$H$508:$K$508,0))*HLOOKUP(AT$507,$J$504:$R$505,2)</f>
        <v>0</v>
      </c>
      <c r="AU568" s="743" cm="1">
        <f t="array" ref="AU568">INDEX($H568:$K568,0,MATCH(AU$508,$H$508:$K$508,0))*HLOOKUP(AU$507,$J$504:$R$505,2)</f>
        <v>0</v>
      </c>
      <c r="AV568" s="196"/>
      <c r="AW568" s="196"/>
      <c r="AX568" s="17"/>
      <c r="AY568" s="9"/>
      <c r="AZ568" s="9"/>
      <c r="BA568" s="9"/>
    </row>
    <row r="569" spans="1:53" ht="15" outlineLevel="1" x14ac:dyDescent="0.25">
      <c r="A569" s="7"/>
      <c r="B569" s="8"/>
      <c r="C569" s="18"/>
      <c r="D569" s="18"/>
      <c r="E569" s="18"/>
      <c r="F569" s="27"/>
      <c r="G569" s="27" t="str">
        <f t="shared" si="132"/>
        <v>YYWBLw</v>
      </c>
      <c r="H569" s="232">
        <v>0</v>
      </c>
      <c r="I569" s="232">
        <v>80.3</v>
      </c>
      <c r="J569" s="232">
        <v>54.3</v>
      </c>
      <c r="K569" s="232">
        <v>21.72</v>
      </c>
      <c r="L569" s="743" cm="1">
        <f t="array" ref="L569">INDEX($H569:$K569,0,MATCH(L$508,$H$508:$K$508,0))*HLOOKUP(L$507,$J$504:$R$505,2)</f>
        <v>0</v>
      </c>
      <c r="M569" s="743" cm="1">
        <f t="array" ref="M569">INDEX($H569:$K569,0,MATCH(M$508,$H$508:$K$508,0))*HLOOKUP(M$507,$J$504:$R$505,2)</f>
        <v>80.3</v>
      </c>
      <c r="N569" s="743" cm="1">
        <f t="array" ref="N569">INDEX($H569:$K569,0,MATCH(N$508,$H$508:$K$508,0))*HLOOKUP(N$507,$J$504:$R$505,2)</f>
        <v>54.3</v>
      </c>
      <c r="O569" s="743" cm="1">
        <f t="array" ref="O569">INDEX($H569:$K569,0,MATCH(O$508,$H$508:$K$508,0))*HLOOKUP(O$507,$J$504:$R$505,2)</f>
        <v>21.72</v>
      </c>
      <c r="P569" s="743" cm="1">
        <f t="array" ref="P569">INDEX($H569:$K569,0,MATCH(P$508,$H$508:$K$508,0))*HLOOKUP(P$507,$J$504:$R$505,2)</f>
        <v>0</v>
      </c>
      <c r="Q569" s="743" cm="1">
        <f t="array" ref="Q569">INDEX($H569:$K569,0,MATCH(Q$508,$H$508:$K$508,0))*HLOOKUP(Q$507,$J$504:$R$505,2)</f>
        <v>80.3</v>
      </c>
      <c r="R569" s="743" cm="1">
        <f t="array" ref="R569">INDEX($H569:$K569,0,MATCH(R$508,$H$508:$K$508,0))*HLOOKUP(R$507,$J$504:$R$505,2)</f>
        <v>54.3</v>
      </c>
      <c r="S569" s="743" cm="1">
        <f t="array" ref="S569">INDEX($H569:$K569,0,MATCH(S$508,$H$508:$K$508,0))*HLOOKUP(S$507,$J$504:$R$505,2)</f>
        <v>21.72</v>
      </c>
      <c r="T569" s="743" cm="1">
        <f t="array" ref="T569">INDEX($H569:$K569,0,MATCH(T$508,$H$508:$K$508,0))*HLOOKUP(T$507,$J$504:$R$505,2)</f>
        <v>0</v>
      </c>
      <c r="U569" s="743" cm="1">
        <f t="array" ref="U569">INDEX($H569:$K569,0,MATCH(U$508,$H$508:$K$508,0))*HLOOKUP(U$507,$J$504:$R$505,2)</f>
        <v>80.3</v>
      </c>
      <c r="V569" s="743" cm="1">
        <f t="array" ref="V569">INDEX($H569:$K569,0,MATCH(V$508,$H$508:$K$508,0))*HLOOKUP(V$507,$J$504:$R$505,2)</f>
        <v>54.3</v>
      </c>
      <c r="W569" s="743" cm="1">
        <f t="array" ref="W569">INDEX($H569:$K569,0,MATCH(W$508,$H$508:$K$508,0))*HLOOKUP(W$507,$J$504:$R$505,2)</f>
        <v>21.72</v>
      </c>
      <c r="X569" s="743" cm="1">
        <f t="array" ref="X569">INDEX($H569:$K569,0,MATCH(X$508,$H$508:$K$508,0))*HLOOKUP(X$507,$J$504:$R$505,2)</f>
        <v>0</v>
      </c>
      <c r="Y569" s="743" cm="1">
        <f t="array" ref="Y569">INDEX($H569:$K569,0,MATCH(Y$508,$H$508:$K$508,0))*HLOOKUP(Y$507,$J$504:$R$505,2)</f>
        <v>80.3</v>
      </c>
      <c r="Z569" s="743" cm="1">
        <f t="array" ref="Z569">INDEX($H569:$K569,0,MATCH(Z$508,$H$508:$K$508,0))*HLOOKUP(Z$507,$J$504:$R$505,2)</f>
        <v>54.3</v>
      </c>
      <c r="AA569" s="743" cm="1">
        <f t="array" ref="AA569">INDEX($H569:$K569,0,MATCH(AA$508,$H$508:$K$508,0))*HLOOKUP(AA$507,$J$504:$R$505,2)</f>
        <v>21.72</v>
      </c>
      <c r="AB569" s="743" cm="1">
        <f t="array" ref="AB569">INDEX($H569:$K569,0,MATCH(AB$508,$H$508:$K$508,0))*HLOOKUP(AB$507,$J$504:$R$505,2)</f>
        <v>0</v>
      </c>
      <c r="AC569" s="743" cm="1">
        <f t="array" ref="AC569">INDEX($H569:$K569,0,MATCH(AC$508,$H$508:$K$508,0))*HLOOKUP(AC$507,$J$504:$R$505,2)</f>
        <v>80.3</v>
      </c>
      <c r="AD569" s="743" cm="1">
        <f t="array" ref="AD569">INDEX($H569:$K569,0,MATCH(AD$508,$H$508:$K$508,0))*HLOOKUP(AD$507,$J$504:$R$505,2)</f>
        <v>54.3</v>
      </c>
      <c r="AE569" s="743" cm="1">
        <f t="array" ref="AE569">INDEX($H569:$K569,0,MATCH(AE$508,$H$508:$K$508,0))*HLOOKUP(AE$507,$J$504:$R$505,2)</f>
        <v>21.72</v>
      </c>
      <c r="AF569" s="743" cm="1">
        <f t="array" ref="AF569">INDEX($H569:$K569,0,MATCH(AF$508,$H$508:$K$508,0))*HLOOKUP(AF$507,$J$504:$R$505,2)</f>
        <v>0</v>
      </c>
      <c r="AG569" s="743" cm="1">
        <f t="array" ref="AG569">INDEX($H569:$K569,0,MATCH(AG$508,$H$508:$K$508,0))*HLOOKUP(AG$507,$J$504:$R$505,2)</f>
        <v>80.3</v>
      </c>
      <c r="AH569" s="743" cm="1">
        <f t="array" ref="AH569">INDEX($H569:$K569,0,MATCH(AH$508,$H$508:$K$508,0))*HLOOKUP(AH$507,$J$504:$R$505,2)</f>
        <v>54.3</v>
      </c>
      <c r="AI569" s="743" cm="1">
        <f t="array" ref="AI569">INDEX($H569:$K569,0,MATCH(AI$508,$H$508:$K$508,0))*HLOOKUP(AI$507,$J$504:$R$505,2)</f>
        <v>21.72</v>
      </c>
      <c r="AJ569" s="743" cm="1">
        <f t="array" ref="AJ569">INDEX($H569:$K569,0,MATCH(AJ$508,$H$508:$K$508,0))*HLOOKUP(AJ$507,$J$504:$R$505,2)</f>
        <v>0</v>
      </c>
      <c r="AK569" s="743" cm="1">
        <f t="array" ref="AK569">INDEX($H569:$K569,0,MATCH(AK$508,$H$508:$K$508,0))*HLOOKUP(AK$507,$J$504:$R$505,2)</f>
        <v>80.3</v>
      </c>
      <c r="AL569" s="743" cm="1">
        <f t="array" ref="AL569">INDEX($H569:$K569,0,MATCH(AL$508,$H$508:$K$508,0))*HLOOKUP(AL$507,$J$504:$R$505,2)</f>
        <v>54.3</v>
      </c>
      <c r="AM569" s="743" cm="1">
        <f t="array" ref="AM569">INDEX($H569:$K569,0,MATCH(AM$508,$H$508:$K$508,0))*HLOOKUP(AM$507,$J$504:$R$505,2)</f>
        <v>21.72</v>
      </c>
      <c r="AN569" s="743" cm="1">
        <f t="array" ref="AN569">INDEX($H569:$K569,0,MATCH(AN$508,$H$508:$K$508,0))*HLOOKUP(AN$507,$J$504:$R$505,2)</f>
        <v>0</v>
      </c>
      <c r="AO569" s="743" cm="1">
        <f t="array" ref="AO569">INDEX($H569:$K569,0,MATCH(AO$508,$H$508:$K$508,0))*HLOOKUP(AO$507,$J$504:$R$505,2)</f>
        <v>80.3</v>
      </c>
      <c r="AP569" s="743" cm="1">
        <f t="array" ref="AP569">INDEX($H569:$K569,0,MATCH(AP$508,$H$508:$K$508,0))*HLOOKUP(AP$507,$J$504:$R$505,2)</f>
        <v>54.3</v>
      </c>
      <c r="AQ569" s="743" cm="1">
        <f t="array" ref="AQ569">INDEX($H569:$K569,0,MATCH(AQ$508,$H$508:$K$508,0))*HLOOKUP(AQ$507,$J$504:$R$505,2)</f>
        <v>21.72</v>
      </c>
      <c r="AR569" s="743" cm="1">
        <f t="array" ref="AR569">INDEX($H569:$K569,0,MATCH(AR$508,$H$508:$K$508,0))*HLOOKUP(AR$507,$J$504:$R$505,2)</f>
        <v>0</v>
      </c>
      <c r="AS569" s="743" cm="1">
        <f t="array" ref="AS569">INDEX($H569:$K569,0,MATCH(AS$508,$H$508:$K$508,0))*HLOOKUP(AS$507,$J$504:$R$505,2)</f>
        <v>80.3</v>
      </c>
      <c r="AT569" s="743" cm="1">
        <f t="array" ref="AT569">INDEX($H569:$K569,0,MATCH(AT$508,$H$508:$K$508,0))*HLOOKUP(AT$507,$J$504:$R$505,2)</f>
        <v>54.3</v>
      </c>
      <c r="AU569" s="743" cm="1">
        <f t="array" ref="AU569">INDEX($H569:$K569,0,MATCH(AU$508,$H$508:$K$508,0))*HLOOKUP(AU$507,$J$504:$R$505,2)</f>
        <v>21.72</v>
      </c>
      <c r="AV569" s="196"/>
      <c r="AW569" s="196"/>
      <c r="AX569" s="17"/>
      <c r="AY569" s="9"/>
      <c r="AZ569" s="9"/>
      <c r="BA569" s="9"/>
    </row>
    <row r="570" spans="1:53" ht="15" outlineLevel="1" x14ac:dyDescent="0.25">
      <c r="A570" s="7"/>
      <c r="B570" s="8"/>
      <c r="C570" s="18"/>
      <c r="D570" s="18"/>
      <c r="E570" s="18"/>
      <c r="F570" s="27"/>
      <c r="G570" s="27" t="str">
        <f t="shared" si="132"/>
        <v>YYWBLwd</v>
      </c>
      <c r="H570" s="232">
        <v>0</v>
      </c>
      <c r="I570" s="232">
        <v>80.3</v>
      </c>
      <c r="J570" s="232">
        <v>54.3</v>
      </c>
      <c r="K570" s="232">
        <v>21.72</v>
      </c>
      <c r="L570" s="743" cm="1">
        <f t="array" ref="L570">INDEX($H570:$K570,0,MATCH(L$508,$H$508:$K$508,0))*HLOOKUP(L$507,$J$504:$R$505,2)</f>
        <v>0</v>
      </c>
      <c r="M570" s="743" cm="1">
        <f t="array" ref="M570">INDEX($H570:$K570,0,MATCH(M$508,$H$508:$K$508,0))*HLOOKUP(M$507,$J$504:$R$505,2)</f>
        <v>80.3</v>
      </c>
      <c r="N570" s="743" cm="1">
        <f t="array" ref="N570">INDEX($H570:$K570,0,MATCH(N$508,$H$508:$K$508,0))*HLOOKUP(N$507,$J$504:$R$505,2)</f>
        <v>54.3</v>
      </c>
      <c r="O570" s="743" cm="1">
        <f t="array" ref="O570">INDEX($H570:$K570,0,MATCH(O$508,$H$508:$K$508,0))*HLOOKUP(O$507,$J$504:$R$505,2)</f>
        <v>21.72</v>
      </c>
      <c r="P570" s="743" cm="1">
        <f t="array" ref="P570">INDEX($H570:$K570,0,MATCH(P$508,$H$508:$K$508,0))*HLOOKUP(P$507,$J$504:$R$505,2)</f>
        <v>0</v>
      </c>
      <c r="Q570" s="743" cm="1">
        <f t="array" ref="Q570">INDEX($H570:$K570,0,MATCH(Q$508,$H$508:$K$508,0))*HLOOKUP(Q$507,$J$504:$R$505,2)</f>
        <v>80.3</v>
      </c>
      <c r="R570" s="743" cm="1">
        <f t="array" ref="R570">INDEX($H570:$K570,0,MATCH(R$508,$H$508:$K$508,0))*HLOOKUP(R$507,$J$504:$R$505,2)</f>
        <v>54.3</v>
      </c>
      <c r="S570" s="743" cm="1">
        <f t="array" ref="S570">INDEX($H570:$K570,0,MATCH(S$508,$H$508:$K$508,0))*HLOOKUP(S$507,$J$504:$R$505,2)</f>
        <v>21.72</v>
      </c>
      <c r="T570" s="743" cm="1">
        <f t="array" ref="T570">INDEX($H570:$K570,0,MATCH(T$508,$H$508:$K$508,0))*HLOOKUP(T$507,$J$504:$R$505,2)</f>
        <v>0</v>
      </c>
      <c r="U570" s="743" cm="1">
        <f t="array" ref="U570">INDEX($H570:$K570,0,MATCH(U$508,$H$508:$K$508,0))*HLOOKUP(U$507,$J$504:$R$505,2)</f>
        <v>80.3</v>
      </c>
      <c r="V570" s="743" cm="1">
        <f t="array" ref="V570">INDEX($H570:$K570,0,MATCH(V$508,$H$508:$K$508,0))*HLOOKUP(V$507,$J$504:$R$505,2)</f>
        <v>54.3</v>
      </c>
      <c r="W570" s="743" cm="1">
        <f t="array" ref="W570">INDEX($H570:$K570,0,MATCH(W$508,$H$508:$K$508,0))*HLOOKUP(W$507,$J$504:$R$505,2)</f>
        <v>21.72</v>
      </c>
      <c r="X570" s="743" cm="1">
        <f t="array" ref="X570">INDEX($H570:$K570,0,MATCH(X$508,$H$508:$K$508,0))*HLOOKUP(X$507,$J$504:$R$505,2)</f>
        <v>0</v>
      </c>
      <c r="Y570" s="743" cm="1">
        <f t="array" ref="Y570">INDEX($H570:$K570,0,MATCH(Y$508,$H$508:$K$508,0))*HLOOKUP(Y$507,$J$504:$R$505,2)</f>
        <v>80.3</v>
      </c>
      <c r="Z570" s="743" cm="1">
        <f t="array" ref="Z570">INDEX($H570:$K570,0,MATCH(Z$508,$H$508:$K$508,0))*HLOOKUP(Z$507,$J$504:$R$505,2)</f>
        <v>54.3</v>
      </c>
      <c r="AA570" s="743" cm="1">
        <f t="array" ref="AA570">INDEX($H570:$K570,0,MATCH(AA$508,$H$508:$K$508,0))*HLOOKUP(AA$507,$J$504:$R$505,2)</f>
        <v>21.72</v>
      </c>
      <c r="AB570" s="743" cm="1">
        <f t="array" ref="AB570">INDEX($H570:$K570,0,MATCH(AB$508,$H$508:$K$508,0))*HLOOKUP(AB$507,$J$504:$R$505,2)</f>
        <v>0</v>
      </c>
      <c r="AC570" s="743" cm="1">
        <f t="array" ref="AC570">INDEX($H570:$K570,0,MATCH(AC$508,$H$508:$K$508,0))*HLOOKUP(AC$507,$J$504:$R$505,2)</f>
        <v>80.3</v>
      </c>
      <c r="AD570" s="743" cm="1">
        <f t="array" ref="AD570">INDEX($H570:$K570,0,MATCH(AD$508,$H$508:$K$508,0))*HLOOKUP(AD$507,$J$504:$R$505,2)</f>
        <v>54.3</v>
      </c>
      <c r="AE570" s="743" cm="1">
        <f t="array" ref="AE570">INDEX($H570:$K570,0,MATCH(AE$508,$H$508:$K$508,0))*HLOOKUP(AE$507,$J$504:$R$505,2)</f>
        <v>21.72</v>
      </c>
      <c r="AF570" s="743" cm="1">
        <f t="array" ref="AF570">INDEX($H570:$K570,0,MATCH(AF$508,$H$508:$K$508,0))*HLOOKUP(AF$507,$J$504:$R$505,2)</f>
        <v>0</v>
      </c>
      <c r="AG570" s="743" cm="1">
        <f t="array" ref="AG570">INDEX($H570:$K570,0,MATCH(AG$508,$H$508:$K$508,0))*HLOOKUP(AG$507,$J$504:$R$505,2)</f>
        <v>80.3</v>
      </c>
      <c r="AH570" s="743" cm="1">
        <f t="array" ref="AH570">INDEX($H570:$K570,0,MATCH(AH$508,$H$508:$K$508,0))*HLOOKUP(AH$507,$J$504:$R$505,2)</f>
        <v>54.3</v>
      </c>
      <c r="AI570" s="743" cm="1">
        <f t="array" ref="AI570">INDEX($H570:$K570,0,MATCH(AI$508,$H$508:$K$508,0))*HLOOKUP(AI$507,$J$504:$R$505,2)</f>
        <v>21.72</v>
      </c>
      <c r="AJ570" s="743" cm="1">
        <f t="array" ref="AJ570">INDEX($H570:$K570,0,MATCH(AJ$508,$H$508:$K$508,0))*HLOOKUP(AJ$507,$J$504:$R$505,2)</f>
        <v>0</v>
      </c>
      <c r="AK570" s="743" cm="1">
        <f t="array" ref="AK570">INDEX($H570:$K570,0,MATCH(AK$508,$H$508:$K$508,0))*HLOOKUP(AK$507,$J$504:$R$505,2)</f>
        <v>80.3</v>
      </c>
      <c r="AL570" s="743" cm="1">
        <f t="array" ref="AL570">INDEX($H570:$K570,0,MATCH(AL$508,$H$508:$K$508,0))*HLOOKUP(AL$507,$J$504:$R$505,2)</f>
        <v>54.3</v>
      </c>
      <c r="AM570" s="743" cm="1">
        <f t="array" ref="AM570">INDEX($H570:$K570,0,MATCH(AM$508,$H$508:$K$508,0))*HLOOKUP(AM$507,$J$504:$R$505,2)</f>
        <v>21.72</v>
      </c>
      <c r="AN570" s="743" cm="1">
        <f t="array" ref="AN570">INDEX($H570:$K570,0,MATCH(AN$508,$H$508:$K$508,0))*HLOOKUP(AN$507,$J$504:$R$505,2)</f>
        <v>0</v>
      </c>
      <c r="AO570" s="743" cm="1">
        <f t="array" ref="AO570">INDEX($H570:$K570,0,MATCH(AO$508,$H$508:$K$508,0))*HLOOKUP(AO$507,$J$504:$R$505,2)</f>
        <v>80.3</v>
      </c>
      <c r="AP570" s="743" cm="1">
        <f t="array" ref="AP570">INDEX($H570:$K570,0,MATCH(AP$508,$H$508:$K$508,0))*HLOOKUP(AP$507,$J$504:$R$505,2)</f>
        <v>54.3</v>
      </c>
      <c r="AQ570" s="743" cm="1">
        <f t="array" ref="AQ570">INDEX($H570:$K570,0,MATCH(AQ$508,$H$508:$K$508,0))*HLOOKUP(AQ$507,$J$504:$R$505,2)</f>
        <v>21.72</v>
      </c>
      <c r="AR570" s="743" cm="1">
        <f t="array" ref="AR570">INDEX($H570:$K570,0,MATCH(AR$508,$H$508:$K$508,0))*HLOOKUP(AR$507,$J$504:$R$505,2)</f>
        <v>0</v>
      </c>
      <c r="AS570" s="743" cm="1">
        <f t="array" ref="AS570">INDEX($H570:$K570,0,MATCH(AS$508,$H$508:$K$508,0))*HLOOKUP(AS$507,$J$504:$R$505,2)</f>
        <v>80.3</v>
      </c>
      <c r="AT570" s="743" cm="1">
        <f t="array" ref="AT570">INDEX($H570:$K570,0,MATCH(AT$508,$H$508:$K$508,0))*HLOOKUP(AT$507,$J$504:$R$505,2)</f>
        <v>54.3</v>
      </c>
      <c r="AU570" s="743" cm="1">
        <f t="array" ref="AU570">INDEX($H570:$K570,0,MATCH(AU$508,$H$508:$K$508,0))*HLOOKUP(AU$507,$J$504:$R$505,2)</f>
        <v>21.72</v>
      </c>
      <c r="AV570" s="196"/>
      <c r="AW570" s="196"/>
      <c r="AX570" s="17"/>
      <c r="AY570" s="9"/>
      <c r="AZ570" s="9"/>
      <c r="BA570" s="9"/>
    </row>
    <row r="571" spans="1:53" ht="15" outlineLevel="1" x14ac:dyDescent="0.25">
      <c r="A571" s="7"/>
      <c r="B571" s="8"/>
      <c r="C571" s="18"/>
      <c r="D571" s="18"/>
      <c r="E571" s="18"/>
      <c r="F571" s="27"/>
      <c r="G571" s="27" t="str">
        <f t="shared" si="132"/>
        <v>YYBLWb</v>
      </c>
      <c r="H571" s="232">
        <v>0</v>
      </c>
      <c r="I571" s="232">
        <v>80.3</v>
      </c>
      <c r="J571" s="232">
        <v>65.16</v>
      </c>
      <c r="K571" s="232">
        <v>54.3</v>
      </c>
      <c r="L571" s="743" cm="1">
        <f t="array" ref="L571">INDEX($H571:$K571,0,MATCH(L$508,$H$508:$K$508,0))*HLOOKUP(L$507,$J$504:$R$505,2)</f>
        <v>0</v>
      </c>
      <c r="M571" s="743" cm="1">
        <f t="array" ref="M571">INDEX($H571:$K571,0,MATCH(M$508,$H$508:$K$508,0))*HLOOKUP(M$507,$J$504:$R$505,2)</f>
        <v>80.3</v>
      </c>
      <c r="N571" s="743" cm="1">
        <f t="array" ref="N571">INDEX($H571:$K571,0,MATCH(N$508,$H$508:$K$508,0))*HLOOKUP(N$507,$J$504:$R$505,2)</f>
        <v>65.16</v>
      </c>
      <c r="O571" s="743" cm="1">
        <f t="array" ref="O571">INDEX($H571:$K571,0,MATCH(O$508,$H$508:$K$508,0))*HLOOKUP(O$507,$J$504:$R$505,2)</f>
        <v>54.3</v>
      </c>
      <c r="P571" s="743" cm="1">
        <f t="array" ref="P571">INDEX($H571:$K571,0,MATCH(P$508,$H$508:$K$508,0))*HLOOKUP(P$507,$J$504:$R$505,2)</f>
        <v>0</v>
      </c>
      <c r="Q571" s="743" cm="1">
        <f t="array" ref="Q571">INDEX($H571:$K571,0,MATCH(Q$508,$H$508:$K$508,0))*HLOOKUP(Q$507,$J$504:$R$505,2)</f>
        <v>80.3</v>
      </c>
      <c r="R571" s="743" cm="1">
        <f t="array" ref="R571">INDEX($H571:$K571,0,MATCH(R$508,$H$508:$K$508,0))*HLOOKUP(R$507,$J$504:$R$505,2)</f>
        <v>65.16</v>
      </c>
      <c r="S571" s="743" cm="1">
        <f t="array" ref="S571">INDEX($H571:$K571,0,MATCH(S$508,$H$508:$K$508,0))*HLOOKUP(S$507,$J$504:$R$505,2)</f>
        <v>54.3</v>
      </c>
      <c r="T571" s="743" cm="1">
        <f t="array" ref="T571">INDEX($H571:$K571,0,MATCH(T$508,$H$508:$K$508,0))*HLOOKUP(T$507,$J$504:$R$505,2)</f>
        <v>0</v>
      </c>
      <c r="U571" s="743" cm="1">
        <f t="array" ref="U571">INDEX($H571:$K571,0,MATCH(U$508,$H$508:$K$508,0))*HLOOKUP(U$507,$J$504:$R$505,2)</f>
        <v>80.3</v>
      </c>
      <c r="V571" s="743" cm="1">
        <f t="array" ref="V571">INDEX($H571:$K571,0,MATCH(V$508,$H$508:$K$508,0))*HLOOKUP(V$507,$J$504:$R$505,2)</f>
        <v>65.16</v>
      </c>
      <c r="W571" s="743" cm="1">
        <f t="array" ref="W571">INDEX($H571:$K571,0,MATCH(W$508,$H$508:$K$508,0))*HLOOKUP(W$507,$J$504:$R$505,2)</f>
        <v>54.3</v>
      </c>
      <c r="X571" s="743" cm="1">
        <f t="array" ref="X571">INDEX($H571:$K571,0,MATCH(X$508,$H$508:$K$508,0))*HLOOKUP(X$507,$J$504:$R$505,2)</f>
        <v>0</v>
      </c>
      <c r="Y571" s="743" cm="1">
        <f t="array" ref="Y571">INDEX($H571:$K571,0,MATCH(Y$508,$H$508:$K$508,0))*HLOOKUP(Y$507,$J$504:$R$505,2)</f>
        <v>80.3</v>
      </c>
      <c r="Z571" s="743" cm="1">
        <f t="array" ref="Z571">INDEX($H571:$K571,0,MATCH(Z$508,$H$508:$K$508,0))*HLOOKUP(Z$507,$J$504:$R$505,2)</f>
        <v>65.16</v>
      </c>
      <c r="AA571" s="743" cm="1">
        <f t="array" ref="AA571">INDEX($H571:$K571,0,MATCH(AA$508,$H$508:$K$508,0))*HLOOKUP(AA$507,$J$504:$R$505,2)</f>
        <v>54.3</v>
      </c>
      <c r="AB571" s="743" cm="1">
        <f t="array" ref="AB571">INDEX($H571:$K571,0,MATCH(AB$508,$H$508:$K$508,0))*HLOOKUP(AB$507,$J$504:$R$505,2)</f>
        <v>0</v>
      </c>
      <c r="AC571" s="743" cm="1">
        <f t="array" ref="AC571">INDEX($H571:$K571,0,MATCH(AC$508,$H$508:$K$508,0))*HLOOKUP(AC$507,$J$504:$R$505,2)</f>
        <v>80.3</v>
      </c>
      <c r="AD571" s="743" cm="1">
        <f t="array" ref="AD571">INDEX($H571:$K571,0,MATCH(AD$508,$H$508:$K$508,0))*HLOOKUP(AD$507,$J$504:$R$505,2)</f>
        <v>65.16</v>
      </c>
      <c r="AE571" s="743" cm="1">
        <f t="array" ref="AE571">INDEX($H571:$K571,0,MATCH(AE$508,$H$508:$K$508,0))*HLOOKUP(AE$507,$J$504:$R$505,2)</f>
        <v>54.3</v>
      </c>
      <c r="AF571" s="743" cm="1">
        <f t="array" ref="AF571">INDEX($H571:$K571,0,MATCH(AF$508,$H$508:$K$508,0))*HLOOKUP(AF$507,$J$504:$R$505,2)</f>
        <v>0</v>
      </c>
      <c r="AG571" s="743" cm="1">
        <f t="array" ref="AG571">INDEX($H571:$K571,0,MATCH(AG$508,$H$508:$K$508,0))*HLOOKUP(AG$507,$J$504:$R$505,2)</f>
        <v>80.3</v>
      </c>
      <c r="AH571" s="743" cm="1">
        <f t="array" ref="AH571">INDEX($H571:$K571,0,MATCH(AH$508,$H$508:$K$508,0))*HLOOKUP(AH$507,$J$504:$R$505,2)</f>
        <v>65.16</v>
      </c>
      <c r="AI571" s="743" cm="1">
        <f t="array" ref="AI571">INDEX($H571:$K571,0,MATCH(AI$508,$H$508:$K$508,0))*HLOOKUP(AI$507,$J$504:$R$505,2)</f>
        <v>54.3</v>
      </c>
      <c r="AJ571" s="743" cm="1">
        <f t="array" ref="AJ571">INDEX($H571:$K571,0,MATCH(AJ$508,$H$508:$K$508,0))*HLOOKUP(AJ$507,$J$504:$R$505,2)</f>
        <v>0</v>
      </c>
      <c r="AK571" s="743" cm="1">
        <f t="array" ref="AK571">INDEX($H571:$K571,0,MATCH(AK$508,$H$508:$K$508,0))*HLOOKUP(AK$507,$J$504:$R$505,2)</f>
        <v>80.3</v>
      </c>
      <c r="AL571" s="743" cm="1">
        <f t="array" ref="AL571">INDEX($H571:$K571,0,MATCH(AL$508,$H$508:$K$508,0))*HLOOKUP(AL$507,$J$504:$R$505,2)</f>
        <v>65.16</v>
      </c>
      <c r="AM571" s="743" cm="1">
        <f t="array" ref="AM571">INDEX($H571:$K571,0,MATCH(AM$508,$H$508:$K$508,0))*HLOOKUP(AM$507,$J$504:$R$505,2)</f>
        <v>54.3</v>
      </c>
      <c r="AN571" s="743" cm="1">
        <f t="array" ref="AN571">INDEX($H571:$K571,0,MATCH(AN$508,$H$508:$K$508,0))*HLOOKUP(AN$507,$J$504:$R$505,2)</f>
        <v>0</v>
      </c>
      <c r="AO571" s="743" cm="1">
        <f t="array" ref="AO571">INDEX($H571:$K571,0,MATCH(AO$508,$H$508:$K$508,0))*HLOOKUP(AO$507,$J$504:$R$505,2)</f>
        <v>80.3</v>
      </c>
      <c r="AP571" s="743" cm="1">
        <f t="array" ref="AP571">INDEX($H571:$K571,0,MATCH(AP$508,$H$508:$K$508,0))*HLOOKUP(AP$507,$J$504:$R$505,2)</f>
        <v>65.16</v>
      </c>
      <c r="AQ571" s="743" cm="1">
        <f t="array" ref="AQ571">INDEX($H571:$K571,0,MATCH(AQ$508,$H$508:$K$508,0))*HLOOKUP(AQ$507,$J$504:$R$505,2)</f>
        <v>54.3</v>
      </c>
      <c r="AR571" s="743" cm="1">
        <f t="array" ref="AR571">INDEX($H571:$K571,0,MATCH(AR$508,$H$508:$K$508,0))*HLOOKUP(AR$507,$J$504:$R$505,2)</f>
        <v>0</v>
      </c>
      <c r="AS571" s="743" cm="1">
        <f t="array" ref="AS571">INDEX($H571:$K571,0,MATCH(AS$508,$H$508:$K$508,0))*HLOOKUP(AS$507,$J$504:$R$505,2)</f>
        <v>80.3</v>
      </c>
      <c r="AT571" s="743" cm="1">
        <f t="array" ref="AT571">INDEX($H571:$K571,0,MATCH(AT$508,$H$508:$K$508,0))*HLOOKUP(AT$507,$J$504:$R$505,2)</f>
        <v>65.16</v>
      </c>
      <c r="AU571" s="743" cm="1">
        <f t="array" ref="AU571">INDEX($H571:$K571,0,MATCH(AU$508,$H$508:$K$508,0))*HLOOKUP(AU$507,$J$504:$R$505,2)</f>
        <v>54.3</v>
      </c>
      <c r="AV571" s="196"/>
      <c r="AW571" s="196"/>
      <c r="AX571" s="17"/>
      <c r="AY571" s="9"/>
      <c r="AZ571" s="9"/>
      <c r="BA571" s="9"/>
    </row>
    <row r="572" spans="1:53" ht="15" outlineLevel="1" x14ac:dyDescent="0.25">
      <c r="A572" s="7"/>
      <c r="B572" s="8"/>
      <c r="C572" s="18"/>
      <c r="D572" s="18"/>
      <c r="E572" s="18"/>
      <c r="F572" s="27"/>
      <c r="G572" s="27" t="str">
        <f t="shared" si="132"/>
        <v>YYBLWbd</v>
      </c>
      <c r="H572" s="232">
        <v>0</v>
      </c>
      <c r="I572" s="232">
        <v>80.3</v>
      </c>
      <c r="J572" s="232">
        <v>65.16</v>
      </c>
      <c r="K572" s="232">
        <v>54.3</v>
      </c>
      <c r="L572" s="743" cm="1">
        <f t="array" ref="L572">INDEX($H572:$K572,0,MATCH(L$508,$H$508:$K$508,0))*HLOOKUP(L$507,$J$504:$R$505,2)</f>
        <v>0</v>
      </c>
      <c r="M572" s="743" cm="1">
        <f t="array" ref="M572">INDEX($H572:$K572,0,MATCH(M$508,$H$508:$K$508,0))*HLOOKUP(M$507,$J$504:$R$505,2)</f>
        <v>80.3</v>
      </c>
      <c r="N572" s="743" cm="1">
        <f t="array" ref="N572">INDEX($H572:$K572,0,MATCH(N$508,$H$508:$K$508,0))*HLOOKUP(N$507,$J$504:$R$505,2)</f>
        <v>65.16</v>
      </c>
      <c r="O572" s="743" cm="1">
        <f t="array" ref="O572">INDEX($H572:$K572,0,MATCH(O$508,$H$508:$K$508,0))*HLOOKUP(O$507,$J$504:$R$505,2)</f>
        <v>54.3</v>
      </c>
      <c r="P572" s="743" cm="1">
        <f t="array" ref="P572">INDEX($H572:$K572,0,MATCH(P$508,$H$508:$K$508,0))*HLOOKUP(P$507,$J$504:$R$505,2)</f>
        <v>0</v>
      </c>
      <c r="Q572" s="743" cm="1">
        <f t="array" ref="Q572">INDEX($H572:$K572,0,MATCH(Q$508,$H$508:$K$508,0))*HLOOKUP(Q$507,$J$504:$R$505,2)</f>
        <v>80.3</v>
      </c>
      <c r="R572" s="743" cm="1">
        <f t="array" ref="R572">INDEX($H572:$K572,0,MATCH(R$508,$H$508:$K$508,0))*HLOOKUP(R$507,$J$504:$R$505,2)</f>
        <v>65.16</v>
      </c>
      <c r="S572" s="743" cm="1">
        <f t="array" ref="S572">INDEX($H572:$K572,0,MATCH(S$508,$H$508:$K$508,0))*HLOOKUP(S$507,$J$504:$R$505,2)</f>
        <v>54.3</v>
      </c>
      <c r="T572" s="743" cm="1">
        <f t="array" ref="T572">INDEX($H572:$K572,0,MATCH(T$508,$H$508:$K$508,0))*HLOOKUP(T$507,$J$504:$R$505,2)</f>
        <v>0</v>
      </c>
      <c r="U572" s="743" cm="1">
        <f t="array" ref="U572">INDEX($H572:$K572,0,MATCH(U$508,$H$508:$K$508,0))*HLOOKUP(U$507,$J$504:$R$505,2)</f>
        <v>80.3</v>
      </c>
      <c r="V572" s="743" cm="1">
        <f t="array" ref="V572">INDEX($H572:$K572,0,MATCH(V$508,$H$508:$K$508,0))*HLOOKUP(V$507,$J$504:$R$505,2)</f>
        <v>65.16</v>
      </c>
      <c r="W572" s="743" cm="1">
        <f t="array" ref="W572">INDEX($H572:$K572,0,MATCH(W$508,$H$508:$K$508,0))*HLOOKUP(W$507,$J$504:$R$505,2)</f>
        <v>54.3</v>
      </c>
      <c r="X572" s="743" cm="1">
        <f t="array" ref="X572">INDEX($H572:$K572,0,MATCH(X$508,$H$508:$K$508,0))*HLOOKUP(X$507,$J$504:$R$505,2)</f>
        <v>0</v>
      </c>
      <c r="Y572" s="743" cm="1">
        <f t="array" ref="Y572">INDEX($H572:$K572,0,MATCH(Y$508,$H$508:$K$508,0))*HLOOKUP(Y$507,$J$504:$R$505,2)</f>
        <v>80.3</v>
      </c>
      <c r="Z572" s="743" cm="1">
        <f t="array" ref="Z572">INDEX($H572:$K572,0,MATCH(Z$508,$H$508:$K$508,0))*HLOOKUP(Z$507,$J$504:$R$505,2)</f>
        <v>65.16</v>
      </c>
      <c r="AA572" s="743" cm="1">
        <f t="array" ref="AA572">INDEX($H572:$K572,0,MATCH(AA$508,$H$508:$K$508,0))*HLOOKUP(AA$507,$J$504:$R$505,2)</f>
        <v>54.3</v>
      </c>
      <c r="AB572" s="743" cm="1">
        <f t="array" ref="AB572">INDEX($H572:$K572,0,MATCH(AB$508,$H$508:$K$508,0))*HLOOKUP(AB$507,$J$504:$R$505,2)</f>
        <v>0</v>
      </c>
      <c r="AC572" s="743" cm="1">
        <f t="array" ref="AC572">INDEX($H572:$K572,0,MATCH(AC$508,$H$508:$K$508,0))*HLOOKUP(AC$507,$J$504:$R$505,2)</f>
        <v>80.3</v>
      </c>
      <c r="AD572" s="743" cm="1">
        <f t="array" ref="AD572">INDEX($H572:$K572,0,MATCH(AD$508,$H$508:$K$508,0))*HLOOKUP(AD$507,$J$504:$R$505,2)</f>
        <v>65.16</v>
      </c>
      <c r="AE572" s="743" cm="1">
        <f t="array" ref="AE572">INDEX($H572:$K572,0,MATCH(AE$508,$H$508:$K$508,0))*HLOOKUP(AE$507,$J$504:$R$505,2)</f>
        <v>54.3</v>
      </c>
      <c r="AF572" s="743" cm="1">
        <f t="array" ref="AF572">INDEX($H572:$K572,0,MATCH(AF$508,$H$508:$K$508,0))*HLOOKUP(AF$507,$J$504:$R$505,2)</f>
        <v>0</v>
      </c>
      <c r="AG572" s="743" cm="1">
        <f t="array" ref="AG572">INDEX($H572:$K572,0,MATCH(AG$508,$H$508:$K$508,0))*HLOOKUP(AG$507,$J$504:$R$505,2)</f>
        <v>80.3</v>
      </c>
      <c r="AH572" s="743" cm="1">
        <f t="array" ref="AH572">INDEX($H572:$K572,0,MATCH(AH$508,$H$508:$K$508,0))*HLOOKUP(AH$507,$J$504:$R$505,2)</f>
        <v>65.16</v>
      </c>
      <c r="AI572" s="743" cm="1">
        <f t="array" ref="AI572">INDEX($H572:$K572,0,MATCH(AI$508,$H$508:$K$508,0))*HLOOKUP(AI$507,$J$504:$R$505,2)</f>
        <v>54.3</v>
      </c>
      <c r="AJ572" s="743" cm="1">
        <f t="array" ref="AJ572">INDEX($H572:$K572,0,MATCH(AJ$508,$H$508:$K$508,0))*HLOOKUP(AJ$507,$J$504:$R$505,2)</f>
        <v>0</v>
      </c>
      <c r="AK572" s="743" cm="1">
        <f t="array" ref="AK572">INDEX($H572:$K572,0,MATCH(AK$508,$H$508:$K$508,0))*HLOOKUP(AK$507,$J$504:$R$505,2)</f>
        <v>80.3</v>
      </c>
      <c r="AL572" s="743" cm="1">
        <f t="array" ref="AL572">INDEX($H572:$K572,0,MATCH(AL$508,$H$508:$K$508,0))*HLOOKUP(AL$507,$J$504:$R$505,2)</f>
        <v>65.16</v>
      </c>
      <c r="AM572" s="743" cm="1">
        <f t="array" ref="AM572">INDEX($H572:$K572,0,MATCH(AM$508,$H$508:$K$508,0))*HLOOKUP(AM$507,$J$504:$R$505,2)</f>
        <v>54.3</v>
      </c>
      <c r="AN572" s="743" cm="1">
        <f t="array" ref="AN572">INDEX($H572:$K572,0,MATCH(AN$508,$H$508:$K$508,0))*HLOOKUP(AN$507,$J$504:$R$505,2)</f>
        <v>0</v>
      </c>
      <c r="AO572" s="743" cm="1">
        <f t="array" ref="AO572">INDEX($H572:$K572,0,MATCH(AO$508,$H$508:$K$508,0))*HLOOKUP(AO$507,$J$504:$R$505,2)</f>
        <v>80.3</v>
      </c>
      <c r="AP572" s="743" cm="1">
        <f t="array" ref="AP572">INDEX($H572:$K572,0,MATCH(AP$508,$H$508:$K$508,0))*HLOOKUP(AP$507,$J$504:$R$505,2)</f>
        <v>65.16</v>
      </c>
      <c r="AQ572" s="743" cm="1">
        <f t="array" ref="AQ572">INDEX($H572:$K572,0,MATCH(AQ$508,$H$508:$K$508,0))*HLOOKUP(AQ$507,$J$504:$R$505,2)</f>
        <v>54.3</v>
      </c>
      <c r="AR572" s="743" cm="1">
        <f t="array" ref="AR572">INDEX($H572:$K572,0,MATCH(AR$508,$H$508:$K$508,0))*HLOOKUP(AR$507,$J$504:$R$505,2)</f>
        <v>0</v>
      </c>
      <c r="AS572" s="743" cm="1">
        <f t="array" ref="AS572">INDEX($H572:$K572,0,MATCH(AS$508,$H$508:$K$508,0))*HLOOKUP(AS$507,$J$504:$R$505,2)</f>
        <v>80.3</v>
      </c>
      <c r="AT572" s="743" cm="1">
        <f t="array" ref="AT572">INDEX($H572:$K572,0,MATCH(AT$508,$H$508:$K$508,0))*HLOOKUP(AT$507,$J$504:$R$505,2)</f>
        <v>65.16</v>
      </c>
      <c r="AU572" s="743" cm="1">
        <f t="array" ref="AU572">INDEX($H572:$K572,0,MATCH(AU$508,$H$508:$K$508,0))*HLOOKUP(AU$507,$J$504:$R$505,2)</f>
        <v>54.3</v>
      </c>
      <c r="AV572" s="196"/>
      <c r="AW572" s="196"/>
      <c r="AX572" s="17"/>
      <c r="AY572" s="9"/>
      <c r="AZ572" s="9"/>
      <c r="BA572" s="9"/>
    </row>
    <row r="573" spans="1:53" ht="15" outlineLevel="1" x14ac:dyDescent="0.25">
      <c r="A573" s="7"/>
      <c r="B573" s="8"/>
      <c r="C573" s="18"/>
      <c r="D573" s="18"/>
      <c r="E573" s="18"/>
      <c r="F573" s="27"/>
      <c r="G573" s="27" t="str">
        <f t="shared" si="132"/>
        <v>YYLWBr</v>
      </c>
      <c r="H573" s="232">
        <v>0</v>
      </c>
      <c r="I573" s="232">
        <v>80.3</v>
      </c>
      <c r="J573" s="232">
        <v>81.45</v>
      </c>
      <c r="K573" s="232">
        <v>78.45</v>
      </c>
      <c r="L573" s="743" cm="1">
        <f t="array" ref="L573">INDEX($H573:$K573,0,MATCH(L$508,$H$508:$K$508,0))*HLOOKUP(L$507,$J$504:$R$505,2)</f>
        <v>0</v>
      </c>
      <c r="M573" s="743" cm="1">
        <f t="array" ref="M573">INDEX($H573:$K573,0,MATCH(M$508,$H$508:$K$508,0))*HLOOKUP(M$507,$J$504:$R$505,2)</f>
        <v>80.3</v>
      </c>
      <c r="N573" s="743" cm="1">
        <f t="array" ref="N573">INDEX($H573:$K573,0,MATCH(N$508,$H$508:$K$508,0))*HLOOKUP(N$507,$J$504:$R$505,2)</f>
        <v>81.45</v>
      </c>
      <c r="O573" s="743" cm="1">
        <f t="array" ref="O573">INDEX($H573:$K573,0,MATCH(O$508,$H$508:$K$508,0))*HLOOKUP(O$507,$J$504:$R$505,2)</f>
        <v>78.45</v>
      </c>
      <c r="P573" s="743" cm="1">
        <f t="array" ref="P573">INDEX($H573:$K573,0,MATCH(P$508,$H$508:$K$508,0))*HLOOKUP(P$507,$J$504:$R$505,2)</f>
        <v>0</v>
      </c>
      <c r="Q573" s="743" cm="1">
        <f t="array" ref="Q573">INDEX($H573:$K573,0,MATCH(Q$508,$H$508:$K$508,0))*HLOOKUP(Q$507,$J$504:$R$505,2)</f>
        <v>80.3</v>
      </c>
      <c r="R573" s="743" cm="1">
        <f t="array" ref="R573">INDEX($H573:$K573,0,MATCH(R$508,$H$508:$K$508,0))*HLOOKUP(R$507,$J$504:$R$505,2)</f>
        <v>81.45</v>
      </c>
      <c r="S573" s="743" cm="1">
        <f t="array" ref="S573">INDEX($H573:$K573,0,MATCH(S$508,$H$508:$K$508,0))*HLOOKUP(S$507,$J$504:$R$505,2)</f>
        <v>78.45</v>
      </c>
      <c r="T573" s="743" cm="1">
        <f t="array" ref="T573">INDEX($H573:$K573,0,MATCH(T$508,$H$508:$K$508,0))*HLOOKUP(T$507,$J$504:$R$505,2)</f>
        <v>0</v>
      </c>
      <c r="U573" s="743" cm="1">
        <f t="array" ref="U573">INDEX($H573:$K573,0,MATCH(U$508,$H$508:$K$508,0))*HLOOKUP(U$507,$J$504:$R$505,2)</f>
        <v>80.3</v>
      </c>
      <c r="V573" s="743" cm="1">
        <f t="array" ref="V573">INDEX($H573:$K573,0,MATCH(V$508,$H$508:$K$508,0))*HLOOKUP(V$507,$J$504:$R$505,2)</f>
        <v>81.45</v>
      </c>
      <c r="W573" s="743" cm="1">
        <f t="array" ref="W573">INDEX($H573:$K573,0,MATCH(W$508,$H$508:$K$508,0))*HLOOKUP(W$507,$J$504:$R$505,2)</f>
        <v>78.45</v>
      </c>
      <c r="X573" s="743" cm="1">
        <f t="array" ref="X573">INDEX($H573:$K573,0,MATCH(X$508,$H$508:$K$508,0))*HLOOKUP(X$507,$J$504:$R$505,2)</f>
        <v>0</v>
      </c>
      <c r="Y573" s="743" cm="1">
        <f t="array" ref="Y573">INDEX($H573:$K573,0,MATCH(Y$508,$H$508:$K$508,0))*HLOOKUP(Y$507,$J$504:$R$505,2)</f>
        <v>80.3</v>
      </c>
      <c r="Z573" s="743" cm="1">
        <f t="array" ref="Z573">INDEX($H573:$K573,0,MATCH(Z$508,$H$508:$K$508,0))*HLOOKUP(Z$507,$J$504:$R$505,2)</f>
        <v>81.45</v>
      </c>
      <c r="AA573" s="743" cm="1">
        <f t="array" ref="AA573">INDEX($H573:$K573,0,MATCH(AA$508,$H$508:$K$508,0))*HLOOKUP(AA$507,$J$504:$R$505,2)</f>
        <v>78.45</v>
      </c>
      <c r="AB573" s="743" cm="1">
        <f t="array" ref="AB573">INDEX($H573:$K573,0,MATCH(AB$508,$H$508:$K$508,0))*HLOOKUP(AB$507,$J$504:$R$505,2)</f>
        <v>0</v>
      </c>
      <c r="AC573" s="743" cm="1">
        <f t="array" ref="AC573">INDEX($H573:$K573,0,MATCH(AC$508,$H$508:$K$508,0))*HLOOKUP(AC$507,$J$504:$R$505,2)</f>
        <v>80.3</v>
      </c>
      <c r="AD573" s="743" cm="1">
        <f t="array" ref="AD573">INDEX($H573:$K573,0,MATCH(AD$508,$H$508:$K$508,0))*HLOOKUP(AD$507,$J$504:$R$505,2)</f>
        <v>81.45</v>
      </c>
      <c r="AE573" s="743" cm="1">
        <f t="array" ref="AE573">INDEX($H573:$K573,0,MATCH(AE$508,$H$508:$K$508,0))*HLOOKUP(AE$507,$J$504:$R$505,2)</f>
        <v>78.45</v>
      </c>
      <c r="AF573" s="743" cm="1">
        <f t="array" ref="AF573">INDEX($H573:$K573,0,MATCH(AF$508,$H$508:$K$508,0))*HLOOKUP(AF$507,$J$504:$R$505,2)</f>
        <v>0</v>
      </c>
      <c r="AG573" s="743" cm="1">
        <f t="array" ref="AG573">INDEX($H573:$K573,0,MATCH(AG$508,$H$508:$K$508,0))*HLOOKUP(AG$507,$J$504:$R$505,2)</f>
        <v>80.3</v>
      </c>
      <c r="AH573" s="743" cm="1">
        <f t="array" ref="AH573">INDEX($H573:$K573,0,MATCH(AH$508,$H$508:$K$508,0))*HLOOKUP(AH$507,$J$504:$R$505,2)</f>
        <v>81.45</v>
      </c>
      <c r="AI573" s="743" cm="1">
        <f t="array" ref="AI573">INDEX($H573:$K573,0,MATCH(AI$508,$H$508:$K$508,0))*HLOOKUP(AI$507,$J$504:$R$505,2)</f>
        <v>78.45</v>
      </c>
      <c r="AJ573" s="743" cm="1">
        <f t="array" ref="AJ573">INDEX($H573:$K573,0,MATCH(AJ$508,$H$508:$K$508,0))*HLOOKUP(AJ$507,$J$504:$R$505,2)</f>
        <v>0</v>
      </c>
      <c r="AK573" s="743" cm="1">
        <f t="array" ref="AK573">INDEX($H573:$K573,0,MATCH(AK$508,$H$508:$K$508,0))*HLOOKUP(AK$507,$J$504:$R$505,2)</f>
        <v>80.3</v>
      </c>
      <c r="AL573" s="743" cm="1">
        <f t="array" ref="AL573">INDEX($H573:$K573,0,MATCH(AL$508,$H$508:$K$508,0))*HLOOKUP(AL$507,$J$504:$R$505,2)</f>
        <v>81.45</v>
      </c>
      <c r="AM573" s="743" cm="1">
        <f t="array" ref="AM573">INDEX($H573:$K573,0,MATCH(AM$508,$H$508:$K$508,0))*HLOOKUP(AM$507,$J$504:$R$505,2)</f>
        <v>78.45</v>
      </c>
      <c r="AN573" s="743" cm="1">
        <f t="array" ref="AN573">INDEX($H573:$K573,0,MATCH(AN$508,$H$508:$K$508,0))*HLOOKUP(AN$507,$J$504:$R$505,2)</f>
        <v>0</v>
      </c>
      <c r="AO573" s="743" cm="1">
        <f t="array" ref="AO573">INDEX($H573:$K573,0,MATCH(AO$508,$H$508:$K$508,0))*HLOOKUP(AO$507,$J$504:$R$505,2)</f>
        <v>80.3</v>
      </c>
      <c r="AP573" s="743" cm="1">
        <f t="array" ref="AP573">INDEX($H573:$K573,0,MATCH(AP$508,$H$508:$K$508,0))*HLOOKUP(AP$507,$J$504:$R$505,2)</f>
        <v>81.45</v>
      </c>
      <c r="AQ573" s="743" cm="1">
        <f t="array" ref="AQ573">INDEX($H573:$K573,0,MATCH(AQ$508,$H$508:$K$508,0))*HLOOKUP(AQ$507,$J$504:$R$505,2)</f>
        <v>78.45</v>
      </c>
      <c r="AR573" s="743" cm="1">
        <f t="array" ref="AR573">INDEX($H573:$K573,0,MATCH(AR$508,$H$508:$K$508,0))*HLOOKUP(AR$507,$J$504:$R$505,2)</f>
        <v>0</v>
      </c>
      <c r="AS573" s="743" cm="1">
        <f t="array" ref="AS573">INDEX($H573:$K573,0,MATCH(AS$508,$H$508:$K$508,0))*HLOOKUP(AS$507,$J$504:$R$505,2)</f>
        <v>80.3</v>
      </c>
      <c r="AT573" s="743" cm="1">
        <f t="array" ref="AT573">INDEX($H573:$K573,0,MATCH(AT$508,$H$508:$K$508,0))*HLOOKUP(AT$507,$J$504:$R$505,2)</f>
        <v>81.45</v>
      </c>
      <c r="AU573" s="743" cm="1">
        <f t="array" ref="AU573">INDEX($H573:$K573,0,MATCH(AU$508,$H$508:$K$508,0))*HLOOKUP(AU$507,$J$504:$R$505,2)</f>
        <v>78.45</v>
      </c>
      <c r="AV573" s="196"/>
      <c r="AW573" s="196"/>
      <c r="AX573" s="17"/>
      <c r="AY573" s="9"/>
      <c r="AZ573" s="9"/>
      <c r="BA573" s="9"/>
    </row>
    <row r="574" spans="1:53" ht="15" outlineLevel="1" x14ac:dyDescent="0.25">
      <c r="A574" s="7"/>
      <c r="B574" s="8"/>
      <c r="C574" s="18"/>
      <c r="D574" s="18"/>
      <c r="E574" s="18"/>
      <c r="F574" s="27"/>
      <c r="G574" s="27" t="str">
        <f t="shared" si="132"/>
        <v>YYLWBrd</v>
      </c>
      <c r="H574" s="232">
        <v>0</v>
      </c>
      <c r="I574" s="232">
        <v>80.3</v>
      </c>
      <c r="J574" s="232">
        <v>81.45</v>
      </c>
      <c r="K574" s="232">
        <v>78.45</v>
      </c>
      <c r="L574" s="743" cm="1">
        <f t="array" ref="L574">INDEX($H574:$K574,0,MATCH(L$508,$H$508:$K$508,0))*HLOOKUP(L$507,$J$504:$R$505,2)</f>
        <v>0</v>
      </c>
      <c r="M574" s="743" cm="1">
        <f t="array" ref="M574">INDEX($H574:$K574,0,MATCH(M$508,$H$508:$K$508,0))*HLOOKUP(M$507,$J$504:$R$505,2)</f>
        <v>80.3</v>
      </c>
      <c r="N574" s="743" cm="1">
        <f t="array" ref="N574">INDEX($H574:$K574,0,MATCH(N$508,$H$508:$K$508,0))*HLOOKUP(N$507,$J$504:$R$505,2)</f>
        <v>81.45</v>
      </c>
      <c r="O574" s="743" cm="1">
        <f t="array" ref="O574">INDEX($H574:$K574,0,MATCH(O$508,$H$508:$K$508,0))*HLOOKUP(O$507,$J$504:$R$505,2)</f>
        <v>78.45</v>
      </c>
      <c r="P574" s="743" cm="1">
        <f t="array" ref="P574">INDEX($H574:$K574,0,MATCH(P$508,$H$508:$K$508,0))*HLOOKUP(P$507,$J$504:$R$505,2)</f>
        <v>0</v>
      </c>
      <c r="Q574" s="743" cm="1">
        <f t="array" ref="Q574">INDEX($H574:$K574,0,MATCH(Q$508,$H$508:$K$508,0))*HLOOKUP(Q$507,$J$504:$R$505,2)</f>
        <v>80.3</v>
      </c>
      <c r="R574" s="743" cm="1">
        <f t="array" ref="R574">INDEX($H574:$K574,0,MATCH(R$508,$H$508:$K$508,0))*HLOOKUP(R$507,$J$504:$R$505,2)</f>
        <v>81.45</v>
      </c>
      <c r="S574" s="743" cm="1">
        <f t="array" ref="S574">INDEX($H574:$K574,0,MATCH(S$508,$H$508:$K$508,0))*HLOOKUP(S$507,$J$504:$R$505,2)</f>
        <v>78.45</v>
      </c>
      <c r="T574" s="743" cm="1">
        <f t="array" ref="T574">INDEX($H574:$K574,0,MATCH(T$508,$H$508:$K$508,0))*HLOOKUP(T$507,$J$504:$R$505,2)</f>
        <v>0</v>
      </c>
      <c r="U574" s="743" cm="1">
        <f t="array" ref="U574">INDEX($H574:$K574,0,MATCH(U$508,$H$508:$K$508,0))*HLOOKUP(U$507,$J$504:$R$505,2)</f>
        <v>80.3</v>
      </c>
      <c r="V574" s="743" cm="1">
        <f t="array" ref="V574">INDEX($H574:$K574,0,MATCH(V$508,$H$508:$K$508,0))*HLOOKUP(V$507,$J$504:$R$505,2)</f>
        <v>81.45</v>
      </c>
      <c r="W574" s="743" cm="1">
        <f t="array" ref="W574">INDEX($H574:$K574,0,MATCH(W$508,$H$508:$K$508,0))*HLOOKUP(W$507,$J$504:$R$505,2)</f>
        <v>78.45</v>
      </c>
      <c r="X574" s="743" cm="1">
        <f t="array" ref="X574">INDEX($H574:$K574,0,MATCH(X$508,$H$508:$K$508,0))*HLOOKUP(X$507,$J$504:$R$505,2)</f>
        <v>0</v>
      </c>
      <c r="Y574" s="743" cm="1">
        <f t="array" ref="Y574">INDEX($H574:$K574,0,MATCH(Y$508,$H$508:$K$508,0))*HLOOKUP(Y$507,$J$504:$R$505,2)</f>
        <v>80.3</v>
      </c>
      <c r="Z574" s="743" cm="1">
        <f t="array" ref="Z574">INDEX($H574:$K574,0,MATCH(Z$508,$H$508:$K$508,0))*HLOOKUP(Z$507,$J$504:$R$505,2)</f>
        <v>81.45</v>
      </c>
      <c r="AA574" s="743" cm="1">
        <f t="array" ref="AA574">INDEX($H574:$K574,0,MATCH(AA$508,$H$508:$K$508,0))*HLOOKUP(AA$507,$J$504:$R$505,2)</f>
        <v>78.45</v>
      </c>
      <c r="AB574" s="743" cm="1">
        <f t="array" ref="AB574">INDEX($H574:$K574,0,MATCH(AB$508,$H$508:$K$508,0))*HLOOKUP(AB$507,$J$504:$R$505,2)</f>
        <v>0</v>
      </c>
      <c r="AC574" s="743" cm="1">
        <f t="array" ref="AC574">INDEX($H574:$K574,0,MATCH(AC$508,$H$508:$K$508,0))*HLOOKUP(AC$507,$J$504:$R$505,2)</f>
        <v>80.3</v>
      </c>
      <c r="AD574" s="743" cm="1">
        <f t="array" ref="AD574">INDEX($H574:$K574,0,MATCH(AD$508,$H$508:$K$508,0))*HLOOKUP(AD$507,$J$504:$R$505,2)</f>
        <v>81.45</v>
      </c>
      <c r="AE574" s="743" cm="1">
        <f t="array" ref="AE574">INDEX($H574:$K574,0,MATCH(AE$508,$H$508:$K$508,0))*HLOOKUP(AE$507,$J$504:$R$505,2)</f>
        <v>78.45</v>
      </c>
      <c r="AF574" s="743" cm="1">
        <f t="array" ref="AF574">INDEX($H574:$K574,0,MATCH(AF$508,$H$508:$K$508,0))*HLOOKUP(AF$507,$J$504:$R$505,2)</f>
        <v>0</v>
      </c>
      <c r="AG574" s="743" cm="1">
        <f t="array" ref="AG574">INDEX($H574:$K574,0,MATCH(AG$508,$H$508:$K$508,0))*HLOOKUP(AG$507,$J$504:$R$505,2)</f>
        <v>80.3</v>
      </c>
      <c r="AH574" s="743" cm="1">
        <f t="array" ref="AH574">INDEX($H574:$K574,0,MATCH(AH$508,$H$508:$K$508,0))*HLOOKUP(AH$507,$J$504:$R$505,2)</f>
        <v>81.45</v>
      </c>
      <c r="AI574" s="743" cm="1">
        <f t="array" ref="AI574">INDEX($H574:$K574,0,MATCH(AI$508,$H$508:$K$508,0))*HLOOKUP(AI$507,$J$504:$R$505,2)</f>
        <v>78.45</v>
      </c>
      <c r="AJ574" s="743" cm="1">
        <f t="array" ref="AJ574">INDEX($H574:$K574,0,MATCH(AJ$508,$H$508:$K$508,0))*HLOOKUP(AJ$507,$J$504:$R$505,2)</f>
        <v>0</v>
      </c>
      <c r="AK574" s="743" cm="1">
        <f t="array" ref="AK574">INDEX($H574:$K574,0,MATCH(AK$508,$H$508:$K$508,0))*HLOOKUP(AK$507,$J$504:$R$505,2)</f>
        <v>80.3</v>
      </c>
      <c r="AL574" s="743" cm="1">
        <f t="array" ref="AL574">INDEX($H574:$K574,0,MATCH(AL$508,$H$508:$K$508,0))*HLOOKUP(AL$507,$J$504:$R$505,2)</f>
        <v>81.45</v>
      </c>
      <c r="AM574" s="743" cm="1">
        <f t="array" ref="AM574">INDEX($H574:$K574,0,MATCH(AM$508,$H$508:$K$508,0))*HLOOKUP(AM$507,$J$504:$R$505,2)</f>
        <v>78.45</v>
      </c>
      <c r="AN574" s="743" cm="1">
        <f t="array" ref="AN574">INDEX($H574:$K574,0,MATCH(AN$508,$H$508:$K$508,0))*HLOOKUP(AN$507,$J$504:$R$505,2)</f>
        <v>0</v>
      </c>
      <c r="AO574" s="743" cm="1">
        <f t="array" ref="AO574">INDEX($H574:$K574,0,MATCH(AO$508,$H$508:$K$508,0))*HLOOKUP(AO$507,$J$504:$R$505,2)</f>
        <v>80.3</v>
      </c>
      <c r="AP574" s="743" cm="1">
        <f t="array" ref="AP574">INDEX($H574:$K574,0,MATCH(AP$508,$H$508:$K$508,0))*HLOOKUP(AP$507,$J$504:$R$505,2)</f>
        <v>81.45</v>
      </c>
      <c r="AQ574" s="743" cm="1">
        <f t="array" ref="AQ574">INDEX($H574:$K574,0,MATCH(AQ$508,$H$508:$K$508,0))*HLOOKUP(AQ$507,$J$504:$R$505,2)</f>
        <v>78.45</v>
      </c>
      <c r="AR574" s="743" cm="1">
        <f t="array" ref="AR574">INDEX($H574:$K574,0,MATCH(AR$508,$H$508:$K$508,0))*HLOOKUP(AR$507,$J$504:$R$505,2)</f>
        <v>0</v>
      </c>
      <c r="AS574" s="743" cm="1">
        <f t="array" ref="AS574">INDEX($H574:$K574,0,MATCH(AS$508,$H$508:$K$508,0))*HLOOKUP(AS$507,$J$504:$R$505,2)</f>
        <v>80.3</v>
      </c>
      <c r="AT574" s="743" cm="1">
        <f t="array" ref="AT574">INDEX($H574:$K574,0,MATCH(AT$508,$H$508:$K$508,0))*HLOOKUP(AT$507,$J$504:$R$505,2)</f>
        <v>81.45</v>
      </c>
      <c r="AU574" s="743" cm="1">
        <f t="array" ref="AU574">INDEX($H574:$K574,0,MATCH(AU$508,$H$508:$K$508,0))*HLOOKUP(AU$507,$J$504:$R$505,2)</f>
        <v>78.45</v>
      </c>
      <c r="AV574" s="196"/>
      <c r="AW574" s="196"/>
      <c r="AX574" s="17"/>
      <c r="AY574" s="9"/>
      <c r="AZ574" s="9"/>
      <c r="BA574" s="9"/>
    </row>
    <row r="575" spans="1:53" ht="15" outlineLevel="1" x14ac:dyDescent="0.25">
      <c r="A575" s="7"/>
      <c r="B575" s="8"/>
      <c r="C575" s="18"/>
      <c r="D575" s="18"/>
      <c r="E575" s="18"/>
      <c r="F575" s="27"/>
      <c r="G575" s="27" t="str">
        <f t="shared" ref="G575:G586" si="133">_xlfn.CONCAT(H227:M227)</f>
        <v>AAAA2Nw</v>
      </c>
      <c r="H575" s="232">
        <v>0</v>
      </c>
      <c r="I575" s="232">
        <v>80.3</v>
      </c>
      <c r="J575" s="232">
        <v>54.3</v>
      </c>
      <c r="K575" s="232">
        <v>32.58</v>
      </c>
      <c r="L575" s="743" cm="1">
        <f t="array" ref="L575">INDEX($H575:$K575,0,MATCH(L$508,$H$508:$K$508,0))*HLOOKUP(L$507,$J$504:$R$505,2)</f>
        <v>0</v>
      </c>
      <c r="M575" s="743" cm="1">
        <f t="array" ref="M575">INDEX($H575:$K575,0,MATCH(M$508,$H$508:$K$508,0))*HLOOKUP(M$507,$J$504:$R$505,2)</f>
        <v>80.3</v>
      </c>
      <c r="N575" s="743" cm="1">
        <f t="array" ref="N575">INDEX($H575:$K575,0,MATCH(N$508,$H$508:$K$508,0))*HLOOKUP(N$507,$J$504:$R$505,2)</f>
        <v>54.3</v>
      </c>
      <c r="O575" s="743" cm="1">
        <f t="array" ref="O575">INDEX($H575:$K575,0,MATCH(O$508,$H$508:$K$508,0))*HLOOKUP(O$507,$J$504:$R$505,2)</f>
        <v>32.58</v>
      </c>
      <c r="P575" s="743" cm="1">
        <f t="array" ref="P575">INDEX($H575:$K575,0,MATCH(P$508,$H$508:$K$508,0))*HLOOKUP(P$507,$J$504:$R$505,2)</f>
        <v>0</v>
      </c>
      <c r="Q575" s="743" cm="1">
        <f t="array" ref="Q575">INDEX($H575:$K575,0,MATCH(Q$508,$H$508:$K$508,0))*HLOOKUP(Q$507,$J$504:$R$505,2)</f>
        <v>80.3</v>
      </c>
      <c r="R575" s="743" cm="1">
        <f t="array" ref="R575">INDEX($H575:$K575,0,MATCH(R$508,$H$508:$K$508,0))*HLOOKUP(R$507,$J$504:$R$505,2)</f>
        <v>54.3</v>
      </c>
      <c r="S575" s="743" cm="1">
        <f t="array" ref="S575">INDEX($H575:$K575,0,MATCH(S$508,$H$508:$K$508,0))*HLOOKUP(S$507,$J$504:$R$505,2)</f>
        <v>32.58</v>
      </c>
      <c r="T575" s="743" cm="1">
        <f t="array" ref="T575">INDEX($H575:$K575,0,MATCH(T$508,$H$508:$K$508,0))*HLOOKUP(T$507,$J$504:$R$505,2)</f>
        <v>0</v>
      </c>
      <c r="U575" s="743" cm="1">
        <f t="array" ref="U575">INDEX($H575:$K575,0,MATCH(U$508,$H$508:$K$508,0))*HLOOKUP(U$507,$J$504:$R$505,2)</f>
        <v>80.3</v>
      </c>
      <c r="V575" s="743" cm="1">
        <f t="array" ref="V575">INDEX($H575:$K575,0,MATCH(V$508,$H$508:$K$508,0))*HLOOKUP(V$507,$J$504:$R$505,2)</f>
        <v>54.3</v>
      </c>
      <c r="W575" s="743" cm="1">
        <f t="array" ref="W575">INDEX($H575:$K575,0,MATCH(W$508,$H$508:$K$508,0))*HLOOKUP(W$507,$J$504:$R$505,2)</f>
        <v>32.58</v>
      </c>
      <c r="X575" s="743" cm="1">
        <f t="array" ref="X575">INDEX($H575:$K575,0,MATCH(X$508,$H$508:$K$508,0))*HLOOKUP(X$507,$J$504:$R$505,2)</f>
        <v>0</v>
      </c>
      <c r="Y575" s="743" cm="1">
        <f t="array" ref="Y575">INDEX($H575:$K575,0,MATCH(Y$508,$H$508:$K$508,0))*HLOOKUP(Y$507,$J$504:$R$505,2)</f>
        <v>80.3</v>
      </c>
      <c r="Z575" s="743" cm="1">
        <f t="array" ref="Z575">INDEX($H575:$K575,0,MATCH(Z$508,$H$508:$K$508,0))*HLOOKUP(Z$507,$J$504:$R$505,2)</f>
        <v>54.3</v>
      </c>
      <c r="AA575" s="743" cm="1">
        <f t="array" ref="AA575">INDEX($H575:$K575,0,MATCH(AA$508,$H$508:$K$508,0))*HLOOKUP(AA$507,$J$504:$R$505,2)</f>
        <v>32.58</v>
      </c>
      <c r="AB575" s="743" cm="1">
        <f t="array" ref="AB575">INDEX($H575:$K575,0,MATCH(AB$508,$H$508:$K$508,0))*HLOOKUP(AB$507,$J$504:$R$505,2)</f>
        <v>0</v>
      </c>
      <c r="AC575" s="743" cm="1">
        <f t="array" ref="AC575">INDEX($H575:$K575,0,MATCH(AC$508,$H$508:$K$508,0))*HLOOKUP(AC$507,$J$504:$R$505,2)</f>
        <v>80.3</v>
      </c>
      <c r="AD575" s="743" cm="1">
        <f t="array" ref="AD575">INDEX($H575:$K575,0,MATCH(AD$508,$H$508:$K$508,0))*HLOOKUP(AD$507,$J$504:$R$505,2)</f>
        <v>54.3</v>
      </c>
      <c r="AE575" s="743" cm="1">
        <f t="array" ref="AE575">INDEX($H575:$K575,0,MATCH(AE$508,$H$508:$K$508,0))*HLOOKUP(AE$507,$J$504:$R$505,2)</f>
        <v>32.58</v>
      </c>
      <c r="AF575" s="743" cm="1">
        <f t="array" ref="AF575">INDEX($H575:$K575,0,MATCH(AF$508,$H$508:$K$508,0))*HLOOKUP(AF$507,$J$504:$R$505,2)</f>
        <v>0</v>
      </c>
      <c r="AG575" s="743" cm="1">
        <f t="array" ref="AG575">INDEX($H575:$K575,0,MATCH(AG$508,$H$508:$K$508,0))*HLOOKUP(AG$507,$J$504:$R$505,2)</f>
        <v>80.3</v>
      </c>
      <c r="AH575" s="743" cm="1">
        <f t="array" ref="AH575">INDEX($H575:$K575,0,MATCH(AH$508,$H$508:$K$508,0))*HLOOKUP(AH$507,$J$504:$R$505,2)</f>
        <v>54.3</v>
      </c>
      <c r="AI575" s="743" cm="1">
        <f t="array" ref="AI575">INDEX($H575:$K575,0,MATCH(AI$508,$H$508:$K$508,0))*HLOOKUP(AI$507,$J$504:$R$505,2)</f>
        <v>32.58</v>
      </c>
      <c r="AJ575" s="743" cm="1">
        <f t="array" ref="AJ575">INDEX($H575:$K575,0,MATCH(AJ$508,$H$508:$K$508,0))*HLOOKUP(AJ$507,$J$504:$R$505,2)</f>
        <v>0</v>
      </c>
      <c r="AK575" s="743" cm="1">
        <f t="array" ref="AK575">INDEX($H575:$K575,0,MATCH(AK$508,$H$508:$K$508,0))*HLOOKUP(AK$507,$J$504:$R$505,2)</f>
        <v>80.3</v>
      </c>
      <c r="AL575" s="743" cm="1">
        <f t="array" ref="AL575">INDEX($H575:$K575,0,MATCH(AL$508,$H$508:$K$508,0))*HLOOKUP(AL$507,$J$504:$R$505,2)</f>
        <v>54.3</v>
      </c>
      <c r="AM575" s="743" cm="1">
        <f t="array" ref="AM575">INDEX($H575:$K575,0,MATCH(AM$508,$H$508:$K$508,0))*HLOOKUP(AM$507,$J$504:$R$505,2)</f>
        <v>32.58</v>
      </c>
      <c r="AN575" s="743" cm="1">
        <f t="array" ref="AN575">INDEX($H575:$K575,0,MATCH(AN$508,$H$508:$K$508,0))*HLOOKUP(AN$507,$J$504:$R$505,2)</f>
        <v>0</v>
      </c>
      <c r="AO575" s="743" cm="1">
        <f t="array" ref="AO575">INDEX($H575:$K575,0,MATCH(AO$508,$H$508:$K$508,0))*HLOOKUP(AO$507,$J$504:$R$505,2)</f>
        <v>80.3</v>
      </c>
      <c r="AP575" s="743" cm="1">
        <f t="array" ref="AP575">INDEX($H575:$K575,0,MATCH(AP$508,$H$508:$K$508,0))*HLOOKUP(AP$507,$J$504:$R$505,2)</f>
        <v>54.3</v>
      </c>
      <c r="AQ575" s="743" cm="1">
        <f t="array" ref="AQ575">INDEX($H575:$K575,0,MATCH(AQ$508,$H$508:$K$508,0))*HLOOKUP(AQ$507,$J$504:$R$505,2)</f>
        <v>32.58</v>
      </c>
      <c r="AR575" s="743" cm="1">
        <f t="array" ref="AR575">INDEX($H575:$K575,0,MATCH(AR$508,$H$508:$K$508,0))*HLOOKUP(AR$507,$J$504:$R$505,2)</f>
        <v>0</v>
      </c>
      <c r="AS575" s="743" cm="1">
        <f t="array" ref="AS575">INDEX($H575:$K575,0,MATCH(AS$508,$H$508:$K$508,0))*HLOOKUP(AS$507,$J$504:$R$505,2)</f>
        <v>80.3</v>
      </c>
      <c r="AT575" s="743" cm="1">
        <f t="array" ref="AT575">INDEX($H575:$K575,0,MATCH(AT$508,$H$508:$K$508,0))*HLOOKUP(AT$507,$J$504:$R$505,2)</f>
        <v>54.3</v>
      </c>
      <c r="AU575" s="743" cm="1">
        <f t="array" ref="AU575">INDEX($H575:$K575,0,MATCH(AU$508,$H$508:$K$508,0))*HLOOKUP(AU$507,$J$504:$R$505,2)</f>
        <v>32.58</v>
      </c>
      <c r="AV575" s="196"/>
      <c r="AW575" s="196"/>
      <c r="AX575" s="17"/>
      <c r="AY575" s="9"/>
      <c r="AZ575" s="9"/>
      <c r="BA575" s="9"/>
    </row>
    <row r="576" spans="1:53" ht="15" outlineLevel="1" x14ac:dyDescent="0.25">
      <c r="A576" s="7"/>
      <c r="B576" s="8"/>
      <c r="C576" s="18"/>
      <c r="D576" s="18"/>
      <c r="E576" s="18"/>
      <c r="F576" s="27"/>
      <c r="G576" s="27" t="str">
        <f t="shared" si="133"/>
        <v>AAAA2Nwd</v>
      </c>
      <c r="H576" s="232">
        <v>0</v>
      </c>
      <c r="I576" s="232">
        <v>80.3</v>
      </c>
      <c r="J576" s="232">
        <v>54.3</v>
      </c>
      <c r="K576" s="232">
        <v>32.58</v>
      </c>
      <c r="L576" s="743" cm="1">
        <f t="array" ref="L576">INDEX($H576:$K576,0,MATCH(L$508,$H$508:$K$508,0))*HLOOKUP(L$507,$J$504:$R$505,2)</f>
        <v>0</v>
      </c>
      <c r="M576" s="743" cm="1">
        <f t="array" ref="M576">INDEX($H576:$K576,0,MATCH(M$508,$H$508:$K$508,0))*HLOOKUP(M$507,$J$504:$R$505,2)</f>
        <v>80.3</v>
      </c>
      <c r="N576" s="743" cm="1">
        <f t="array" ref="N576">INDEX($H576:$K576,0,MATCH(N$508,$H$508:$K$508,0))*HLOOKUP(N$507,$J$504:$R$505,2)</f>
        <v>54.3</v>
      </c>
      <c r="O576" s="743" cm="1">
        <f t="array" ref="O576">INDEX($H576:$K576,0,MATCH(O$508,$H$508:$K$508,0))*HLOOKUP(O$507,$J$504:$R$505,2)</f>
        <v>32.58</v>
      </c>
      <c r="P576" s="743" cm="1">
        <f t="array" ref="P576">INDEX($H576:$K576,0,MATCH(P$508,$H$508:$K$508,0))*HLOOKUP(P$507,$J$504:$R$505,2)</f>
        <v>0</v>
      </c>
      <c r="Q576" s="743" cm="1">
        <f t="array" ref="Q576">INDEX($H576:$K576,0,MATCH(Q$508,$H$508:$K$508,0))*HLOOKUP(Q$507,$J$504:$R$505,2)</f>
        <v>80.3</v>
      </c>
      <c r="R576" s="743" cm="1">
        <f t="array" ref="R576">INDEX($H576:$K576,0,MATCH(R$508,$H$508:$K$508,0))*HLOOKUP(R$507,$J$504:$R$505,2)</f>
        <v>54.3</v>
      </c>
      <c r="S576" s="743" cm="1">
        <f t="array" ref="S576">INDEX($H576:$K576,0,MATCH(S$508,$H$508:$K$508,0))*HLOOKUP(S$507,$J$504:$R$505,2)</f>
        <v>32.58</v>
      </c>
      <c r="T576" s="743" cm="1">
        <f t="array" ref="T576">INDEX($H576:$K576,0,MATCH(T$508,$H$508:$K$508,0))*HLOOKUP(T$507,$J$504:$R$505,2)</f>
        <v>0</v>
      </c>
      <c r="U576" s="743" cm="1">
        <f t="array" ref="U576">INDEX($H576:$K576,0,MATCH(U$508,$H$508:$K$508,0))*HLOOKUP(U$507,$J$504:$R$505,2)</f>
        <v>80.3</v>
      </c>
      <c r="V576" s="743" cm="1">
        <f t="array" ref="V576">INDEX($H576:$K576,0,MATCH(V$508,$H$508:$K$508,0))*HLOOKUP(V$507,$J$504:$R$505,2)</f>
        <v>54.3</v>
      </c>
      <c r="W576" s="743" cm="1">
        <f t="array" ref="W576">INDEX($H576:$K576,0,MATCH(W$508,$H$508:$K$508,0))*HLOOKUP(W$507,$J$504:$R$505,2)</f>
        <v>32.58</v>
      </c>
      <c r="X576" s="743" cm="1">
        <f t="array" ref="X576">INDEX($H576:$K576,0,MATCH(X$508,$H$508:$K$508,0))*HLOOKUP(X$507,$J$504:$R$505,2)</f>
        <v>0</v>
      </c>
      <c r="Y576" s="743" cm="1">
        <f t="array" ref="Y576">INDEX($H576:$K576,0,MATCH(Y$508,$H$508:$K$508,0))*HLOOKUP(Y$507,$J$504:$R$505,2)</f>
        <v>80.3</v>
      </c>
      <c r="Z576" s="743" cm="1">
        <f t="array" ref="Z576">INDEX($H576:$K576,0,MATCH(Z$508,$H$508:$K$508,0))*HLOOKUP(Z$507,$J$504:$R$505,2)</f>
        <v>54.3</v>
      </c>
      <c r="AA576" s="743" cm="1">
        <f t="array" ref="AA576">INDEX($H576:$K576,0,MATCH(AA$508,$H$508:$K$508,0))*HLOOKUP(AA$507,$J$504:$R$505,2)</f>
        <v>32.58</v>
      </c>
      <c r="AB576" s="743" cm="1">
        <f t="array" ref="AB576">INDEX($H576:$K576,0,MATCH(AB$508,$H$508:$K$508,0))*HLOOKUP(AB$507,$J$504:$R$505,2)</f>
        <v>0</v>
      </c>
      <c r="AC576" s="743" cm="1">
        <f t="array" ref="AC576">INDEX($H576:$K576,0,MATCH(AC$508,$H$508:$K$508,0))*HLOOKUP(AC$507,$J$504:$R$505,2)</f>
        <v>80.3</v>
      </c>
      <c r="AD576" s="743" cm="1">
        <f t="array" ref="AD576">INDEX($H576:$K576,0,MATCH(AD$508,$H$508:$K$508,0))*HLOOKUP(AD$507,$J$504:$R$505,2)</f>
        <v>54.3</v>
      </c>
      <c r="AE576" s="743" cm="1">
        <f t="array" ref="AE576">INDEX($H576:$K576,0,MATCH(AE$508,$H$508:$K$508,0))*HLOOKUP(AE$507,$J$504:$R$505,2)</f>
        <v>32.58</v>
      </c>
      <c r="AF576" s="743" cm="1">
        <f t="array" ref="AF576">INDEX($H576:$K576,0,MATCH(AF$508,$H$508:$K$508,0))*HLOOKUP(AF$507,$J$504:$R$505,2)</f>
        <v>0</v>
      </c>
      <c r="AG576" s="743" cm="1">
        <f t="array" ref="AG576">INDEX($H576:$K576,0,MATCH(AG$508,$H$508:$K$508,0))*HLOOKUP(AG$507,$J$504:$R$505,2)</f>
        <v>80.3</v>
      </c>
      <c r="AH576" s="743" cm="1">
        <f t="array" ref="AH576">INDEX($H576:$K576,0,MATCH(AH$508,$H$508:$K$508,0))*HLOOKUP(AH$507,$J$504:$R$505,2)</f>
        <v>54.3</v>
      </c>
      <c r="AI576" s="743" cm="1">
        <f t="array" ref="AI576">INDEX($H576:$K576,0,MATCH(AI$508,$H$508:$K$508,0))*HLOOKUP(AI$507,$J$504:$R$505,2)</f>
        <v>32.58</v>
      </c>
      <c r="AJ576" s="743" cm="1">
        <f t="array" ref="AJ576">INDEX($H576:$K576,0,MATCH(AJ$508,$H$508:$K$508,0))*HLOOKUP(AJ$507,$J$504:$R$505,2)</f>
        <v>0</v>
      </c>
      <c r="AK576" s="743" cm="1">
        <f t="array" ref="AK576">INDEX($H576:$K576,0,MATCH(AK$508,$H$508:$K$508,0))*HLOOKUP(AK$507,$J$504:$R$505,2)</f>
        <v>80.3</v>
      </c>
      <c r="AL576" s="743" cm="1">
        <f t="array" ref="AL576">INDEX($H576:$K576,0,MATCH(AL$508,$H$508:$K$508,0))*HLOOKUP(AL$507,$J$504:$R$505,2)</f>
        <v>54.3</v>
      </c>
      <c r="AM576" s="743" cm="1">
        <f t="array" ref="AM576">INDEX($H576:$K576,0,MATCH(AM$508,$H$508:$K$508,0))*HLOOKUP(AM$507,$J$504:$R$505,2)</f>
        <v>32.58</v>
      </c>
      <c r="AN576" s="743" cm="1">
        <f t="array" ref="AN576">INDEX($H576:$K576,0,MATCH(AN$508,$H$508:$K$508,0))*HLOOKUP(AN$507,$J$504:$R$505,2)</f>
        <v>0</v>
      </c>
      <c r="AO576" s="743" cm="1">
        <f t="array" ref="AO576">INDEX($H576:$K576,0,MATCH(AO$508,$H$508:$K$508,0))*HLOOKUP(AO$507,$J$504:$R$505,2)</f>
        <v>80.3</v>
      </c>
      <c r="AP576" s="743" cm="1">
        <f t="array" ref="AP576">INDEX($H576:$K576,0,MATCH(AP$508,$H$508:$K$508,0))*HLOOKUP(AP$507,$J$504:$R$505,2)</f>
        <v>54.3</v>
      </c>
      <c r="AQ576" s="743" cm="1">
        <f t="array" ref="AQ576">INDEX($H576:$K576,0,MATCH(AQ$508,$H$508:$K$508,0))*HLOOKUP(AQ$507,$J$504:$R$505,2)</f>
        <v>32.58</v>
      </c>
      <c r="AR576" s="743" cm="1">
        <f t="array" ref="AR576">INDEX($H576:$K576,0,MATCH(AR$508,$H$508:$K$508,0))*HLOOKUP(AR$507,$J$504:$R$505,2)</f>
        <v>0</v>
      </c>
      <c r="AS576" s="743" cm="1">
        <f t="array" ref="AS576">INDEX($H576:$K576,0,MATCH(AS$508,$H$508:$K$508,0))*HLOOKUP(AS$507,$J$504:$R$505,2)</f>
        <v>80.3</v>
      </c>
      <c r="AT576" s="743" cm="1">
        <f t="array" ref="AT576">INDEX($H576:$K576,0,MATCH(AT$508,$H$508:$K$508,0))*HLOOKUP(AT$507,$J$504:$R$505,2)</f>
        <v>54.3</v>
      </c>
      <c r="AU576" s="743" cm="1">
        <f t="array" ref="AU576">INDEX($H576:$K576,0,MATCH(AU$508,$H$508:$K$508,0))*HLOOKUP(AU$507,$J$504:$R$505,2)</f>
        <v>32.58</v>
      </c>
      <c r="AV576" s="196"/>
      <c r="AW576" s="196"/>
      <c r="AX576" s="17"/>
      <c r="AY576" s="9"/>
      <c r="AZ576" s="9"/>
      <c r="BA576" s="9"/>
    </row>
    <row r="577" spans="1:53" ht="15" outlineLevel="1" x14ac:dyDescent="0.25">
      <c r="A577" s="7"/>
      <c r="B577" s="8"/>
      <c r="C577" s="18"/>
      <c r="D577" s="18"/>
      <c r="E577" s="18"/>
      <c r="F577" s="27"/>
      <c r="G577" s="27" t="str">
        <f t="shared" si="133"/>
        <v>AAANWb</v>
      </c>
      <c r="H577" s="232">
        <v>0</v>
      </c>
      <c r="I577" s="232">
        <v>80.3</v>
      </c>
      <c r="J577" s="232">
        <v>65.16</v>
      </c>
      <c r="K577" s="232">
        <v>43.44</v>
      </c>
      <c r="L577" s="743" cm="1">
        <f t="array" ref="L577">INDEX($H577:$K577,0,MATCH(L$508,$H$508:$K$508,0))*HLOOKUP(L$507,$J$504:$R$505,2)</f>
        <v>0</v>
      </c>
      <c r="M577" s="743" cm="1">
        <f t="array" ref="M577">INDEX($H577:$K577,0,MATCH(M$508,$H$508:$K$508,0))*HLOOKUP(M$507,$J$504:$R$505,2)</f>
        <v>80.3</v>
      </c>
      <c r="N577" s="743" cm="1">
        <f t="array" ref="N577">INDEX($H577:$K577,0,MATCH(N$508,$H$508:$K$508,0))*HLOOKUP(N$507,$J$504:$R$505,2)</f>
        <v>65.16</v>
      </c>
      <c r="O577" s="743" cm="1">
        <f t="array" ref="O577">INDEX($H577:$K577,0,MATCH(O$508,$H$508:$K$508,0))*HLOOKUP(O$507,$J$504:$R$505,2)</f>
        <v>43.44</v>
      </c>
      <c r="P577" s="743" cm="1">
        <f t="array" ref="P577">INDEX($H577:$K577,0,MATCH(P$508,$H$508:$K$508,0))*HLOOKUP(P$507,$J$504:$R$505,2)</f>
        <v>0</v>
      </c>
      <c r="Q577" s="743" cm="1">
        <f t="array" ref="Q577">INDEX($H577:$K577,0,MATCH(Q$508,$H$508:$K$508,0))*HLOOKUP(Q$507,$J$504:$R$505,2)</f>
        <v>80.3</v>
      </c>
      <c r="R577" s="743" cm="1">
        <f t="array" ref="R577">INDEX($H577:$K577,0,MATCH(R$508,$H$508:$K$508,0))*HLOOKUP(R$507,$J$504:$R$505,2)</f>
        <v>65.16</v>
      </c>
      <c r="S577" s="743" cm="1">
        <f t="array" ref="S577">INDEX($H577:$K577,0,MATCH(S$508,$H$508:$K$508,0))*HLOOKUP(S$507,$J$504:$R$505,2)</f>
        <v>43.44</v>
      </c>
      <c r="T577" s="743" cm="1">
        <f t="array" ref="T577">INDEX($H577:$K577,0,MATCH(T$508,$H$508:$K$508,0))*HLOOKUP(T$507,$J$504:$R$505,2)</f>
        <v>0</v>
      </c>
      <c r="U577" s="743" cm="1">
        <f t="array" ref="U577">INDEX($H577:$K577,0,MATCH(U$508,$H$508:$K$508,0))*HLOOKUP(U$507,$J$504:$R$505,2)</f>
        <v>80.3</v>
      </c>
      <c r="V577" s="743" cm="1">
        <f t="array" ref="V577">INDEX($H577:$K577,0,MATCH(V$508,$H$508:$K$508,0))*HLOOKUP(V$507,$J$504:$R$505,2)</f>
        <v>65.16</v>
      </c>
      <c r="W577" s="743" cm="1">
        <f t="array" ref="W577">INDEX($H577:$K577,0,MATCH(W$508,$H$508:$K$508,0))*HLOOKUP(W$507,$J$504:$R$505,2)</f>
        <v>43.44</v>
      </c>
      <c r="X577" s="743" cm="1">
        <f t="array" ref="X577">INDEX($H577:$K577,0,MATCH(X$508,$H$508:$K$508,0))*HLOOKUP(X$507,$J$504:$R$505,2)</f>
        <v>0</v>
      </c>
      <c r="Y577" s="743" cm="1">
        <f t="array" ref="Y577">INDEX($H577:$K577,0,MATCH(Y$508,$H$508:$K$508,0))*HLOOKUP(Y$507,$J$504:$R$505,2)</f>
        <v>80.3</v>
      </c>
      <c r="Z577" s="743" cm="1">
        <f t="array" ref="Z577">INDEX($H577:$K577,0,MATCH(Z$508,$H$508:$K$508,0))*HLOOKUP(Z$507,$J$504:$R$505,2)</f>
        <v>65.16</v>
      </c>
      <c r="AA577" s="743" cm="1">
        <f t="array" ref="AA577">INDEX($H577:$K577,0,MATCH(AA$508,$H$508:$K$508,0))*HLOOKUP(AA$507,$J$504:$R$505,2)</f>
        <v>43.44</v>
      </c>
      <c r="AB577" s="743" cm="1">
        <f t="array" ref="AB577">INDEX($H577:$K577,0,MATCH(AB$508,$H$508:$K$508,0))*HLOOKUP(AB$507,$J$504:$R$505,2)</f>
        <v>0</v>
      </c>
      <c r="AC577" s="743" cm="1">
        <f t="array" ref="AC577">INDEX($H577:$K577,0,MATCH(AC$508,$H$508:$K$508,0))*HLOOKUP(AC$507,$J$504:$R$505,2)</f>
        <v>80.3</v>
      </c>
      <c r="AD577" s="743" cm="1">
        <f t="array" ref="AD577">INDEX($H577:$K577,0,MATCH(AD$508,$H$508:$K$508,0))*HLOOKUP(AD$507,$J$504:$R$505,2)</f>
        <v>65.16</v>
      </c>
      <c r="AE577" s="743" cm="1">
        <f t="array" ref="AE577">INDEX($H577:$K577,0,MATCH(AE$508,$H$508:$K$508,0))*HLOOKUP(AE$507,$J$504:$R$505,2)</f>
        <v>43.44</v>
      </c>
      <c r="AF577" s="743" cm="1">
        <f t="array" ref="AF577">INDEX($H577:$K577,0,MATCH(AF$508,$H$508:$K$508,0))*HLOOKUP(AF$507,$J$504:$R$505,2)</f>
        <v>0</v>
      </c>
      <c r="AG577" s="743" cm="1">
        <f t="array" ref="AG577">INDEX($H577:$K577,0,MATCH(AG$508,$H$508:$K$508,0))*HLOOKUP(AG$507,$J$504:$R$505,2)</f>
        <v>80.3</v>
      </c>
      <c r="AH577" s="743" cm="1">
        <f t="array" ref="AH577">INDEX($H577:$K577,0,MATCH(AH$508,$H$508:$K$508,0))*HLOOKUP(AH$507,$J$504:$R$505,2)</f>
        <v>65.16</v>
      </c>
      <c r="AI577" s="743" cm="1">
        <f t="array" ref="AI577">INDEX($H577:$K577,0,MATCH(AI$508,$H$508:$K$508,0))*HLOOKUP(AI$507,$J$504:$R$505,2)</f>
        <v>43.44</v>
      </c>
      <c r="AJ577" s="743" cm="1">
        <f t="array" ref="AJ577">INDEX($H577:$K577,0,MATCH(AJ$508,$H$508:$K$508,0))*HLOOKUP(AJ$507,$J$504:$R$505,2)</f>
        <v>0</v>
      </c>
      <c r="AK577" s="743" cm="1">
        <f t="array" ref="AK577">INDEX($H577:$K577,0,MATCH(AK$508,$H$508:$K$508,0))*HLOOKUP(AK$507,$J$504:$R$505,2)</f>
        <v>80.3</v>
      </c>
      <c r="AL577" s="743" cm="1">
        <f t="array" ref="AL577">INDEX($H577:$K577,0,MATCH(AL$508,$H$508:$K$508,0))*HLOOKUP(AL$507,$J$504:$R$505,2)</f>
        <v>65.16</v>
      </c>
      <c r="AM577" s="743" cm="1">
        <f t="array" ref="AM577">INDEX($H577:$K577,0,MATCH(AM$508,$H$508:$K$508,0))*HLOOKUP(AM$507,$J$504:$R$505,2)</f>
        <v>43.44</v>
      </c>
      <c r="AN577" s="743" cm="1">
        <f t="array" ref="AN577">INDEX($H577:$K577,0,MATCH(AN$508,$H$508:$K$508,0))*HLOOKUP(AN$507,$J$504:$R$505,2)</f>
        <v>0</v>
      </c>
      <c r="AO577" s="743" cm="1">
        <f t="array" ref="AO577">INDEX($H577:$K577,0,MATCH(AO$508,$H$508:$K$508,0))*HLOOKUP(AO$507,$J$504:$R$505,2)</f>
        <v>80.3</v>
      </c>
      <c r="AP577" s="743" cm="1">
        <f t="array" ref="AP577">INDEX($H577:$K577,0,MATCH(AP$508,$H$508:$K$508,0))*HLOOKUP(AP$507,$J$504:$R$505,2)</f>
        <v>65.16</v>
      </c>
      <c r="AQ577" s="743" cm="1">
        <f t="array" ref="AQ577">INDEX($H577:$K577,0,MATCH(AQ$508,$H$508:$K$508,0))*HLOOKUP(AQ$507,$J$504:$R$505,2)</f>
        <v>43.44</v>
      </c>
      <c r="AR577" s="743" cm="1">
        <f t="array" ref="AR577">INDEX($H577:$K577,0,MATCH(AR$508,$H$508:$K$508,0))*HLOOKUP(AR$507,$J$504:$R$505,2)</f>
        <v>0</v>
      </c>
      <c r="AS577" s="743" cm="1">
        <f t="array" ref="AS577">INDEX($H577:$K577,0,MATCH(AS$508,$H$508:$K$508,0))*HLOOKUP(AS$507,$J$504:$R$505,2)</f>
        <v>80.3</v>
      </c>
      <c r="AT577" s="743" cm="1">
        <f t="array" ref="AT577">INDEX($H577:$K577,0,MATCH(AT$508,$H$508:$K$508,0))*HLOOKUP(AT$507,$J$504:$R$505,2)</f>
        <v>65.16</v>
      </c>
      <c r="AU577" s="743" cm="1">
        <f t="array" ref="AU577">INDEX($H577:$K577,0,MATCH(AU$508,$H$508:$K$508,0))*HLOOKUP(AU$507,$J$504:$R$505,2)</f>
        <v>43.44</v>
      </c>
      <c r="AV577" s="196"/>
      <c r="AW577" s="196"/>
      <c r="AX577" s="17"/>
      <c r="AY577" s="9"/>
      <c r="AZ577" s="9"/>
      <c r="BA577" s="9"/>
    </row>
    <row r="578" spans="1:53" ht="15" outlineLevel="1" x14ac:dyDescent="0.25">
      <c r="A578" s="7"/>
      <c r="B578" s="8"/>
      <c r="C578" s="18"/>
      <c r="D578" s="18"/>
      <c r="E578" s="18"/>
      <c r="F578" s="27"/>
      <c r="G578" s="27" t="str">
        <f t="shared" si="133"/>
        <v>AAANWbd</v>
      </c>
      <c r="H578" s="232">
        <v>0</v>
      </c>
      <c r="I578" s="232">
        <v>80.3</v>
      </c>
      <c r="J578" s="232">
        <v>65.16</v>
      </c>
      <c r="K578" s="232">
        <v>43.44</v>
      </c>
      <c r="L578" s="743" cm="1">
        <f t="array" ref="L578">INDEX($H578:$K578,0,MATCH(L$508,$H$508:$K$508,0))*HLOOKUP(L$507,$J$504:$R$505,2)</f>
        <v>0</v>
      </c>
      <c r="M578" s="743" cm="1">
        <f t="array" ref="M578">INDEX($H578:$K578,0,MATCH(M$508,$H$508:$K$508,0))*HLOOKUP(M$507,$J$504:$R$505,2)</f>
        <v>80.3</v>
      </c>
      <c r="N578" s="743" cm="1">
        <f t="array" ref="N578">INDEX($H578:$K578,0,MATCH(N$508,$H$508:$K$508,0))*HLOOKUP(N$507,$J$504:$R$505,2)</f>
        <v>65.16</v>
      </c>
      <c r="O578" s="743" cm="1">
        <f t="array" ref="O578">INDEX($H578:$K578,0,MATCH(O$508,$H$508:$K$508,0))*HLOOKUP(O$507,$J$504:$R$505,2)</f>
        <v>43.44</v>
      </c>
      <c r="P578" s="743" cm="1">
        <f t="array" ref="P578">INDEX($H578:$K578,0,MATCH(P$508,$H$508:$K$508,0))*HLOOKUP(P$507,$J$504:$R$505,2)</f>
        <v>0</v>
      </c>
      <c r="Q578" s="743" cm="1">
        <f t="array" ref="Q578">INDEX($H578:$K578,0,MATCH(Q$508,$H$508:$K$508,0))*HLOOKUP(Q$507,$J$504:$R$505,2)</f>
        <v>80.3</v>
      </c>
      <c r="R578" s="743" cm="1">
        <f t="array" ref="R578">INDEX($H578:$K578,0,MATCH(R$508,$H$508:$K$508,0))*HLOOKUP(R$507,$J$504:$R$505,2)</f>
        <v>65.16</v>
      </c>
      <c r="S578" s="743" cm="1">
        <f t="array" ref="S578">INDEX($H578:$K578,0,MATCH(S$508,$H$508:$K$508,0))*HLOOKUP(S$507,$J$504:$R$505,2)</f>
        <v>43.44</v>
      </c>
      <c r="T578" s="743" cm="1">
        <f t="array" ref="T578">INDEX($H578:$K578,0,MATCH(T$508,$H$508:$K$508,0))*HLOOKUP(T$507,$J$504:$R$505,2)</f>
        <v>0</v>
      </c>
      <c r="U578" s="743" cm="1">
        <f t="array" ref="U578">INDEX($H578:$K578,0,MATCH(U$508,$H$508:$K$508,0))*HLOOKUP(U$507,$J$504:$R$505,2)</f>
        <v>80.3</v>
      </c>
      <c r="V578" s="743" cm="1">
        <f t="array" ref="V578">INDEX($H578:$K578,0,MATCH(V$508,$H$508:$K$508,0))*HLOOKUP(V$507,$J$504:$R$505,2)</f>
        <v>65.16</v>
      </c>
      <c r="W578" s="743" cm="1">
        <f t="array" ref="W578">INDEX($H578:$K578,0,MATCH(W$508,$H$508:$K$508,0))*HLOOKUP(W$507,$J$504:$R$505,2)</f>
        <v>43.44</v>
      </c>
      <c r="X578" s="743" cm="1">
        <f t="array" ref="X578">INDEX($H578:$K578,0,MATCH(X$508,$H$508:$K$508,0))*HLOOKUP(X$507,$J$504:$R$505,2)</f>
        <v>0</v>
      </c>
      <c r="Y578" s="743" cm="1">
        <f t="array" ref="Y578">INDEX($H578:$K578,0,MATCH(Y$508,$H$508:$K$508,0))*HLOOKUP(Y$507,$J$504:$R$505,2)</f>
        <v>80.3</v>
      </c>
      <c r="Z578" s="743" cm="1">
        <f t="array" ref="Z578">INDEX($H578:$K578,0,MATCH(Z$508,$H$508:$K$508,0))*HLOOKUP(Z$507,$J$504:$R$505,2)</f>
        <v>65.16</v>
      </c>
      <c r="AA578" s="743" cm="1">
        <f t="array" ref="AA578">INDEX($H578:$K578,0,MATCH(AA$508,$H$508:$K$508,0))*HLOOKUP(AA$507,$J$504:$R$505,2)</f>
        <v>43.44</v>
      </c>
      <c r="AB578" s="743" cm="1">
        <f t="array" ref="AB578">INDEX($H578:$K578,0,MATCH(AB$508,$H$508:$K$508,0))*HLOOKUP(AB$507,$J$504:$R$505,2)</f>
        <v>0</v>
      </c>
      <c r="AC578" s="743" cm="1">
        <f t="array" ref="AC578">INDEX($H578:$K578,0,MATCH(AC$508,$H$508:$K$508,0))*HLOOKUP(AC$507,$J$504:$R$505,2)</f>
        <v>80.3</v>
      </c>
      <c r="AD578" s="743" cm="1">
        <f t="array" ref="AD578">INDEX($H578:$K578,0,MATCH(AD$508,$H$508:$K$508,0))*HLOOKUP(AD$507,$J$504:$R$505,2)</f>
        <v>65.16</v>
      </c>
      <c r="AE578" s="743" cm="1">
        <f t="array" ref="AE578">INDEX($H578:$K578,0,MATCH(AE$508,$H$508:$K$508,0))*HLOOKUP(AE$507,$J$504:$R$505,2)</f>
        <v>43.44</v>
      </c>
      <c r="AF578" s="743" cm="1">
        <f t="array" ref="AF578">INDEX($H578:$K578,0,MATCH(AF$508,$H$508:$K$508,0))*HLOOKUP(AF$507,$J$504:$R$505,2)</f>
        <v>0</v>
      </c>
      <c r="AG578" s="743" cm="1">
        <f t="array" ref="AG578">INDEX($H578:$K578,0,MATCH(AG$508,$H$508:$K$508,0))*HLOOKUP(AG$507,$J$504:$R$505,2)</f>
        <v>80.3</v>
      </c>
      <c r="AH578" s="743" cm="1">
        <f t="array" ref="AH578">INDEX($H578:$K578,0,MATCH(AH$508,$H$508:$K$508,0))*HLOOKUP(AH$507,$J$504:$R$505,2)</f>
        <v>65.16</v>
      </c>
      <c r="AI578" s="743" cm="1">
        <f t="array" ref="AI578">INDEX($H578:$K578,0,MATCH(AI$508,$H$508:$K$508,0))*HLOOKUP(AI$507,$J$504:$R$505,2)</f>
        <v>43.44</v>
      </c>
      <c r="AJ578" s="743" cm="1">
        <f t="array" ref="AJ578">INDEX($H578:$K578,0,MATCH(AJ$508,$H$508:$K$508,0))*HLOOKUP(AJ$507,$J$504:$R$505,2)</f>
        <v>0</v>
      </c>
      <c r="AK578" s="743" cm="1">
        <f t="array" ref="AK578">INDEX($H578:$K578,0,MATCH(AK$508,$H$508:$K$508,0))*HLOOKUP(AK$507,$J$504:$R$505,2)</f>
        <v>80.3</v>
      </c>
      <c r="AL578" s="743" cm="1">
        <f t="array" ref="AL578">INDEX($H578:$K578,0,MATCH(AL$508,$H$508:$K$508,0))*HLOOKUP(AL$507,$J$504:$R$505,2)</f>
        <v>65.16</v>
      </c>
      <c r="AM578" s="743" cm="1">
        <f t="array" ref="AM578">INDEX($H578:$K578,0,MATCH(AM$508,$H$508:$K$508,0))*HLOOKUP(AM$507,$J$504:$R$505,2)</f>
        <v>43.44</v>
      </c>
      <c r="AN578" s="743" cm="1">
        <f t="array" ref="AN578">INDEX($H578:$K578,0,MATCH(AN$508,$H$508:$K$508,0))*HLOOKUP(AN$507,$J$504:$R$505,2)</f>
        <v>0</v>
      </c>
      <c r="AO578" s="743" cm="1">
        <f t="array" ref="AO578">INDEX($H578:$K578,0,MATCH(AO$508,$H$508:$K$508,0))*HLOOKUP(AO$507,$J$504:$R$505,2)</f>
        <v>80.3</v>
      </c>
      <c r="AP578" s="743" cm="1">
        <f t="array" ref="AP578">INDEX($H578:$K578,0,MATCH(AP$508,$H$508:$K$508,0))*HLOOKUP(AP$507,$J$504:$R$505,2)</f>
        <v>65.16</v>
      </c>
      <c r="AQ578" s="743" cm="1">
        <f t="array" ref="AQ578">INDEX($H578:$K578,0,MATCH(AQ$508,$H$508:$K$508,0))*HLOOKUP(AQ$507,$J$504:$R$505,2)</f>
        <v>43.44</v>
      </c>
      <c r="AR578" s="743" cm="1">
        <f t="array" ref="AR578">INDEX($H578:$K578,0,MATCH(AR$508,$H$508:$K$508,0))*HLOOKUP(AR$507,$J$504:$R$505,2)</f>
        <v>0</v>
      </c>
      <c r="AS578" s="743" cm="1">
        <f t="array" ref="AS578">INDEX($H578:$K578,0,MATCH(AS$508,$H$508:$K$508,0))*HLOOKUP(AS$507,$J$504:$R$505,2)</f>
        <v>80.3</v>
      </c>
      <c r="AT578" s="743" cm="1">
        <f t="array" ref="AT578">INDEX($H578:$K578,0,MATCH(AT$508,$H$508:$K$508,0))*HLOOKUP(AT$507,$J$504:$R$505,2)</f>
        <v>65.16</v>
      </c>
      <c r="AU578" s="743" cm="1">
        <f t="array" ref="AU578">INDEX($H578:$K578,0,MATCH(AU$508,$H$508:$K$508,0))*HLOOKUP(AU$507,$J$504:$R$505,2)</f>
        <v>43.44</v>
      </c>
      <c r="AV578" s="196"/>
      <c r="AW578" s="196"/>
      <c r="AX578" s="17"/>
      <c r="AY578" s="9"/>
      <c r="AZ578" s="9"/>
      <c r="BA578" s="9"/>
    </row>
    <row r="579" spans="1:53" ht="15" outlineLevel="1" x14ac:dyDescent="0.25">
      <c r="A579" s="7"/>
      <c r="B579" s="8"/>
      <c r="C579" s="18"/>
      <c r="D579" s="18"/>
      <c r="E579" s="18"/>
      <c r="F579" s="27"/>
      <c r="G579" s="27" t="str">
        <f t="shared" si="133"/>
        <v>AANWBa</v>
      </c>
      <c r="H579" s="232">
        <v>0</v>
      </c>
      <c r="I579" s="232">
        <v>0</v>
      </c>
      <c r="J579" s="232">
        <v>0</v>
      </c>
      <c r="K579" s="232">
        <v>0</v>
      </c>
      <c r="L579" s="743" cm="1">
        <f t="array" ref="L579">INDEX($H579:$K579,0,MATCH(L$508,$H$508:$K$508,0))*HLOOKUP(L$507,$J$504:$R$505,2)</f>
        <v>0</v>
      </c>
      <c r="M579" s="743" cm="1">
        <f t="array" ref="M579">INDEX($H579:$K579,0,MATCH(M$508,$H$508:$K$508,0))*HLOOKUP(M$507,$J$504:$R$505,2)</f>
        <v>0</v>
      </c>
      <c r="N579" s="743" cm="1">
        <f t="array" ref="N579">INDEX($H579:$K579,0,MATCH(N$508,$H$508:$K$508,0))*HLOOKUP(N$507,$J$504:$R$505,2)</f>
        <v>0</v>
      </c>
      <c r="O579" s="743" cm="1">
        <f t="array" ref="O579">INDEX($H579:$K579,0,MATCH(O$508,$H$508:$K$508,0))*HLOOKUP(O$507,$J$504:$R$505,2)</f>
        <v>0</v>
      </c>
      <c r="P579" s="743" cm="1">
        <f t="array" ref="P579">INDEX($H579:$K579,0,MATCH(P$508,$H$508:$K$508,0))*HLOOKUP(P$507,$J$504:$R$505,2)</f>
        <v>0</v>
      </c>
      <c r="Q579" s="743" cm="1">
        <f t="array" ref="Q579">INDEX($H579:$K579,0,MATCH(Q$508,$H$508:$K$508,0))*HLOOKUP(Q$507,$J$504:$R$505,2)</f>
        <v>0</v>
      </c>
      <c r="R579" s="743" cm="1">
        <f t="array" ref="R579">INDEX($H579:$K579,0,MATCH(R$508,$H$508:$K$508,0))*HLOOKUP(R$507,$J$504:$R$505,2)</f>
        <v>0</v>
      </c>
      <c r="S579" s="743" cm="1">
        <f t="array" ref="S579">INDEX($H579:$K579,0,MATCH(S$508,$H$508:$K$508,0))*HLOOKUP(S$507,$J$504:$R$505,2)</f>
        <v>0</v>
      </c>
      <c r="T579" s="743" cm="1">
        <f t="array" ref="T579">INDEX($H579:$K579,0,MATCH(T$508,$H$508:$K$508,0))*HLOOKUP(T$507,$J$504:$R$505,2)</f>
        <v>0</v>
      </c>
      <c r="U579" s="743" cm="1">
        <f t="array" ref="U579">INDEX($H579:$K579,0,MATCH(U$508,$H$508:$K$508,0))*HLOOKUP(U$507,$J$504:$R$505,2)</f>
        <v>0</v>
      </c>
      <c r="V579" s="743" cm="1">
        <f t="array" ref="V579">INDEX($H579:$K579,0,MATCH(V$508,$H$508:$K$508,0))*HLOOKUP(V$507,$J$504:$R$505,2)</f>
        <v>0</v>
      </c>
      <c r="W579" s="743" cm="1">
        <f t="array" ref="W579">INDEX($H579:$K579,0,MATCH(W$508,$H$508:$K$508,0))*HLOOKUP(W$507,$J$504:$R$505,2)</f>
        <v>0</v>
      </c>
      <c r="X579" s="743" cm="1">
        <f t="array" ref="X579">INDEX($H579:$K579,0,MATCH(X$508,$H$508:$K$508,0))*HLOOKUP(X$507,$J$504:$R$505,2)</f>
        <v>0</v>
      </c>
      <c r="Y579" s="743" cm="1">
        <f t="array" ref="Y579">INDEX($H579:$K579,0,MATCH(Y$508,$H$508:$K$508,0))*HLOOKUP(Y$507,$J$504:$R$505,2)</f>
        <v>0</v>
      </c>
      <c r="Z579" s="743" cm="1">
        <f t="array" ref="Z579">INDEX($H579:$K579,0,MATCH(Z$508,$H$508:$K$508,0))*HLOOKUP(Z$507,$J$504:$R$505,2)</f>
        <v>0</v>
      </c>
      <c r="AA579" s="743" cm="1">
        <f t="array" ref="AA579">INDEX($H579:$K579,0,MATCH(AA$508,$H$508:$K$508,0))*HLOOKUP(AA$507,$J$504:$R$505,2)</f>
        <v>0</v>
      </c>
      <c r="AB579" s="743" cm="1">
        <f t="array" ref="AB579">INDEX($H579:$K579,0,MATCH(AB$508,$H$508:$K$508,0))*HLOOKUP(AB$507,$J$504:$R$505,2)</f>
        <v>0</v>
      </c>
      <c r="AC579" s="743" cm="1">
        <f t="array" ref="AC579">INDEX($H579:$K579,0,MATCH(AC$508,$H$508:$K$508,0))*HLOOKUP(AC$507,$J$504:$R$505,2)</f>
        <v>0</v>
      </c>
      <c r="AD579" s="743" cm="1">
        <f t="array" ref="AD579">INDEX($H579:$K579,0,MATCH(AD$508,$H$508:$K$508,0))*HLOOKUP(AD$507,$J$504:$R$505,2)</f>
        <v>0</v>
      </c>
      <c r="AE579" s="743" cm="1">
        <f t="array" ref="AE579">INDEX($H579:$K579,0,MATCH(AE$508,$H$508:$K$508,0))*HLOOKUP(AE$507,$J$504:$R$505,2)</f>
        <v>0</v>
      </c>
      <c r="AF579" s="743" cm="1">
        <f t="array" ref="AF579">INDEX($H579:$K579,0,MATCH(AF$508,$H$508:$K$508,0))*HLOOKUP(AF$507,$J$504:$R$505,2)</f>
        <v>0</v>
      </c>
      <c r="AG579" s="743" cm="1">
        <f t="array" ref="AG579">INDEX($H579:$K579,0,MATCH(AG$508,$H$508:$K$508,0))*HLOOKUP(AG$507,$J$504:$R$505,2)</f>
        <v>0</v>
      </c>
      <c r="AH579" s="743" cm="1">
        <f t="array" ref="AH579">INDEX($H579:$K579,0,MATCH(AH$508,$H$508:$K$508,0))*HLOOKUP(AH$507,$J$504:$R$505,2)</f>
        <v>0</v>
      </c>
      <c r="AI579" s="743" cm="1">
        <f t="array" ref="AI579">INDEX($H579:$K579,0,MATCH(AI$508,$H$508:$K$508,0))*HLOOKUP(AI$507,$J$504:$R$505,2)</f>
        <v>0</v>
      </c>
      <c r="AJ579" s="743" cm="1">
        <f t="array" ref="AJ579">INDEX($H579:$K579,0,MATCH(AJ$508,$H$508:$K$508,0))*HLOOKUP(AJ$507,$J$504:$R$505,2)</f>
        <v>0</v>
      </c>
      <c r="AK579" s="743" cm="1">
        <f t="array" ref="AK579">INDEX($H579:$K579,0,MATCH(AK$508,$H$508:$K$508,0))*HLOOKUP(AK$507,$J$504:$R$505,2)</f>
        <v>0</v>
      </c>
      <c r="AL579" s="743" cm="1">
        <f t="array" ref="AL579">INDEX($H579:$K579,0,MATCH(AL$508,$H$508:$K$508,0))*HLOOKUP(AL$507,$J$504:$R$505,2)</f>
        <v>0</v>
      </c>
      <c r="AM579" s="743" cm="1">
        <f t="array" ref="AM579">INDEX($H579:$K579,0,MATCH(AM$508,$H$508:$K$508,0))*HLOOKUP(AM$507,$J$504:$R$505,2)</f>
        <v>0</v>
      </c>
      <c r="AN579" s="743" cm="1">
        <f t="array" ref="AN579">INDEX($H579:$K579,0,MATCH(AN$508,$H$508:$K$508,0))*HLOOKUP(AN$507,$J$504:$R$505,2)</f>
        <v>0</v>
      </c>
      <c r="AO579" s="743" cm="1">
        <f t="array" ref="AO579">INDEX($H579:$K579,0,MATCH(AO$508,$H$508:$K$508,0))*HLOOKUP(AO$507,$J$504:$R$505,2)</f>
        <v>0</v>
      </c>
      <c r="AP579" s="743" cm="1">
        <f t="array" ref="AP579">INDEX($H579:$K579,0,MATCH(AP$508,$H$508:$K$508,0))*HLOOKUP(AP$507,$J$504:$R$505,2)</f>
        <v>0</v>
      </c>
      <c r="AQ579" s="743" cm="1">
        <f t="array" ref="AQ579">INDEX($H579:$K579,0,MATCH(AQ$508,$H$508:$K$508,0))*HLOOKUP(AQ$507,$J$504:$R$505,2)</f>
        <v>0</v>
      </c>
      <c r="AR579" s="743" cm="1">
        <f t="array" ref="AR579">INDEX($H579:$K579,0,MATCH(AR$508,$H$508:$K$508,0))*HLOOKUP(AR$507,$J$504:$R$505,2)</f>
        <v>0</v>
      </c>
      <c r="AS579" s="743" cm="1">
        <f t="array" ref="AS579">INDEX($H579:$K579,0,MATCH(AS$508,$H$508:$K$508,0))*HLOOKUP(AS$507,$J$504:$R$505,2)</f>
        <v>0</v>
      </c>
      <c r="AT579" s="743" cm="1">
        <f t="array" ref="AT579">INDEX($H579:$K579,0,MATCH(AT$508,$H$508:$K$508,0))*HLOOKUP(AT$507,$J$504:$R$505,2)</f>
        <v>0</v>
      </c>
      <c r="AU579" s="743" cm="1">
        <f t="array" ref="AU579">INDEX($H579:$K579,0,MATCH(AU$508,$H$508:$K$508,0))*HLOOKUP(AU$507,$J$504:$R$505,2)</f>
        <v>0</v>
      </c>
      <c r="AV579" s="196"/>
      <c r="AW579" s="196"/>
      <c r="AX579" s="17"/>
      <c r="AY579" s="9"/>
      <c r="AZ579" s="9"/>
      <c r="BA579" s="9"/>
    </row>
    <row r="580" spans="1:53" ht="15" outlineLevel="1" x14ac:dyDescent="0.25">
      <c r="A580" s="7"/>
      <c r="B580" s="8"/>
      <c r="C580" s="18"/>
      <c r="D580" s="18"/>
      <c r="E580" s="18"/>
      <c r="F580" s="27"/>
      <c r="G580" s="27" t="str">
        <f t="shared" si="133"/>
        <v>AYWBA1a</v>
      </c>
      <c r="H580" s="232">
        <v>0</v>
      </c>
      <c r="I580" s="232">
        <v>0</v>
      </c>
      <c r="J580" s="232">
        <v>0</v>
      </c>
      <c r="K580" s="232">
        <v>0</v>
      </c>
      <c r="L580" s="743" cm="1">
        <f t="array" ref="L580">INDEX($H580:$K580,0,MATCH(L$508,$H$508:$K$508,0))*HLOOKUP(L$507,$J$504:$R$505,2)</f>
        <v>0</v>
      </c>
      <c r="M580" s="743" cm="1">
        <f t="array" ref="M580">INDEX($H580:$K580,0,MATCH(M$508,$H$508:$K$508,0))*HLOOKUP(M$507,$J$504:$R$505,2)</f>
        <v>0</v>
      </c>
      <c r="N580" s="743" cm="1">
        <f t="array" ref="N580">INDEX($H580:$K580,0,MATCH(N$508,$H$508:$K$508,0))*HLOOKUP(N$507,$J$504:$R$505,2)</f>
        <v>0</v>
      </c>
      <c r="O580" s="743" cm="1">
        <f t="array" ref="O580">INDEX($H580:$K580,0,MATCH(O$508,$H$508:$K$508,0))*HLOOKUP(O$507,$J$504:$R$505,2)</f>
        <v>0</v>
      </c>
      <c r="P580" s="743" cm="1">
        <f t="array" ref="P580">INDEX($H580:$K580,0,MATCH(P$508,$H$508:$K$508,0))*HLOOKUP(P$507,$J$504:$R$505,2)</f>
        <v>0</v>
      </c>
      <c r="Q580" s="743" cm="1">
        <f t="array" ref="Q580">INDEX($H580:$K580,0,MATCH(Q$508,$H$508:$K$508,0))*HLOOKUP(Q$507,$J$504:$R$505,2)</f>
        <v>0</v>
      </c>
      <c r="R580" s="743" cm="1">
        <f t="array" ref="R580">INDEX($H580:$K580,0,MATCH(R$508,$H$508:$K$508,0))*HLOOKUP(R$507,$J$504:$R$505,2)</f>
        <v>0</v>
      </c>
      <c r="S580" s="743" cm="1">
        <f t="array" ref="S580">INDEX($H580:$K580,0,MATCH(S$508,$H$508:$K$508,0))*HLOOKUP(S$507,$J$504:$R$505,2)</f>
        <v>0</v>
      </c>
      <c r="T580" s="743" cm="1">
        <f t="array" ref="T580">INDEX($H580:$K580,0,MATCH(T$508,$H$508:$K$508,0))*HLOOKUP(T$507,$J$504:$R$505,2)</f>
        <v>0</v>
      </c>
      <c r="U580" s="743" cm="1">
        <f t="array" ref="U580">INDEX($H580:$K580,0,MATCH(U$508,$H$508:$K$508,0))*HLOOKUP(U$507,$J$504:$R$505,2)</f>
        <v>0</v>
      </c>
      <c r="V580" s="743" cm="1">
        <f t="array" ref="V580">INDEX($H580:$K580,0,MATCH(V$508,$H$508:$K$508,0))*HLOOKUP(V$507,$J$504:$R$505,2)</f>
        <v>0</v>
      </c>
      <c r="W580" s="743" cm="1">
        <f t="array" ref="W580">INDEX($H580:$K580,0,MATCH(W$508,$H$508:$K$508,0))*HLOOKUP(W$507,$J$504:$R$505,2)</f>
        <v>0</v>
      </c>
      <c r="X580" s="743" cm="1">
        <f t="array" ref="X580">INDEX($H580:$K580,0,MATCH(X$508,$H$508:$K$508,0))*HLOOKUP(X$507,$J$504:$R$505,2)</f>
        <v>0</v>
      </c>
      <c r="Y580" s="743" cm="1">
        <f t="array" ref="Y580">INDEX($H580:$K580,0,MATCH(Y$508,$H$508:$K$508,0))*HLOOKUP(Y$507,$J$504:$R$505,2)</f>
        <v>0</v>
      </c>
      <c r="Z580" s="743" cm="1">
        <f t="array" ref="Z580">INDEX($H580:$K580,0,MATCH(Z$508,$H$508:$K$508,0))*HLOOKUP(Z$507,$J$504:$R$505,2)</f>
        <v>0</v>
      </c>
      <c r="AA580" s="743" cm="1">
        <f t="array" ref="AA580">INDEX($H580:$K580,0,MATCH(AA$508,$H$508:$K$508,0))*HLOOKUP(AA$507,$J$504:$R$505,2)</f>
        <v>0</v>
      </c>
      <c r="AB580" s="743" cm="1">
        <f t="array" ref="AB580">INDEX($H580:$K580,0,MATCH(AB$508,$H$508:$K$508,0))*HLOOKUP(AB$507,$J$504:$R$505,2)</f>
        <v>0</v>
      </c>
      <c r="AC580" s="743" cm="1">
        <f t="array" ref="AC580">INDEX($H580:$K580,0,MATCH(AC$508,$H$508:$K$508,0))*HLOOKUP(AC$507,$J$504:$R$505,2)</f>
        <v>0</v>
      </c>
      <c r="AD580" s="743" cm="1">
        <f t="array" ref="AD580">INDEX($H580:$K580,0,MATCH(AD$508,$H$508:$K$508,0))*HLOOKUP(AD$507,$J$504:$R$505,2)</f>
        <v>0</v>
      </c>
      <c r="AE580" s="743" cm="1">
        <f t="array" ref="AE580">INDEX($H580:$K580,0,MATCH(AE$508,$H$508:$K$508,0))*HLOOKUP(AE$507,$J$504:$R$505,2)</f>
        <v>0</v>
      </c>
      <c r="AF580" s="743" cm="1">
        <f t="array" ref="AF580">INDEX($H580:$K580,0,MATCH(AF$508,$H$508:$K$508,0))*HLOOKUP(AF$507,$J$504:$R$505,2)</f>
        <v>0</v>
      </c>
      <c r="AG580" s="743" cm="1">
        <f t="array" ref="AG580">INDEX($H580:$K580,0,MATCH(AG$508,$H$508:$K$508,0))*HLOOKUP(AG$507,$J$504:$R$505,2)</f>
        <v>0</v>
      </c>
      <c r="AH580" s="743" cm="1">
        <f t="array" ref="AH580">INDEX($H580:$K580,0,MATCH(AH$508,$H$508:$K$508,0))*HLOOKUP(AH$507,$J$504:$R$505,2)</f>
        <v>0</v>
      </c>
      <c r="AI580" s="743" cm="1">
        <f t="array" ref="AI580">INDEX($H580:$K580,0,MATCH(AI$508,$H$508:$K$508,0))*HLOOKUP(AI$507,$J$504:$R$505,2)</f>
        <v>0</v>
      </c>
      <c r="AJ580" s="743" cm="1">
        <f t="array" ref="AJ580">INDEX($H580:$K580,0,MATCH(AJ$508,$H$508:$K$508,0))*HLOOKUP(AJ$507,$J$504:$R$505,2)</f>
        <v>0</v>
      </c>
      <c r="AK580" s="743" cm="1">
        <f t="array" ref="AK580">INDEX($H580:$K580,0,MATCH(AK$508,$H$508:$K$508,0))*HLOOKUP(AK$507,$J$504:$R$505,2)</f>
        <v>0</v>
      </c>
      <c r="AL580" s="743" cm="1">
        <f t="array" ref="AL580">INDEX($H580:$K580,0,MATCH(AL$508,$H$508:$K$508,0))*HLOOKUP(AL$507,$J$504:$R$505,2)</f>
        <v>0</v>
      </c>
      <c r="AM580" s="743" cm="1">
        <f t="array" ref="AM580">INDEX($H580:$K580,0,MATCH(AM$508,$H$508:$K$508,0))*HLOOKUP(AM$507,$J$504:$R$505,2)</f>
        <v>0</v>
      </c>
      <c r="AN580" s="743" cm="1">
        <f t="array" ref="AN580">INDEX($H580:$K580,0,MATCH(AN$508,$H$508:$K$508,0))*HLOOKUP(AN$507,$J$504:$R$505,2)</f>
        <v>0</v>
      </c>
      <c r="AO580" s="743" cm="1">
        <f t="array" ref="AO580">INDEX($H580:$K580,0,MATCH(AO$508,$H$508:$K$508,0))*HLOOKUP(AO$507,$J$504:$R$505,2)</f>
        <v>0</v>
      </c>
      <c r="AP580" s="743" cm="1">
        <f t="array" ref="AP580">INDEX($H580:$K580,0,MATCH(AP$508,$H$508:$K$508,0))*HLOOKUP(AP$507,$J$504:$R$505,2)</f>
        <v>0</v>
      </c>
      <c r="AQ580" s="743" cm="1">
        <f t="array" ref="AQ580">INDEX($H580:$K580,0,MATCH(AQ$508,$H$508:$K$508,0))*HLOOKUP(AQ$507,$J$504:$R$505,2)</f>
        <v>0</v>
      </c>
      <c r="AR580" s="743" cm="1">
        <f t="array" ref="AR580">INDEX($H580:$K580,0,MATCH(AR$508,$H$508:$K$508,0))*HLOOKUP(AR$507,$J$504:$R$505,2)</f>
        <v>0</v>
      </c>
      <c r="AS580" s="743" cm="1">
        <f t="array" ref="AS580">INDEX($H580:$K580,0,MATCH(AS$508,$H$508:$K$508,0))*HLOOKUP(AS$507,$J$504:$R$505,2)</f>
        <v>0</v>
      </c>
      <c r="AT580" s="743" cm="1">
        <f t="array" ref="AT580">INDEX($H580:$K580,0,MATCH(AT$508,$H$508:$K$508,0))*HLOOKUP(AT$507,$J$504:$R$505,2)</f>
        <v>0</v>
      </c>
      <c r="AU580" s="743" cm="1">
        <f t="array" ref="AU580">INDEX($H580:$K580,0,MATCH(AU$508,$H$508:$K$508,0))*HLOOKUP(AU$507,$J$504:$R$505,2)</f>
        <v>0</v>
      </c>
      <c r="AV580" s="196"/>
      <c r="AW580" s="196"/>
      <c r="AX580" s="17"/>
      <c r="AY580" s="9"/>
      <c r="AZ580" s="9"/>
      <c r="BA580" s="9"/>
    </row>
    <row r="581" spans="1:53" ht="15" outlineLevel="1" x14ac:dyDescent="0.25">
      <c r="A581" s="7"/>
      <c r="B581" s="8"/>
      <c r="C581" s="18"/>
      <c r="D581" s="18"/>
      <c r="E581" s="18"/>
      <c r="F581" s="27"/>
      <c r="G581" s="27" t="str">
        <f t="shared" si="133"/>
        <v>YYFWBz</v>
      </c>
      <c r="H581" s="232">
        <v>0</v>
      </c>
      <c r="I581" s="232">
        <v>80.3</v>
      </c>
      <c r="J581" s="232">
        <v>81.45</v>
      </c>
      <c r="K581" s="232">
        <v>78.45</v>
      </c>
      <c r="L581" s="743" cm="1">
        <f t="array" ref="L581">INDEX($H581:$K581,0,MATCH(L$508,$H$508:$K$508,0))*HLOOKUP(L$507,$J$504:$R$505,2)</f>
        <v>0</v>
      </c>
      <c r="M581" s="743" cm="1">
        <f t="array" ref="M581">INDEX($H581:$K581,0,MATCH(M$508,$H$508:$K$508,0))*HLOOKUP(M$507,$J$504:$R$505,2)</f>
        <v>80.3</v>
      </c>
      <c r="N581" s="743" cm="1">
        <f t="array" ref="N581">INDEX($H581:$K581,0,MATCH(N$508,$H$508:$K$508,0))*HLOOKUP(N$507,$J$504:$R$505,2)</f>
        <v>81.45</v>
      </c>
      <c r="O581" s="743" cm="1">
        <f t="array" ref="O581">INDEX($H581:$K581,0,MATCH(O$508,$H$508:$K$508,0))*HLOOKUP(O$507,$J$504:$R$505,2)</f>
        <v>78.45</v>
      </c>
      <c r="P581" s="743" cm="1">
        <f t="array" ref="P581">INDEX($H581:$K581,0,MATCH(P$508,$H$508:$K$508,0))*HLOOKUP(P$507,$J$504:$R$505,2)</f>
        <v>0</v>
      </c>
      <c r="Q581" s="743" cm="1">
        <f t="array" ref="Q581">INDEX($H581:$K581,0,MATCH(Q$508,$H$508:$K$508,0))*HLOOKUP(Q$507,$J$504:$R$505,2)</f>
        <v>80.3</v>
      </c>
      <c r="R581" s="743" cm="1">
        <f t="array" ref="R581">INDEX($H581:$K581,0,MATCH(R$508,$H$508:$K$508,0))*HLOOKUP(R$507,$J$504:$R$505,2)</f>
        <v>81.45</v>
      </c>
      <c r="S581" s="743" cm="1">
        <f t="array" ref="S581">INDEX($H581:$K581,0,MATCH(S$508,$H$508:$K$508,0))*HLOOKUP(S$507,$J$504:$R$505,2)</f>
        <v>78.45</v>
      </c>
      <c r="T581" s="743" cm="1">
        <f t="array" ref="T581">INDEX($H581:$K581,0,MATCH(T$508,$H$508:$K$508,0))*HLOOKUP(T$507,$J$504:$R$505,2)</f>
        <v>0</v>
      </c>
      <c r="U581" s="743" cm="1">
        <f t="array" ref="U581">INDEX($H581:$K581,0,MATCH(U$508,$H$508:$K$508,0))*HLOOKUP(U$507,$J$504:$R$505,2)</f>
        <v>80.3</v>
      </c>
      <c r="V581" s="743" cm="1">
        <f t="array" ref="V581">INDEX($H581:$K581,0,MATCH(V$508,$H$508:$K$508,0))*HLOOKUP(V$507,$J$504:$R$505,2)</f>
        <v>81.45</v>
      </c>
      <c r="W581" s="743" cm="1">
        <f t="array" ref="W581">INDEX($H581:$K581,0,MATCH(W$508,$H$508:$K$508,0))*HLOOKUP(W$507,$J$504:$R$505,2)</f>
        <v>78.45</v>
      </c>
      <c r="X581" s="743" cm="1">
        <f t="array" ref="X581">INDEX($H581:$K581,0,MATCH(X$508,$H$508:$K$508,0))*HLOOKUP(X$507,$J$504:$R$505,2)</f>
        <v>0</v>
      </c>
      <c r="Y581" s="743" cm="1">
        <f t="array" ref="Y581">INDEX($H581:$K581,0,MATCH(Y$508,$H$508:$K$508,0))*HLOOKUP(Y$507,$J$504:$R$505,2)</f>
        <v>80.3</v>
      </c>
      <c r="Z581" s="743" cm="1">
        <f t="array" ref="Z581">INDEX($H581:$K581,0,MATCH(Z$508,$H$508:$K$508,0))*HLOOKUP(Z$507,$J$504:$R$505,2)</f>
        <v>81.45</v>
      </c>
      <c r="AA581" s="743" cm="1">
        <f t="array" ref="AA581">INDEX($H581:$K581,0,MATCH(AA$508,$H$508:$K$508,0))*HLOOKUP(AA$507,$J$504:$R$505,2)</f>
        <v>78.45</v>
      </c>
      <c r="AB581" s="743" cm="1">
        <f t="array" ref="AB581">INDEX($H581:$K581,0,MATCH(AB$508,$H$508:$K$508,0))*HLOOKUP(AB$507,$J$504:$R$505,2)</f>
        <v>0</v>
      </c>
      <c r="AC581" s="743" cm="1">
        <f t="array" ref="AC581">INDEX($H581:$K581,0,MATCH(AC$508,$H$508:$K$508,0))*HLOOKUP(AC$507,$J$504:$R$505,2)</f>
        <v>80.3</v>
      </c>
      <c r="AD581" s="743" cm="1">
        <f t="array" ref="AD581">INDEX($H581:$K581,0,MATCH(AD$508,$H$508:$K$508,0))*HLOOKUP(AD$507,$J$504:$R$505,2)</f>
        <v>81.45</v>
      </c>
      <c r="AE581" s="743" cm="1">
        <f t="array" ref="AE581">INDEX($H581:$K581,0,MATCH(AE$508,$H$508:$K$508,0))*HLOOKUP(AE$507,$J$504:$R$505,2)</f>
        <v>78.45</v>
      </c>
      <c r="AF581" s="743" cm="1">
        <f t="array" ref="AF581">INDEX($H581:$K581,0,MATCH(AF$508,$H$508:$K$508,0))*HLOOKUP(AF$507,$J$504:$R$505,2)</f>
        <v>0</v>
      </c>
      <c r="AG581" s="743" cm="1">
        <f t="array" ref="AG581">INDEX($H581:$K581,0,MATCH(AG$508,$H$508:$K$508,0))*HLOOKUP(AG$507,$J$504:$R$505,2)</f>
        <v>80.3</v>
      </c>
      <c r="AH581" s="743" cm="1">
        <f t="array" ref="AH581">INDEX($H581:$K581,0,MATCH(AH$508,$H$508:$K$508,0))*HLOOKUP(AH$507,$J$504:$R$505,2)</f>
        <v>81.45</v>
      </c>
      <c r="AI581" s="743" cm="1">
        <f t="array" ref="AI581">INDEX($H581:$K581,0,MATCH(AI$508,$H$508:$K$508,0))*HLOOKUP(AI$507,$J$504:$R$505,2)</f>
        <v>78.45</v>
      </c>
      <c r="AJ581" s="743" cm="1">
        <f t="array" ref="AJ581">INDEX($H581:$K581,0,MATCH(AJ$508,$H$508:$K$508,0))*HLOOKUP(AJ$507,$J$504:$R$505,2)</f>
        <v>0</v>
      </c>
      <c r="AK581" s="743" cm="1">
        <f t="array" ref="AK581">INDEX($H581:$K581,0,MATCH(AK$508,$H$508:$K$508,0))*HLOOKUP(AK$507,$J$504:$R$505,2)</f>
        <v>80.3</v>
      </c>
      <c r="AL581" s="743" cm="1">
        <f t="array" ref="AL581">INDEX($H581:$K581,0,MATCH(AL$508,$H$508:$K$508,0))*HLOOKUP(AL$507,$J$504:$R$505,2)</f>
        <v>81.45</v>
      </c>
      <c r="AM581" s="743" cm="1">
        <f t="array" ref="AM581">INDEX($H581:$K581,0,MATCH(AM$508,$H$508:$K$508,0))*HLOOKUP(AM$507,$J$504:$R$505,2)</f>
        <v>78.45</v>
      </c>
      <c r="AN581" s="743" cm="1">
        <f t="array" ref="AN581">INDEX($H581:$K581,0,MATCH(AN$508,$H$508:$K$508,0))*HLOOKUP(AN$507,$J$504:$R$505,2)</f>
        <v>0</v>
      </c>
      <c r="AO581" s="743" cm="1">
        <f t="array" ref="AO581">INDEX($H581:$K581,0,MATCH(AO$508,$H$508:$K$508,0))*HLOOKUP(AO$507,$J$504:$R$505,2)</f>
        <v>80.3</v>
      </c>
      <c r="AP581" s="743" cm="1">
        <f t="array" ref="AP581">INDEX($H581:$K581,0,MATCH(AP$508,$H$508:$K$508,0))*HLOOKUP(AP$507,$J$504:$R$505,2)</f>
        <v>81.45</v>
      </c>
      <c r="AQ581" s="743" cm="1">
        <f t="array" ref="AQ581">INDEX($H581:$K581,0,MATCH(AQ$508,$H$508:$K$508,0))*HLOOKUP(AQ$507,$J$504:$R$505,2)</f>
        <v>78.45</v>
      </c>
      <c r="AR581" s="743" cm="1">
        <f t="array" ref="AR581">INDEX($H581:$K581,0,MATCH(AR$508,$H$508:$K$508,0))*HLOOKUP(AR$507,$J$504:$R$505,2)</f>
        <v>0</v>
      </c>
      <c r="AS581" s="743" cm="1">
        <f t="array" ref="AS581">INDEX($H581:$K581,0,MATCH(AS$508,$H$508:$K$508,0))*HLOOKUP(AS$507,$J$504:$R$505,2)</f>
        <v>80.3</v>
      </c>
      <c r="AT581" s="743" cm="1">
        <f t="array" ref="AT581">INDEX($H581:$K581,0,MATCH(AT$508,$H$508:$K$508,0))*HLOOKUP(AT$507,$J$504:$R$505,2)</f>
        <v>81.45</v>
      </c>
      <c r="AU581" s="743" cm="1">
        <f t="array" ref="AU581">INDEX($H581:$K581,0,MATCH(AU$508,$H$508:$K$508,0))*HLOOKUP(AU$507,$J$504:$R$505,2)</f>
        <v>78.45</v>
      </c>
      <c r="AV581" s="196"/>
      <c r="AW581" s="196"/>
      <c r="AX581" s="17"/>
      <c r="AY581" s="9"/>
      <c r="AZ581" s="9"/>
      <c r="BA581" s="9"/>
    </row>
    <row r="582" spans="1:53" ht="15" outlineLevel="1" x14ac:dyDescent="0.25">
      <c r="A582" s="7"/>
      <c r="B582" s="8"/>
      <c r="C582" s="18"/>
      <c r="D582" s="18"/>
      <c r="E582" s="18"/>
      <c r="F582" s="27"/>
      <c r="G582" s="27" t="str">
        <f t="shared" si="133"/>
        <v>YYFWBzd</v>
      </c>
      <c r="H582" s="232">
        <v>0</v>
      </c>
      <c r="I582" s="232">
        <v>80.3</v>
      </c>
      <c r="J582" s="232">
        <v>81.45</v>
      </c>
      <c r="K582" s="232">
        <v>78.45</v>
      </c>
      <c r="L582" s="743" cm="1">
        <f t="array" ref="L582">INDEX($H582:$K582,0,MATCH(L$508,$H$508:$K$508,0))*HLOOKUP(L$507,$J$504:$R$505,2)</f>
        <v>0</v>
      </c>
      <c r="M582" s="743" cm="1">
        <f t="array" ref="M582">INDEX($H582:$K582,0,MATCH(M$508,$H$508:$K$508,0))*HLOOKUP(M$507,$J$504:$R$505,2)</f>
        <v>80.3</v>
      </c>
      <c r="N582" s="743" cm="1">
        <f t="array" ref="N582">INDEX($H582:$K582,0,MATCH(N$508,$H$508:$K$508,0))*HLOOKUP(N$507,$J$504:$R$505,2)</f>
        <v>81.45</v>
      </c>
      <c r="O582" s="743" cm="1">
        <f t="array" ref="O582">INDEX($H582:$K582,0,MATCH(O$508,$H$508:$K$508,0))*HLOOKUP(O$507,$J$504:$R$505,2)</f>
        <v>78.45</v>
      </c>
      <c r="P582" s="743" cm="1">
        <f t="array" ref="P582">INDEX($H582:$K582,0,MATCH(P$508,$H$508:$K$508,0))*HLOOKUP(P$507,$J$504:$R$505,2)</f>
        <v>0</v>
      </c>
      <c r="Q582" s="743" cm="1">
        <f t="array" ref="Q582">INDEX($H582:$K582,0,MATCH(Q$508,$H$508:$K$508,0))*HLOOKUP(Q$507,$J$504:$R$505,2)</f>
        <v>80.3</v>
      </c>
      <c r="R582" s="743" cm="1">
        <f t="array" ref="R582">INDEX($H582:$K582,0,MATCH(R$508,$H$508:$K$508,0))*HLOOKUP(R$507,$J$504:$R$505,2)</f>
        <v>81.45</v>
      </c>
      <c r="S582" s="743" cm="1">
        <f t="array" ref="S582">INDEX($H582:$K582,0,MATCH(S$508,$H$508:$K$508,0))*HLOOKUP(S$507,$J$504:$R$505,2)</f>
        <v>78.45</v>
      </c>
      <c r="T582" s="743" cm="1">
        <f t="array" ref="T582">INDEX($H582:$K582,0,MATCH(T$508,$H$508:$K$508,0))*HLOOKUP(T$507,$J$504:$R$505,2)</f>
        <v>0</v>
      </c>
      <c r="U582" s="743" cm="1">
        <f t="array" ref="U582">INDEX($H582:$K582,0,MATCH(U$508,$H$508:$K$508,0))*HLOOKUP(U$507,$J$504:$R$505,2)</f>
        <v>80.3</v>
      </c>
      <c r="V582" s="743" cm="1">
        <f t="array" ref="V582">INDEX($H582:$K582,0,MATCH(V$508,$H$508:$K$508,0))*HLOOKUP(V$507,$J$504:$R$505,2)</f>
        <v>81.45</v>
      </c>
      <c r="W582" s="743" cm="1">
        <f t="array" ref="W582">INDEX($H582:$K582,0,MATCH(W$508,$H$508:$K$508,0))*HLOOKUP(W$507,$J$504:$R$505,2)</f>
        <v>78.45</v>
      </c>
      <c r="X582" s="743" cm="1">
        <f t="array" ref="X582">INDEX($H582:$K582,0,MATCH(X$508,$H$508:$K$508,0))*HLOOKUP(X$507,$J$504:$R$505,2)</f>
        <v>0</v>
      </c>
      <c r="Y582" s="743" cm="1">
        <f t="array" ref="Y582">INDEX($H582:$K582,0,MATCH(Y$508,$H$508:$K$508,0))*HLOOKUP(Y$507,$J$504:$R$505,2)</f>
        <v>80.3</v>
      </c>
      <c r="Z582" s="743" cm="1">
        <f t="array" ref="Z582">INDEX($H582:$K582,0,MATCH(Z$508,$H$508:$K$508,0))*HLOOKUP(Z$507,$J$504:$R$505,2)</f>
        <v>81.45</v>
      </c>
      <c r="AA582" s="743" cm="1">
        <f t="array" ref="AA582">INDEX($H582:$K582,0,MATCH(AA$508,$H$508:$K$508,0))*HLOOKUP(AA$507,$J$504:$R$505,2)</f>
        <v>78.45</v>
      </c>
      <c r="AB582" s="743" cm="1">
        <f t="array" ref="AB582">INDEX($H582:$K582,0,MATCH(AB$508,$H$508:$K$508,0))*HLOOKUP(AB$507,$J$504:$R$505,2)</f>
        <v>0</v>
      </c>
      <c r="AC582" s="743" cm="1">
        <f t="array" ref="AC582">INDEX($H582:$K582,0,MATCH(AC$508,$H$508:$K$508,0))*HLOOKUP(AC$507,$J$504:$R$505,2)</f>
        <v>80.3</v>
      </c>
      <c r="AD582" s="743" cm="1">
        <f t="array" ref="AD582">INDEX($H582:$K582,0,MATCH(AD$508,$H$508:$K$508,0))*HLOOKUP(AD$507,$J$504:$R$505,2)</f>
        <v>81.45</v>
      </c>
      <c r="AE582" s="743" cm="1">
        <f t="array" ref="AE582">INDEX($H582:$K582,0,MATCH(AE$508,$H$508:$K$508,0))*HLOOKUP(AE$507,$J$504:$R$505,2)</f>
        <v>78.45</v>
      </c>
      <c r="AF582" s="743" cm="1">
        <f t="array" ref="AF582">INDEX($H582:$K582,0,MATCH(AF$508,$H$508:$K$508,0))*HLOOKUP(AF$507,$J$504:$R$505,2)</f>
        <v>0</v>
      </c>
      <c r="AG582" s="743" cm="1">
        <f t="array" ref="AG582">INDEX($H582:$K582,0,MATCH(AG$508,$H$508:$K$508,0))*HLOOKUP(AG$507,$J$504:$R$505,2)</f>
        <v>80.3</v>
      </c>
      <c r="AH582" s="743" cm="1">
        <f t="array" ref="AH582">INDEX($H582:$K582,0,MATCH(AH$508,$H$508:$K$508,0))*HLOOKUP(AH$507,$J$504:$R$505,2)</f>
        <v>81.45</v>
      </c>
      <c r="AI582" s="743" cm="1">
        <f t="array" ref="AI582">INDEX($H582:$K582,0,MATCH(AI$508,$H$508:$K$508,0))*HLOOKUP(AI$507,$J$504:$R$505,2)</f>
        <v>78.45</v>
      </c>
      <c r="AJ582" s="743" cm="1">
        <f t="array" ref="AJ582">INDEX($H582:$K582,0,MATCH(AJ$508,$H$508:$K$508,0))*HLOOKUP(AJ$507,$J$504:$R$505,2)</f>
        <v>0</v>
      </c>
      <c r="AK582" s="743" cm="1">
        <f t="array" ref="AK582">INDEX($H582:$K582,0,MATCH(AK$508,$H$508:$K$508,0))*HLOOKUP(AK$507,$J$504:$R$505,2)</f>
        <v>80.3</v>
      </c>
      <c r="AL582" s="743" cm="1">
        <f t="array" ref="AL582">INDEX($H582:$K582,0,MATCH(AL$508,$H$508:$K$508,0))*HLOOKUP(AL$507,$J$504:$R$505,2)</f>
        <v>81.45</v>
      </c>
      <c r="AM582" s="743" cm="1">
        <f t="array" ref="AM582">INDEX($H582:$K582,0,MATCH(AM$508,$H$508:$K$508,0))*HLOOKUP(AM$507,$J$504:$R$505,2)</f>
        <v>78.45</v>
      </c>
      <c r="AN582" s="743" cm="1">
        <f t="array" ref="AN582">INDEX($H582:$K582,0,MATCH(AN$508,$H$508:$K$508,0))*HLOOKUP(AN$507,$J$504:$R$505,2)</f>
        <v>0</v>
      </c>
      <c r="AO582" s="743" cm="1">
        <f t="array" ref="AO582">INDEX($H582:$K582,0,MATCH(AO$508,$H$508:$K$508,0))*HLOOKUP(AO$507,$J$504:$R$505,2)</f>
        <v>80.3</v>
      </c>
      <c r="AP582" s="743" cm="1">
        <f t="array" ref="AP582">INDEX($H582:$K582,0,MATCH(AP$508,$H$508:$K$508,0))*HLOOKUP(AP$507,$J$504:$R$505,2)</f>
        <v>81.45</v>
      </c>
      <c r="AQ582" s="743" cm="1">
        <f t="array" ref="AQ582">INDEX($H582:$K582,0,MATCH(AQ$508,$H$508:$K$508,0))*HLOOKUP(AQ$507,$J$504:$R$505,2)</f>
        <v>78.45</v>
      </c>
      <c r="AR582" s="743" cm="1">
        <f t="array" ref="AR582">INDEX($H582:$K582,0,MATCH(AR$508,$H$508:$K$508,0))*HLOOKUP(AR$507,$J$504:$R$505,2)</f>
        <v>0</v>
      </c>
      <c r="AS582" s="743" cm="1">
        <f t="array" ref="AS582">INDEX($H582:$K582,0,MATCH(AS$508,$H$508:$K$508,0))*HLOOKUP(AS$507,$J$504:$R$505,2)</f>
        <v>80.3</v>
      </c>
      <c r="AT582" s="743" cm="1">
        <f t="array" ref="AT582">INDEX($H582:$K582,0,MATCH(AT$508,$H$508:$K$508,0))*HLOOKUP(AT$507,$J$504:$R$505,2)</f>
        <v>81.45</v>
      </c>
      <c r="AU582" s="743" cm="1">
        <f t="array" ref="AU582">INDEX($H582:$K582,0,MATCH(AU$508,$H$508:$K$508,0))*HLOOKUP(AU$507,$J$504:$R$505,2)</f>
        <v>78.45</v>
      </c>
      <c r="AV582" s="196"/>
      <c r="AW582" s="196"/>
      <c r="AX582" s="17"/>
      <c r="AY582" s="9"/>
      <c r="AZ582" s="9"/>
      <c r="BA582" s="9"/>
    </row>
    <row r="583" spans="1:53" ht="15" outlineLevel="1" x14ac:dyDescent="0.25">
      <c r="A583" s="7"/>
      <c r="B583" s="8"/>
      <c r="C583" s="18"/>
      <c r="D583" s="18"/>
      <c r="E583" s="18"/>
      <c r="F583" s="27"/>
      <c r="G583" s="27" t="str">
        <f t="shared" si="133"/>
        <v>YYBNWf</v>
      </c>
      <c r="H583" s="232">
        <v>0</v>
      </c>
      <c r="I583" s="232">
        <v>80.3</v>
      </c>
      <c r="J583" s="232">
        <v>0</v>
      </c>
      <c r="K583" s="232">
        <v>0</v>
      </c>
      <c r="L583" s="743" cm="1">
        <f t="array" ref="L583">INDEX($H583:$K583,0,MATCH(L$508,$H$508:$K$508,0))*HLOOKUP(L$507,$J$504:$R$505,2)</f>
        <v>0</v>
      </c>
      <c r="M583" s="743" cm="1">
        <f t="array" ref="M583">INDEX($H583:$K583,0,MATCH(M$508,$H$508:$K$508,0))*HLOOKUP(M$507,$J$504:$R$505,2)</f>
        <v>80.3</v>
      </c>
      <c r="N583" s="743" cm="1">
        <f t="array" ref="N583">INDEX($H583:$K583,0,MATCH(N$508,$H$508:$K$508,0))*HLOOKUP(N$507,$J$504:$R$505,2)</f>
        <v>0</v>
      </c>
      <c r="O583" s="743" cm="1">
        <f t="array" ref="O583">INDEX($H583:$K583,0,MATCH(O$508,$H$508:$K$508,0))*HLOOKUP(O$507,$J$504:$R$505,2)</f>
        <v>0</v>
      </c>
      <c r="P583" s="743" cm="1">
        <f t="array" ref="P583">INDEX($H583:$K583,0,MATCH(P$508,$H$508:$K$508,0))*HLOOKUP(P$507,$J$504:$R$505,2)</f>
        <v>0</v>
      </c>
      <c r="Q583" s="743" cm="1">
        <f t="array" ref="Q583">INDEX($H583:$K583,0,MATCH(Q$508,$H$508:$K$508,0))*HLOOKUP(Q$507,$J$504:$R$505,2)</f>
        <v>80.3</v>
      </c>
      <c r="R583" s="743" cm="1">
        <f t="array" ref="R583">INDEX($H583:$K583,0,MATCH(R$508,$H$508:$K$508,0))*HLOOKUP(R$507,$J$504:$R$505,2)</f>
        <v>0</v>
      </c>
      <c r="S583" s="743" cm="1">
        <f t="array" ref="S583">INDEX($H583:$K583,0,MATCH(S$508,$H$508:$K$508,0))*HLOOKUP(S$507,$J$504:$R$505,2)</f>
        <v>0</v>
      </c>
      <c r="T583" s="743" cm="1">
        <f t="array" ref="T583">INDEX($H583:$K583,0,MATCH(T$508,$H$508:$K$508,0))*HLOOKUP(T$507,$J$504:$R$505,2)</f>
        <v>0</v>
      </c>
      <c r="U583" s="743" cm="1">
        <f t="array" ref="U583">INDEX($H583:$K583,0,MATCH(U$508,$H$508:$K$508,0))*HLOOKUP(U$507,$J$504:$R$505,2)</f>
        <v>80.3</v>
      </c>
      <c r="V583" s="743" cm="1">
        <f t="array" ref="V583">INDEX($H583:$K583,0,MATCH(V$508,$H$508:$K$508,0))*HLOOKUP(V$507,$J$504:$R$505,2)</f>
        <v>0</v>
      </c>
      <c r="W583" s="743" cm="1">
        <f t="array" ref="W583">INDEX($H583:$K583,0,MATCH(W$508,$H$508:$K$508,0))*HLOOKUP(W$507,$J$504:$R$505,2)</f>
        <v>0</v>
      </c>
      <c r="X583" s="743" cm="1">
        <f t="array" ref="X583">INDEX($H583:$K583,0,MATCH(X$508,$H$508:$K$508,0))*HLOOKUP(X$507,$J$504:$R$505,2)</f>
        <v>0</v>
      </c>
      <c r="Y583" s="743" cm="1">
        <f t="array" ref="Y583">INDEX($H583:$K583,0,MATCH(Y$508,$H$508:$K$508,0))*HLOOKUP(Y$507,$J$504:$R$505,2)</f>
        <v>80.3</v>
      </c>
      <c r="Z583" s="743" cm="1">
        <f t="array" ref="Z583">INDEX($H583:$K583,0,MATCH(Z$508,$H$508:$K$508,0))*HLOOKUP(Z$507,$J$504:$R$505,2)</f>
        <v>0</v>
      </c>
      <c r="AA583" s="743" cm="1">
        <f t="array" ref="AA583">INDEX($H583:$K583,0,MATCH(AA$508,$H$508:$K$508,0))*HLOOKUP(AA$507,$J$504:$R$505,2)</f>
        <v>0</v>
      </c>
      <c r="AB583" s="743" cm="1">
        <f t="array" ref="AB583">INDEX($H583:$K583,0,MATCH(AB$508,$H$508:$K$508,0))*HLOOKUP(AB$507,$J$504:$R$505,2)</f>
        <v>0</v>
      </c>
      <c r="AC583" s="743" cm="1">
        <f t="array" ref="AC583">INDEX($H583:$K583,0,MATCH(AC$508,$H$508:$K$508,0))*HLOOKUP(AC$507,$J$504:$R$505,2)</f>
        <v>80.3</v>
      </c>
      <c r="AD583" s="743" cm="1">
        <f t="array" ref="AD583">INDEX($H583:$K583,0,MATCH(AD$508,$H$508:$K$508,0))*HLOOKUP(AD$507,$J$504:$R$505,2)</f>
        <v>0</v>
      </c>
      <c r="AE583" s="743" cm="1">
        <f t="array" ref="AE583">INDEX($H583:$K583,0,MATCH(AE$508,$H$508:$K$508,0))*HLOOKUP(AE$507,$J$504:$R$505,2)</f>
        <v>0</v>
      </c>
      <c r="AF583" s="743" cm="1">
        <f t="array" ref="AF583">INDEX($H583:$K583,0,MATCH(AF$508,$H$508:$K$508,0))*HLOOKUP(AF$507,$J$504:$R$505,2)</f>
        <v>0</v>
      </c>
      <c r="AG583" s="743" cm="1">
        <f t="array" ref="AG583">INDEX($H583:$K583,0,MATCH(AG$508,$H$508:$K$508,0))*HLOOKUP(AG$507,$J$504:$R$505,2)</f>
        <v>80.3</v>
      </c>
      <c r="AH583" s="743" cm="1">
        <f t="array" ref="AH583">INDEX($H583:$K583,0,MATCH(AH$508,$H$508:$K$508,0))*HLOOKUP(AH$507,$J$504:$R$505,2)</f>
        <v>0</v>
      </c>
      <c r="AI583" s="743" cm="1">
        <f t="array" ref="AI583">INDEX($H583:$K583,0,MATCH(AI$508,$H$508:$K$508,0))*HLOOKUP(AI$507,$J$504:$R$505,2)</f>
        <v>0</v>
      </c>
      <c r="AJ583" s="743" cm="1">
        <f t="array" ref="AJ583">INDEX($H583:$K583,0,MATCH(AJ$508,$H$508:$K$508,0))*HLOOKUP(AJ$507,$J$504:$R$505,2)</f>
        <v>0</v>
      </c>
      <c r="AK583" s="743" cm="1">
        <f t="array" ref="AK583">INDEX($H583:$K583,0,MATCH(AK$508,$H$508:$K$508,0))*HLOOKUP(AK$507,$J$504:$R$505,2)</f>
        <v>80.3</v>
      </c>
      <c r="AL583" s="743" cm="1">
        <f t="array" ref="AL583">INDEX($H583:$K583,0,MATCH(AL$508,$H$508:$K$508,0))*HLOOKUP(AL$507,$J$504:$R$505,2)</f>
        <v>0</v>
      </c>
      <c r="AM583" s="743" cm="1">
        <f t="array" ref="AM583">INDEX($H583:$K583,0,MATCH(AM$508,$H$508:$K$508,0))*HLOOKUP(AM$507,$J$504:$R$505,2)</f>
        <v>0</v>
      </c>
      <c r="AN583" s="743" cm="1">
        <f t="array" ref="AN583">INDEX($H583:$K583,0,MATCH(AN$508,$H$508:$K$508,0))*HLOOKUP(AN$507,$J$504:$R$505,2)</f>
        <v>0</v>
      </c>
      <c r="AO583" s="743" cm="1">
        <f t="array" ref="AO583">INDEX($H583:$K583,0,MATCH(AO$508,$H$508:$K$508,0))*HLOOKUP(AO$507,$J$504:$R$505,2)</f>
        <v>80.3</v>
      </c>
      <c r="AP583" s="743" cm="1">
        <f t="array" ref="AP583">INDEX($H583:$K583,0,MATCH(AP$508,$H$508:$K$508,0))*HLOOKUP(AP$507,$J$504:$R$505,2)</f>
        <v>0</v>
      </c>
      <c r="AQ583" s="743" cm="1">
        <f t="array" ref="AQ583">INDEX($H583:$K583,0,MATCH(AQ$508,$H$508:$K$508,0))*HLOOKUP(AQ$507,$J$504:$R$505,2)</f>
        <v>0</v>
      </c>
      <c r="AR583" s="743" cm="1">
        <f t="array" ref="AR583">INDEX($H583:$K583,0,MATCH(AR$508,$H$508:$K$508,0))*HLOOKUP(AR$507,$J$504:$R$505,2)</f>
        <v>0</v>
      </c>
      <c r="AS583" s="743" cm="1">
        <f t="array" ref="AS583">INDEX($H583:$K583,0,MATCH(AS$508,$H$508:$K$508,0))*HLOOKUP(AS$507,$J$504:$R$505,2)</f>
        <v>80.3</v>
      </c>
      <c r="AT583" s="743" cm="1">
        <f t="array" ref="AT583">INDEX($H583:$K583,0,MATCH(AT$508,$H$508:$K$508,0))*HLOOKUP(AT$507,$J$504:$R$505,2)</f>
        <v>0</v>
      </c>
      <c r="AU583" s="743" cm="1">
        <f t="array" ref="AU583">INDEX($H583:$K583,0,MATCH(AU$508,$H$508:$K$508,0))*HLOOKUP(AU$507,$J$504:$R$505,2)</f>
        <v>0</v>
      </c>
      <c r="AV583" s="196"/>
      <c r="AW583" s="196"/>
      <c r="AX583" s="17"/>
      <c r="AY583" s="9"/>
      <c r="AZ583" s="9"/>
      <c r="BA583" s="9"/>
    </row>
    <row r="584" spans="1:53" ht="15" outlineLevel="1" x14ac:dyDescent="0.25">
      <c r="A584" s="7"/>
      <c r="B584" s="8"/>
      <c r="C584" s="18"/>
      <c r="D584" s="18"/>
      <c r="E584" s="18"/>
      <c r="F584" s="27"/>
      <c r="G584" s="27" t="str">
        <f t="shared" si="133"/>
        <v>YYNWFw</v>
      </c>
      <c r="H584" s="232">
        <v>0</v>
      </c>
      <c r="I584" s="232">
        <v>80.3</v>
      </c>
      <c r="J584" s="232">
        <v>54.3</v>
      </c>
      <c r="K584" s="232">
        <v>21.72</v>
      </c>
      <c r="L584" s="743" cm="1">
        <f t="array" ref="L584">INDEX($H584:$K584,0,MATCH(L$508,$H$508:$K$508,0))*HLOOKUP(L$507,$J$504:$R$505,2)</f>
        <v>0</v>
      </c>
      <c r="M584" s="743" cm="1">
        <f t="array" ref="M584">INDEX($H584:$K584,0,MATCH(M$508,$H$508:$K$508,0))*HLOOKUP(M$507,$J$504:$R$505,2)</f>
        <v>80.3</v>
      </c>
      <c r="N584" s="743" cm="1">
        <f t="array" ref="N584">INDEX($H584:$K584,0,MATCH(N$508,$H$508:$K$508,0))*HLOOKUP(N$507,$J$504:$R$505,2)</f>
        <v>54.3</v>
      </c>
      <c r="O584" s="743" cm="1">
        <f t="array" ref="O584">INDEX($H584:$K584,0,MATCH(O$508,$H$508:$K$508,0))*HLOOKUP(O$507,$J$504:$R$505,2)</f>
        <v>21.72</v>
      </c>
      <c r="P584" s="743" cm="1">
        <f t="array" ref="P584">INDEX($H584:$K584,0,MATCH(P$508,$H$508:$K$508,0))*HLOOKUP(P$507,$J$504:$R$505,2)</f>
        <v>0</v>
      </c>
      <c r="Q584" s="743" cm="1">
        <f t="array" ref="Q584">INDEX($H584:$K584,0,MATCH(Q$508,$H$508:$K$508,0))*HLOOKUP(Q$507,$J$504:$R$505,2)</f>
        <v>80.3</v>
      </c>
      <c r="R584" s="743" cm="1">
        <f t="array" ref="R584">INDEX($H584:$K584,0,MATCH(R$508,$H$508:$K$508,0))*HLOOKUP(R$507,$J$504:$R$505,2)</f>
        <v>54.3</v>
      </c>
      <c r="S584" s="743" cm="1">
        <f t="array" ref="S584">INDEX($H584:$K584,0,MATCH(S$508,$H$508:$K$508,0))*HLOOKUP(S$507,$J$504:$R$505,2)</f>
        <v>21.72</v>
      </c>
      <c r="T584" s="743" cm="1">
        <f t="array" ref="T584">INDEX($H584:$K584,0,MATCH(T$508,$H$508:$K$508,0))*HLOOKUP(T$507,$J$504:$R$505,2)</f>
        <v>0</v>
      </c>
      <c r="U584" s="743" cm="1">
        <f t="array" ref="U584">INDEX($H584:$K584,0,MATCH(U$508,$H$508:$K$508,0))*HLOOKUP(U$507,$J$504:$R$505,2)</f>
        <v>80.3</v>
      </c>
      <c r="V584" s="743" cm="1">
        <f t="array" ref="V584">INDEX($H584:$K584,0,MATCH(V$508,$H$508:$K$508,0))*HLOOKUP(V$507,$J$504:$R$505,2)</f>
        <v>54.3</v>
      </c>
      <c r="W584" s="743" cm="1">
        <f t="array" ref="W584">INDEX($H584:$K584,0,MATCH(W$508,$H$508:$K$508,0))*HLOOKUP(W$507,$J$504:$R$505,2)</f>
        <v>21.72</v>
      </c>
      <c r="X584" s="743" cm="1">
        <f t="array" ref="X584">INDEX($H584:$K584,0,MATCH(X$508,$H$508:$K$508,0))*HLOOKUP(X$507,$J$504:$R$505,2)</f>
        <v>0</v>
      </c>
      <c r="Y584" s="743" cm="1">
        <f t="array" ref="Y584">INDEX($H584:$K584,0,MATCH(Y$508,$H$508:$K$508,0))*HLOOKUP(Y$507,$J$504:$R$505,2)</f>
        <v>80.3</v>
      </c>
      <c r="Z584" s="743" cm="1">
        <f t="array" ref="Z584">INDEX($H584:$K584,0,MATCH(Z$508,$H$508:$K$508,0))*HLOOKUP(Z$507,$J$504:$R$505,2)</f>
        <v>54.3</v>
      </c>
      <c r="AA584" s="743" cm="1">
        <f t="array" ref="AA584">INDEX($H584:$K584,0,MATCH(AA$508,$H$508:$K$508,0))*HLOOKUP(AA$507,$J$504:$R$505,2)</f>
        <v>21.72</v>
      </c>
      <c r="AB584" s="743" cm="1">
        <f t="array" ref="AB584">INDEX($H584:$K584,0,MATCH(AB$508,$H$508:$K$508,0))*HLOOKUP(AB$507,$J$504:$R$505,2)</f>
        <v>0</v>
      </c>
      <c r="AC584" s="743" cm="1">
        <f t="array" ref="AC584">INDEX($H584:$K584,0,MATCH(AC$508,$H$508:$K$508,0))*HLOOKUP(AC$507,$J$504:$R$505,2)</f>
        <v>80.3</v>
      </c>
      <c r="AD584" s="743" cm="1">
        <f t="array" ref="AD584">INDEX($H584:$K584,0,MATCH(AD$508,$H$508:$K$508,0))*HLOOKUP(AD$507,$J$504:$R$505,2)</f>
        <v>54.3</v>
      </c>
      <c r="AE584" s="743" cm="1">
        <f t="array" ref="AE584">INDEX($H584:$K584,0,MATCH(AE$508,$H$508:$K$508,0))*HLOOKUP(AE$507,$J$504:$R$505,2)</f>
        <v>21.72</v>
      </c>
      <c r="AF584" s="743" cm="1">
        <f t="array" ref="AF584">INDEX($H584:$K584,0,MATCH(AF$508,$H$508:$K$508,0))*HLOOKUP(AF$507,$J$504:$R$505,2)</f>
        <v>0</v>
      </c>
      <c r="AG584" s="743" cm="1">
        <f t="array" ref="AG584">INDEX($H584:$K584,0,MATCH(AG$508,$H$508:$K$508,0))*HLOOKUP(AG$507,$J$504:$R$505,2)</f>
        <v>80.3</v>
      </c>
      <c r="AH584" s="743" cm="1">
        <f t="array" ref="AH584">INDEX($H584:$K584,0,MATCH(AH$508,$H$508:$K$508,0))*HLOOKUP(AH$507,$J$504:$R$505,2)</f>
        <v>54.3</v>
      </c>
      <c r="AI584" s="743" cm="1">
        <f t="array" ref="AI584">INDEX($H584:$K584,0,MATCH(AI$508,$H$508:$K$508,0))*HLOOKUP(AI$507,$J$504:$R$505,2)</f>
        <v>21.72</v>
      </c>
      <c r="AJ584" s="743" cm="1">
        <f t="array" ref="AJ584">INDEX($H584:$K584,0,MATCH(AJ$508,$H$508:$K$508,0))*HLOOKUP(AJ$507,$J$504:$R$505,2)</f>
        <v>0</v>
      </c>
      <c r="AK584" s="743" cm="1">
        <f t="array" ref="AK584">INDEX($H584:$K584,0,MATCH(AK$508,$H$508:$K$508,0))*HLOOKUP(AK$507,$J$504:$R$505,2)</f>
        <v>80.3</v>
      </c>
      <c r="AL584" s="743" cm="1">
        <f t="array" ref="AL584">INDEX($H584:$K584,0,MATCH(AL$508,$H$508:$K$508,0))*HLOOKUP(AL$507,$J$504:$R$505,2)</f>
        <v>54.3</v>
      </c>
      <c r="AM584" s="743" cm="1">
        <f t="array" ref="AM584">INDEX($H584:$K584,0,MATCH(AM$508,$H$508:$K$508,0))*HLOOKUP(AM$507,$J$504:$R$505,2)</f>
        <v>21.72</v>
      </c>
      <c r="AN584" s="743" cm="1">
        <f t="array" ref="AN584">INDEX($H584:$K584,0,MATCH(AN$508,$H$508:$K$508,0))*HLOOKUP(AN$507,$J$504:$R$505,2)</f>
        <v>0</v>
      </c>
      <c r="AO584" s="743" cm="1">
        <f t="array" ref="AO584">INDEX($H584:$K584,0,MATCH(AO$508,$H$508:$K$508,0))*HLOOKUP(AO$507,$J$504:$R$505,2)</f>
        <v>80.3</v>
      </c>
      <c r="AP584" s="743" cm="1">
        <f t="array" ref="AP584">INDEX($H584:$K584,0,MATCH(AP$508,$H$508:$K$508,0))*HLOOKUP(AP$507,$J$504:$R$505,2)</f>
        <v>54.3</v>
      </c>
      <c r="AQ584" s="743" cm="1">
        <f t="array" ref="AQ584">INDEX($H584:$K584,0,MATCH(AQ$508,$H$508:$K$508,0))*HLOOKUP(AQ$507,$J$504:$R$505,2)</f>
        <v>21.72</v>
      </c>
      <c r="AR584" s="743" cm="1">
        <f t="array" ref="AR584">INDEX($H584:$K584,0,MATCH(AR$508,$H$508:$K$508,0))*HLOOKUP(AR$507,$J$504:$R$505,2)</f>
        <v>0</v>
      </c>
      <c r="AS584" s="743" cm="1">
        <f t="array" ref="AS584">INDEX($H584:$K584,0,MATCH(AS$508,$H$508:$K$508,0))*HLOOKUP(AS$507,$J$504:$R$505,2)</f>
        <v>80.3</v>
      </c>
      <c r="AT584" s="743" cm="1">
        <f t="array" ref="AT584">INDEX($H584:$K584,0,MATCH(AT$508,$H$508:$K$508,0))*HLOOKUP(AT$507,$J$504:$R$505,2)</f>
        <v>54.3</v>
      </c>
      <c r="AU584" s="743" cm="1">
        <f t="array" ref="AU584">INDEX($H584:$K584,0,MATCH(AU$508,$H$508:$K$508,0))*HLOOKUP(AU$507,$J$504:$R$505,2)</f>
        <v>21.72</v>
      </c>
      <c r="AV584" s="196"/>
      <c r="AW584" s="196"/>
      <c r="AX584" s="17"/>
      <c r="AY584" s="9"/>
      <c r="AZ584" s="9"/>
      <c r="BA584" s="9"/>
    </row>
    <row r="585" spans="1:53" ht="15" outlineLevel="1" x14ac:dyDescent="0.25">
      <c r="A585" s="7"/>
      <c r="B585" s="8"/>
      <c r="C585" s="18"/>
      <c r="D585" s="18"/>
      <c r="E585" s="18"/>
      <c r="F585" s="27"/>
      <c r="G585" s="27" t="str">
        <f t="shared" si="133"/>
        <v>YYNWFwd</v>
      </c>
      <c r="H585" s="232">
        <v>0</v>
      </c>
      <c r="I585" s="232">
        <v>80.3</v>
      </c>
      <c r="J585" s="232">
        <v>54.3</v>
      </c>
      <c r="K585" s="232">
        <v>21.72</v>
      </c>
      <c r="L585" s="743" cm="1">
        <f t="array" ref="L585">INDEX($H585:$K585,0,MATCH(L$508,$H$508:$K$508,0))*HLOOKUP(L$507,$J$504:$R$505,2)</f>
        <v>0</v>
      </c>
      <c r="M585" s="743" cm="1">
        <f t="array" ref="M585">INDEX($H585:$K585,0,MATCH(M$508,$H$508:$K$508,0))*HLOOKUP(M$507,$J$504:$R$505,2)</f>
        <v>80.3</v>
      </c>
      <c r="N585" s="743" cm="1">
        <f t="array" ref="N585">INDEX($H585:$K585,0,MATCH(N$508,$H$508:$K$508,0))*HLOOKUP(N$507,$J$504:$R$505,2)</f>
        <v>54.3</v>
      </c>
      <c r="O585" s="743" cm="1">
        <f t="array" ref="O585">INDEX($H585:$K585,0,MATCH(O$508,$H$508:$K$508,0))*HLOOKUP(O$507,$J$504:$R$505,2)</f>
        <v>21.72</v>
      </c>
      <c r="P585" s="743" cm="1">
        <f t="array" ref="P585">INDEX($H585:$K585,0,MATCH(P$508,$H$508:$K$508,0))*HLOOKUP(P$507,$J$504:$R$505,2)</f>
        <v>0</v>
      </c>
      <c r="Q585" s="743" cm="1">
        <f t="array" ref="Q585">INDEX($H585:$K585,0,MATCH(Q$508,$H$508:$K$508,0))*HLOOKUP(Q$507,$J$504:$R$505,2)</f>
        <v>80.3</v>
      </c>
      <c r="R585" s="743" cm="1">
        <f t="array" ref="R585">INDEX($H585:$K585,0,MATCH(R$508,$H$508:$K$508,0))*HLOOKUP(R$507,$J$504:$R$505,2)</f>
        <v>54.3</v>
      </c>
      <c r="S585" s="743" cm="1">
        <f t="array" ref="S585">INDEX($H585:$K585,0,MATCH(S$508,$H$508:$K$508,0))*HLOOKUP(S$507,$J$504:$R$505,2)</f>
        <v>21.72</v>
      </c>
      <c r="T585" s="743" cm="1">
        <f t="array" ref="T585">INDEX($H585:$K585,0,MATCH(T$508,$H$508:$K$508,0))*HLOOKUP(T$507,$J$504:$R$505,2)</f>
        <v>0</v>
      </c>
      <c r="U585" s="743" cm="1">
        <f t="array" ref="U585">INDEX($H585:$K585,0,MATCH(U$508,$H$508:$K$508,0))*HLOOKUP(U$507,$J$504:$R$505,2)</f>
        <v>80.3</v>
      </c>
      <c r="V585" s="743" cm="1">
        <f t="array" ref="V585">INDEX($H585:$K585,0,MATCH(V$508,$H$508:$K$508,0))*HLOOKUP(V$507,$J$504:$R$505,2)</f>
        <v>54.3</v>
      </c>
      <c r="W585" s="743" cm="1">
        <f t="array" ref="W585">INDEX($H585:$K585,0,MATCH(W$508,$H$508:$K$508,0))*HLOOKUP(W$507,$J$504:$R$505,2)</f>
        <v>21.72</v>
      </c>
      <c r="X585" s="743" cm="1">
        <f t="array" ref="X585">INDEX($H585:$K585,0,MATCH(X$508,$H$508:$K$508,0))*HLOOKUP(X$507,$J$504:$R$505,2)</f>
        <v>0</v>
      </c>
      <c r="Y585" s="743" cm="1">
        <f t="array" ref="Y585">INDEX($H585:$K585,0,MATCH(Y$508,$H$508:$K$508,0))*HLOOKUP(Y$507,$J$504:$R$505,2)</f>
        <v>80.3</v>
      </c>
      <c r="Z585" s="743" cm="1">
        <f t="array" ref="Z585">INDEX($H585:$K585,0,MATCH(Z$508,$H$508:$K$508,0))*HLOOKUP(Z$507,$J$504:$R$505,2)</f>
        <v>54.3</v>
      </c>
      <c r="AA585" s="743" cm="1">
        <f t="array" ref="AA585">INDEX($H585:$K585,0,MATCH(AA$508,$H$508:$K$508,0))*HLOOKUP(AA$507,$J$504:$R$505,2)</f>
        <v>21.72</v>
      </c>
      <c r="AB585" s="743" cm="1">
        <f t="array" ref="AB585">INDEX($H585:$K585,0,MATCH(AB$508,$H$508:$K$508,0))*HLOOKUP(AB$507,$J$504:$R$505,2)</f>
        <v>0</v>
      </c>
      <c r="AC585" s="743" cm="1">
        <f t="array" ref="AC585">INDEX($H585:$K585,0,MATCH(AC$508,$H$508:$K$508,0))*HLOOKUP(AC$507,$J$504:$R$505,2)</f>
        <v>80.3</v>
      </c>
      <c r="AD585" s="743" cm="1">
        <f t="array" ref="AD585">INDEX($H585:$K585,0,MATCH(AD$508,$H$508:$K$508,0))*HLOOKUP(AD$507,$J$504:$R$505,2)</f>
        <v>54.3</v>
      </c>
      <c r="AE585" s="743" cm="1">
        <f t="array" ref="AE585">INDEX($H585:$K585,0,MATCH(AE$508,$H$508:$K$508,0))*HLOOKUP(AE$507,$J$504:$R$505,2)</f>
        <v>21.72</v>
      </c>
      <c r="AF585" s="743" cm="1">
        <f t="array" ref="AF585">INDEX($H585:$K585,0,MATCH(AF$508,$H$508:$K$508,0))*HLOOKUP(AF$507,$J$504:$R$505,2)</f>
        <v>0</v>
      </c>
      <c r="AG585" s="743" cm="1">
        <f t="array" ref="AG585">INDEX($H585:$K585,0,MATCH(AG$508,$H$508:$K$508,0))*HLOOKUP(AG$507,$J$504:$R$505,2)</f>
        <v>80.3</v>
      </c>
      <c r="AH585" s="743" cm="1">
        <f t="array" ref="AH585">INDEX($H585:$K585,0,MATCH(AH$508,$H$508:$K$508,0))*HLOOKUP(AH$507,$J$504:$R$505,2)</f>
        <v>54.3</v>
      </c>
      <c r="AI585" s="743" cm="1">
        <f t="array" ref="AI585">INDEX($H585:$K585,0,MATCH(AI$508,$H$508:$K$508,0))*HLOOKUP(AI$507,$J$504:$R$505,2)</f>
        <v>21.72</v>
      </c>
      <c r="AJ585" s="743" cm="1">
        <f t="array" ref="AJ585">INDEX($H585:$K585,0,MATCH(AJ$508,$H$508:$K$508,0))*HLOOKUP(AJ$507,$J$504:$R$505,2)</f>
        <v>0</v>
      </c>
      <c r="AK585" s="743" cm="1">
        <f t="array" ref="AK585">INDEX($H585:$K585,0,MATCH(AK$508,$H$508:$K$508,0))*HLOOKUP(AK$507,$J$504:$R$505,2)</f>
        <v>80.3</v>
      </c>
      <c r="AL585" s="743" cm="1">
        <f t="array" ref="AL585">INDEX($H585:$K585,0,MATCH(AL$508,$H$508:$K$508,0))*HLOOKUP(AL$507,$J$504:$R$505,2)</f>
        <v>54.3</v>
      </c>
      <c r="AM585" s="743" cm="1">
        <f t="array" ref="AM585">INDEX($H585:$K585,0,MATCH(AM$508,$H$508:$K$508,0))*HLOOKUP(AM$507,$J$504:$R$505,2)</f>
        <v>21.72</v>
      </c>
      <c r="AN585" s="743" cm="1">
        <f t="array" ref="AN585">INDEX($H585:$K585,0,MATCH(AN$508,$H$508:$K$508,0))*HLOOKUP(AN$507,$J$504:$R$505,2)</f>
        <v>0</v>
      </c>
      <c r="AO585" s="743" cm="1">
        <f t="array" ref="AO585">INDEX($H585:$K585,0,MATCH(AO$508,$H$508:$K$508,0))*HLOOKUP(AO$507,$J$504:$R$505,2)</f>
        <v>80.3</v>
      </c>
      <c r="AP585" s="743" cm="1">
        <f t="array" ref="AP585">INDEX($H585:$K585,0,MATCH(AP$508,$H$508:$K$508,0))*HLOOKUP(AP$507,$J$504:$R$505,2)</f>
        <v>54.3</v>
      </c>
      <c r="AQ585" s="743" cm="1">
        <f t="array" ref="AQ585">INDEX($H585:$K585,0,MATCH(AQ$508,$H$508:$K$508,0))*HLOOKUP(AQ$507,$J$504:$R$505,2)</f>
        <v>21.72</v>
      </c>
      <c r="AR585" s="743" cm="1">
        <f t="array" ref="AR585">INDEX($H585:$K585,0,MATCH(AR$508,$H$508:$K$508,0))*HLOOKUP(AR$507,$J$504:$R$505,2)</f>
        <v>0</v>
      </c>
      <c r="AS585" s="743" cm="1">
        <f t="array" ref="AS585">INDEX($H585:$K585,0,MATCH(AS$508,$H$508:$K$508,0))*HLOOKUP(AS$507,$J$504:$R$505,2)</f>
        <v>80.3</v>
      </c>
      <c r="AT585" s="743" cm="1">
        <f t="array" ref="AT585">INDEX($H585:$K585,0,MATCH(AT$508,$H$508:$K$508,0))*HLOOKUP(AT$507,$J$504:$R$505,2)</f>
        <v>54.3</v>
      </c>
      <c r="AU585" s="743" cm="1">
        <f t="array" ref="AU585">INDEX($H585:$K585,0,MATCH(AU$508,$H$508:$K$508,0))*HLOOKUP(AU$507,$J$504:$R$505,2)</f>
        <v>21.72</v>
      </c>
      <c r="AV585" s="196"/>
      <c r="AW585" s="196"/>
      <c r="AX585" s="17"/>
      <c r="AY585" s="9"/>
      <c r="AZ585" s="9"/>
      <c r="BA585" s="9"/>
    </row>
    <row r="586" spans="1:53" ht="15" outlineLevel="1" x14ac:dyDescent="0.25">
      <c r="A586" s="7"/>
      <c r="B586" s="8"/>
      <c r="C586" s="18"/>
      <c r="D586" s="18"/>
      <c r="E586" s="18"/>
      <c r="F586" s="27"/>
      <c r="G586" s="27" t="str">
        <f t="shared" si="133"/>
        <v>YYWFWb</v>
      </c>
      <c r="H586" s="232">
        <v>0</v>
      </c>
      <c r="I586" s="232">
        <v>80.3</v>
      </c>
      <c r="J586" s="232">
        <v>65.16</v>
      </c>
      <c r="K586" s="232">
        <v>54.3</v>
      </c>
      <c r="L586" s="743" cm="1">
        <f t="array" ref="L586">INDEX($H586:$K586,0,MATCH(L$508,$H$508:$K$508,0))*HLOOKUP(L$507,$J$504:$R$505,2)</f>
        <v>0</v>
      </c>
      <c r="M586" s="743" cm="1">
        <f t="array" ref="M586">INDEX($H586:$K586,0,MATCH(M$508,$H$508:$K$508,0))*HLOOKUP(M$507,$J$504:$R$505,2)</f>
        <v>80.3</v>
      </c>
      <c r="N586" s="743" cm="1">
        <f t="array" ref="N586">INDEX($H586:$K586,0,MATCH(N$508,$H$508:$K$508,0))*HLOOKUP(N$507,$J$504:$R$505,2)</f>
        <v>65.16</v>
      </c>
      <c r="O586" s="743" cm="1">
        <f t="array" ref="O586">INDEX($H586:$K586,0,MATCH(O$508,$H$508:$K$508,0))*HLOOKUP(O$507,$J$504:$R$505,2)</f>
        <v>54.3</v>
      </c>
      <c r="P586" s="743" cm="1">
        <f t="array" ref="P586">INDEX($H586:$K586,0,MATCH(P$508,$H$508:$K$508,0))*HLOOKUP(P$507,$J$504:$R$505,2)</f>
        <v>0</v>
      </c>
      <c r="Q586" s="743" cm="1">
        <f t="array" ref="Q586">INDEX($H586:$K586,0,MATCH(Q$508,$H$508:$K$508,0))*HLOOKUP(Q$507,$J$504:$R$505,2)</f>
        <v>80.3</v>
      </c>
      <c r="R586" s="743" cm="1">
        <f t="array" ref="R586">INDEX($H586:$K586,0,MATCH(R$508,$H$508:$K$508,0))*HLOOKUP(R$507,$J$504:$R$505,2)</f>
        <v>65.16</v>
      </c>
      <c r="S586" s="743" cm="1">
        <f t="array" ref="S586">INDEX($H586:$K586,0,MATCH(S$508,$H$508:$K$508,0))*HLOOKUP(S$507,$J$504:$R$505,2)</f>
        <v>54.3</v>
      </c>
      <c r="T586" s="743" cm="1">
        <f t="array" ref="T586">INDEX($H586:$K586,0,MATCH(T$508,$H$508:$K$508,0))*HLOOKUP(T$507,$J$504:$R$505,2)</f>
        <v>0</v>
      </c>
      <c r="U586" s="743" cm="1">
        <f t="array" ref="U586">INDEX($H586:$K586,0,MATCH(U$508,$H$508:$K$508,0))*HLOOKUP(U$507,$J$504:$R$505,2)</f>
        <v>80.3</v>
      </c>
      <c r="V586" s="743" cm="1">
        <f t="array" ref="V586">INDEX($H586:$K586,0,MATCH(V$508,$H$508:$K$508,0))*HLOOKUP(V$507,$J$504:$R$505,2)</f>
        <v>65.16</v>
      </c>
      <c r="W586" s="743" cm="1">
        <f t="array" ref="W586">INDEX($H586:$K586,0,MATCH(W$508,$H$508:$K$508,0))*HLOOKUP(W$507,$J$504:$R$505,2)</f>
        <v>54.3</v>
      </c>
      <c r="X586" s="743" cm="1">
        <f t="array" ref="X586">INDEX($H586:$K586,0,MATCH(X$508,$H$508:$K$508,0))*HLOOKUP(X$507,$J$504:$R$505,2)</f>
        <v>0</v>
      </c>
      <c r="Y586" s="743" cm="1">
        <f t="array" ref="Y586">INDEX($H586:$K586,0,MATCH(Y$508,$H$508:$K$508,0))*HLOOKUP(Y$507,$J$504:$R$505,2)</f>
        <v>80.3</v>
      </c>
      <c r="Z586" s="743" cm="1">
        <f t="array" ref="Z586">INDEX($H586:$K586,0,MATCH(Z$508,$H$508:$K$508,0))*HLOOKUP(Z$507,$J$504:$R$505,2)</f>
        <v>65.16</v>
      </c>
      <c r="AA586" s="743" cm="1">
        <f t="array" ref="AA586">INDEX($H586:$K586,0,MATCH(AA$508,$H$508:$K$508,0))*HLOOKUP(AA$507,$J$504:$R$505,2)</f>
        <v>54.3</v>
      </c>
      <c r="AB586" s="743" cm="1">
        <f t="array" ref="AB586">INDEX($H586:$K586,0,MATCH(AB$508,$H$508:$K$508,0))*HLOOKUP(AB$507,$J$504:$R$505,2)</f>
        <v>0</v>
      </c>
      <c r="AC586" s="743" cm="1">
        <f t="array" ref="AC586">INDEX($H586:$K586,0,MATCH(AC$508,$H$508:$K$508,0))*HLOOKUP(AC$507,$J$504:$R$505,2)</f>
        <v>80.3</v>
      </c>
      <c r="AD586" s="743" cm="1">
        <f t="array" ref="AD586">INDEX($H586:$K586,0,MATCH(AD$508,$H$508:$K$508,0))*HLOOKUP(AD$507,$J$504:$R$505,2)</f>
        <v>65.16</v>
      </c>
      <c r="AE586" s="743" cm="1">
        <f t="array" ref="AE586">INDEX($H586:$K586,0,MATCH(AE$508,$H$508:$K$508,0))*HLOOKUP(AE$507,$J$504:$R$505,2)</f>
        <v>54.3</v>
      </c>
      <c r="AF586" s="743" cm="1">
        <f t="array" ref="AF586">INDEX($H586:$K586,0,MATCH(AF$508,$H$508:$K$508,0))*HLOOKUP(AF$507,$J$504:$R$505,2)</f>
        <v>0</v>
      </c>
      <c r="AG586" s="743" cm="1">
        <f t="array" ref="AG586">INDEX($H586:$K586,0,MATCH(AG$508,$H$508:$K$508,0))*HLOOKUP(AG$507,$J$504:$R$505,2)</f>
        <v>80.3</v>
      </c>
      <c r="AH586" s="743" cm="1">
        <f t="array" ref="AH586">INDEX($H586:$K586,0,MATCH(AH$508,$H$508:$K$508,0))*HLOOKUP(AH$507,$J$504:$R$505,2)</f>
        <v>65.16</v>
      </c>
      <c r="AI586" s="743" cm="1">
        <f t="array" ref="AI586">INDEX($H586:$K586,0,MATCH(AI$508,$H$508:$K$508,0))*HLOOKUP(AI$507,$J$504:$R$505,2)</f>
        <v>54.3</v>
      </c>
      <c r="AJ586" s="743" cm="1">
        <f t="array" ref="AJ586">INDEX($H586:$K586,0,MATCH(AJ$508,$H$508:$K$508,0))*HLOOKUP(AJ$507,$J$504:$R$505,2)</f>
        <v>0</v>
      </c>
      <c r="AK586" s="743" cm="1">
        <f t="array" ref="AK586">INDEX($H586:$K586,0,MATCH(AK$508,$H$508:$K$508,0))*HLOOKUP(AK$507,$J$504:$R$505,2)</f>
        <v>80.3</v>
      </c>
      <c r="AL586" s="743" cm="1">
        <f t="array" ref="AL586">INDEX($H586:$K586,0,MATCH(AL$508,$H$508:$K$508,0))*HLOOKUP(AL$507,$J$504:$R$505,2)</f>
        <v>65.16</v>
      </c>
      <c r="AM586" s="743" cm="1">
        <f t="array" ref="AM586">INDEX($H586:$K586,0,MATCH(AM$508,$H$508:$K$508,0))*HLOOKUP(AM$507,$J$504:$R$505,2)</f>
        <v>54.3</v>
      </c>
      <c r="AN586" s="743" cm="1">
        <f t="array" ref="AN586">INDEX($H586:$K586,0,MATCH(AN$508,$H$508:$K$508,0))*HLOOKUP(AN$507,$J$504:$R$505,2)</f>
        <v>0</v>
      </c>
      <c r="AO586" s="743" cm="1">
        <f t="array" ref="AO586">INDEX($H586:$K586,0,MATCH(AO$508,$H$508:$K$508,0))*HLOOKUP(AO$507,$J$504:$R$505,2)</f>
        <v>80.3</v>
      </c>
      <c r="AP586" s="743" cm="1">
        <f t="array" ref="AP586">INDEX($H586:$K586,0,MATCH(AP$508,$H$508:$K$508,0))*HLOOKUP(AP$507,$J$504:$R$505,2)</f>
        <v>65.16</v>
      </c>
      <c r="AQ586" s="743" cm="1">
        <f t="array" ref="AQ586">INDEX($H586:$K586,0,MATCH(AQ$508,$H$508:$K$508,0))*HLOOKUP(AQ$507,$J$504:$R$505,2)</f>
        <v>54.3</v>
      </c>
      <c r="AR586" s="743" cm="1">
        <f t="array" ref="AR586">INDEX($H586:$K586,0,MATCH(AR$508,$H$508:$K$508,0))*HLOOKUP(AR$507,$J$504:$R$505,2)</f>
        <v>0</v>
      </c>
      <c r="AS586" s="743" cm="1">
        <f t="array" ref="AS586">INDEX($H586:$K586,0,MATCH(AS$508,$H$508:$K$508,0))*HLOOKUP(AS$507,$J$504:$R$505,2)</f>
        <v>80.3</v>
      </c>
      <c r="AT586" s="743" cm="1">
        <f t="array" ref="AT586">INDEX($H586:$K586,0,MATCH(AT$508,$H$508:$K$508,0))*HLOOKUP(AT$507,$J$504:$R$505,2)</f>
        <v>65.16</v>
      </c>
      <c r="AU586" s="743" cm="1">
        <f t="array" ref="AU586">INDEX($H586:$K586,0,MATCH(AU$508,$H$508:$K$508,0))*HLOOKUP(AU$507,$J$504:$R$505,2)</f>
        <v>54.3</v>
      </c>
      <c r="AV586" s="196"/>
      <c r="AW586" s="196"/>
      <c r="AX586" s="17"/>
      <c r="AY586" s="9"/>
      <c r="AZ586" s="9"/>
      <c r="BA586" s="9"/>
    </row>
    <row r="587" spans="1:53" ht="15" outlineLevel="1" x14ac:dyDescent="0.25">
      <c r="A587" s="7"/>
      <c r="B587" s="8"/>
      <c r="C587" s="18"/>
      <c r="D587" s="18"/>
      <c r="E587" s="18"/>
      <c r="F587" s="27"/>
      <c r="G587" s="27" t="str">
        <f t="shared" ref="G587" si="134">_xlfn.CONCAT(H239:M239)</f>
        <v>YYWFWbd</v>
      </c>
      <c r="H587" s="232">
        <v>0</v>
      </c>
      <c r="I587" s="232">
        <v>80.3</v>
      </c>
      <c r="J587" s="232">
        <v>65.16</v>
      </c>
      <c r="K587" s="232">
        <v>54.3</v>
      </c>
      <c r="L587" s="743" cm="1">
        <f t="array" ref="L587">INDEX($H587:$K587,0,MATCH(L$508,$H$508:$K$508,0))*HLOOKUP(L$507,$J$504:$R$505,2)</f>
        <v>0</v>
      </c>
      <c r="M587" s="743" cm="1">
        <f t="array" ref="M587">INDEX($H587:$K587,0,MATCH(M$508,$H$508:$K$508,0))*HLOOKUP(M$507,$J$504:$R$505,2)</f>
        <v>80.3</v>
      </c>
      <c r="N587" s="743" cm="1">
        <f t="array" ref="N587">INDEX($H587:$K587,0,MATCH(N$508,$H$508:$K$508,0))*HLOOKUP(N$507,$J$504:$R$505,2)</f>
        <v>65.16</v>
      </c>
      <c r="O587" s="743" cm="1">
        <f t="array" ref="O587">INDEX($H587:$K587,0,MATCH(O$508,$H$508:$K$508,0))*HLOOKUP(O$507,$J$504:$R$505,2)</f>
        <v>54.3</v>
      </c>
      <c r="P587" s="743" cm="1">
        <f t="array" ref="P587">INDEX($H587:$K587,0,MATCH(P$508,$H$508:$K$508,0))*HLOOKUP(P$507,$J$504:$R$505,2)</f>
        <v>0</v>
      </c>
      <c r="Q587" s="743" cm="1">
        <f t="array" ref="Q587">INDEX($H587:$K587,0,MATCH(Q$508,$H$508:$K$508,0))*HLOOKUP(Q$507,$J$504:$R$505,2)</f>
        <v>80.3</v>
      </c>
      <c r="R587" s="743" cm="1">
        <f t="array" ref="R587">INDEX($H587:$K587,0,MATCH(R$508,$H$508:$K$508,0))*HLOOKUP(R$507,$J$504:$R$505,2)</f>
        <v>65.16</v>
      </c>
      <c r="S587" s="743" cm="1">
        <f t="array" ref="S587">INDEX($H587:$K587,0,MATCH(S$508,$H$508:$K$508,0))*HLOOKUP(S$507,$J$504:$R$505,2)</f>
        <v>54.3</v>
      </c>
      <c r="T587" s="743" cm="1">
        <f t="array" ref="T587">INDEX($H587:$K587,0,MATCH(T$508,$H$508:$K$508,0))*HLOOKUP(T$507,$J$504:$R$505,2)</f>
        <v>0</v>
      </c>
      <c r="U587" s="743" cm="1">
        <f t="array" ref="U587">INDEX($H587:$K587,0,MATCH(U$508,$H$508:$K$508,0))*HLOOKUP(U$507,$J$504:$R$505,2)</f>
        <v>80.3</v>
      </c>
      <c r="V587" s="743" cm="1">
        <f t="array" ref="V587">INDEX($H587:$K587,0,MATCH(V$508,$H$508:$K$508,0))*HLOOKUP(V$507,$J$504:$R$505,2)</f>
        <v>65.16</v>
      </c>
      <c r="W587" s="743" cm="1">
        <f t="array" ref="W587">INDEX($H587:$K587,0,MATCH(W$508,$H$508:$K$508,0))*HLOOKUP(W$507,$J$504:$R$505,2)</f>
        <v>54.3</v>
      </c>
      <c r="X587" s="743" cm="1">
        <f t="array" ref="X587">INDEX($H587:$K587,0,MATCH(X$508,$H$508:$K$508,0))*HLOOKUP(X$507,$J$504:$R$505,2)</f>
        <v>0</v>
      </c>
      <c r="Y587" s="743" cm="1">
        <f t="array" ref="Y587">INDEX($H587:$K587,0,MATCH(Y$508,$H$508:$K$508,0))*HLOOKUP(Y$507,$J$504:$R$505,2)</f>
        <v>80.3</v>
      </c>
      <c r="Z587" s="743" cm="1">
        <f t="array" ref="Z587">INDEX($H587:$K587,0,MATCH(Z$508,$H$508:$K$508,0))*HLOOKUP(Z$507,$J$504:$R$505,2)</f>
        <v>65.16</v>
      </c>
      <c r="AA587" s="743" cm="1">
        <f t="array" ref="AA587">INDEX($H587:$K587,0,MATCH(AA$508,$H$508:$K$508,0))*HLOOKUP(AA$507,$J$504:$R$505,2)</f>
        <v>54.3</v>
      </c>
      <c r="AB587" s="743" cm="1">
        <f t="array" ref="AB587">INDEX($H587:$K587,0,MATCH(AB$508,$H$508:$K$508,0))*HLOOKUP(AB$507,$J$504:$R$505,2)</f>
        <v>0</v>
      </c>
      <c r="AC587" s="743" cm="1">
        <f t="array" ref="AC587">INDEX($H587:$K587,0,MATCH(AC$508,$H$508:$K$508,0))*HLOOKUP(AC$507,$J$504:$R$505,2)</f>
        <v>80.3</v>
      </c>
      <c r="AD587" s="743" cm="1">
        <f t="array" ref="AD587">INDEX($H587:$K587,0,MATCH(AD$508,$H$508:$K$508,0))*HLOOKUP(AD$507,$J$504:$R$505,2)</f>
        <v>65.16</v>
      </c>
      <c r="AE587" s="743" cm="1">
        <f t="array" ref="AE587">INDEX($H587:$K587,0,MATCH(AE$508,$H$508:$K$508,0))*HLOOKUP(AE$507,$J$504:$R$505,2)</f>
        <v>54.3</v>
      </c>
      <c r="AF587" s="743" cm="1">
        <f t="array" ref="AF587">INDEX($H587:$K587,0,MATCH(AF$508,$H$508:$K$508,0))*HLOOKUP(AF$507,$J$504:$R$505,2)</f>
        <v>0</v>
      </c>
      <c r="AG587" s="743" cm="1">
        <f t="array" ref="AG587">INDEX($H587:$K587,0,MATCH(AG$508,$H$508:$K$508,0))*HLOOKUP(AG$507,$J$504:$R$505,2)</f>
        <v>80.3</v>
      </c>
      <c r="AH587" s="743" cm="1">
        <f t="array" ref="AH587">INDEX($H587:$K587,0,MATCH(AH$508,$H$508:$K$508,0))*HLOOKUP(AH$507,$J$504:$R$505,2)</f>
        <v>65.16</v>
      </c>
      <c r="AI587" s="743" cm="1">
        <f t="array" ref="AI587">INDEX($H587:$K587,0,MATCH(AI$508,$H$508:$K$508,0))*HLOOKUP(AI$507,$J$504:$R$505,2)</f>
        <v>54.3</v>
      </c>
      <c r="AJ587" s="743" cm="1">
        <f t="array" ref="AJ587">INDEX($H587:$K587,0,MATCH(AJ$508,$H$508:$K$508,0))*HLOOKUP(AJ$507,$J$504:$R$505,2)</f>
        <v>0</v>
      </c>
      <c r="AK587" s="743" cm="1">
        <f t="array" ref="AK587">INDEX($H587:$K587,0,MATCH(AK$508,$H$508:$K$508,0))*HLOOKUP(AK$507,$J$504:$R$505,2)</f>
        <v>80.3</v>
      </c>
      <c r="AL587" s="743" cm="1">
        <f t="array" ref="AL587">INDEX($H587:$K587,0,MATCH(AL$508,$H$508:$K$508,0))*HLOOKUP(AL$507,$J$504:$R$505,2)</f>
        <v>65.16</v>
      </c>
      <c r="AM587" s="743" cm="1">
        <f t="array" ref="AM587">INDEX($H587:$K587,0,MATCH(AM$508,$H$508:$K$508,0))*HLOOKUP(AM$507,$J$504:$R$505,2)</f>
        <v>54.3</v>
      </c>
      <c r="AN587" s="743" cm="1">
        <f t="array" ref="AN587">INDEX($H587:$K587,0,MATCH(AN$508,$H$508:$K$508,0))*HLOOKUP(AN$507,$J$504:$R$505,2)</f>
        <v>0</v>
      </c>
      <c r="AO587" s="743" cm="1">
        <f t="array" ref="AO587">INDEX($H587:$K587,0,MATCH(AO$508,$H$508:$K$508,0))*HLOOKUP(AO$507,$J$504:$R$505,2)</f>
        <v>80.3</v>
      </c>
      <c r="AP587" s="743" cm="1">
        <f t="array" ref="AP587">INDEX($H587:$K587,0,MATCH(AP$508,$H$508:$K$508,0))*HLOOKUP(AP$507,$J$504:$R$505,2)</f>
        <v>65.16</v>
      </c>
      <c r="AQ587" s="743" cm="1">
        <f t="array" ref="AQ587">INDEX($H587:$K587,0,MATCH(AQ$508,$H$508:$K$508,0))*HLOOKUP(AQ$507,$J$504:$R$505,2)</f>
        <v>54.3</v>
      </c>
      <c r="AR587" s="743" cm="1">
        <f t="array" ref="AR587">INDEX($H587:$K587,0,MATCH(AR$508,$H$508:$K$508,0))*HLOOKUP(AR$507,$J$504:$R$505,2)</f>
        <v>0</v>
      </c>
      <c r="AS587" s="743" cm="1">
        <f t="array" ref="AS587">INDEX($H587:$K587,0,MATCH(AS$508,$H$508:$K$508,0))*HLOOKUP(AS$507,$J$504:$R$505,2)</f>
        <v>80.3</v>
      </c>
      <c r="AT587" s="743" cm="1">
        <f t="array" ref="AT587">INDEX($H587:$K587,0,MATCH(AT$508,$H$508:$K$508,0))*HLOOKUP(AT$507,$J$504:$R$505,2)</f>
        <v>65.16</v>
      </c>
      <c r="AU587" s="743" cm="1">
        <f t="array" ref="AU587">INDEX($H587:$K587,0,MATCH(AU$508,$H$508:$K$508,0))*HLOOKUP(AU$507,$J$504:$R$505,2)</f>
        <v>54.3</v>
      </c>
      <c r="AV587" s="196"/>
      <c r="AW587" s="196"/>
      <c r="AX587" s="17"/>
      <c r="AY587" s="9"/>
      <c r="AZ587" s="9"/>
      <c r="BA587" s="9"/>
    </row>
    <row r="588" spans="1:53" ht="15" outlineLevel="1" x14ac:dyDescent="0.2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6"/>
      <c r="Z588" s="196"/>
      <c r="AA588" s="196"/>
      <c r="AB588" s="196"/>
      <c r="AC588" s="196"/>
      <c r="AD588" s="196"/>
      <c r="AE588" s="196"/>
      <c r="AF588" s="196"/>
      <c r="AG588" s="196"/>
      <c r="AH588" s="196"/>
      <c r="AI588" s="196"/>
      <c r="AJ588" s="196"/>
      <c r="AK588" s="196"/>
      <c r="AL588" s="196"/>
      <c r="AM588" s="196"/>
      <c r="AN588" s="196"/>
      <c r="AO588" s="196"/>
      <c r="AP588" s="196"/>
      <c r="AQ588" s="196"/>
      <c r="AR588" s="196"/>
      <c r="AS588" s="196"/>
      <c r="AT588" s="196"/>
      <c r="AU588" s="196"/>
      <c r="AV588" s="196"/>
      <c r="AW588" s="196"/>
      <c r="AX588" s="17"/>
      <c r="AY588" s="9"/>
      <c r="AZ588" s="9"/>
      <c r="BA588" s="9"/>
    </row>
    <row r="589" spans="1:53" ht="15" outlineLevel="1" x14ac:dyDescent="0.2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6"/>
      <c r="Z589" s="196"/>
      <c r="AA589" s="196"/>
      <c r="AB589" s="196"/>
      <c r="AC589" s="196"/>
      <c r="AD589" s="196"/>
      <c r="AE589" s="196"/>
      <c r="AF589" s="196"/>
      <c r="AG589" s="196"/>
      <c r="AH589" s="196"/>
      <c r="AI589" s="196"/>
      <c r="AJ589" s="196"/>
      <c r="AK589" s="196"/>
      <c r="AL589" s="196"/>
      <c r="AM589" s="196"/>
      <c r="AN589" s="196"/>
      <c r="AO589" s="196"/>
      <c r="AP589" s="196"/>
      <c r="AQ589" s="196"/>
      <c r="AR589" s="196"/>
      <c r="AS589" s="196"/>
      <c r="AT589" s="196"/>
      <c r="AU589" s="196"/>
      <c r="AV589" s="196"/>
      <c r="AW589" s="196"/>
      <c r="AX589" s="17"/>
      <c r="AY589" s="9"/>
      <c r="AZ589" s="9"/>
      <c r="BA589" s="9"/>
    </row>
    <row r="590" spans="1:53" ht="15" outlineLevel="1" x14ac:dyDescent="0.25">
      <c r="A590" s="7"/>
      <c r="B590" s="8"/>
      <c r="C590" s="18"/>
      <c r="D590" s="18"/>
      <c r="E590" s="18"/>
      <c r="F590" s="27"/>
      <c r="G590" s="506" t="s">
        <v>801</v>
      </c>
      <c r="J590" t="s">
        <v>397</v>
      </c>
      <c r="K590" t="s">
        <v>790</v>
      </c>
      <c r="L590" t="s">
        <v>791</v>
      </c>
      <c r="M590" t="s">
        <v>792</v>
      </c>
      <c r="N590" t="s">
        <v>793</v>
      </c>
      <c r="O590" t="s">
        <v>794</v>
      </c>
      <c r="P590" t="s">
        <v>795</v>
      </c>
      <c r="Q590" t="s">
        <v>796</v>
      </c>
      <c r="R590" t="s">
        <v>797</v>
      </c>
      <c r="S590" s="27"/>
      <c r="T590" s="27"/>
      <c r="U590" s="27"/>
      <c r="V590" s="27"/>
      <c r="W590" s="27"/>
      <c r="X590" s="27"/>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15" outlineLevel="1" x14ac:dyDescent="0.25">
      <c r="A591" s="7"/>
      <c r="B591" s="8"/>
      <c r="C591" s="18"/>
      <c r="D591" s="18"/>
      <c r="E591" s="18"/>
      <c r="F591" s="27"/>
      <c r="G591" s="506"/>
      <c r="I591" t="s">
        <v>1111</v>
      </c>
      <c r="J591" s="742">
        <v>1</v>
      </c>
      <c r="K591" s="742">
        <v>1</v>
      </c>
      <c r="L591" s="742">
        <v>1</v>
      </c>
      <c r="M591" s="742">
        <v>1</v>
      </c>
      <c r="N591" s="742">
        <v>1</v>
      </c>
      <c r="O591" s="742">
        <v>1</v>
      </c>
      <c r="P591" s="742">
        <v>1</v>
      </c>
      <c r="Q591" s="742">
        <v>1</v>
      </c>
      <c r="R591" s="742">
        <v>1</v>
      </c>
      <c r="S591" s="27"/>
      <c r="T591" s="27"/>
      <c r="U591" s="27"/>
      <c r="V591" s="27"/>
      <c r="W591" s="27"/>
      <c r="X591" s="27"/>
      <c r="Y591" s="196"/>
      <c r="Z591" s="196"/>
      <c r="AA591" s="196"/>
      <c r="AB591" s="196"/>
      <c r="AC591" s="196"/>
      <c r="AD591" s="196"/>
      <c r="AE591" s="196"/>
      <c r="AF591" s="196"/>
      <c r="AG591" s="196"/>
      <c r="AH591" s="196"/>
      <c r="AI591" s="196"/>
      <c r="AJ591" s="196"/>
      <c r="AK591" s="196"/>
      <c r="AL591" s="196"/>
      <c r="AM591" s="196"/>
      <c r="AN591" s="196"/>
      <c r="AO591" s="196"/>
      <c r="AP591" s="196"/>
      <c r="AQ591" s="196"/>
      <c r="AR591" s="196"/>
      <c r="AS591" s="196"/>
      <c r="AT591" s="196"/>
      <c r="AU591" s="196"/>
      <c r="AV591" s="196"/>
      <c r="AW591" s="196"/>
      <c r="AX591" s="17"/>
      <c r="AY591" s="9"/>
      <c r="AZ591" s="9"/>
      <c r="BA591" s="9"/>
    </row>
    <row r="592" spans="1:53" ht="15" outlineLevel="1" x14ac:dyDescent="0.25">
      <c r="A592" s="7"/>
      <c r="B592" s="8"/>
      <c r="C592" s="18"/>
      <c r="D592" s="18"/>
      <c r="E592" s="18"/>
      <c r="F592" s="27"/>
      <c r="G592" s="506"/>
      <c r="I592" s="27"/>
      <c r="J592" s="27"/>
      <c r="K592" s="27"/>
      <c r="L592" s="27"/>
      <c r="M592" s="27"/>
      <c r="N592" s="27"/>
      <c r="O592" s="27"/>
      <c r="P592" s="27"/>
      <c r="Q592" s="27"/>
      <c r="R592" s="27"/>
      <c r="S592" s="27"/>
      <c r="T592" s="27"/>
      <c r="U592" s="27"/>
      <c r="V592" s="27"/>
      <c r="W592" s="27"/>
      <c r="X592" s="27"/>
      <c r="Y592" s="196"/>
      <c r="Z592" s="196"/>
      <c r="AA592" s="196"/>
      <c r="AB592" s="196"/>
      <c r="AC592" s="196"/>
      <c r="AD592" s="196"/>
      <c r="AE592" s="196"/>
      <c r="AF592" s="196"/>
      <c r="AG592" s="196"/>
      <c r="AH592" s="196"/>
      <c r="AI592" s="196"/>
      <c r="AJ592" s="196"/>
      <c r="AK592" s="196"/>
      <c r="AL592" s="196"/>
      <c r="AM592" s="196"/>
      <c r="AN592" s="196"/>
      <c r="AO592" s="196"/>
      <c r="AP592" s="196"/>
      <c r="AQ592" s="196"/>
      <c r="AR592" s="196"/>
      <c r="AS592" s="196"/>
      <c r="AT592" s="196"/>
      <c r="AU592" s="196"/>
      <c r="AV592" s="196"/>
      <c r="AW592" s="196"/>
      <c r="AX592" s="17"/>
      <c r="AY592" s="9"/>
      <c r="AZ592" s="9"/>
      <c r="BA592" s="9"/>
    </row>
    <row r="593" spans="1:53" ht="15" outlineLevel="1" x14ac:dyDescent="0.25">
      <c r="A593" s="7"/>
      <c r="B593" s="8"/>
      <c r="C593" s="18"/>
      <c r="D593" s="18"/>
      <c r="E593" s="18"/>
      <c r="F593" s="27"/>
      <c r="G593" s="27" t="s">
        <v>803</v>
      </c>
      <c r="H593" t="s">
        <v>819</v>
      </c>
      <c r="I593" t="s">
        <v>819</v>
      </c>
      <c r="J593" t="s">
        <v>819</v>
      </c>
      <c r="K593" t="s">
        <v>819</v>
      </c>
      <c r="L593" t="s">
        <v>397</v>
      </c>
      <c r="M593" t="s">
        <v>397</v>
      </c>
      <c r="N593" t="s">
        <v>397</v>
      </c>
      <c r="O593" t="s">
        <v>397</v>
      </c>
      <c r="P593" t="s">
        <v>790</v>
      </c>
      <c r="Q593" t="s">
        <v>790</v>
      </c>
      <c r="R593" t="s">
        <v>790</v>
      </c>
      <c r="S593" t="s">
        <v>790</v>
      </c>
      <c r="T593" t="s">
        <v>791</v>
      </c>
      <c r="U593" t="s">
        <v>791</v>
      </c>
      <c r="V593" t="s">
        <v>791</v>
      </c>
      <c r="W593" t="s">
        <v>791</v>
      </c>
      <c r="X593" t="s">
        <v>792</v>
      </c>
      <c r="Y593" t="s">
        <v>792</v>
      </c>
      <c r="Z593" t="s">
        <v>792</v>
      </c>
      <c r="AA593" t="s">
        <v>792</v>
      </c>
      <c r="AB593" t="s">
        <v>793</v>
      </c>
      <c r="AC593" t="s">
        <v>793</v>
      </c>
      <c r="AD593" t="s">
        <v>793</v>
      </c>
      <c r="AE593" t="s">
        <v>793</v>
      </c>
      <c r="AF593" t="s">
        <v>794</v>
      </c>
      <c r="AG593" t="s">
        <v>794</v>
      </c>
      <c r="AH593" t="s">
        <v>794</v>
      </c>
      <c r="AI593" t="s">
        <v>794</v>
      </c>
      <c r="AJ593" t="s">
        <v>795</v>
      </c>
      <c r="AK593" t="s">
        <v>795</v>
      </c>
      <c r="AL593" t="s">
        <v>795</v>
      </c>
      <c r="AM593" t="s">
        <v>795</v>
      </c>
      <c r="AN593" t="s">
        <v>796</v>
      </c>
      <c r="AO593" t="s">
        <v>796</v>
      </c>
      <c r="AP593" t="s">
        <v>796</v>
      </c>
      <c r="AQ593" t="s">
        <v>796</v>
      </c>
      <c r="AR593" t="s">
        <v>797</v>
      </c>
      <c r="AS593" t="s">
        <v>797</v>
      </c>
      <c r="AT593" t="s">
        <v>797</v>
      </c>
      <c r="AU593" t="s">
        <v>797</v>
      </c>
      <c r="AV593" s="196"/>
      <c r="AW593" s="196"/>
      <c r="AX593" s="17"/>
      <c r="AY593" s="9"/>
      <c r="AZ593" s="9"/>
      <c r="BA593" s="9"/>
    </row>
    <row r="594" spans="1:53" ht="15" outlineLevel="1" x14ac:dyDescent="0.25">
      <c r="A594" s="7"/>
      <c r="B594" s="8"/>
      <c r="C594" s="18"/>
      <c r="D594" s="18"/>
      <c r="E594" s="18"/>
      <c r="F594" s="27"/>
      <c r="G594" s="27" t="s">
        <v>804</v>
      </c>
      <c r="H594" t="str">
        <f>H508</f>
        <v>early</v>
      </c>
      <c r="I594" t="str">
        <f t="shared" ref="I594:K594" si="135">I508</f>
        <v>at_seeding</v>
      </c>
      <c r="J594" t="str">
        <f t="shared" si="135"/>
        <v>mid</v>
      </c>
      <c r="K594" t="str">
        <f t="shared" si="135"/>
        <v>late</v>
      </c>
      <c r="L594" t="str">
        <f>H594</f>
        <v>early</v>
      </c>
      <c r="M594" t="str">
        <f t="shared" ref="M594:AU594" si="136">I594</f>
        <v>at_seeding</v>
      </c>
      <c r="N594" t="str">
        <f t="shared" si="136"/>
        <v>mid</v>
      </c>
      <c r="O594" t="str">
        <f t="shared" si="136"/>
        <v>late</v>
      </c>
      <c r="P594" t="str">
        <f t="shared" si="136"/>
        <v>early</v>
      </c>
      <c r="Q594" t="str">
        <f t="shared" si="136"/>
        <v>at_seeding</v>
      </c>
      <c r="R594" t="str">
        <f t="shared" si="136"/>
        <v>mid</v>
      </c>
      <c r="S594" t="str">
        <f t="shared" si="136"/>
        <v>late</v>
      </c>
      <c r="T594" t="str">
        <f t="shared" si="136"/>
        <v>early</v>
      </c>
      <c r="U594" t="str">
        <f t="shared" si="136"/>
        <v>at_seeding</v>
      </c>
      <c r="V594" t="str">
        <f t="shared" si="136"/>
        <v>mid</v>
      </c>
      <c r="W594" t="str">
        <f t="shared" si="136"/>
        <v>late</v>
      </c>
      <c r="X594" t="str">
        <f t="shared" si="136"/>
        <v>early</v>
      </c>
      <c r="Y594" t="str">
        <f t="shared" si="136"/>
        <v>at_seeding</v>
      </c>
      <c r="Z594" t="str">
        <f t="shared" si="136"/>
        <v>mid</v>
      </c>
      <c r="AA594" t="str">
        <f t="shared" si="136"/>
        <v>late</v>
      </c>
      <c r="AB594" t="str">
        <f t="shared" si="136"/>
        <v>early</v>
      </c>
      <c r="AC594" t="str">
        <f t="shared" si="136"/>
        <v>at_seeding</v>
      </c>
      <c r="AD594" t="str">
        <f t="shared" si="136"/>
        <v>mid</v>
      </c>
      <c r="AE594" t="str">
        <f t="shared" si="136"/>
        <v>late</v>
      </c>
      <c r="AF594" t="str">
        <f t="shared" si="136"/>
        <v>early</v>
      </c>
      <c r="AG594" t="str">
        <f t="shared" si="136"/>
        <v>at_seeding</v>
      </c>
      <c r="AH594" t="str">
        <f t="shared" si="136"/>
        <v>mid</v>
      </c>
      <c r="AI594" t="str">
        <f t="shared" si="136"/>
        <v>late</v>
      </c>
      <c r="AJ594" t="str">
        <f t="shared" si="136"/>
        <v>early</v>
      </c>
      <c r="AK594" t="str">
        <f t="shared" si="136"/>
        <v>at_seeding</v>
      </c>
      <c r="AL594" t="str">
        <f t="shared" si="136"/>
        <v>mid</v>
      </c>
      <c r="AM594" t="str">
        <f t="shared" si="136"/>
        <v>late</v>
      </c>
      <c r="AN594" t="str">
        <f t="shared" si="136"/>
        <v>early</v>
      </c>
      <c r="AO594" t="str">
        <f t="shared" si="136"/>
        <v>at_seeding</v>
      </c>
      <c r="AP594" t="str">
        <f t="shared" si="136"/>
        <v>mid</v>
      </c>
      <c r="AQ594" t="str">
        <f t="shared" si="136"/>
        <v>late</v>
      </c>
      <c r="AR594" t="str">
        <f t="shared" si="136"/>
        <v>early</v>
      </c>
      <c r="AS594" t="str">
        <f t="shared" si="136"/>
        <v>at_seeding</v>
      </c>
      <c r="AT594" t="str">
        <f t="shared" si="136"/>
        <v>mid</v>
      </c>
      <c r="AU594" t="str">
        <f t="shared" si="136"/>
        <v>late</v>
      </c>
      <c r="AV594" s="196"/>
      <c r="AW594" s="196"/>
      <c r="AX594" s="17"/>
      <c r="AY594" s="9"/>
      <c r="AZ594" s="9"/>
      <c r="BA594" s="9"/>
    </row>
    <row r="595" spans="1:53" ht="15" outlineLevel="1" x14ac:dyDescent="0.25">
      <c r="A595" s="7"/>
      <c r="B595" s="8"/>
      <c r="C595" s="18"/>
      <c r="D595" s="18"/>
      <c r="E595" s="18"/>
      <c r="F595" s="27"/>
      <c r="G595" s="27" t="str">
        <f t="shared" ref="G595:G626" si="137">_xlfn.CONCAT(H161:M161)</f>
        <v>AAAA2A1a</v>
      </c>
      <c r="H595" s="232">
        <f t="shared" ref="H595:K614" si="138">IF(H509&gt;0,1,0)</f>
        <v>0</v>
      </c>
      <c r="I595" s="232">
        <f t="shared" si="138"/>
        <v>0</v>
      </c>
      <c r="J595" s="232">
        <f t="shared" si="138"/>
        <v>0</v>
      </c>
      <c r="K595" s="232">
        <f t="shared" si="138"/>
        <v>0</v>
      </c>
      <c r="L595" s="743" cm="1">
        <f t="array" ref="L595">INDEX($H595:$K595,0,MATCH(L$594,$H$594:$K$594,0))*HLOOKUP(L$593,$J$590:$R$591,2)</f>
        <v>0</v>
      </c>
      <c r="M595" s="743" cm="1">
        <f t="array" ref="M595">INDEX($H595:$K595,0,MATCH(M$594,$H$594:$K$594,0))*HLOOKUP(M$593,$J$590:$R$591,2)</f>
        <v>0</v>
      </c>
      <c r="N595" s="743" cm="1">
        <f t="array" ref="N595">INDEX($H595:$K595,0,MATCH(N$594,$H$594:$K$594,0))*HLOOKUP(N$593,$J$590:$R$591,2)</f>
        <v>0</v>
      </c>
      <c r="O595" s="743" cm="1">
        <f t="array" ref="O595">INDEX($H595:$K595,0,MATCH(O$594,$H$594:$K$594,0))*HLOOKUP(O$593,$J$590:$R$591,2)</f>
        <v>0</v>
      </c>
      <c r="P595" s="743" cm="1">
        <f t="array" ref="P595">INDEX($H595:$K595,0,MATCH(P$594,$H$594:$K$594,0))*HLOOKUP(P$593,$J$590:$R$591,2)</f>
        <v>0</v>
      </c>
      <c r="Q595" s="743" cm="1">
        <f t="array" ref="Q595">INDEX($H595:$K595,0,MATCH(Q$594,$H$594:$K$594,0))*HLOOKUP(Q$593,$J$590:$R$591,2)</f>
        <v>0</v>
      </c>
      <c r="R595" s="743" cm="1">
        <f t="array" ref="R595">INDEX($H595:$K595,0,MATCH(R$594,$H$594:$K$594,0))*HLOOKUP(R$593,$J$590:$R$591,2)</f>
        <v>0</v>
      </c>
      <c r="S595" s="743" cm="1">
        <f t="array" ref="S595">INDEX($H595:$K595,0,MATCH(S$594,$H$594:$K$594,0))*HLOOKUP(S$593,$J$590:$R$591,2)</f>
        <v>0</v>
      </c>
      <c r="T595" s="743" cm="1">
        <f t="array" ref="T595">INDEX($H595:$K595,0,MATCH(T$594,$H$594:$K$594,0))*HLOOKUP(T$593,$J$590:$R$591,2)</f>
        <v>0</v>
      </c>
      <c r="U595" s="743" cm="1">
        <f t="array" ref="U595">INDEX($H595:$K595,0,MATCH(U$594,$H$594:$K$594,0))*HLOOKUP(U$593,$J$590:$R$591,2)</f>
        <v>0</v>
      </c>
      <c r="V595" s="743" cm="1">
        <f t="array" ref="V595">INDEX($H595:$K595,0,MATCH(V$594,$H$594:$K$594,0))*HLOOKUP(V$593,$J$590:$R$591,2)</f>
        <v>0</v>
      </c>
      <c r="W595" s="743" cm="1">
        <f t="array" ref="W595">INDEX($H595:$K595,0,MATCH(W$594,$H$594:$K$594,0))*HLOOKUP(W$593,$J$590:$R$591,2)</f>
        <v>0</v>
      </c>
      <c r="X595" s="743" cm="1">
        <f t="array" ref="X595">INDEX($H595:$K595,0,MATCH(X$594,$H$594:$K$594,0))*HLOOKUP(X$593,$J$590:$R$591,2)</f>
        <v>0</v>
      </c>
      <c r="Y595" s="743" cm="1">
        <f t="array" ref="Y595">INDEX($H595:$K595,0,MATCH(Y$594,$H$594:$K$594,0))*HLOOKUP(Y$593,$J$590:$R$591,2)</f>
        <v>0</v>
      </c>
      <c r="Z595" s="743" cm="1">
        <f t="array" ref="Z595">INDEX($H595:$K595,0,MATCH(Z$594,$H$594:$K$594,0))*HLOOKUP(Z$593,$J$590:$R$591,2)</f>
        <v>0</v>
      </c>
      <c r="AA595" s="743" cm="1">
        <f t="array" ref="AA595">INDEX($H595:$K595,0,MATCH(AA$594,$H$594:$K$594,0))*HLOOKUP(AA$593,$J$590:$R$591,2)</f>
        <v>0</v>
      </c>
      <c r="AB595" s="743" cm="1">
        <f t="array" ref="AB595">INDEX($H595:$K595,0,MATCH(AB$594,$H$594:$K$594,0))*HLOOKUP(AB$593,$J$590:$R$591,2)</f>
        <v>0</v>
      </c>
      <c r="AC595" s="743" cm="1">
        <f t="array" ref="AC595">INDEX($H595:$K595,0,MATCH(AC$594,$H$594:$K$594,0))*HLOOKUP(AC$593,$J$590:$R$591,2)</f>
        <v>0</v>
      </c>
      <c r="AD595" s="743" cm="1">
        <f t="array" ref="AD595">INDEX($H595:$K595,0,MATCH(AD$594,$H$594:$K$594,0))*HLOOKUP(AD$593,$J$590:$R$591,2)</f>
        <v>0</v>
      </c>
      <c r="AE595" s="743" cm="1">
        <f t="array" ref="AE595">INDEX($H595:$K595,0,MATCH(AE$594,$H$594:$K$594,0))*HLOOKUP(AE$593,$J$590:$R$591,2)</f>
        <v>0</v>
      </c>
      <c r="AF595" s="743" cm="1">
        <f t="array" ref="AF595">INDEX($H595:$K595,0,MATCH(AF$594,$H$594:$K$594,0))*HLOOKUP(AF$593,$J$590:$R$591,2)</f>
        <v>0</v>
      </c>
      <c r="AG595" s="743" cm="1">
        <f t="array" ref="AG595">INDEX($H595:$K595,0,MATCH(AG$594,$H$594:$K$594,0))*HLOOKUP(AG$593,$J$590:$R$591,2)</f>
        <v>0</v>
      </c>
      <c r="AH595" s="743" cm="1">
        <f t="array" ref="AH595">INDEX($H595:$K595,0,MATCH(AH$594,$H$594:$K$594,0))*HLOOKUP(AH$593,$J$590:$R$591,2)</f>
        <v>0</v>
      </c>
      <c r="AI595" s="743" cm="1">
        <f t="array" ref="AI595">INDEX($H595:$K595,0,MATCH(AI$594,$H$594:$K$594,0))*HLOOKUP(AI$593,$J$590:$R$591,2)</f>
        <v>0</v>
      </c>
      <c r="AJ595" s="743" cm="1">
        <f t="array" ref="AJ595">INDEX($H595:$K595,0,MATCH(AJ$594,$H$594:$K$594,0))*HLOOKUP(AJ$593,$J$590:$R$591,2)</f>
        <v>0</v>
      </c>
      <c r="AK595" s="743" cm="1">
        <f t="array" ref="AK595">INDEX($H595:$K595,0,MATCH(AK$594,$H$594:$K$594,0))*HLOOKUP(AK$593,$J$590:$R$591,2)</f>
        <v>0</v>
      </c>
      <c r="AL595" s="743" cm="1">
        <f t="array" ref="AL595">INDEX($H595:$K595,0,MATCH(AL$594,$H$594:$K$594,0))*HLOOKUP(AL$593,$J$590:$R$591,2)</f>
        <v>0</v>
      </c>
      <c r="AM595" s="743" cm="1">
        <f t="array" ref="AM595">INDEX($H595:$K595,0,MATCH(AM$594,$H$594:$K$594,0))*HLOOKUP(AM$593,$J$590:$R$591,2)</f>
        <v>0</v>
      </c>
      <c r="AN595" s="743" cm="1">
        <f t="array" ref="AN595">INDEX($H595:$K595,0,MATCH(AN$594,$H$594:$K$594,0))*HLOOKUP(AN$593,$J$590:$R$591,2)</f>
        <v>0</v>
      </c>
      <c r="AO595" s="743" cm="1">
        <f t="array" ref="AO595">INDEX($H595:$K595,0,MATCH(AO$594,$H$594:$K$594,0))*HLOOKUP(AO$593,$J$590:$R$591,2)</f>
        <v>0</v>
      </c>
      <c r="AP595" s="743" cm="1">
        <f t="array" ref="AP595">INDEX($H595:$K595,0,MATCH(AP$594,$H$594:$K$594,0))*HLOOKUP(AP$593,$J$590:$R$591,2)</f>
        <v>0</v>
      </c>
      <c r="AQ595" s="743" cm="1">
        <f t="array" ref="AQ595">INDEX($H595:$K595,0,MATCH(AQ$594,$H$594:$K$594,0))*HLOOKUP(AQ$593,$J$590:$R$591,2)</f>
        <v>0</v>
      </c>
      <c r="AR595" s="743" cm="1">
        <f t="array" ref="AR595">INDEX($H595:$K595,0,MATCH(AR$594,$H$594:$K$594,0))*HLOOKUP(AR$593,$J$590:$R$591,2)</f>
        <v>0</v>
      </c>
      <c r="AS595" s="743" cm="1">
        <f t="array" ref="AS595">INDEX($H595:$K595,0,MATCH(AS$594,$H$594:$K$594,0))*HLOOKUP(AS$593,$J$590:$R$591,2)</f>
        <v>0</v>
      </c>
      <c r="AT595" s="743" cm="1">
        <f t="array" ref="AT595">INDEX($H595:$K595,0,MATCH(AT$594,$H$594:$K$594,0))*HLOOKUP(AT$593,$J$590:$R$591,2)</f>
        <v>0</v>
      </c>
      <c r="AU595" s="743" cm="1">
        <f t="array" ref="AU595">INDEX($H595:$K595,0,MATCH(AU$594,$H$594:$K$594,0))*HLOOKUP(AU$593,$J$590:$R$591,2)</f>
        <v>0</v>
      </c>
      <c r="AV595" s="196"/>
      <c r="AW595" s="196"/>
      <c r="AX595" s="17"/>
      <c r="AY595" s="9"/>
      <c r="AZ595" s="9"/>
      <c r="BA595" s="9"/>
    </row>
    <row r="596" spans="1:53" ht="15" outlineLevel="1" x14ac:dyDescent="0.25">
      <c r="A596" s="7"/>
      <c r="B596" s="8"/>
      <c r="C596" s="18"/>
      <c r="D596" s="18"/>
      <c r="E596" s="18"/>
      <c r="F596" s="27"/>
      <c r="G596" s="27" t="str">
        <f t="shared" si="137"/>
        <v>GGGGAg1a2</v>
      </c>
      <c r="H596" s="232">
        <f t="shared" si="138"/>
        <v>0</v>
      </c>
      <c r="I596" s="232">
        <f t="shared" si="138"/>
        <v>0</v>
      </c>
      <c r="J596" s="232">
        <f t="shared" si="138"/>
        <v>0</v>
      </c>
      <c r="K596" s="232">
        <f t="shared" si="138"/>
        <v>0</v>
      </c>
      <c r="L596" s="743" cm="1">
        <f t="array" ref="L596">INDEX($H596:$K596,0,MATCH(L$594,$H$594:$K$594,0))*HLOOKUP(L$593,$J$590:$R$591,2)</f>
        <v>0</v>
      </c>
      <c r="M596" s="743" cm="1">
        <f t="array" ref="M596">INDEX($H596:$K596,0,MATCH(M$594,$H$594:$K$594,0))*HLOOKUP(M$593,$J$590:$R$591,2)</f>
        <v>0</v>
      </c>
      <c r="N596" s="743" cm="1">
        <f t="array" ref="N596">INDEX($H596:$K596,0,MATCH(N$594,$H$594:$K$594,0))*HLOOKUP(N$593,$J$590:$R$591,2)</f>
        <v>0</v>
      </c>
      <c r="O596" s="743" cm="1">
        <f t="array" ref="O596">INDEX($H596:$K596,0,MATCH(O$594,$H$594:$K$594,0))*HLOOKUP(O$593,$J$590:$R$591,2)</f>
        <v>0</v>
      </c>
      <c r="P596" s="743" cm="1">
        <f t="array" ref="P596">INDEX($H596:$K596,0,MATCH(P$594,$H$594:$K$594,0))*HLOOKUP(P$593,$J$590:$R$591,2)</f>
        <v>0</v>
      </c>
      <c r="Q596" s="743" cm="1">
        <f t="array" ref="Q596">INDEX($H596:$K596,0,MATCH(Q$594,$H$594:$K$594,0))*HLOOKUP(Q$593,$J$590:$R$591,2)</f>
        <v>0</v>
      </c>
      <c r="R596" s="743" cm="1">
        <f t="array" ref="R596">INDEX($H596:$K596,0,MATCH(R$594,$H$594:$K$594,0))*HLOOKUP(R$593,$J$590:$R$591,2)</f>
        <v>0</v>
      </c>
      <c r="S596" s="743" cm="1">
        <f t="array" ref="S596">INDEX($H596:$K596,0,MATCH(S$594,$H$594:$K$594,0))*HLOOKUP(S$593,$J$590:$R$591,2)</f>
        <v>0</v>
      </c>
      <c r="T596" s="743" cm="1">
        <f t="array" ref="T596">INDEX($H596:$K596,0,MATCH(T$594,$H$594:$K$594,0))*HLOOKUP(T$593,$J$590:$R$591,2)</f>
        <v>0</v>
      </c>
      <c r="U596" s="743" cm="1">
        <f t="array" ref="U596">INDEX($H596:$K596,0,MATCH(U$594,$H$594:$K$594,0))*HLOOKUP(U$593,$J$590:$R$591,2)</f>
        <v>0</v>
      </c>
      <c r="V596" s="743" cm="1">
        <f t="array" ref="V596">INDEX($H596:$K596,0,MATCH(V$594,$H$594:$K$594,0))*HLOOKUP(V$593,$J$590:$R$591,2)</f>
        <v>0</v>
      </c>
      <c r="W596" s="743" cm="1">
        <f t="array" ref="W596">INDEX($H596:$K596,0,MATCH(W$594,$H$594:$K$594,0))*HLOOKUP(W$593,$J$590:$R$591,2)</f>
        <v>0</v>
      </c>
      <c r="X596" s="743" cm="1">
        <f t="array" ref="X596">INDEX($H596:$K596,0,MATCH(X$594,$H$594:$K$594,0))*HLOOKUP(X$593,$J$590:$R$591,2)</f>
        <v>0</v>
      </c>
      <c r="Y596" s="743" cm="1">
        <f t="array" ref="Y596">INDEX($H596:$K596,0,MATCH(Y$594,$H$594:$K$594,0))*HLOOKUP(Y$593,$J$590:$R$591,2)</f>
        <v>0</v>
      </c>
      <c r="Z596" s="743" cm="1">
        <f t="array" ref="Z596">INDEX($H596:$K596,0,MATCH(Z$594,$H$594:$K$594,0))*HLOOKUP(Z$593,$J$590:$R$591,2)</f>
        <v>0</v>
      </c>
      <c r="AA596" s="743" cm="1">
        <f t="array" ref="AA596">INDEX($H596:$K596,0,MATCH(AA$594,$H$594:$K$594,0))*HLOOKUP(AA$593,$J$590:$R$591,2)</f>
        <v>0</v>
      </c>
      <c r="AB596" s="743" cm="1">
        <f t="array" ref="AB596">INDEX($H596:$K596,0,MATCH(AB$594,$H$594:$K$594,0))*HLOOKUP(AB$593,$J$590:$R$591,2)</f>
        <v>0</v>
      </c>
      <c r="AC596" s="743" cm="1">
        <f t="array" ref="AC596">INDEX($H596:$K596,0,MATCH(AC$594,$H$594:$K$594,0))*HLOOKUP(AC$593,$J$590:$R$591,2)</f>
        <v>0</v>
      </c>
      <c r="AD596" s="743" cm="1">
        <f t="array" ref="AD596">INDEX($H596:$K596,0,MATCH(AD$594,$H$594:$K$594,0))*HLOOKUP(AD$593,$J$590:$R$591,2)</f>
        <v>0</v>
      </c>
      <c r="AE596" s="743" cm="1">
        <f t="array" ref="AE596">INDEX($H596:$K596,0,MATCH(AE$594,$H$594:$K$594,0))*HLOOKUP(AE$593,$J$590:$R$591,2)</f>
        <v>0</v>
      </c>
      <c r="AF596" s="743" cm="1">
        <f t="array" ref="AF596">INDEX($H596:$K596,0,MATCH(AF$594,$H$594:$K$594,0))*HLOOKUP(AF$593,$J$590:$R$591,2)</f>
        <v>0</v>
      </c>
      <c r="AG596" s="743" cm="1">
        <f t="array" ref="AG596">INDEX($H596:$K596,0,MATCH(AG$594,$H$594:$K$594,0))*HLOOKUP(AG$593,$J$590:$R$591,2)</f>
        <v>0</v>
      </c>
      <c r="AH596" s="743" cm="1">
        <f t="array" ref="AH596">INDEX($H596:$K596,0,MATCH(AH$594,$H$594:$K$594,0))*HLOOKUP(AH$593,$J$590:$R$591,2)</f>
        <v>0</v>
      </c>
      <c r="AI596" s="743" cm="1">
        <f t="array" ref="AI596">INDEX($H596:$K596,0,MATCH(AI$594,$H$594:$K$594,0))*HLOOKUP(AI$593,$J$590:$R$591,2)</f>
        <v>0</v>
      </c>
      <c r="AJ596" s="743" cm="1">
        <f t="array" ref="AJ596">INDEX($H596:$K596,0,MATCH(AJ$594,$H$594:$K$594,0))*HLOOKUP(AJ$593,$J$590:$R$591,2)</f>
        <v>0</v>
      </c>
      <c r="AK596" s="743" cm="1">
        <f t="array" ref="AK596">INDEX($H596:$K596,0,MATCH(AK$594,$H$594:$K$594,0))*HLOOKUP(AK$593,$J$590:$R$591,2)</f>
        <v>0</v>
      </c>
      <c r="AL596" s="743" cm="1">
        <f t="array" ref="AL596">INDEX($H596:$K596,0,MATCH(AL$594,$H$594:$K$594,0))*HLOOKUP(AL$593,$J$590:$R$591,2)</f>
        <v>0</v>
      </c>
      <c r="AM596" s="743" cm="1">
        <f t="array" ref="AM596">INDEX($H596:$K596,0,MATCH(AM$594,$H$594:$K$594,0))*HLOOKUP(AM$593,$J$590:$R$591,2)</f>
        <v>0</v>
      </c>
      <c r="AN596" s="743" cm="1">
        <f t="array" ref="AN596">INDEX($H596:$K596,0,MATCH(AN$594,$H$594:$K$594,0))*HLOOKUP(AN$593,$J$590:$R$591,2)</f>
        <v>0</v>
      </c>
      <c r="AO596" s="743" cm="1">
        <f t="array" ref="AO596">INDEX($H596:$K596,0,MATCH(AO$594,$H$594:$K$594,0))*HLOOKUP(AO$593,$J$590:$R$591,2)</f>
        <v>0</v>
      </c>
      <c r="AP596" s="743" cm="1">
        <f t="array" ref="AP596">INDEX($H596:$K596,0,MATCH(AP$594,$H$594:$K$594,0))*HLOOKUP(AP$593,$J$590:$R$591,2)</f>
        <v>0</v>
      </c>
      <c r="AQ596" s="743" cm="1">
        <f t="array" ref="AQ596">INDEX($H596:$K596,0,MATCH(AQ$594,$H$594:$K$594,0))*HLOOKUP(AQ$593,$J$590:$R$591,2)</f>
        <v>0</v>
      </c>
      <c r="AR596" s="743" cm="1">
        <f t="array" ref="AR596">INDEX($H596:$K596,0,MATCH(AR$594,$H$594:$K$594,0))*HLOOKUP(AR$593,$J$590:$R$591,2)</f>
        <v>0</v>
      </c>
      <c r="AS596" s="743" cm="1">
        <f t="array" ref="AS596">INDEX($H596:$K596,0,MATCH(AS$594,$H$594:$K$594,0))*HLOOKUP(AS$593,$J$590:$R$591,2)</f>
        <v>0</v>
      </c>
      <c r="AT596" s="743" cm="1">
        <f t="array" ref="AT596">INDEX($H596:$K596,0,MATCH(AT$594,$H$594:$K$594,0))*HLOOKUP(AT$593,$J$590:$R$591,2)</f>
        <v>0</v>
      </c>
      <c r="AU596" s="743" cm="1">
        <f t="array" ref="AU596">INDEX($H596:$K596,0,MATCH(AU$594,$H$594:$K$594,0))*HLOOKUP(AU$593,$J$590:$R$591,2)</f>
        <v>0</v>
      </c>
      <c r="AV596" s="196"/>
      <c r="AW596" s="196"/>
      <c r="AX596" s="17"/>
      <c r="AY596" s="9"/>
      <c r="AZ596" s="9"/>
      <c r="BA596" s="9"/>
    </row>
    <row r="597" spans="1:53" ht="15" outlineLevel="1" x14ac:dyDescent="0.25">
      <c r="A597" s="7"/>
      <c r="B597" s="8"/>
      <c r="C597" s="18"/>
      <c r="D597" s="18"/>
      <c r="E597" s="18"/>
      <c r="F597" s="27"/>
      <c r="G597" s="27" t="str">
        <f t="shared" si="137"/>
        <v>GGGGSg1a2</v>
      </c>
      <c r="H597" s="232">
        <f t="shared" si="138"/>
        <v>0</v>
      </c>
      <c r="I597" s="232">
        <f t="shared" si="138"/>
        <v>0</v>
      </c>
      <c r="J597" s="232">
        <f t="shared" si="138"/>
        <v>0</v>
      </c>
      <c r="K597" s="232">
        <f t="shared" si="138"/>
        <v>0</v>
      </c>
      <c r="L597" s="743" cm="1">
        <f t="array" ref="L597">INDEX($H597:$K597,0,MATCH(L$594,$H$594:$K$594,0))*HLOOKUP(L$593,$J$590:$R$591,2)</f>
        <v>0</v>
      </c>
      <c r="M597" s="743" cm="1">
        <f t="array" ref="M597">INDEX($H597:$K597,0,MATCH(M$594,$H$594:$K$594,0))*HLOOKUP(M$593,$J$590:$R$591,2)</f>
        <v>0</v>
      </c>
      <c r="N597" s="743" cm="1">
        <f t="array" ref="N597">INDEX($H597:$K597,0,MATCH(N$594,$H$594:$K$594,0))*HLOOKUP(N$593,$J$590:$R$591,2)</f>
        <v>0</v>
      </c>
      <c r="O597" s="743" cm="1">
        <f t="array" ref="O597">INDEX($H597:$K597,0,MATCH(O$594,$H$594:$K$594,0))*HLOOKUP(O$593,$J$590:$R$591,2)</f>
        <v>0</v>
      </c>
      <c r="P597" s="743" cm="1">
        <f t="array" ref="P597">INDEX($H597:$K597,0,MATCH(P$594,$H$594:$K$594,0))*HLOOKUP(P$593,$J$590:$R$591,2)</f>
        <v>0</v>
      </c>
      <c r="Q597" s="743" cm="1">
        <f t="array" ref="Q597">INDEX($H597:$K597,0,MATCH(Q$594,$H$594:$K$594,0))*HLOOKUP(Q$593,$J$590:$R$591,2)</f>
        <v>0</v>
      </c>
      <c r="R597" s="743" cm="1">
        <f t="array" ref="R597">INDEX($H597:$K597,0,MATCH(R$594,$H$594:$K$594,0))*HLOOKUP(R$593,$J$590:$R$591,2)</f>
        <v>0</v>
      </c>
      <c r="S597" s="743" cm="1">
        <f t="array" ref="S597">INDEX($H597:$K597,0,MATCH(S$594,$H$594:$K$594,0))*HLOOKUP(S$593,$J$590:$R$591,2)</f>
        <v>0</v>
      </c>
      <c r="T597" s="743" cm="1">
        <f t="array" ref="T597">INDEX($H597:$K597,0,MATCH(T$594,$H$594:$K$594,0))*HLOOKUP(T$593,$J$590:$R$591,2)</f>
        <v>0</v>
      </c>
      <c r="U597" s="743" cm="1">
        <f t="array" ref="U597">INDEX($H597:$K597,0,MATCH(U$594,$H$594:$K$594,0))*HLOOKUP(U$593,$J$590:$R$591,2)</f>
        <v>0</v>
      </c>
      <c r="V597" s="743" cm="1">
        <f t="array" ref="V597">INDEX($H597:$K597,0,MATCH(V$594,$H$594:$K$594,0))*HLOOKUP(V$593,$J$590:$R$591,2)</f>
        <v>0</v>
      </c>
      <c r="W597" s="743" cm="1">
        <f t="array" ref="W597">INDEX($H597:$K597,0,MATCH(W$594,$H$594:$K$594,0))*HLOOKUP(W$593,$J$590:$R$591,2)</f>
        <v>0</v>
      </c>
      <c r="X597" s="743" cm="1">
        <f t="array" ref="X597">INDEX($H597:$K597,0,MATCH(X$594,$H$594:$K$594,0))*HLOOKUP(X$593,$J$590:$R$591,2)</f>
        <v>0</v>
      </c>
      <c r="Y597" s="743" cm="1">
        <f t="array" ref="Y597">INDEX($H597:$K597,0,MATCH(Y$594,$H$594:$K$594,0))*HLOOKUP(Y$593,$J$590:$R$591,2)</f>
        <v>0</v>
      </c>
      <c r="Z597" s="743" cm="1">
        <f t="array" ref="Z597">INDEX($H597:$K597,0,MATCH(Z$594,$H$594:$K$594,0))*HLOOKUP(Z$593,$J$590:$R$591,2)</f>
        <v>0</v>
      </c>
      <c r="AA597" s="743" cm="1">
        <f t="array" ref="AA597">INDEX($H597:$K597,0,MATCH(AA$594,$H$594:$K$594,0))*HLOOKUP(AA$593,$J$590:$R$591,2)</f>
        <v>0</v>
      </c>
      <c r="AB597" s="743" cm="1">
        <f t="array" ref="AB597">INDEX($H597:$K597,0,MATCH(AB$594,$H$594:$K$594,0))*HLOOKUP(AB$593,$J$590:$R$591,2)</f>
        <v>0</v>
      </c>
      <c r="AC597" s="743" cm="1">
        <f t="array" ref="AC597">INDEX($H597:$K597,0,MATCH(AC$594,$H$594:$K$594,0))*HLOOKUP(AC$593,$J$590:$R$591,2)</f>
        <v>0</v>
      </c>
      <c r="AD597" s="743" cm="1">
        <f t="array" ref="AD597">INDEX($H597:$K597,0,MATCH(AD$594,$H$594:$K$594,0))*HLOOKUP(AD$593,$J$590:$R$591,2)</f>
        <v>0</v>
      </c>
      <c r="AE597" s="743" cm="1">
        <f t="array" ref="AE597">INDEX($H597:$K597,0,MATCH(AE$594,$H$594:$K$594,0))*HLOOKUP(AE$593,$J$590:$R$591,2)</f>
        <v>0</v>
      </c>
      <c r="AF597" s="743" cm="1">
        <f t="array" ref="AF597">INDEX($H597:$K597,0,MATCH(AF$594,$H$594:$K$594,0))*HLOOKUP(AF$593,$J$590:$R$591,2)</f>
        <v>0</v>
      </c>
      <c r="AG597" s="743" cm="1">
        <f t="array" ref="AG597">INDEX($H597:$K597,0,MATCH(AG$594,$H$594:$K$594,0))*HLOOKUP(AG$593,$J$590:$R$591,2)</f>
        <v>0</v>
      </c>
      <c r="AH597" s="743" cm="1">
        <f t="array" ref="AH597">INDEX($H597:$K597,0,MATCH(AH$594,$H$594:$K$594,0))*HLOOKUP(AH$593,$J$590:$R$591,2)</f>
        <v>0</v>
      </c>
      <c r="AI597" s="743" cm="1">
        <f t="array" ref="AI597">INDEX($H597:$K597,0,MATCH(AI$594,$H$594:$K$594,0))*HLOOKUP(AI$593,$J$590:$R$591,2)</f>
        <v>0</v>
      </c>
      <c r="AJ597" s="743" cm="1">
        <f t="array" ref="AJ597">INDEX($H597:$K597,0,MATCH(AJ$594,$H$594:$K$594,0))*HLOOKUP(AJ$593,$J$590:$R$591,2)</f>
        <v>0</v>
      </c>
      <c r="AK597" s="743" cm="1">
        <f t="array" ref="AK597">INDEX($H597:$K597,0,MATCH(AK$594,$H$594:$K$594,0))*HLOOKUP(AK$593,$J$590:$R$591,2)</f>
        <v>0</v>
      </c>
      <c r="AL597" s="743" cm="1">
        <f t="array" ref="AL597">INDEX($H597:$K597,0,MATCH(AL$594,$H$594:$K$594,0))*HLOOKUP(AL$593,$J$590:$R$591,2)</f>
        <v>0</v>
      </c>
      <c r="AM597" s="743" cm="1">
        <f t="array" ref="AM597">INDEX($H597:$K597,0,MATCH(AM$594,$H$594:$K$594,0))*HLOOKUP(AM$593,$J$590:$R$591,2)</f>
        <v>0</v>
      </c>
      <c r="AN597" s="743" cm="1">
        <f t="array" ref="AN597">INDEX($H597:$K597,0,MATCH(AN$594,$H$594:$K$594,0))*HLOOKUP(AN$593,$J$590:$R$591,2)</f>
        <v>0</v>
      </c>
      <c r="AO597" s="743" cm="1">
        <f t="array" ref="AO597">INDEX($H597:$K597,0,MATCH(AO$594,$H$594:$K$594,0))*HLOOKUP(AO$593,$J$590:$R$591,2)</f>
        <v>0</v>
      </c>
      <c r="AP597" s="743" cm="1">
        <f t="array" ref="AP597">INDEX($H597:$K597,0,MATCH(AP$594,$H$594:$K$594,0))*HLOOKUP(AP$593,$J$590:$R$591,2)</f>
        <v>0</v>
      </c>
      <c r="AQ597" s="743" cm="1">
        <f t="array" ref="AQ597">INDEX($H597:$K597,0,MATCH(AQ$594,$H$594:$K$594,0))*HLOOKUP(AQ$593,$J$590:$R$591,2)</f>
        <v>0</v>
      </c>
      <c r="AR597" s="743" cm="1">
        <f t="array" ref="AR597">INDEX($H597:$K597,0,MATCH(AR$594,$H$594:$K$594,0))*HLOOKUP(AR$593,$J$590:$R$591,2)</f>
        <v>0</v>
      </c>
      <c r="AS597" s="743" cm="1">
        <f t="array" ref="AS597">INDEX($H597:$K597,0,MATCH(AS$594,$H$594:$K$594,0))*HLOOKUP(AS$593,$J$590:$R$591,2)</f>
        <v>0</v>
      </c>
      <c r="AT597" s="743" cm="1">
        <f t="array" ref="AT597">INDEX($H597:$K597,0,MATCH(AT$594,$H$594:$K$594,0))*HLOOKUP(AT$593,$J$590:$R$591,2)</f>
        <v>0</v>
      </c>
      <c r="AU597" s="743" cm="1">
        <f t="array" ref="AU597">INDEX($H597:$K597,0,MATCH(AU$594,$H$594:$K$594,0))*HLOOKUP(AU$593,$J$590:$R$591,2)</f>
        <v>0</v>
      </c>
      <c r="AV597" s="196"/>
      <c r="AW597" s="196"/>
      <c r="AX597" s="17"/>
      <c r="AY597" s="9"/>
      <c r="AZ597" s="9"/>
      <c r="BA597" s="9"/>
    </row>
    <row r="598" spans="1:53" ht="15" outlineLevel="1" x14ac:dyDescent="0.25">
      <c r="A598" s="7"/>
      <c r="B598" s="8"/>
      <c r="C598" s="18"/>
      <c r="D598" s="18"/>
      <c r="E598" s="18"/>
      <c r="F598" s="27"/>
      <c r="G598" s="27" t="str">
        <f t="shared" si="137"/>
        <v>GGGAg2Na2</v>
      </c>
      <c r="H598" s="232">
        <f t="shared" si="138"/>
        <v>0</v>
      </c>
      <c r="I598" s="232">
        <f t="shared" si="138"/>
        <v>0</v>
      </c>
      <c r="J598" s="232">
        <f t="shared" si="138"/>
        <v>0</v>
      </c>
      <c r="K598" s="232">
        <f t="shared" si="138"/>
        <v>0</v>
      </c>
      <c r="L598" s="743" cm="1">
        <f t="array" ref="L598">INDEX($H598:$K598,0,MATCH(L$594,$H$594:$K$594,0))*HLOOKUP(L$593,$J$590:$R$591,2)</f>
        <v>0</v>
      </c>
      <c r="M598" s="743" cm="1">
        <f t="array" ref="M598">INDEX($H598:$K598,0,MATCH(M$594,$H$594:$K$594,0))*HLOOKUP(M$593,$J$590:$R$591,2)</f>
        <v>0</v>
      </c>
      <c r="N598" s="743" cm="1">
        <f t="array" ref="N598">INDEX($H598:$K598,0,MATCH(N$594,$H$594:$K$594,0))*HLOOKUP(N$593,$J$590:$R$591,2)</f>
        <v>0</v>
      </c>
      <c r="O598" s="743" cm="1">
        <f t="array" ref="O598">INDEX($H598:$K598,0,MATCH(O$594,$H$594:$K$594,0))*HLOOKUP(O$593,$J$590:$R$591,2)</f>
        <v>0</v>
      </c>
      <c r="P598" s="743" cm="1">
        <f t="array" ref="P598">INDEX($H598:$K598,0,MATCH(P$594,$H$594:$K$594,0))*HLOOKUP(P$593,$J$590:$R$591,2)</f>
        <v>0</v>
      </c>
      <c r="Q598" s="743" cm="1">
        <f t="array" ref="Q598">INDEX($H598:$K598,0,MATCH(Q$594,$H$594:$K$594,0))*HLOOKUP(Q$593,$J$590:$R$591,2)</f>
        <v>0</v>
      </c>
      <c r="R598" s="743" cm="1">
        <f t="array" ref="R598">INDEX($H598:$K598,0,MATCH(R$594,$H$594:$K$594,0))*HLOOKUP(R$593,$J$590:$R$591,2)</f>
        <v>0</v>
      </c>
      <c r="S598" s="743" cm="1">
        <f t="array" ref="S598">INDEX($H598:$K598,0,MATCH(S$594,$H$594:$K$594,0))*HLOOKUP(S$593,$J$590:$R$591,2)</f>
        <v>0</v>
      </c>
      <c r="T598" s="743" cm="1">
        <f t="array" ref="T598">INDEX($H598:$K598,0,MATCH(T$594,$H$594:$K$594,0))*HLOOKUP(T$593,$J$590:$R$591,2)</f>
        <v>0</v>
      </c>
      <c r="U598" s="743" cm="1">
        <f t="array" ref="U598">INDEX($H598:$K598,0,MATCH(U$594,$H$594:$K$594,0))*HLOOKUP(U$593,$J$590:$R$591,2)</f>
        <v>0</v>
      </c>
      <c r="V598" s="743" cm="1">
        <f t="array" ref="V598">INDEX($H598:$K598,0,MATCH(V$594,$H$594:$K$594,0))*HLOOKUP(V$593,$J$590:$R$591,2)</f>
        <v>0</v>
      </c>
      <c r="W598" s="743" cm="1">
        <f t="array" ref="W598">INDEX($H598:$K598,0,MATCH(W$594,$H$594:$K$594,0))*HLOOKUP(W$593,$J$590:$R$591,2)</f>
        <v>0</v>
      </c>
      <c r="X598" s="743" cm="1">
        <f t="array" ref="X598">INDEX($H598:$K598,0,MATCH(X$594,$H$594:$K$594,0))*HLOOKUP(X$593,$J$590:$R$591,2)</f>
        <v>0</v>
      </c>
      <c r="Y598" s="743" cm="1">
        <f t="array" ref="Y598">INDEX($H598:$K598,0,MATCH(Y$594,$H$594:$K$594,0))*HLOOKUP(Y$593,$J$590:$R$591,2)</f>
        <v>0</v>
      </c>
      <c r="Z598" s="743" cm="1">
        <f t="array" ref="Z598">INDEX($H598:$K598,0,MATCH(Z$594,$H$594:$K$594,0))*HLOOKUP(Z$593,$J$590:$R$591,2)</f>
        <v>0</v>
      </c>
      <c r="AA598" s="743" cm="1">
        <f t="array" ref="AA598">INDEX($H598:$K598,0,MATCH(AA$594,$H$594:$K$594,0))*HLOOKUP(AA$593,$J$590:$R$591,2)</f>
        <v>0</v>
      </c>
      <c r="AB598" s="743" cm="1">
        <f t="array" ref="AB598">INDEX($H598:$K598,0,MATCH(AB$594,$H$594:$K$594,0))*HLOOKUP(AB$593,$J$590:$R$591,2)</f>
        <v>0</v>
      </c>
      <c r="AC598" s="743" cm="1">
        <f t="array" ref="AC598">INDEX($H598:$K598,0,MATCH(AC$594,$H$594:$K$594,0))*HLOOKUP(AC$593,$J$590:$R$591,2)</f>
        <v>0</v>
      </c>
      <c r="AD598" s="743" cm="1">
        <f t="array" ref="AD598">INDEX($H598:$K598,0,MATCH(AD$594,$H$594:$K$594,0))*HLOOKUP(AD$593,$J$590:$R$591,2)</f>
        <v>0</v>
      </c>
      <c r="AE598" s="743" cm="1">
        <f t="array" ref="AE598">INDEX($H598:$K598,0,MATCH(AE$594,$H$594:$K$594,0))*HLOOKUP(AE$593,$J$590:$R$591,2)</f>
        <v>0</v>
      </c>
      <c r="AF598" s="743" cm="1">
        <f t="array" ref="AF598">INDEX($H598:$K598,0,MATCH(AF$594,$H$594:$K$594,0))*HLOOKUP(AF$593,$J$590:$R$591,2)</f>
        <v>0</v>
      </c>
      <c r="AG598" s="743" cm="1">
        <f t="array" ref="AG598">INDEX($H598:$K598,0,MATCH(AG$594,$H$594:$K$594,0))*HLOOKUP(AG$593,$J$590:$R$591,2)</f>
        <v>0</v>
      </c>
      <c r="AH598" s="743" cm="1">
        <f t="array" ref="AH598">INDEX($H598:$K598,0,MATCH(AH$594,$H$594:$K$594,0))*HLOOKUP(AH$593,$J$590:$R$591,2)</f>
        <v>0</v>
      </c>
      <c r="AI598" s="743" cm="1">
        <f t="array" ref="AI598">INDEX($H598:$K598,0,MATCH(AI$594,$H$594:$K$594,0))*HLOOKUP(AI$593,$J$590:$R$591,2)</f>
        <v>0</v>
      </c>
      <c r="AJ598" s="743" cm="1">
        <f t="array" ref="AJ598">INDEX($H598:$K598,0,MATCH(AJ$594,$H$594:$K$594,0))*HLOOKUP(AJ$593,$J$590:$R$591,2)</f>
        <v>0</v>
      </c>
      <c r="AK598" s="743" cm="1">
        <f t="array" ref="AK598">INDEX($H598:$K598,0,MATCH(AK$594,$H$594:$K$594,0))*HLOOKUP(AK$593,$J$590:$R$591,2)</f>
        <v>0</v>
      </c>
      <c r="AL598" s="743" cm="1">
        <f t="array" ref="AL598">INDEX($H598:$K598,0,MATCH(AL$594,$H$594:$K$594,0))*HLOOKUP(AL$593,$J$590:$R$591,2)</f>
        <v>0</v>
      </c>
      <c r="AM598" s="743" cm="1">
        <f t="array" ref="AM598">INDEX($H598:$K598,0,MATCH(AM$594,$H$594:$K$594,0))*HLOOKUP(AM$593,$J$590:$R$591,2)</f>
        <v>0</v>
      </c>
      <c r="AN598" s="743" cm="1">
        <f t="array" ref="AN598">INDEX($H598:$K598,0,MATCH(AN$594,$H$594:$K$594,0))*HLOOKUP(AN$593,$J$590:$R$591,2)</f>
        <v>0</v>
      </c>
      <c r="AO598" s="743" cm="1">
        <f t="array" ref="AO598">INDEX($H598:$K598,0,MATCH(AO$594,$H$594:$K$594,0))*HLOOKUP(AO$593,$J$590:$R$591,2)</f>
        <v>0</v>
      </c>
      <c r="AP598" s="743" cm="1">
        <f t="array" ref="AP598">INDEX($H598:$K598,0,MATCH(AP$594,$H$594:$K$594,0))*HLOOKUP(AP$593,$J$590:$R$591,2)</f>
        <v>0</v>
      </c>
      <c r="AQ598" s="743" cm="1">
        <f t="array" ref="AQ598">INDEX($H598:$K598,0,MATCH(AQ$594,$H$594:$K$594,0))*HLOOKUP(AQ$593,$J$590:$R$591,2)</f>
        <v>0</v>
      </c>
      <c r="AR598" s="743" cm="1">
        <f t="array" ref="AR598">INDEX($H598:$K598,0,MATCH(AR$594,$H$594:$K$594,0))*HLOOKUP(AR$593,$J$590:$R$591,2)</f>
        <v>0</v>
      </c>
      <c r="AS598" s="743" cm="1">
        <f t="array" ref="AS598">INDEX($H598:$K598,0,MATCH(AS$594,$H$594:$K$594,0))*HLOOKUP(AS$593,$J$590:$R$591,2)</f>
        <v>0</v>
      </c>
      <c r="AT598" s="743" cm="1">
        <f t="array" ref="AT598">INDEX($H598:$K598,0,MATCH(AT$594,$H$594:$K$594,0))*HLOOKUP(AT$593,$J$590:$R$591,2)</f>
        <v>0</v>
      </c>
      <c r="AU598" s="743" cm="1">
        <f t="array" ref="AU598">INDEX($H598:$K598,0,MATCH(AU$594,$H$594:$K$594,0))*HLOOKUP(AU$593,$J$590:$R$591,2)</f>
        <v>0</v>
      </c>
      <c r="AV598" s="196"/>
      <c r="AW598" s="196"/>
      <c r="AX598" s="17"/>
      <c r="AY598" s="9"/>
      <c r="AZ598" s="9"/>
      <c r="BA598" s="9"/>
    </row>
    <row r="599" spans="1:53" ht="15" outlineLevel="1" x14ac:dyDescent="0.25">
      <c r="A599" s="7"/>
      <c r="B599" s="8"/>
      <c r="C599" s="18"/>
      <c r="D599" s="18"/>
      <c r="E599" s="18"/>
      <c r="F599" s="27"/>
      <c r="G599" s="27" t="str">
        <f t="shared" si="137"/>
        <v>GGGAg2Ea2</v>
      </c>
      <c r="H599" s="232">
        <f t="shared" si="138"/>
        <v>0</v>
      </c>
      <c r="I599" s="232">
        <f t="shared" si="138"/>
        <v>0</v>
      </c>
      <c r="J599" s="232">
        <f t="shared" si="138"/>
        <v>0</v>
      </c>
      <c r="K599" s="232">
        <f t="shared" si="138"/>
        <v>0</v>
      </c>
      <c r="L599" s="743" cm="1">
        <f t="array" ref="L599">INDEX($H599:$K599,0,MATCH(L$594,$H$594:$K$594,0))*HLOOKUP(L$593,$J$590:$R$591,2)</f>
        <v>0</v>
      </c>
      <c r="M599" s="743" cm="1">
        <f t="array" ref="M599">INDEX($H599:$K599,0,MATCH(M$594,$H$594:$K$594,0))*HLOOKUP(M$593,$J$590:$R$591,2)</f>
        <v>0</v>
      </c>
      <c r="N599" s="743" cm="1">
        <f t="array" ref="N599">INDEX($H599:$K599,0,MATCH(N$594,$H$594:$K$594,0))*HLOOKUP(N$593,$J$590:$R$591,2)</f>
        <v>0</v>
      </c>
      <c r="O599" s="743" cm="1">
        <f t="array" ref="O599">INDEX($H599:$K599,0,MATCH(O$594,$H$594:$K$594,0))*HLOOKUP(O$593,$J$590:$R$591,2)</f>
        <v>0</v>
      </c>
      <c r="P599" s="743" cm="1">
        <f t="array" ref="P599">INDEX($H599:$K599,0,MATCH(P$594,$H$594:$K$594,0))*HLOOKUP(P$593,$J$590:$R$591,2)</f>
        <v>0</v>
      </c>
      <c r="Q599" s="743" cm="1">
        <f t="array" ref="Q599">INDEX($H599:$K599,0,MATCH(Q$594,$H$594:$K$594,0))*HLOOKUP(Q$593,$J$590:$R$591,2)</f>
        <v>0</v>
      </c>
      <c r="R599" s="743" cm="1">
        <f t="array" ref="R599">INDEX($H599:$K599,0,MATCH(R$594,$H$594:$K$594,0))*HLOOKUP(R$593,$J$590:$R$591,2)</f>
        <v>0</v>
      </c>
      <c r="S599" s="743" cm="1">
        <f t="array" ref="S599">INDEX($H599:$K599,0,MATCH(S$594,$H$594:$K$594,0))*HLOOKUP(S$593,$J$590:$R$591,2)</f>
        <v>0</v>
      </c>
      <c r="T599" s="743" cm="1">
        <f t="array" ref="T599">INDEX($H599:$K599,0,MATCH(T$594,$H$594:$K$594,0))*HLOOKUP(T$593,$J$590:$R$591,2)</f>
        <v>0</v>
      </c>
      <c r="U599" s="743" cm="1">
        <f t="array" ref="U599">INDEX($H599:$K599,0,MATCH(U$594,$H$594:$K$594,0))*HLOOKUP(U$593,$J$590:$R$591,2)</f>
        <v>0</v>
      </c>
      <c r="V599" s="743" cm="1">
        <f t="array" ref="V599">INDEX($H599:$K599,0,MATCH(V$594,$H$594:$K$594,0))*HLOOKUP(V$593,$J$590:$R$591,2)</f>
        <v>0</v>
      </c>
      <c r="W599" s="743" cm="1">
        <f t="array" ref="W599">INDEX($H599:$K599,0,MATCH(W$594,$H$594:$K$594,0))*HLOOKUP(W$593,$J$590:$R$591,2)</f>
        <v>0</v>
      </c>
      <c r="X599" s="743" cm="1">
        <f t="array" ref="X599">INDEX($H599:$K599,0,MATCH(X$594,$H$594:$K$594,0))*HLOOKUP(X$593,$J$590:$R$591,2)</f>
        <v>0</v>
      </c>
      <c r="Y599" s="743" cm="1">
        <f t="array" ref="Y599">INDEX($H599:$K599,0,MATCH(Y$594,$H$594:$K$594,0))*HLOOKUP(Y$593,$J$590:$R$591,2)</f>
        <v>0</v>
      </c>
      <c r="Z599" s="743" cm="1">
        <f t="array" ref="Z599">INDEX($H599:$K599,0,MATCH(Z$594,$H$594:$K$594,0))*HLOOKUP(Z$593,$J$590:$R$591,2)</f>
        <v>0</v>
      </c>
      <c r="AA599" s="743" cm="1">
        <f t="array" ref="AA599">INDEX($H599:$K599,0,MATCH(AA$594,$H$594:$K$594,0))*HLOOKUP(AA$593,$J$590:$R$591,2)</f>
        <v>0</v>
      </c>
      <c r="AB599" s="743" cm="1">
        <f t="array" ref="AB599">INDEX($H599:$K599,0,MATCH(AB$594,$H$594:$K$594,0))*HLOOKUP(AB$593,$J$590:$R$591,2)</f>
        <v>0</v>
      </c>
      <c r="AC599" s="743" cm="1">
        <f t="array" ref="AC599">INDEX($H599:$K599,0,MATCH(AC$594,$H$594:$K$594,0))*HLOOKUP(AC$593,$J$590:$R$591,2)</f>
        <v>0</v>
      </c>
      <c r="AD599" s="743" cm="1">
        <f t="array" ref="AD599">INDEX($H599:$K599,0,MATCH(AD$594,$H$594:$K$594,0))*HLOOKUP(AD$593,$J$590:$R$591,2)</f>
        <v>0</v>
      </c>
      <c r="AE599" s="743" cm="1">
        <f t="array" ref="AE599">INDEX($H599:$K599,0,MATCH(AE$594,$H$594:$K$594,0))*HLOOKUP(AE$593,$J$590:$R$591,2)</f>
        <v>0</v>
      </c>
      <c r="AF599" s="743" cm="1">
        <f t="array" ref="AF599">INDEX($H599:$K599,0,MATCH(AF$594,$H$594:$K$594,0))*HLOOKUP(AF$593,$J$590:$R$591,2)</f>
        <v>0</v>
      </c>
      <c r="AG599" s="743" cm="1">
        <f t="array" ref="AG599">INDEX($H599:$K599,0,MATCH(AG$594,$H$594:$K$594,0))*HLOOKUP(AG$593,$J$590:$R$591,2)</f>
        <v>0</v>
      </c>
      <c r="AH599" s="743" cm="1">
        <f t="array" ref="AH599">INDEX($H599:$K599,0,MATCH(AH$594,$H$594:$K$594,0))*HLOOKUP(AH$593,$J$590:$R$591,2)</f>
        <v>0</v>
      </c>
      <c r="AI599" s="743" cm="1">
        <f t="array" ref="AI599">INDEX($H599:$K599,0,MATCH(AI$594,$H$594:$K$594,0))*HLOOKUP(AI$593,$J$590:$R$591,2)</f>
        <v>0</v>
      </c>
      <c r="AJ599" s="743" cm="1">
        <f t="array" ref="AJ599">INDEX($H599:$K599,0,MATCH(AJ$594,$H$594:$K$594,0))*HLOOKUP(AJ$593,$J$590:$R$591,2)</f>
        <v>0</v>
      </c>
      <c r="AK599" s="743" cm="1">
        <f t="array" ref="AK599">INDEX($H599:$K599,0,MATCH(AK$594,$H$594:$K$594,0))*HLOOKUP(AK$593,$J$590:$R$591,2)</f>
        <v>0</v>
      </c>
      <c r="AL599" s="743" cm="1">
        <f t="array" ref="AL599">INDEX($H599:$K599,0,MATCH(AL$594,$H$594:$K$594,0))*HLOOKUP(AL$593,$J$590:$R$591,2)</f>
        <v>0</v>
      </c>
      <c r="AM599" s="743" cm="1">
        <f t="array" ref="AM599">INDEX($H599:$K599,0,MATCH(AM$594,$H$594:$K$594,0))*HLOOKUP(AM$593,$J$590:$R$591,2)</f>
        <v>0</v>
      </c>
      <c r="AN599" s="743" cm="1">
        <f t="array" ref="AN599">INDEX($H599:$K599,0,MATCH(AN$594,$H$594:$K$594,0))*HLOOKUP(AN$593,$J$590:$R$591,2)</f>
        <v>0</v>
      </c>
      <c r="AO599" s="743" cm="1">
        <f t="array" ref="AO599">INDEX($H599:$K599,0,MATCH(AO$594,$H$594:$K$594,0))*HLOOKUP(AO$593,$J$590:$R$591,2)</f>
        <v>0</v>
      </c>
      <c r="AP599" s="743" cm="1">
        <f t="array" ref="AP599">INDEX($H599:$K599,0,MATCH(AP$594,$H$594:$K$594,0))*HLOOKUP(AP$593,$J$590:$R$591,2)</f>
        <v>0</v>
      </c>
      <c r="AQ599" s="743" cm="1">
        <f t="array" ref="AQ599">INDEX($H599:$K599,0,MATCH(AQ$594,$H$594:$K$594,0))*HLOOKUP(AQ$593,$J$590:$R$591,2)</f>
        <v>0</v>
      </c>
      <c r="AR599" s="743" cm="1">
        <f t="array" ref="AR599">INDEX($H599:$K599,0,MATCH(AR$594,$H$594:$K$594,0))*HLOOKUP(AR$593,$J$590:$R$591,2)</f>
        <v>0</v>
      </c>
      <c r="AS599" s="743" cm="1">
        <f t="array" ref="AS599">INDEX($H599:$K599,0,MATCH(AS$594,$H$594:$K$594,0))*HLOOKUP(AS$593,$J$590:$R$591,2)</f>
        <v>0</v>
      </c>
      <c r="AT599" s="743" cm="1">
        <f t="array" ref="AT599">INDEX($H599:$K599,0,MATCH(AT$594,$H$594:$K$594,0))*HLOOKUP(AT$593,$J$590:$R$591,2)</f>
        <v>0</v>
      </c>
      <c r="AU599" s="743" cm="1">
        <f t="array" ref="AU599">INDEX($H599:$K599,0,MATCH(AU$594,$H$594:$K$594,0))*HLOOKUP(AU$593,$J$590:$R$591,2)</f>
        <v>0</v>
      </c>
      <c r="AV599" s="196"/>
      <c r="AW599" s="196"/>
      <c r="AX599" s="17"/>
      <c r="AY599" s="9"/>
      <c r="AZ599" s="9"/>
      <c r="BA599" s="9"/>
    </row>
    <row r="600" spans="1:53" ht="15" outlineLevel="1" x14ac:dyDescent="0.25">
      <c r="A600" s="7"/>
      <c r="B600" s="8"/>
      <c r="C600" s="18"/>
      <c r="D600" s="18"/>
      <c r="E600" s="18"/>
      <c r="F600" s="27"/>
      <c r="G600" s="27" t="str">
        <f t="shared" si="137"/>
        <v>GGGAg2OFa2</v>
      </c>
      <c r="H600" s="232">
        <f t="shared" si="138"/>
        <v>0</v>
      </c>
      <c r="I600" s="232">
        <f t="shared" si="138"/>
        <v>0</v>
      </c>
      <c r="J600" s="232">
        <f t="shared" si="138"/>
        <v>0</v>
      </c>
      <c r="K600" s="232">
        <f t="shared" si="138"/>
        <v>0</v>
      </c>
      <c r="L600" s="743" cm="1">
        <f t="array" ref="L600">INDEX($H600:$K600,0,MATCH(L$594,$H$594:$K$594,0))*HLOOKUP(L$593,$J$590:$R$591,2)</f>
        <v>0</v>
      </c>
      <c r="M600" s="743" cm="1">
        <f t="array" ref="M600">INDEX($H600:$K600,0,MATCH(M$594,$H$594:$K$594,0))*HLOOKUP(M$593,$J$590:$R$591,2)</f>
        <v>0</v>
      </c>
      <c r="N600" s="743" cm="1">
        <f t="array" ref="N600">INDEX($H600:$K600,0,MATCH(N$594,$H$594:$K$594,0))*HLOOKUP(N$593,$J$590:$R$591,2)</f>
        <v>0</v>
      </c>
      <c r="O600" s="743" cm="1">
        <f t="array" ref="O600">INDEX($H600:$K600,0,MATCH(O$594,$H$594:$K$594,0))*HLOOKUP(O$593,$J$590:$R$591,2)</f>
        <v>0</v>
      </c>
      <c r="P600" s="743" cm="1">
        <f t="array" ref="P600">INDEX($H600:$K600,0,MATCH(P$594,$H$594:$K$594,0))*HLOOKUP(P$593,$J$590:$R$591,2)</f>
        <v>0</v>
      </c>
      <c r="Q600" s="743" cm="1">
        <f t="array" ref="Q600">INDEX($H600:$K600,0,MATCH(Q$594,$H$594:$K$594,0))*HLOOKUP(Q$593,$J$590:$R$591,2)</f>
        <v>0</v>
      </c>
      <c r="R600" s="743" cm="1">
        <f t="array" ref="R600">INDEX($H600:$K600,0,MATCH(R$594,$H$594:$K$594,0))*HLOOKUP(R$593,$J$590:$R$591,2)</f>
        <v>0</v>
      </c>
      <c r="S600" s="743" cm="1">
        <f t="array" ref="S600">INDEX($H600:$K600,0,MATCH(S$594,$H$594:$K$594,0))*HLOOKUP(S$593,$J$590:$R$591,2)</f>
        <v>0</v>
      </c>
      <c r="T600" s="743" cm="1">
        <f t="array" ref="T600">INDEX($H600:$K600,0,MATCH(T$594,$H$594:$K$594,0))*HLOOKUP(T$593,$J$590:$R$591,2)</f>
        <v>0</v>
      </c>
      <c r="U600" s="743" cm="1">
        <f t="array" ref="U600">INDEX($H600:$K600,0,MATCH(U$594,$H$594:$K$594,0))*HLOOKUP(U$593,$J$590:$R$591,2)</f>
        <v>0</v>
      </c>
      <c r="V600" s="743" cm="1">
        <f t="array" ref="V600">INDEX($H600:$K600,0,MATCH(V$594,$H$594:$K$594,0))*HLOOKUP(V$593,$J$590:$R$591,2)</f>
        <v>0</v>
      </c>
      <c r="W600" s="743" cm="1">
        <f t="array" ref="W600">INDEX($H600:$K600,0,MATCH(W$594,$H$594:$K$594,0))*HLOOKUP(W$593,$J$590:$R$591,2)</f>
        <v>0</v>
      </c>
      <c r="X600" s="743" cm="1">
        <f t="array" ref="X600">INDEX($H600:$K600,0,MATCH(X$594,$H$594:$K$594,0))*HLOOKUP(X$593,$J$590:$R$591,2)</f>
        <v>0</v>
      </c>
      <c r="Y600" s="743" cm="1">
        <f t="array" ref="Y600">INDEX($H600:$K600,0,MATCH(Y$594,$H$594:$K$594,0))*HLOOKUP(Y$593,$J$590:$R$591,2)</f>
        <v>0</v>
      </c>
      <c r="Z600" s="743" cm="1">
        <f t="array" ref="Z600">INDEX($H600:$K600,0,MATCH(Z$594,$H$594:$K$594,0))*HLOOKUP(Z$593,$J$590:$R$591,2)</f>
        <v>0</v>
      </c>
      <c r="AA600" s="743" cm="1">
        <f t="array" ref="AA600">INDEX($H600:$K600,0,MATCH(AA$594,$H$594:$K$594,0))*HLOOKUP(AA$593,$J$590:$R$591,2)</f>
        <v>0</v>
      </c>
      <c r="AB600" s="743" cm="1">
        <f t="array" ref="AB600">INDEX($H600:$K600,0,MATCH(AB$594,$H$594:$K$594,0))*HLOOKUP(AB$593,$J$590:$R$591,2)</f>
        <v>0</v>
      </c>
      <c r="AC600" s="743" cm="1">
        <f t="array" ref="AC600">INDEX($H600:$K600,0,MATCH(AC$594,$H$594:$K$594,0))*HLOOKUP(AC$593,$J$590:$R$591,2)</f>
        <v>0</v>
      </c>
      <c r="AD600" s="743" cm="1">
        <f t="array" ref="AD600">INDEX($H600:$K600,0,MATCH(AD$594,$H$594:$K$594,0))*HLOOKUP(AD$593,$J$590:$R$591,2)</f>
        <v>0</v>
      </c>
      <c r="AE600" s="743" cm="1">
        <f t="array" ref="AE600">INDEX($H600:$K600,0,MATCH(AE$594,$H$594:$K$594,0))*HLOOKUP(AE$593,$J$590:$R$591,2)</f>
        <v>0</v>
      </c>
      <c r="AF600" s="743" cm="1">
        <f t="array" ref="AF600">INDEX($H600:$K600,0,MATCH(AF$594,$H$594:$K$594,0))*HLOOKUP(AF$593,$J$590:$R$591,2)</f>
        <v>0</v>
      </c>
      <c r="AG600" s="743" cm="1">
        <f t="array" ref="AG600">INDEX($H600:$K600,0,MATCH(AG$594,$H$594:$K$594,0))*HLOOKUP(AG$593,$J$590:$R$591,2)</f>
        <v>0</v>
      </c>
      <c r="AH600" s="743" cm="1">
        <f t="array" ref="AH600">INDEX($H600:$K600,0,MATCH(AH$594,$H$594:$K$594,0))*HLOOKUP(AH$593,$J$590:$R$591,2)</f>
        <v>0</v>
      </c>
      <c r="AI600" s="743" cm="1">
        <f t="array" ref="AI600">INDEX($H600:$K600,0,MATCH(AI$594,$H$594:$K$594,0))*HLOOKUP(AI$593,$J$590:$R$591,2)</f>
        <v>0</v>
      </c>
      <c r="AJ600" s="743" cm="1">
        <f t="array" ref="AJ600">INDEX($H600:$K600,0,MATCH(AJ$594,$H$594:$K$594,0))*HLOOKUP(AJ$593,$J$590:$R$591,2)</f>
        <v>0</v>
      </c>
      <c r="AK600" s="743" cm="1">
        <f t="array" ref="AK600">INDEX($H600:$K600,0,MATCH(AK$594,$H$594:$K$594,0))*HLOOKUP(AK$593,$J$590:$R$591,2)</f>
        <v>0</v>
      </c>
      <c r="AL600" s="743" cm="1">
        <f t="array" ref="AL600">INDEX($H600:$K600,0,MATCH(AL$594,$H$594:$K$594,0))*HLOOKUP(AL$593,$J$590:$R$591,2)</f>
        <v>0</v>
      </c>
      <c r="AM600" s="743" cm="1">
        <f t="array" ref="AM600">INDEX($H600:$K600,0,MATCH(AM$594,$H$594:$K$594,0))*HLOOKUP(AM$593,$J$590:$R$591,2)</f>
        <v>0</v>
      </c>
      <c r="AN600" s="743" cm="1">
        <f t="array" ref="AN600">INDEX($H600:$K600,0,MATCH(AN$594,$H$594:$K$594,0))*HLOOKUP(AN$593,$J$590:$R$591,2)</f>
        <v>0</v>
      </c>
      <c r="AO600" s="743" cm="1">
        <f t="array" ref="AO600">INDEX($H600:$K600,0,MATCH(AO$594,$H$594:$K$594,0))*HLOOKUP(AO$593,$J$590:$R$591,2)</f>
        <v>0</v>
      </c>
      <c r="AP600" s="743" cm="1">
        <f t="array" ref="AP600">INDEX($H600:$K600,0,MATCH(AP$594,$H$594:$K$594,0))*HLOOKUP(AP$593,$J$590:$R$591,2)</f>
        <v>0</v>
      </c>
      <c r="AQ600" s="743" cm="1">
        <f t="array" ref="AQ600">INDEX($H600:$K600,0,MATCH(AQ$594,$H$594:$K$594,0))*HLOOKUP(AQ$593,$J$590:$R$591,2)</f>
        <v>0</v>
      </c>
      <c r="AR600" s="743" cm="1">
        <f t="array" ref="AR600">INDEX($H600:$K600,0,MATCH(AR$594,$H$594:$K$594,0))*HLOOKUP(AR$593,$J$590:$R$591,2)</f>
        <v>0</v>
      </c>
      <c r="AS600" s="743" cm="1">
        <f t="array" ref="AS600">INDEX($H600:$K600,0,MATCH(AS$594,$H$594:$K$594,0))*HLOOKUP(AS$593,$J$590:$R$591,2)</f>
        <v>0</v>
      </c>
      <c r="AT600" s="743" cm="1">
        <f t="array" ref="AT600">INDEX($H600:$K600,0,MATCH(AT$594,$H$594:$K$594,0))*HLOOKUP(AT$593,$J$590:$R$591,2)</f>
        <v>0</v>
      </c>
      <c r="AU600" s="743" cm="1">
        <f t="array" ref="AU600">INDEX($H600:$K600,0,MATCH(AU$594,$H$594:$K$594,0))*HLOOKUP(AU$593,$J$590:$R$591,2)</f>
        <v>0</v>
      </c>
      <c r="AV600" s="196"/>
      <c r="AW600" s="196"/>
      <c r="AX600" s="17"/>
      <c r="AY600" s="9"/>
      <c r="AZ600" s="9"/>
      <c r="BA600" s="9"/>
    </row>
    <row r="601" spans="1:53" ht="15" outlineLevel="1" x14ac:dyDescent="0.25">
      <c r="A601" s="7"/>
      <c r="B601" s="8"/>
      <c r="C601" s="18"/>
      <c r="D601" s="18"/>
      <c r="E601" s="18"/>
      <c r="F601" s="27"/>
      <c r="G601" s="27" t="str">
        <f t="shared" si="137"/>
        <v>GGGC1Na2</v>
      </c>
      <c r="H601" s="232">
        <f t="shared" si="138"/>
        <v>0</v>
      </c>
      <c r="I601" s="232">
        <f t="shared" si="138"/>
        <v>0</v>
      </c>
      <c r="J601" s="232">
        <f t="shared" si="138"/>
        <v>0</v>
      </c>
      <c r="K601" s="232">
        <f t="shared" si="138"/>
        <v>0</v>
      </c>
      <c r="L601" s="743" cm="1">
        <f t="array" ref="L601">INDEX($H601:$K601,0,MATCH(L$594,$H$594:$K$594,0))*HLOOKUP(L$593,$J$590:$R$591,2)</f>
        <v>0</v>
      </c>
      <c r="M601" s="743" cm="1">
        <f t="array" ref="M601">INDEX($H601:$K601,0,MATCH(M$594,$H$594:$K$594,0))*HLOOKUP(M$593,$J$590:$R$591,2)</f>
        <v>0</v>
      </c>
      <c r="N601" s="743" cm="1">
        <f t="array" ref="N601">INDEX($H601:$K601,0,MATCH(N$594,$H$594:$K$594,0))*HLOOKUP(N$593,$J$590:$R$591,2)</f>
        <v>0</v>
      </c>
      <c r="O601" s="743" cm="1">
        <f t="array" ref="O601">INDEX($H601:$K601,0,MATCH(O$594,$H$594:$K$594,0))*HLOOKUP(O$593,$J$590:$R$591,2)</f>
        <v>0</v>
      </c>
      <c r="P601" s="743" cm="1">
        <f t="array" ref="P601">INDEX($H601:$K601,0,MATCH(P$594,$H$594:$K$594,0))*HLOOKUP(P$593,$J$590:$R$591,2)</f>
        <v>0</v>
      </c>
      <c r="Q601" s="743" cm="1">
        <f t="array" ref="Q601">INDEX($H601:$K601,0,MATCH(Q$594,$H$594:$K$594,0))*HLOOKUP(Q$593,$J$590:$R$591,2)</f>
        <v>0</v>
      </c>
      <c r="R601" s="743" cm="1">
        <f t="array" ref="R601">INDEX($H601:$K601,0,MATCH(R$594,$H$594:$K$594,0))*HLOOKUP(R$593,$J$590:$R$591,2)</f>
        <v>0</v>
      </c>
      <c r="S601" s="743" cm="1">
        <f t="array" ref="S601">INDEX($H601:$K601,0,MATCH(S$594,$H$594:$K$594,0))*HLOOKUP(S$593,$J$590:$R$591,2)</f>
        <v>0</v>
      </c>
      <c r="T601" s="743" cm="1">
        <f t="array" ref="T601">INDEX($H601:$K601,0,MATCH(T$594,$H$594:$K$594,0))*HLOOKUP(T$593,$J$590:$R$591,2)</f>
        <v>0</v>
      </c>
      <c r="U601" s="743" cm="1">
        <f t="array" ref="U601">INDEX($H601:$K601,0,MATCH(U$594,$H$594:$K$594,0))*HLOOKUP(U$593,$J$590:$R$591,2)</f>
        <v>0</v>
      </c>
      <c r="V601" s="743" cm="1">
        <f t="array" ref="V601">INDEX($H601:$K601,0,MATCH(V$594,$H$594:$K$594,0))*HLOOKUP(V$593,$J$590:$R$591,2)</f>
        <v>0</v>
      </c>
      <c r="W601" s="743" cm="1">
        <f t="array" ref="W601">INDEX($H601:$K601,0,MATCH(W$594,$H$594:$K$594,0))*HLOOKUP(W$593,$J$590:$R$591,2)</f>
        <v>0</v>
      </c>
      <c r="X601" s="743" cm="1">
        <f t="array" ref="X601">INDEX($H601:$K601,0,MATCH(X$594,$H$594:$K$594,0))*HLOOKUP(X$593,$J$590:$R$591,2)</f>
        <v>0</v>
      </c>
      <c r="Y601" s="743" cm="1">
        <f t="array" ref="Y601">INDEX($H601:$K601,0,MATCH(Y$594,$H$594:$K$594,0))*HLOOKUP(Y$593,$J$590:$R$591,2)</f>
        <v>0</v>
      </c>
      <c r="Z601" s="743" cm="1">
        <f t="array" ref="Z601">INDEX($H601:$K601,0,MATCH(Z$594,$H$594:$K$594,0))*HLOOKUP(Z$593,$J$590:$R$591,2)</f>
        <v>0</v>
      </c>
      <c r="AA601" s="743" cm="1">
        <f t="array" ref="AA601">INDEX($H601:$K601,0,MATCH(AA$594,$H$594:$K$594,0))*HLOOKUP(AA$593,$J$590:$R$591,2)</f>
        <v>0</v>
      </c>
      <c r="AB601" s="743" cm="1">
        <f t="array" ref="AB601">INDEX($H601:$K601,0,MATCH(AB$594,$H$594:$K$594,0))*HLOOKUP(AB$593,$J$590:$R$591,2)</f>
        <v>0</v>
      </c>
      <c r="AC601" s="743" cm="1">
        <f t="array" ref="AC601">INDEX($H601:$K601,0,MATCH(AC$594,$H$594:$K$594,0))*HLOOKUP(AC$593,$J$590:$R$591,2)</f>
        <v>0</v>
      </c>
      <c r="AD601" s="743" cm="1">
        <f t="array" ref="AD601">INDEX($H601:$K601,0,MATCH(AD$594,$H$594:$K$594,0))*HLOOKUP(AD$593,$J$590:$R$591,2)</f>
        <v>0</v>
      </c>
      <c r="AE601" s="743" cm="1">
        <f t="array" ref="AE601">INDEX($H601:$K601,0,MATCH(AE$594,$H$594:$K$594,0))*HLOOKUP(AE$593,$J$590:$R$591,2)</f>
        <v>0</v>
      </c>
      <c r="AF601" s="743" cm="1">
        <f t="array" ref="AF601">INDEX($H601:$K601,0,MATCH(AF$594,$H$594:$K$594,0))*HLOOKUP(AF$593,$J$590:$R$591,2)</f>
        <v>0</v>
      </c>
      <c r="AG601" s="743" cm="1">
        <f t="array" ref="AG601">INDEX($H601:$K601,0,MATCH(AG$594,$H$594:$K$594,0))*HLOOKUP(AG$593,$J$590:$R$591,2)</f>
        <v>0</v>
      </c>
      <c r="AH601" s="743" cm="1">
        <f t="array" ref="AH601">INDEX($H601:$K601,0,MATCH(AH$594,$H$594:$K$594,0))*HLOOKUP(AH$593,$J$590:$R$591,2)</f>
        <v>0</v>
      </c>
      <c r="AI601" s="743" cm="1">
        <f t="array" ref="AI601">INDEX($H601:$K601,0,MATCH(AI$594,$H$594:$K$594,0))*HLOOKUP(AI$593,$J$590:$R$591,2)</f>
        <v>0</v>
      </c>
      <c r="AJ601" s="743" cm="1">
        <f t="array" ref="AJ601">INDEX($H601:$K601,0,MATCH(AJ$594,$H$594:$K$594,0))*HLOOKUP(AJ$593,$J$590:$R$591,2)</f>
        <v>0</v>
      </c>
      <c r="AK601" s="743" cm="1">
        <f t="array" ref="AK601">INDEX($H601:$K601,0,MATCH(AK$594,$H$594:$K$594,0))*HLOOKUP(AK$593,$J$590:$R$591,2)</f>
        <v>0</v>
      </c>
      <c r="AL601" s="743" cm="1">
        <f t="array" ref="AL601">INDEX($H601:$K601,0,MATCH(AL$594,$H$594:$K$594,0))*HLOOKUP(AL$593,$J$590:$R$591,2)</f>
        <v>0</v>
      </c>
      <c r="AM601" s="743" cm="1">
        <f t="array" ref="AM601">INDEX($H601:$K601,0,MATCH(AM$594,$H$594:$K$594,0))*HLOOKUP(AM$593,$J$590:$R$591,2)</f>
        <v>0</v>
      </c>
      <c r="AN601" s="743" cm="1">
        <f t="array" ref="AN601">INDEX($H601:$K601,0,MATCH(AN$594,$H$594:$K$594,0))*HLOOKUP(AN$593,$J$590:$R$591,2)</f>
        <v>0</v>
      </c>
      <c r="AO601" s="743" cm="1">
        <f t="array" ref="AO601">INDEX($H601:$K601,0,MATCH(AO$594,$H$594:$K$594,0))*HLOOKUP(AO$593,$J$590:$R$591,2)</f>
        <v>0</v>
      </c>
      <c r="AP601" s="743" cm="1">
        <f t="array" ref="AP601">INDEX($H601:$K601,0,MATCH(AP$594,$H$594:$K$594,0))*HLOOKUP(AP$593,$J$590:$R$591,2)</f>
        <v>0</v>
      </c>
      <c r="AQ601" s="743" cm="1">
        <f t="array" ref="AQ601">INDEX($H601:$K601,0,MATCH(AQ$594,$H$594:$K$594,0))*HLOOKUP(AQ$593,$J$590:$R$591,2)</f>
        <v>0</v>
      </c>
      <c r="AR601" s="743" cm="1">
        <f t="array" ref="AR601">INDEX($H601:$K601,0,MATCH(AR$594,$H$594:$K$594,0))*HLOOKUP(AR$593,$J$590:$R$591,2)</f>
        <v>0</v>
      </c>
      <c r="AS601" s="743" cm="1">
        <f t="array" ref="AS601">INDEX($H601:$K601,0,MATCH(AS$594,$H$594:$K$594,0))*HLOOKUP(AS$593,$J$590:$R$591,2)</f>
        <v>0</v>
      </c>
      <c r="AT601" s="743" cm="1">
        <f t="array" ref="AT601">INDEX($H601:$K601,0,MATCH(AT$594,$H$594:$K$594,0))*HLOOKUP(AT$593,$J$590:$R$591,2)</f>
        <v>0</v>
      </c>
      <c r="AU601" s="743" cm="1">
        <f t="array" ref="AU601">INDEX($H601:$K601,0,MATCH(AU$594,$H$594:$K$594,0))*HLOOKUP(AU$593,$J$590:$R$591,2)</f>
        <v>0</v>
      </c>
      <c r="AV601" s="196"/>
      <c r="AW601" s="196"/>
      <c r="AX601" s="17"/>
      <c r="AY601" s="9"/>
      <c r="AZ601" s="9"/>
      <c r="BA601" s="9"/>
    </row>
    <row r="602" spans="1:53" ht="15" outlineLevel="1" x14ac:dyDescent="0.25">
      <c r="A602" s="7"/>
      <c r="B602" s="8"/>
      <c r="C602" s="18"/>
      <c r="D602" s="18"/>
      <c r="E602" s="18"/>
      <c r="F602" s="27"/>
      <c r="G602" s="27" t="str">
        <f t="shared" si="137"/>
        <v>GGGC1Ea2</v>
      </c>
      <c r="H602" s="232">
        <f t="shared" si="138"/>
        <v>0</v>
      </c>
      <c r="I602" s="232">
        <f t="shared" si="138"/>
        <v>0</v>
      </c>
      <c r="J602" s="232">
        <f t="shared" si="138"/>
        <v>0</v>
      </c>
      <c r="K602" s="232">
        <f t="shared" si="138"/>
        <v>0</v>
      </c>
      <c r="L602" s="743" cm="1">
        <f t="array" ref="L602">INDEX($H602:$K602,0,MATCH(L$594,$H$594:$K$594,0))*HLOOKUP(L$593,$J$590:$R$591,2)</f>
        <v>0</v>
      </c>
      <c r="M602" s="743" cm="1">
        <f t="array" ref="M602">INDEX($H602:$K602,0,MATCH(M$594,$H$594:$K$594,0))*HLOOKUP(M$593,$J$590:$R$591,2)</f>
        <v>0</v>
      </c>
      <c r="N602" s="743" cm="1">
        <f t="array" ref="N602">INDEX($H602:$K602,0,MATCH(N$594,$H$594:$K$594,0))*HLOOKUP(N$593,$J$590:$R$591,2)</f>
        <v>0</v>
      </c>
      <c r="O602" s="743" cm="1">
        <f t="array" ref="O602">INDEX($H602:$K602,0,MATCH(O$594,$H$594:$K$594,0))*HLOOKUP(O$593,$J$590:$R$591,2)</f>
        <v>0</v>
      </c>
      <c r="P602" s="743" cm="1">
        <f t="array" ref="P602">INDEX($H602:$K602,0,MATCH(P$594,$H$594:$K$594,0))*HLOOKUP(P$593,$J$590:$R$591,2)</f>
        <v>0</v>
      </c>
      <c r="Q602" s="743" cm="1">
        <f t="array" ref="Q602">INDEX($H602:$K602,0,MATCH(Q$594,$H$594:$K$594,0))*HLOOKUP(Q$593,$J$590:$R$591,2)</f>
        <v>0</v>
      </c>
      <c r="R602" s="743" cm="1">
        <f t="array" ref="R602">INDEX($H602:$K602,0,MATCH(R$594,$H$594:$K$594,0))*HLOOKUP(R$593,$J$590:$R$591,2)</f>
        <v>0</v>
      </c>
      <c r="S602" s="743" cm="1">
        <f t="array" ref="S602">INDEX($H602:$K602,0,MATCH(S$594,$H$594:$K$594,0))*HLOOKUP(S$593,$J$590:$R$591,2)</f>
        <v>0</v>
      </c>
      <c r="T602" s="743" cm="1">
        <f t="array" ref="T602">INDEX($H602:$K602,0,MATCH(T$594,$H$594:$K$594,0))*HLOOKUP(T$593,$J$590:$R$591,2)</f>
        <v>0</v>
      </c>
      <c r="U602" s="743" cm="1">
        <f t="array" ref="U602">INDEX($H602:$K602,0,MATCH(U$594,$H$594:$K$594,0))*HLOOKUP(U$593,$J$590:$R$591,2)</f>
        <v>0</v>
      </c>
      <c r="V602" s="743" cm="1">
        <f t="array" ref="V602">INDEX($H602:$K602,0,MATCH(V$594,$H$594:$K$594,0))*HLOOKUP(V$593,$J$590:$R$591,2)</f>
        <v>0</v>
      </c>
      <c r="W602" s="743" cm="1">
        <f t="array" ref="W602">INDEX($H602:$K602,0,MATCH(W$594,$H$594:$K$594,0))*HLOOKUP(W$593,$J$590:$R$591,2)</f>
        <v>0</v>
      </c>
      <c r="X602" s="743" cm="1">
        <f t="array" ref="X602">INDEX($H602:$K602,0,MATCH(X$594,$H$594:$K$594,0))*HLOOKUP(X$593,$J$590:$R$591,2)</f>
        <v>0</v>
      </c>
      <c r="Y602" s="743" cm="1">
        <f t="array" ref="Y602">INDEX($H602:$K602,0,MATCH(Y$594,$H$594:$K$594,0))*HLOOKUP(Y$593,$J$590:$R$591,2)</f>
        <v>0</v>
      </c>
      <c r="Z602" s="743" cm="1">
        <f t="array" ref="Z602">INDEX($H602:$K602,0,MATCH(Z$594,$H$594:$K$594,0))*HLOOKUP(Z$593,$J$590:$R$591,2)</f>
        <v>0</v>
      </c>
      <c r="AA602" s="743" cm="1">
        <f t="array" ref="AA602">INDEX($H602:$K602,0,MATCH(AA$594,$H$594:$K$594,0))*HLOOKUP(AA$593,$J$590:$R$591,2)</f>
        <v>0</v>
      </c>
      <c r="AB602" s="743" cm="1">
        <f t="array" ref="AB602">INDEX($H602:$K602,0,MATCH(AB$594,$H$594:$K$594,0))*HLOOKUP(AB$593,$J$590:$R$591,2)</f>
        <v>0</v>
      </c>
      <c r="AC602" s="743" cm="1">
        <f t="array" ref="AC602">INDEX($H602:$K602,0,MATCH(AC$594,$H$594:$K$594,0))*HLOOKUP(AC$593,$J$590:$R$591,2)</f>
        <v>0</v>
      </c>
      <c r="AD602" s="743" cm="1">
        <f t="array" ref="AD602">INDEX($H602:$K602,0,MATCH(AD$594,$H$594:$K$594,0))*HLOOKUP(AD$593,$J$590:$R$591,2)</f>
        <v>0</v>
      </c>
      <c r="AE602" s="743" cm="1">
        <f t="array" ref="AE602">INDEX($H602:$K602,0,MATCH(AE$594,$H$594:$K$594,0))*HLOOKUP(AE$593,$J$590:$R$591,2)</f>
        <v>0</v>
      </c>
      <c r="AF602" s="743" cm="1">
        <f t="array" ref="AF602">INDEX($H602:$K602,0,MATCH(AF$594,$H$594:$K$594,0))*HLOOKUP(AF$593,$J$590:$R$591,2)</f>
        <v>0</v>
      </c>
      <c r="AG602" s="743" cm="1">
        <f t="array" ref="AG602">INDEX($H602:$K602,0,MATCH(AG$594,$H$594:$K$594,0))*HLOOKUP(AG$593,$J$590:$R$591,2)</f>
        <v>0</v>
      </c>
      <c r="AH602" s="743" cm="1">
        <f t="array" ref="AH602">INDEX($H602:$K602,0,MATCH(AH$594,$H$594:$K$594,0))*HLOOKUP(AH$593,$J$590:$R$591,2)</f>
        <v>0</v>
      </c>
      <c r="AI602" s="743" cm="1">
        <f t="array" ref="AI602">INDEX($H602:$K602,0,MATCH(AI$594,$H$594:$K$594,0))*HLOOKUP(AI$593,$J$590:$R$591,2)</f>
        <v>0</v>
      </c>
      <c r="AJ602" s="743" cm="1">
        <f t="array" ref="AJ602">INDEX($H602:$K602,0,MATCH(AJ$594,$H$594:$K$594,0))*HLOOKUP(AJ$593,$J$590:$R$591,2)</f>
        <v>0</v>
      </c>
      <c r="AK602" s="743" cm="1">
        <f t="array" ref="AK602">INDEX($H602:$K602,0,MATCH(AK$594,$H$594:$K$594,0))*HLOOKUP(AK$593,$J$590:$R$591,2)</f>
        <v>0</v>
      </c>
      <c r="AL602" s="743" cm="1">
        <f t="array" ref="AL602">INDEX($H602:$K602,0,MATCH(AL$594,$H$594:$K$594,0))*HLOOKUP(AL$593,$J$590:$R$591,2)</f>
        <v>0</v>
      </c>
      <c r="AM602" s="743" cm="1">
        <f t="array" ref="AM602">INDEX($H602:$K602,0,MATCH(AM$594,$H$594:$K$594,0))*HLOOKUP(AM$593,$J$590:$R$591,2)</f>
        <v>0</v>
      </c>
      <c r="AN602" s="743" cm="1">
        <f t="array" ref="AN602">INDEX($H602:$K602,0,MATCH(AN$594,$H$594:$K$594,0))*HLOOKUP(AN$593,$J$590:$R$591,2)</f>
        <v>0</v>
      </c>
      <c r="AO602" s="743" cm="1">
        <f t="array" ref="AO602">INDEX($H602:$K602,0,MATCH(AO$594,$H$594:$K$594,0))*HLOOKUP(AO$593,$J$590:$R$591,2)</f>
        <v>0</v>
      </c>
      <c r="AP602" s="743" cm="1">
        <f t="array" ref="AP602">INDEX($H602:$K602,0,MATCH(AP$594,$H$594:$K$594,0))*HLOOKUP(AP$593,$J$590:$R$591,2)</f>
        <v>0</v>
      </c>
      <c r="AQ602" s="743" cm="1">
        <f t="array" ref="AQ602">INDEX($H602:$K602,0,MATCH(AQ$594,$H$594:$K$594,0))*HLOOKUP(AQ$593,$J$590:$R$591,2)</f>
        <v>0</v>
      </c>
      <c r="AR602" s="743" cm="1">
        <f t="array" ref="AR602">INDEX($H602:$K602,0,MATCH(AR$594,$H$594:$K$594,0))*HLOOKUP(AR$593,$J$590:$R$591,2)</f>
        <v>0</v>
      </c>
      <c r="AS602" s="743" cm="1">
        <f t="array" ref="AS602">INDEX($H602:$K602,0,MATCH(AS$594,$H$594:$K$594,0))*HLOOKUP(AS$593,$J$590:$R$591,2)</f>
        <v>0</v>
      </c>
      <c r="AT602" s="743" cm="1">
        <f t="array" ref="AT602">INDEX($H602:$K602,0,MATCH(AT$594,$H$594:$K$594,0))*HLOOKUP(AT$593,$J$590:$R$591,2)</f>
        <v>0</v>
      </c>
      <c r="AU602" s="743" cm="1">
        <f t="array" ref="AU602">INDEX($H602:$K602,0,MATCH(AU$594,$H$594:$K$594,0))*HLOOKUP(AU$593,$J$590:$R$591,2)</f>
        <v>0</v>
      </c>
      <c r="AV602" s="196"/>
      <c r="AW602" s="196"/>
      <c r="AX602" s="17"/>
      <c r="AY602" s="9"/>
      <c r="AZ602" s="9"/>
      <c r="BA602" s="9"/>
    </row>
    <row r="603" spans="1:53" ht="15" outlineLevel="1" x14ac:dyDescent="0.25">
      <c r="A603" s="7"/>
      <c r="B603" s="8"/>
      <c r="C603" s="18"/>
      <c r="D603" s="18"/>
      <c r="E603" s="18"/>
      <c r="F603" s="27"/>
      <c r="G603" s="27" t="str">
        <f t="shared" si="137"/>
        <v>GGGC1Pa2</v>
      </c>
      <c r="H603" s="232">
        <f t="shared" si="138"/>
        <v>0</v>
      </c>
      <c r="I603" s="232">
        <f t="shared" si="138"/>
        <v>0</v>
      </c>
      <c r="J603" s="232">
        <f t="shared" si="138"/>
        <v>0</v>
      </c>
      <c r="K603" s="232">
        <f t="shared" si="138"/>
        <v>0</v>
      </c>
      <c r="L603" s="743" cm="1">
        <f t="array" ref="L603">INDEX($H603:$K603,0,MATCH(L$594,$H$594:$K$594,0))*HLOOKUP(L$593,$J$590:$R$591,2)</f>
        <v>0</v>
      </c>
      <c r="M603" s="743" cm="1">
        <f t="array" ref="M603">INDEX($H603:$K603,0,MATCH(M$594,$H$594:$K$594,0))*HLOOKUP(M$593,$J$590:$R$591,2)</f>
        <v>0</v>
      </c>
      <c r="N603" s="743" cm="1">
        <f t="array" ref="N603">INDEX($H603:$K603,0,MATCH(N$594,$H$594:$K$594,0))*HLOOKUP(N$593,$J$590:$R$591,2)</f>
        <v>0</v>
      </c>
      <c r="O603" s="743" cm="1">
        <f t="array" ref="O603">INDEX($H603:$K603,0,MATCH(O$594,$H$594:$K$594,0))*HLOOKUP(O$593,$J$590:$R$591,2)</f>
        <v>0</v>
      </c>
      <c r="P603" s="743" cm="1">
        <f t="array" ref="P603">INDEX($H603:$K603,0,MATCH(P$594,$H$594:$K$594,0))*HLOOKUP(P$593,$J$590:$R$591,2)</f>
        <v>0</v>
      </c>
      <c r="Q603" s="743" cm="1">
        <f t="array" ref="Q603">INDEX($H603:$K603,0,MATCH(Q$594,$H$594:$K$594,0))*HLOOKUP(Q$593,$J$590:$R$591,2)</f>
        <v>0</v>
      </c>
      <c r="R603" s="743" cm="1">
        <f t="array" ref="R603">INDEX($H603:$K603,0,MATCH(R$594,$H$594:$K$594,0))*HLOOKUP(R$593,$J$590:$R$591,2)</f>
        <v>0</v>
      </c>
      <c r="S603" s="743" cm="1">
        <f t="array" ref="S603">INDEX($H603:$K603,0,MATCH(S$594,$H$594:$K$594,0))*HLOOKUP(S$593,$J$590:$R$591,2)</f>
        <v>0</v>
      </c>
      <c r="T603" s="743" cm="1">
        <f t="array" ref="T603">INDEX($H603:$K603,0,MATCH(T$594,$H$594:$K$594,0))*HLOOKUP(T$593,$J$590:$R$591,2)</f>
        <v>0</v>
      </c>
      <c r="U603" s="743" cm="1">
        <f t="array" ref="U603">INDEX($H603:$K603,0,MATCH(U$594,$H$594:$K$594,0))*HLOOKUP(U$593,$J$590:$R$591,2)</f>
        <v>0</v>
      </c>
      <c r="V603" s="743" cm="1">
        <f t="array" ref="V603">INDEX($H603:$K603,0,MATCH(V$594,$H$594:$K$594,0))*HLOOKUP(V$593,$J$590:$R$591,2)</f>
        <v>0</v>
      </c>
      <c r="W603" s="743" cm="1">
        <f t="array" ref="W603">INDEX($H603:$K603,0,MATCH(W$594,$H$594:$K$594,0))*HLOOKUP(W$593,$J$590:$R$591,2)</f>
        <v>0</v>
      </c>
      <c r="X603" s="743" cm="1">
        <f t="array" ref="X603">INDEX($H603:$K603,0,MATCH(X$594,$H$594:$K$594,0))*HLOOKUP(X$593,$J$590:$R$591,2)</f>
        <v>0</v>
      </c>
      <c r="Y603" s="743" cm="1">
        <f t="array" ref="Y603">INDEX($H603:$K603,0,MATCH(Y$594,$H$594:$K$594,0))*HLOOKUP(Y$593,$J$590:$R$591,2)</f>
        <v>0</v>
      </c>
      <c r="Z603" s="743" cm="1">
        <f t="array" ref="Z603">INDEX($H603:$K603,0,MATCH(Z$594,$H$594:$K$594,0))*HLOOKUP(Z$593,$J$590:$R$591,2)</f>
        <v>0</v>
      </c>
      <c r="AA603" s="743" cm="1">
        <f t="array" ref="AA603">INDEX($H603:$K603,0,MATCH(AA$594,$H$594:$K$594,0))*HLOOKUP(AA$593,$J$590:$R$591,2)</f>
        <v>0</v>
      </c>
      <c r="AB603" s="743" cm="1">
        <f t="array" ref="AB603">INDEX($H603:$K603,0,MATCH(AB$594,$H$594:$K$594,0))*HLOOKUP(AB$593,$J$590:$R$591,2)</f>
        <v>0</v>
      </c>
      <c r="AC603" s="743" cm="1">
        <f t="array" ref="AC603">INDEX($H603:$K603,0,MATCH(AC$594,$H$594:$K$594,0))*HLOOKUP(AC$593,$J$590:$R$591,2)</f>
        <v>0</v>
      </c>
      <c r="AD603" s="743" cm="1">
        <f t="array" ref="AD603">INDEX($H603:$K603,0,MATCH(AD$594,$H$594:$K$594,0))*HLOOKUP(AD$593,$J$590:$R$591,2)</f>
        <v>0</v>
      </c>
      <c r="AE603" s="743" cm="1">
        <f t="array" ref="AE603">INDEX($H603:$K603,0,MATCH(AE$594,$H$594:$K$594,0))*HLOOKUP(AE$593,$J$590:$R$591,2)</f>
        <v>0</v>
      </c>
      <c r="AF603" s="743" cm="1">
        <f t="array" ref="AF603">INDEX($H603:$K603,0,MATCH(AF$594,$H$594:$K$594,0))*HLOOKUP(AF$593,$J$590:$R$591,2)</f>
        <v>0</v>
      </c>
      <c r="AG603" s="743" cm="1">
        <f t="array" ref="AG603">INDEX($H603:$K603,0,MATCH(AG$594,$H$594:$K$594,0))*HLOOKUP(AG$593,$J$590:$R$591,2)</f>
        <v>0</v>
      </c>
      <c r="AH603" s="743" cm="1">
        <f t="array" ref="AH603">INDEX($H603:$K603,0,MATCH(AH$594,$H$594:$K$594,0))*HLOOKUP(AH$593,$J$590:$R$591,2)</f>
        <v>0</v>
      </c>
      <c r="AI603" s="743" cm="1">
        <f t="array" ref="AI603">INDEX($H603:$K603,0,MATCH(AI$594,$H$594:$K$594,0))*HLOOKUP(AI$593,$J$590:$R$591,2)</f>
        <v>0</v>
      </c>
      <c r="AJ603" s="743" cm="1">
        <f t="array" ref="AJ603">INDEX($H603:$K603,0,MATCH(AJ$594,$H$594:$K$594,0))*HLOOKUP(AJ$593,$J$590:$R$591,2)</f>
        <v>0</v>
      </c>
      <c r="AK603" s="743" cm="1">
        <f t="array" ref="AK603">INDEX($H603:$K603,0,MATCH(AK$594,$H$594:$K$594,0))*HLOOKUP(AK$593,$J$590:$R$591,2)</f>
        <v>0</v>
      </c>
      <c r="AL603" s="743" cm="1">
        <f t="array" ref="AL603">INDEX($H603:$K603,0,MATCH(AL$594,$H$594:$K$594,0))*HLOOKUP(AL$593,$J$590:$R$591,2)</f>
        <v>0</v>
      </c>
      <c r="AM603" s="743" cm="1">
        <f t="array" ref="AM603">INDEX($H603:$K603,0,MATCH(AM$594,$H$594:$K$594,0))*HLOOKUP(AM$593,$J$590:$R$591,2)</f>
        <v>0</v>
      </c>
      <c r="AN603" s="743" cm="1">
        <f t="array" ref="AN603">INDEX($H603:$K603,0,MATCH(AN$594,$H$594:$K$594,0))*HLOOKUP(AN$593,$J$590:$R$591,2)</f>
        <v>0</v>
      </c>
      <c r="AO603" s="743" cm="1">
        <f t="array" ref="AO603">INDEX($H603:$K603,0,MATCH(AO$594,$H$594:$K$594,0))*HLOOKUP(AO$593,$J$590:$R$591,2)</f>
        <v>0</v>
      </c>
      <c r="AP603" s="743" cm="1">
        <f t="array" ref="AP603">INDEX($H603:$K603,0,MATCH(AP$594,$H$594:$K$594,0))*HLOOKUP(AP$593,$J$590:$R$591,2)</f>
        <v>0</v>
      </c>
      <c r="AQ603" s="743" cm="1">
        <f t="array" ref="AQ603">INDEX($H603:$K603,0,MATCH(AQ$594,$H$594:$K$594,0))*HLOOKUP(AQ$593,$J$590:$R$591,2)</f>
        <v>0</v>
      </c>
      <c r="AR603" s="743" cm="1">
        <f t="array" ref="AR603">INDEX($H603:$K603,0,MATCH(AR$594,$H$594:$K$594,0))*HLOOKUP(AR$593,$J$590:$R$591,2)</f>
        <v>0</v>
      </c>
      <c r="AS603" s="743" cm="1">
        <f t="array" ref="AS603">INDEX($H603:$K603,0,MATCH(AS$594,$H$594:$K$594,0))*HLOOKUP(AS$593,$J$590:$R$591,2)</f>
        <v>0</v>
      </c>
      <c r="AT603" s="743" cm="1">
        <f t="array" ref="AT603">INDEX($H603:$K603,0,MATCH(AT$594,$H$594:$K$594,0))*HLOOKUP(AT$593,$J$590:$R$591,2)</f>
        <v>0</v>
      </c>
      <c r="AU603" s="743" cm="1">
        <f t="array" ref="AU603">INDEX($H603:$K603,0,MATCH(AU$594,$H$594:$K$594,0))*HLOOKUP(AU$593,$J$590:$R$591,2)</f>
        <v>0</v>
      </c>
      <c r="AV603" s="196"/>
      <c r="AW603" s="196"/>
      <c r="AX603" s="17"/>
      <c r="AY603" s="9"/>
      <c r="AZ603" s="9"/>
      <c r="BA603" s="9"/>
    </row>
    <row r="604" spans="1:53" ht="15" outlineLevel="1" x14ac:dyDescent="0.25">
      <c r="A604" s="7"/>
      <c r="B604" s="8"/>
      <c r="C604" s="18"/>
      <c r="D604" s="18"/>
      <c r="E604" s="18"/>
      <c r="F604" s="27"/>
      <c r="G604" s="27" t="str">
        <f t="shared" si="137"/>
        <v>GGGC1OFa2</v>
      </c>
      <c r="H604" s="232">
        <f t="shared" si="138"/>
        <v>0</v>
      </c>
      <c r="I604" s="232">
        <f t="shared" si="138"/>
        <v>0</v>
      </c>
      <c r="J604" s="232">
        <f t="shared" si="138"/>
        <v>0</v>
      </c>
      <c r="K604" s="232">
        <f t="shared" si="138"/>
        <v>0</v>
      </c>
      <c r="L604" s="743" cm="1">
        <f t="array" ref="L604">INDEX($H604:$K604,0,MATCH(L$594,$H$594:$K$594,0))*HLOOKUP(L$593,$J$590:$R$591,2)</f>
        <v>0</v>
      </c>
      <c r="M604" s="743" cm="1">
        <f t="array" ref="M604">INDEX($H604:$K604,0,MATCH(M$594,$H$594:$K$594,0))*HLOOKUP(M$593,$J$590:$R$591,2)</f>
        <v>0</v>
      </c>
      <c r="N604" s="743" cm="1">
        <f t="array" ref="N604">INDEX($H604:$K604,0,MATCH(N$594,$H$594:$K$594,0))*HLOOKUP(N$593,$J$590:$R$591,2)</f>
        <v>0</v>
      </c>
      <c r="O604" s="743" cm="1">
        <f t="array" ref="O604">INDEX($H604:$K604,0,MATCH(O$594,$H$594:$K$594,0))*HLOOKUP(O$593,$J$590:$R$591,2)</f>
        <v>0</v>
      </c>
      <c r="P604" s="743" cm="1">
        <f t="array" ref="P604">INDEX($H604:$K604,0,MATCH(P$594,$H$594:$K$594,0))*HLOOKUP(P$593,$J$590:$R$591,2)</f>
        <v>0</v>
      </c>
      <c r="Q604" s="743" cm="1">
        <f t="array" ref="Q604">INDEX($H604:$K604,0,MATCH(Q$594,$H$594:$K$594,0))*HLOOKUP(Q$593,$J$590:$R$591,2)</f>
        <v>0</v>
      </c>
      <c r="R604" s="743" cm="1">
        <f t="array" ref="R604">INDEX($H604:$K604,0,MATCH(R$594,$H$594:$K$594,0))*HLOOKUP(R$593,$J$590:$R$591,2)</f>
        <v>0</v>
      </c>
      <c r="S604" s="743" cm="1">
        <f t="array" ref="S604">INDEX($H604:$K604,0,MATCH(S$594,$H$594:$K$594,0))*HLOOKUP(S$593,$J$590:$R$591,2)</f>
        <v>0</v>
      </c>
      <c r="T604" s="743" cm="1">
        <f t="array" ref="T604">INDEX($H604:$K604,0,MATCH(T$594,$H$594:$K$594,0))*HLOOKUP(T$593,$J$590:$R$591,2)</f>
        <v>0</v>
      </c>
      <c r="U604" s="743" cm="1">
        <f t="array" ref="U604">INDEX($H604:$K604,0,MATCH(U$594,$H$594:$K$594,0))*HLOOKUP(U$593,$J$590:$R$591,2)</f>
        <v>0</v>
      </c>
      <c r="V604" s="743" cm="1">
        <f t="array" ref="V604">INDEX($H604:$K604,0,MATCH(V$594,$H$594:$K$594,0))*HLOOKUP(V$593,$J$590:$R$591,2)</f>
        <v>0</v>
      </c>
      <c r="W604" s="743" cm="1">
        <f t="array" ref="W604">INDEX($H604:$K604,0,MATCH(W$594,$H$594:$K$594,0))*HLOOKUP(W$593,$J$590:$R$591,2)</f>
        <v>0</v>
      </c>
      <c r="X604" s="743" cm="1">
        <f t="array" ref="X604">INDEX($H604:$K604,0,MATCH(X$594,$H$594:$K$594,0))*HLOOKUP(X$593,$J$590:$R$591,2)</f>
        <v>0</v>
      </c>
      <c r="Y604" s="743" cm="1">
        <f t="array" ref="Y604">INDEX($H604:$K604,0,MATCH(Y$594,$H$594:$K$594,0))*HLOOKUP(Y$593,$J$590:$R$591,2)</f>
        <v>0</v>
      </c>
      <c r="Z604" s="743" cm="1">
        <f t="array" ref="Z604">INDEX($H604:$K604,0,MATCH(Z$594,$H$594:$K$594,0))*HLOOKUP(Z$593,$J$590:$R$591,2)</f>
        <v>0</v>
      </c>
      <c r="AA604" s="743" cm="1">
        <f t="array" ref="AA604">INDEX($H604:$K604,0,MATCH(AA$594,$H$594:$K$594,0))*HLOOKUP(AA$593,$J$590:$R$591,2)</f>
        <v>0</v>
      </c>
      <c r="AB604" s="743" cm="1">
        <f t="array" ref="AB604">INDEX($H604:$K604,0,MATCH(AB$594,$H$594:$K$594,0))*HLOOKUP(AB$593,$J$590:$R$591,2)</f>
        <v>0</v>
      </c>
      <c r="AC604" s="743" cm="1">
        <f t="array" ref="AC604">INDEX($H604:$K604,0,MATCH(AC$594,$H$594:$K$594,0))*HLOOKUP(AC$593,$J$590:$R$591,2)</f>
        <v>0</v>
      </c>
      <c r="AD604" s="743" cm="1">
        <f t="array" ref="AD604">INDEX($H604:$K604,0,MATCH(AD$594,$H$594:$K$594,0))*HLOOKUP(AD$593,$J$590:$R$591,2)</f>
        <v>0</v>
      </c>
      <c r="AE604" s="743" cm="1">
        <f t="array" ref="AE604">INDEX($H604:$K604,0,MATCH(AE$594,$H$594:$K$594,0))*HLOOKUP(AE$593,$J$590:$R$591,2)</f>
        <v>0</v>
      </c>
      <c r="AF604" s="743" cm="1">
        <f t="array" ref="AF604">INDEX($H604:$K604,0,MATCH(AF$594,$H$594:$K$594,0))*HLOOKUP(AF$593,$J$590:$R$591,2)</f>
        <v>0</v>
      </c>
      <c r="AG604" s="743" cm="1">
        <f t="array" ref="AG604">INDEX($H604:$K604,0,MATCH(AG$594,$H$594:$K$594,0))*HLOOKUP(AG$593,$J$590:$R$591,2)</f>
        <v>0</v>
      </c>
      <c r="AH604" s="743" cm="1">
        <f t="array" ref="AH604">INDEX($H604:$K604,0,MATCH(AH$594,$H$594:$K$594,0))*HLOOKUP(AH$593,$J$590:$R$591,2)</f>
        <v>0</v>
      </c>
      <c r="AI604" s="743" cm="1">
        <f t="array" ref="AI604">INDEX($H604:$K604,0,MATCH(AI$594,$H$594:$K$594,0))*HLOOKUP(AI$593,$J$590:$R$591,2)</f>
        <v>0</v>
      </c>
      <c r="AJ604" s="743" cm="1">
        <f t="array" ref="AJ604">INDEX($H604:$K604,0,MATCH(AJ$594,$H$594:$K$594,0))*HLOOKUP(AJ$593,$J$590:$R$591,2)</f>
        <v>0</v>
      </c>
      <c r="AK604" s="743" cm="1">
        <f t="array" ref="AK604">INDEX($H604:$K604,0,MATCH(AK$594,$H$594:$K$594,0))*HLOOKUP(AK$593,$J$590:$R$591,2)</f>
        <v>0</v>
      </c>
      <c r="AL604" s="743" cm="1">
        <f t="array" ref="AL604">INDEX($H604:$K604,0,MATCH(AL$594,$H$594:$K$594,0))*HLOOKUP(AL$593,$J$590:$R$591,2)</f>
        <v>0</v>
      </c>
      <c r="AM604" s="743" cm="1">
        <f t="array" ref="AM604">INDEX($H604:$K604,0,MATCH(AM$594,$H$594:$K$594,0))*HLOOKUP(AM$593,$J$590:$R$591,2)</f>
        <v>0</v>
      </c>
      <c r="AN604" s="743" cm="1">
        <f t="array" ref="AN604">INDEX($H604:$K604,0,MATCH(AN$594,$H$594:$K$594,0))*HLOOKUP(AN$593,$J$590:$R$591,2)</f>
        <v>0</v>
      </c>
      <c r="AO604" s="743" cm="1">
        <f t="array" ref="AO604">INDEX($H604:$K604,0,MATCH(AO$594,$H$594:$K$594,0))*HLOOKUP(AO$593,$J$590:$R$591,2)</f>
        <v>0</v>
      </c>
      <c r="AP604" s="743" cm="1">
        <f t="array" ref="AP604">INDEX($H604:$K604,0,MATCH(AP$594,$H$594:$K$594,0))*HLOOKUP(AP$593,$J$590:$R$591,2)</f>
        <v>0</v>
      </c>
      <c r="AQ604" s="743" cm="1">
        <f t="array" ref="AQ604">INDEX($H604:$K604,0,MATCH(AQ$594,$H$594:$K$594,0))*HLOOKUP(AQ$593,$J$590:$R$591,2)</f>
        <v>0</v>
      </c>
      <c r="AR604" s="743" cm="1">
        <f t="array" ref="AR604">INDEX($H604:$K604,0,MATCH(AR$594,$H$594:$K$594,0))*HLOOKUP(AR$593,$J$590:$R$591,2)</f>
        <v>0</v>
      </c>
      <c r="AS604" s="743" cm="1">
        <f t="array" ref="AS604">INDEX($H604:$K604,0,MATCH(AS$594,$H$594:$K$594,0))*HLOOKUP(AS$593,$J$590:$R$591,2)</f>
        <v>0</v>
      </c>
      <c r="AT604" s="743" cm="1">
        <f t="array" ref="AT604">INDEX($H604:$K604,0,MATCH(AT$594,$H$594:$K$594,0))*HLOOKUP(AT$593,$J$590:$R$591,2)</f>
        <v>0</v>
      </c>
      <c r="AU604" s="743" cm="1">
        <f t="array" ref="AU604">INDEX($H604:$K604,0,MATCH(AU$594,$H$594:$K$594,0))*HLOOKUP(AU$593,$J$590:$R$591,2)</f>
        <v>0</v>
      </c>
      <c r="AV604" s="196"/>
      <c r="AW604" s="196"/>
      <c r="AX604" s="17"/>
      <c r="AY604" s="9"/>
      <c r="AZ604" s="9"/>
      <c r="BA604" s="9"/>
    </row>
    <row r="605" spans="1:53" ht="15" outlineLevel="1" x14ac:dyDescent="0.25">
      <c r="A605" s="7"/>
      <c r="B605" s="8"/>
      <c r="C605" s="18"/>
      <c r="D605" s="18"/>
      <c r="E605" s="18"/>
      <c r="F605" s="27"/>
      <c r="G605" s="27" t="str">
        <f t="shared" si="137"/>
        <v>SPSPSPSPSPsp</v>
      </c>
      <c r="H605" s="232">
        <f t="shared" si="138"/>
        <v>0</v>
      </c>
      <c r="I605" s="232">
        <f t="shared" si="138"/>
        <v>0</v>
      </c>
      <c r="J605" s="232">
        <f t="shared" si="138"/>
        <v>0</v>
      </c>
      <c r="K605" s="232">
        <f t="shared" si="138"/>
        <v>0</v>
      </c>
      <c r="L605" s="743" cm="1">
        <f t="array" ref="L605">INDEX($H605:$K605,0,MATCH(L$594,$H$594:$K$594,0))*HLOOKUP(L$593,$J$590:$R$591,2)</f>
        <v>0</v>
      </c>
      <c r="M605" s="743" cm="1">
        <f t="array" ref="M605">INDEX($H605:$K605,0,MATCH(M$594,$H$594:$K$594,0))*HLOOKUP(M$593,$J$590:$R$591,2)</f>
        <v>0</v>
      </c>
      <c r="N605" s="743" cm="1">
        <f t="array" ref="N605">INDEX($H605:$K605,0,MATCH(N$594,$H$594:$K$594,0))*HLOOKUP(N$593,$J$590:$R$591,2)</f>
        <v>0</v>
      </c>
      <c r="O605" s="743" cm="1">
        <f t="array" ref="O605">INDEX($H605:$K605,0,MATCH(O$594,$H$594:$K$594,0))*HLOOKUP(O$593,$J$590:$R$591,2)</f>
        <v>0</v>
      </c>
      <c r="P605" s="743" cm="1">
        <f t="array" ref="P605">INDEX($H605:$K605,0,MATCH(P$594,$H$594:$K$594,0))*HLOOKUP(P$593,$J$590:$R$591,2)</f>
        <v>0</v>
      </c>
      <c r="Q605" s="743" cm="1">
        <f t="array" ref="Q605">INDEX($H605:$K605,0,MATCH(Q$594,$H$594:$K$594,0))*HLOOKUP(Q$593,$J$590:$R$591,2)</f>
        <v>0</v>
      </c>
      <c r="R605" s="743" cm="1">
        <f t="array" ref="R605">INDEX($H605:$K605,0,MATCH(R$594,$H$594:$K$594,0))*HLOOKUP(R$593,$J$590:$R$591,2)</f>
        <v>0</v>
      </c>
      <c r="S605" s="743" cm="1">
        <f t="array" ref="S605">INDEX($H605:$K605,0,MATCH(S$594,$H$594:$K$594,0))*HLOOKUP(S$593,$J$590:$R$591,2)</f>
        <v>0</v>
      </c>
      <c r="T605" s="743" cm="1">
        <f t="array" ref="T605">INDEX($H605:$K605,0,MATCH(T$594,$H$594:$K$594,0))*HLOOKUP(T$593,$J$590:$R$591,2)</f>
        <v>0</v>
      </c>
      <c r="U605" s="743" cm="1">
        <f t="array" ref="U605">INDEX($H605:$K605,0,MATCH(U$594,$H$594:$K$594,0))*HLOOKUP(U$593,$J$590:$R$591,2)</f>
        <v>0</v>
      </c>
      <c r="V605" s="743" cm="1">
        <f t="array" ref="V605">INDEX($H605:$K605,0,MATCH(V$594,$H$594:$K$594,0))*HLOOKUP(V$593,$J$590:$R$591,2)</f>
        <v>0</v>
      </c>
      <c r="W605" s="743" cm="1">
        <f t="array" ref="W605">INDEX($H605:$K605,0,MATCH(W$594,$H$594:$K$594,0))*HLOOKUP(W$593,$J$590:$R$591,2)</f>
        <v>0</v>
      </c>
      <c r="X605" s="743" cm="1">
        <f t="array" ref="X605">INDEX($H605:$K605,0,MATCH(X$594,$H$594:$K$594,0))*HLOOKUP(X$593,$J$590:$R$591,2)</f>
        <v>0</v>
      </c>
      <c r="Y605" s="743" cm="1">
        <f t="array" ref="Y605">INDEX($H605:$K605,0,MATCH(Y$594,$H$594:$K$594,0))*HLOOKUP(Y$593,$J$590:$R$591,2)</f>
        <v>0</v>
      </c>
      <c r="Z605" s="743" cm="1">
        <f t="array" ref="Z605">INDEX($H605:$K605,0,MATCH(Z$594,$H$594:$K$594,0))*HLOOKUP(Z$593,$J$590:$R$591,2)</f>
        <v>0</v>
      </c>
      <c r="AA605" s="743" cm="1">
        <f t="array" ref="AA605">INDEX($H605:$K605,0,MATCH(AA$594,$H$594:$K$594,0))*HLOOKUP(AA$593,$J$590:$R$591,2)</f>
        <v>0</v>
      </c>
      <c r="AB605" s="743" cm="1">
        <f t="array" ref="AB605">INDEX($H605:$K605,0,MATCH(AB$594,$H$594:$K$594,0))*HLOOKUP(AB$593,$J$590:$R$591,2)</f>
        <v>0</v>
      </c>
      <c r="AC605" s="743" cm="1">
        <f t="array" ref="AC605">INDEX($H605:$K605,0,MATCH(AC$594,$H$594:$K$594,0))*HLOOKUP(AC$593,$J$590:$R$591,2)</f>
        <v>0</v>
      </c>
      <c r="AD605" s="743" cm="1">
        <f t="array" ref="AD605">INDEX($H605:$K605,0,MATCH(AD$594,$H$594:$K$594,0))*HLOOKUP(AD$593,$J$590:$R$591,2)</f>
        <v>0</v>
      </c>
      <c r="AE605" s="743" cm="1">
        <f t="array" ref="AE605">INDEX($H605:$K605,0,MATCH(AE$594,$H$594:$K$594,0))*HLOOKUP(AE$593,$J$590:$R$591,2)</f>
        <v>0</v>
      </c>
      <c r="AF605" s="743" cm="1">
        <f t="array" ref="AF605">INDEX($H605:$K605,0,MATCH(AF$594,$H$594:$K$594,0))*HLOOKUP(AF$593,$J$590:$R$591,2)</f>
        <v>0</v>
      </c>
      <c r="AG605" s="743" cm="1">
        <f t="array" ref="AG605">INDEX($H605:$K605,0,MATCH(AG$594,$H$594:$K$594,0))*HLOOKUP(AG$593,$J$590:$R$591,2)</f>
        <v>0</v>
      </c>
      <c r="AH605" s="743" cm="1">
        <f t="array" ref="AH605">INDEX($H605:$K605,0,MATCH(AH$594,$H$594:$K$594,0))*HLOOKUP(AH$593,$J$590:$R$591,2)</f>
        <v>0</v>
      </c>
      <c r="AI605" s="743" cm="1">
        <f t="array" ref="AI605">INDEX($H605:$K605,0,MATCH(AI$594,$H$594:$K$594,0))*HLOOKUP(AI$593,$J$590:$R$591,2)</f>
        <v>0</v>
      </c>
      <c r="AJ605" s="743" cm="1">
        <f t="array" ref="AJ605">INDEX($H605:$K605,0,MATCH(AJ$594,$H$594:$K$594,0))*HLOOKUP(AJ$593,$J$590:$R$591,2)</f>
        <v>0</v>
      </c>
      <c r="AK605" s="743" cm="1">
        <f t="array" ref="AK605">INDEX($H605:$K605,0,MATCH(AK$594,$H$594:$K$594,0))*HLOOKUP(AK$593,$J$590:$R$591,2)</f>
        <v>0</v>
      </c>
      <c r="AL605" s="743" cm="1">
        <f t="array" ref="AL605">INDEX($H605:$K605,0,MATCH(AL$594,$H$594:$K$594,0))*HLOOKUP(AL$593,$J$590:$R$591,2)</f>
        <v>0</v>
      </c>
      <c r="AM605" s="743" cm="1">
        <f t="array" ref="AM605">INDEX($H605:$K605,0,MATCH(AM$594,$H$594:$K$594,0))*HLOOKUP(AM$593,$J$590:$R$591,2)</f>
        <v>0</v>
      </c>
      <c r="AN605" s="743" cm="1">
        <f t="array" ref="AN605">INDEX($H605:$K605,0,MATCH(AN$594,$H$594:$K$594,0))*HLOOKUP(AN$593,$J$590:$R$591,2)</f>
        <v>0</v>
      </c>
      <c r="AO605" s="743" cm="1">
        <f t="array" ref="AO605">INDEX($H605:$K605,0,MATCH(AO$594,$H$594:$K$594,0))*HLOOKUP(AO$593,$J$590:$R$591,2)</f>
        <v>0</v>
      </c>
      <c r="AP605" s="743" cm="1">
        <f t="array" ref="AP605">INDEX($H605:$K605,0,MATCH(AP$594,$H$594:$K$594,0))*HLOOKUP(AP$593,$J$590:$R$591,2)</f>
        <v>0</v>
      </c>
      <c r="AQ605" s="743" cm="1">
        <f t="array" ref="AQ605">INDEX($H605:$K605,0,MATCH(AQ$594,$H$594:$K$594,0))*HLOOKUP(AQ$593,$J$590:$R$591,2)</f>
        <v>0</v>
      </c>
      <c r="AR605" s="743" cm="1">
        <f t="array" ref="AR605">INDEX($H605:$K605,0,MATCH(AR$594,$H$594:$K$594,0))*HLOOKUP(AR$593,$J$590:$R$591,2)</f>
        <v>0</v>
      </c>
      <c r="AS605" s="743" cm="1">
        <f t="array" ref="AS605">INDEX($H605:$K605,0,MATCH(AS$594,$H$594:$K$594,0))*HLOOKUP(AS$593,$J$590:$R$591,2)</f>
        <v>0</v>
      </c>
      <c r="AT605" s="743" cm="1">
        <f t="array" ref="AT605">INDEX($H605:$K605,0,MATCH(AT$594,$H$594:$K$594,0))*HLOOKUP(AT$593,$J$590:$R$591,2)</f>
        <v>0</v>
      </c>
      <c r="AU605" s="743" cm="1">
        <f t="array" ref="AU605">INDEX($H605:$K605,0,MATCH(AU$594,$H$594:$K$594,0))*HLOOKUP(AU$593,$J$590:$R$591,2)</f>
        <v>0</v>
      </c>
      <c r="AV605" s="196"/>
      <c r="AW605" s="196"/>
      <c r="AX605" s="17"/>
      <c r="AY605" s="9"/>
      <c r="AZ605" s="9"/>
      <c r="BA605" s="9"/>
    </row>
    <row r="606" spans="1:53" ht="15" outlineLevel="1" x14ac:dyDescent="0.25">
      <c r="A606" s="7"/>
      <c r="B606" s="8"/>
      <c r="C606" s="18"/>
      <c r="D606" s="18"/>
      <c r="E606" s="18"/>
      <c r="F606" s="27"/>
      <c r="G606" s="27" t="str">
        <f t="shared" si="137"/>
        <v>ANWFWb</v>
      </c>
      <c r="H606" s="232">
        <f t="shared" si="138"/>
        <v>0</v>
      </c>
      <c r="I606" s="232">
        <f t="shared" si="138"/>
        <v>1</v>
      </c>
      <c r="J606" s="232">
        <f t="shared" si="138"/>
        <v>1</v>
      </c>
      <c r="K606" s="232">
        <f t="shared" si="138"/>
        <v>1</v>
      </c>
      <c r="L606" s="743" cm="1">
        <f t="array" ref="L606">INDEX($H606:$K606,0,MATCH(L$594,$H$594:$K$594,0))*HLOOKUP(L$593,$J$590:$R$591,2)</f>
        <v>0</v>
      </c>
      <c r="M606" s="743" cm="1">
        <f t="array" ref="M606">INDEX($H606:$K606,0,MATCH(M$594,$H$594:$K$594,0))*HLOOKUP(M$593,$J$590:$R$591,2)</f>
        <v>1</v>
      </c>
      <c r="N606" s="743" cm="1">
        <f t="array" ref="N606">INDEX($H606:$K606,0,MATCH(N$594,$H$594:$K$594,0))*HLOOKUP(N$593,$J$590:$R$591,2)</f>
        <v>1</v>
      </c>
      <c r="O606" s="743" cm="1">
        <f t="array" ref="O606">INDEX($H606:$K606,0,MATCH(O$594,$H$594:$K$594,0))*HLOOKUP(O$593,$J$590:$R$591,2)</f>
        <v>1</v>
      </c>
      <c r="P606" s="743" cm="1">
        <f t="array" ref="P606">INDEX($H606:$K606,0,MATCH(P$594,$H$594:$K$594,0))*HLOOKUP(P$593,$J$590:$R$591,2)</f>
        <v>0</v>
      </c>
      <c r="Q606" s="743" cm="1">
        <f t="array" ref="Q606">INDEX($H606:$K606,0,MATCH(Q$594,$H$594:$K$594,0))*HLOOKUP(Q$593,$J$590:$R$591,2)</f>
        <v>1</v>
      </c>
      <c r="R606" s="743" cm="1">
        <f t="array" ref="R606">INDEX($H606:$K606,0,MATCH(R$594,$H$594:$K$594,0))*HLOOKUP(R$593,$J$590:$R$591,2)</f>
        <v>1</v>
      </c>
      <c r="S606" s="743" cm="1">
        <f t="array" ref="S606">INDEX($H606:$K606,0,MATCH(S$594,$H$594:$K$594,0))*HLOOKUP(S$593,$J$590:$R$591,2)</f>
        <v>1</v>
      </c>
      <c r="T606" s="743" cm="1">
        <f t="array" ref="T606">INDEX($H606:$K606,0,MATCH(T$594,$H$594:$K$594,0))*HLOOKUP(T$593,$J$590:$R$591,2)</f>
        <v>0</v>
      </c>
      <c r="U606" s="743" cm="1">
        <f t="array" ref="U606">INDEX($H606:$K606,0,MATCH(U$594,$H$594:$K$594,0))*HLOOKUP(U$593,$J$590:$R$591,2)</f>
        <v>1</v>
      </c>
      <c r="V606" s="743" cm="1">
        <f t="array" ref="V606">INDEX($H606:$K606,0,MATCH(V$594,$H$594:$K$594,0))*HLOOKUP(V$593,$J$590:$R$591,2)</f>
        <v>1</v>
      </c>
      <c r="W606" s="743" cm="1">
        <f t="array" ref="W606">INDEX($H606:$K606,0,MATCH(W$594,$H$594:$K$594,0))*HLOOKUP(W$593,$J$590:$R$591,2)</f>
        <v>1</v>
      </c>
      <c r="X606" s="743" cm="1">
        <f t="array" ref="X606">INDEX($H606:$K606,0,MATCH(X$594,$H$594:$K$594,0))*HLOOKUP(X$593,$J$590:$R$591,2)</f>
        <v>0</v>
      </c>
      <c r="Y606" s="743" cm="1">
        <f t="array" ref="Y606">INDEX($H606:$K606,0,MATCH(Y$594,$H$594:$K$594,0))*HLOOKUP(Y$593,$J$590:$R$591,2)</f>
        <v>1</v>
      </c>
      <c r="Z606" s="743" cm="1">
        <f t="array" ref="Z606">INDEX($H606:$K606,0,MATCH(Z$594,$H$594:$K$594,0))*HLOOKUP(Z$593,$J$590:$R$591,2)</f>
        <v>1</v>
      </c>
      <c r="AA606" s="743" cm="1">
        <f t="array" ref="AA606">INDEX($H606:$K606,0,MATCH(AA$594,$H$594:$K$594,0))*HLOOKUP(AA$593,$J$590:$R$591,2)</f>
        <v>1</v>
      </c>
      <c r="AB606" s="743" cm="1">
        <f t="array" ref="AB606">INDEX($H606:$K606,0,MATCH(AB$594,$H$594:$K$594,0))*HLOOKUP(AB$593,$J$590:$R$591,2)</f>
        <v>0</v>
      </c>
      <c r="AC606" s="743" cm="1">
        <f t="array" ref="AC606">INDEX($H606:$K606,0,MATCH(AC$594,$H$594:$K$594,0))*HLOOKUP(AC$593,$J$590:$R$591,2)</f>
        <v>1</v>
      </c>
      <c r="AD606" s="743" cm="1">
        <f t="array" ref="AD606">INDEX($H606:$K606,0,MATCH(AD$594,$H$594:$K$594,0))*HLOOKUP(AD$593,$J$590:$R$591,2)</f>
        <v>1</v>
      </c>
      <c r="AE606" s="743" cm="1">
        <f t="array" ref="AE606">INDEX($H606:$K606,0,MATCH(AE$594,$H$594:$K$594,0))*HLOOKUP(AE$593,$J$590:$R$591,2)</f>
        <v>1</v>
      </c>
      <c r="AF606" s="743" cm="1">
        <f t="array" ref="AF606">INDEX($H606:$K606,0,MATCH(AF$594,$H$594:$K$594,0))*HLOOKUP(AF$593,$J$590:$R$591,2)</f>
        <v>0</v>
      </c>
      <c r="AG606" s="743" cm="1">
        <f t="array" ref="AG606">INDEX($H606:$K606,0,MATCH(AG$594,$H$594:$K$594,0))*HLOOKUP(AG$593,$J$590:$R$591,2)</f>
        <v>1</v>
      </c>
      <c r="AH606" s="743" cm="1">
        <f t="array" ref="AH606">INDEX($H606:$K606,0,MATCH(AH$594,$H$594:$K$594,0))*HLOOKUP(AH$593,$J$590:$R$591,2)</f>
        <v>1</v>
      </c>
      <c r="AI606" s="743" cm="1">
        <f t="array" ref="AI606">INDEX($H606:$K606,0,MATCH(AI$594,$H$594:$K$594,0))*HLOOKUP(AI$593,$J$590:$R$591,2)</f>
        <v>1</v>
      </c>
      <c r="AJ606" s="743" cm="1">
        <f t="array" ref="AJ606">INDEX($H606:$K606,0,MATCH(AJ$594,$H$594:$K$594,0))*HLOOKUP(AJ$593,$J$590:$R$591,2)</f>
        <v>0</v>
      </c>
      <c r="AK606" s="743" cm="1">
        <f t="array" ref="AK606">INDEX($H606:$K606,0,MATCH(AK$594,$H$594:$K$594,0))*HLOOKUP(AK$593,$J$590:$R$591,2)</f>
        <v>1</v>
      </c>
      <c r="AL606" s="743" cm="1">
        <f t="array" ref="AL606">INDEX($H606:$K606,0,MATCH(AL$594,$H$594:$K$594,0))*HLOOKUP(AL$593,$J$590:$R$591,2)</f>
        <v>1</v>
      </c>
      <c r="AM606" s="743" cm="1">
        <f t="array" ref="AM606">INDEX($H606:$K606,0,MATCH(AM$594,$H$594:$K$594,0))*HLOOKUP(AM$593,$J$590:$R$591,2)</f>
        <v>1</v>
      </c>
      <c r="AN606" s="743" cm="1">
        <f t="array" ref="AN606">INDEX($H606:$K606,0,MATCH(AN$594,$H$594:$K$594,0))*HLOOKUP(AN$593,$J$590:$R$591,2)</f>
        <v>0</v>
      </c>
      <c r="AO606" s="743" cm="1">
        <f t="array" ref="AO606">INDEX($H606:$K606,0,MATCH(AO$594,$H$594:$K$594,0))*HLOOKUP(AO$593,$J$590:$R$591,2)</f>
        <v>1</v>
      </c>
      <c r="AP606" s="743" cm="1">
        <f t="array" ref="AP606">INDEX($H606:$K606,0,MATCH(AP$594,$H$594:$K$594,0))*HLOOKUP(AP$593,$J$590:$R$591,2)</f>
        <v>1</v>
      </c>
      <c r="AQ606" s="743" cm="1">
        <f t="array" ref="AQ606">INDEX($H606:$K606,0,MATCH(AQ$594,$H$594:$K$594,0))*HLOOKUP(AQ$593,$J$590:$R$591,2)</f>
        <v>1</v>
      </c>
      <c r="AR606" s="743" cm="1">
        <f t="array" ref="AR606">INDEX($H606:$K606,0,MATCH(AR$594,$H$594:$K$594,0))*HLOOKUP(AR$593,$J$590:$R$591,2)</f>
        <v>0</v>
      </c>
      <c r="AS606" s="743" cm="1">
        <f t="array" ref="AS606">INDEX($H606:$K606,0,MATCH(AS$594,$H$594:$K$594,0))*HLOOKUP(AS$593,$J$590:$R$591,2)</f>
        <v>1</v>
      </c>
      <c r="AT606" s="743" cm="1">
        <f t="array" ref="AT606">INDEX($H606:$K606,0,MATCH(AT$594,$H$594:$K$594,0))*HLOOKUP(AT$593,$J$590:$R$591,2)</f>
        <v>1</v>
      </c>
      <c r="AU606" s="743" cm="1">
        <f t="array" ref="AU606">INDEX($H606:$K606,0,MATCH(AU$594,$H$594:$K$594,0))*HLOOKUP(AU$593,$J$590:$R$591,2)</f>
        <v>1</v>
      </c>
      <c r="AV606" s="196"/>
      <c r="AW606" s="196"/>
      <c r="AX606" s="17"/>
      <c r="AY606" s="9"/>
      <c r="AZ606" s="9"/>
      <c r="BA606" s="9"/>
    </row>
    <row r="607" spans="1:53" ht="15" outlineLevel="1" x14ac:dyDescent="0.25">
      <c r="A607" s="7"/>
      <c r="B607" s="8"/>
      <c r="C607" s="18"/>
      <c r="D607" s="18"/>
      <c r="E607" s="18"/>
      <c r="F607" s="27"/>
      <c r="G607" s="27" t="str">
        <f t="shared" si="137"/>
        <v>ANWFWbd</v>
      </c>
      <c r="H607" s="232">
        <f t="shared" si="138"/>
        <v>0</v>
      </c>
      <c r="I607" s="232">
        <f t="shared" si="138"/>
        <v>1</v>
      </c>
      <c r="J607" s="232">
        <f t="shared" si="138"/>
        <v>1</v>
      </c>
      <c r="K607" s="232">
        <f t="shared" si="138"/>
        <v>1</v>
      </c>
      <c r="L607" s="743" cm="1">
        <f t="array" ref="L607">INDEX($H607:$K607,0,MATCH(L$594,$H$594:$K$594,0))*HLOOKUP(L$593,$J$590:$R$591,2)</f>
        <v>0</v>
      </c>
      <c r="M607" s="743" cm="1">
        <f t="array" ref="M607">INDEX($H607:$K607,0,MATCH(M$594,$H$594:$K$594,0))*HLOOKUP(M$593,$J$590:$R$591,2)</f>
        <v>1</v>
      </c>
      <c r="N607" s="743" cm="1">
        <f t="array" ref="N607">INDEX($H607:$K607,0,MATCH(N$594,$H$594:$K$594,0))*HLOOKUP(N$593,$J$590:$R$591,2)</f>
        <v>1</v>
      </c>
      <c r="O607" s="743" cm="1">
        <f t="array" ref="O607">INDEX($H607:$K607,0,MATCH(O$594,$H$594:$K$594,0))*HLOOKUP(O$593,$J$590:$R$591,2)</f>
        <v>1</v>
      </c>
      <c r="P607" s="743" cm="1">
        <f t="array" ref="P607">INDEX($H607:$K607,0,MATCH(P$594,$H$594:$K$594,0))*HLOOKUP(P$593,$J$590:$R$591,2)</f>
        <v>0</v>
      </c>
      <c r="Q607" s="743" cm="1">
        <f t="array" ref="Q607">INDEX($H607:$K607,0,MATCH(Q$594,$H$594:$K$594,0))*HLOOKUP(Q$593,$J$590:$R$591,2)</f>
        <v>1</v>
      </c>
      <c r="R607" s="743" cm="1">
        <f t="array" ref="R607">INDEX($H607:$K607,0,MATCH(R$594,$H$594:$K$594,0))*HLOOKUP(R$593,$J$590:$R$591,2)</f>
        <v>1</v>
      </c>
      <c r="S607" s="743" cm="1">
        <f t="array" ref="S607">INDEX($H607:$K607,0,MATCH(S$594,$H$594:$K$594,0))*HLOOKUP(S$593,$J$590:$R$591,2)</f>
        <v>1</v>
      </c>
      <c r="T607" s="743" cm="1">
        <f t="array" ref="T607">INDEX($H607:$K607,0,MATCH(T$594,$H$594:$K$594,0))*HLOOKUP(T$593,$J$590:$R$591,2)</f>
        <v>0</v>
      </c>
      <c r="U607" s="743" cm="1">
        <f t="array" ref="U607">INDEX($H607:$K607,0,MATCH(U$594,$H$594:$K$594,0))*HLOOKUP(U$593,$J$590:$R$591,2)</f>
        <v>1</v>
      </c>
      <c r="V607" s="743" cm="1">
        <f t="array" ref="V607">INDEX($H607:$K607,0,MATCH(V$594,$H$594:$K$594,0))*HLOOKUP(V$593,$J$590:$R$591,2)</f>
        <v>1</v>
      </c>
      <c r="W607" s="743" cm="1">
        <f t="array" ref="W607">INDEX($H607:$K607,0,MATCH(W$594,$H$594:$K$594,0))*HLOOKUP(W$593,$J$590:$R$591,2)</f>
        <v>1</v>
      </c>
      <c r="X607" s="743" cm="1">
        <f t="array" ref="X607">INDEX($H607:$K607,0,MATCH(X$594,$H$594:$K$594,0))*HLOOKUP(X$593,$J$590:$R$591,2)</f>
        <v>0</v>
      </c>
      <c r="Y607" s="743" cm="1">
        <f t="array" ref="Y607">INDEX($H607:$K607,0,MATCH(Y$594,$H$594:$K$594,0))*HLOOKUP(Y$593,$J$590:$R$591,2)</f>
        <v>1</v>
      </c>
      <c r="Z607" s="743" cm="1">
        <f t="array" ref="Z607">INDEX($H607:$K607,0,MATCH(Z$594,$H$594:$K$594,0))*HLOOKUP(Z$593,$J$590:$R$591,2)</f>
        <v>1</v>
      </c>
      <c r="AA607" s="743" cm="1">
        <f t="array" ref="AA607">INDEX($H607:$K607,0,MATCH(AA$594,$H$594:$K$594,0))*HLOOKUP(AA$593,$J$590:$R$591,2)</f>
        <v>1</v>
      </c>
      <c r="AB607" s="743" cm="1">
        <f t="array" ref="AB607">INDEX($H607:$K607,0,MATCH(AB$594,$H$594:$K$594,0))*HLOOKUP(AB$593,$J$590:$R$591,2)</f>
        <v>0</v>
      </c>
      <c r="AC607" s="743" cm="1">
        <f t="array" ref="AC607">INDEX($H607:$K607,0,MATCH(AC$594,$H$594:$K$594,0))*HLOOKUP(AC$593,$J$590:$R$591,2)</f>
        <v>1</v>
      </c>
      <c r="AD607" s="743" cm="1">
        <f t="array" ref="AD607">INDEX($H607:$K607,0,MATCH(AD$594,$H$594:$K$594,0))*HLOOKUP(AD$593,$J$590:$R$591,2)</f>
        <v>1</v>
      </c>
      <c r="AE607" s="743" cm="1">
        <f t="array" ref="AE607">INDEX($H607:$K607,0,MATCH(AE$594,$H$594:$K$594,0))*HLOOKUP(AE$593,$J$590:$R$591,2)</f>
        <v>1</v>
      </c>
      <c r="AF607" s="743" cm="1">
        <f t="array" ref="AF607">INDEX($H607:$K607,0,MATCH(AF$594,$H$594:$K$594,0))*HLOOKUP(AF$593,$J$590:$R$591,2)</f>
        <v>0</v>
      </c>
      <c r="AG607" s="743" cm="1">
        <f t="array" ref="AG607">INDEX($H607:$K607,0,MATCH(AG$594,$H$594:$K$594,0))*HLOOKUP(AG$593,$J$590:$R$591,2)</f>
        <v>1</v>
      </c>
      <c r="AH607" s="743" cm="1">
        <f t="array" ref="AH607">INDEX($H607:$K607,0,MATCH(AH$594,$H$594:$K$594,0))*HLOOKUP(AH$593,$J$590:$R$591,2)</f>
        <v>1</v>
      </c>
      <c r="AI607" s="743" cm="1">
        <f t="array" ref="AI607">INDEX($H607:$K607,0,MATCH(AI$594,$H$594:$K$594,0))*HLOOKUP(AI$593,$J$590:$R$591,2)</f>
        <v>1</v>
      </c>
      <c r="AJ607" s="743" cm="1">
        <f t="array" ref="AJ607">INDEX($H607:$K607,0,MATCH(AJ$594,$H$594:$K$594,0))*HLOOKUP(AJ$593,$J$590:$R$591,2)</f>
        <v>0</v>
      </c>
      <c r="AK607" s="743" cm="1">
        <f t="array" ref="AK607">INDEX($H607:$K607,0,MATCH(AK$594,$H$594:$K$594,0))*HLOOKUP(AK$593,$J$590:$R$591,2)</f>
        <v>1</v>
      </c>
      <c r="AL607" s="743" cm="1">
        <f t="array" ref="AL607">INDEX($H607:$K607,0,MATCH(AL$594,$H$594:$K$594,0))*HLOOKUP(AL$593,$J$590:$R$591,2)</f>
        <v>1</v>
      </c>
      <c r="AM607" s="743" cm="1">
        <f t="array" ref="AM607">INDEX($H607:$K607,0,MATCH(AM$594,$H$594:$K$594,0))*HLOOKUP(AM$593,$J$590:$R$591,2)</f>
        <v>1</v>
      </c>
      <c r="AN607" s="743" cm="1">
        <f t="array" ref="AN607">INDEX($H607:$K607,0,MATCH(AN$594,$H$594:$K$594,0))*HLOOKUP(AN$593,$J$590:$R$591,2)</f>
        <v>0</v>
      </c>
      <c r="AO607" s="743" cm="1">
        <f t="array" ref="AO607">INDEX($H607:$K607,0,MATCH(AO$594,$H$594:$K$594,0))*HLOOKUP(AO$593,$J$590:$R$591,2)</f>
        <v>1</v>
      </c>
      <c r="AP607" s="743" cm="1">
        <f t="array" ref="AP607">INDEX($H607:$K607,0,MATCH(AP$594,$H$594:$K$594,0))*HLOOKUP(AP$593,$J$590:$R$591,2)</f>
        <v>1</v>
      </c>
      <c r="AQ607" s="743" cm="1">
        <f t="array" ref="AQ607">INDEX($H607:$K607,0,MATCH(AQ$594,$H$594:$K$594,0))*HLOOKUP(AQ$593,$J$590:$R$591,2)</f>
        <v>1</v>
      </c>
      <c r="AR607" s="743" cm="1">
        <f t="array" ref="AR607">INDEX($H607:$K607,0,MATCH(AR$594,$H$594:$K$594,0))*HLOOKUP(AR$593,$J$590:$R$591,2)</f>
        <v>0</v>
      </c>
      <c r="AS607" s="743" cm="1">
        <f t="array" ref="AS607">INDEX($H607:$K607,0,MATCH(AS$594,$H$594:$K$594,0))*HLOOKUP(AS$593,$J$590:$R$591,2)</f>
        <v>1</v>
      </c>
      <c r="AT607" s="743" cm="1">
        <f t="array" ref="AT607">INDEX($H607:$K607,0,MATCH(AT$594,$H$594:$K$594,0))*HLOOKUP(AT$593,$J$590:$R$591,2)</f>
        <v>1</v>
      </c>
      <c r="AU607" s="743" cm="1">
        <f t="array" ref="AU607">INDEX($H607:$K607,0,MATCH(AU$594,$H$594:$K$594,0))*HLOOKUP(AU$593,$J$590:$R$591,2)</f>
        <v>1</v>
      </c>
      <c r="AV607" s="196"/>
      <c r="AW607" s="196"/>
      <c r="AX607" s="17"/>
      <c r="AY607" s="9"/>
      <c r="AZ607" s="9"/>
      <c r="BA607" s="9"/>
    </row>
    <row r="608" spans="1:53" ht="15" outlineLevel="1" x14ac:dyDescent="0.25">
      <c r="A608" s="7"/>
      <c r="B608" s="8"/>
      <c r="C608" s="18"/>
      <c r="D608" s="18"/>
      <c r="E608" s="18"/>
      <c r="F608" s="27"/>
      <c r="G608" s="27" t="str">
        <f t="shared" si="137"/>
        <v>AANWFw</v>
      </c>
      <c r="H608" s="232">
        <f t="shared" si="138"/>
        <v>0</v>
      </c>
      <c r="I608" s="232">
        <f t="shared" si="138"/>
        <v>1</v>
      </c>
      <c r="J608" s="232">
        <f t="shared" si="138"/>
        <v>1</v>
      </c>
      <c r="K608" s="232">
        <f t="shared" si="138"/>
        <v>1</v>
      </c>
      <c r="L608" s="743" cm="1">
        <f t="array" ref="L608">INDEX($H608:$K608,0,MATCH(L$594,$H$594:$K$594,0))*HLOOKUP(L$593,$J$590:$R$591,2)</f>
        <v>0</v>
      </c>
      <c r="M608" s="743" cm="1">
        <f t="array" ref="M608">INDEX($H608:$K608,0,MATCH(M$594,$H$594:$K$594,0))*HLOOKUP(M$593,$J$590:$R$591,2)</f>
        <v>1</v>
      </c>
      <c r="N608" s="743" cm="1">
        <f t="array" ref="N608">INDEX($H608:$K608,0,MATCH(N$594,$H$594:$K$594,0))*HLOOKUP(N$593,$J$590:$R$591,2)</f>
        <v>1</v>
      </c>
      <c r="O608" s="743" cm="1">
        <f t="array" ref="O608">INDEX($H608:$K608,0,MATCH(O$594,$H$594:$K$594,0))*HLOOKUP(O$593,$J$590:$R$591,2)</f>
        <v>1</v>
      </c>
      <c r="P608" s="743" cm="1">
        <f t="array" ref="P608">INDEX($H608:$K608,0,MATCH(P$594,$H$594:$K$594,0))*HLOOKUP(P$593,$J$590:$R$591,2)</f>
        <v>0</v>
      </c>
      <c r="Q608" s="743" cm="1">
        <f t="array" ref="Q608">INDEX($H608:$K608,0,MATCH(Q$594,$H$594:$K$594,0))*HLOOKUP(Q$593,$J$590:$R$591,2)</f>
        <v>1</v>
      </c>
      <c r="R608" s="743" cm="1">
        <f t="array" ref="R608">INDEX($H608:$K608,0,MATCH(R$594,$H$594:$K$594,0))*HLOOKUP(R$593,$J$590:$R$591,2)</f>
        <v>1</v>
      </c>
      <c r="S608" s="743" cm="1">
        <f t="array" ref="S608">INDEX($H608:$K608,0,MATCH(S$594,$H$594:$K$594,0))*HLOOKUP(S$593,$J$590:$R$591,2)</f>
        <v>1</v>
      </c>
      <c r="T608" s="743" cm="1">
        <f t="array" ref="T608">INDEX($H608:$K608,0,MATCH(T$594,$H$594:$K$594,0))*HLOOKUP(T$593,$J$590:$R$591,2)</f>
        <v>0</v>
      </c>
      <c r="U608" s="743" cm="1">
        <f t="array" ref="U608">INDEX($H608:$K608,0,MATCH(U$594,$H$594:$K$594,0))*HLOOKUP(U$593,$J$590:$R$591,2)</f>
        <v>1</v>
      </c>
      <c r="V608" s="743" cm="1">
        <f t="array" ref="V608">INDEX($H608:$K608,0,MATCH(V$594,$H$594:$K$594,0))*HLOOKUP(V$593,$J$590:$R$591,2)</f>
        <v>1</v>
      </c>
      <c r="W608" s="743" cm="1">
        <f t="array" ref="W608">INDEX($H608:$K608,0,MATCH(W$594,$H$594:$K$594,0))*HLOOKUP(W$593,$J$590:$R$591,2)</f>
        <v>1</v>
      </c>
      <c r="X608" s="743" cm="1">
        <f t="array" ref="X608">INDEX($H608:$K608,0,MATCH(X$594,$H$594:$K$594,0))*HLOOKUP(X$593,$J$590:$R$591,2)</f>
        <v>0</v>
      </c>
      <c r="Y608" s="743" cm="1">
        <f t="array" ref="Y608">INDEX($H608:$K608,0,MATCH(Y$594,$H$594:$K$594,0))*HLOOKUP(Y$593,$J$590:$R$591,2)</f>
        <v>1</v>
      </c>
      <c r="Z608" s="743" cm="1">
        <f t="array" ref="Z608">INDEX($H608:$K608,0,MATCH(Z$594,$H$594:$K$594,0))*HLOOKUP(Z$593,$J$590:$R$591,2)</f>
        <v>1</v>
      </c>
      <c r="AA608" s="743" cm="1">
        <f t="array" ref="AA608">INDEX($H608:$K608,0,MATCH(AA$594,$H$594:$K$594,0))*HLOOKUP(AA$593,$J$590:$R$591,2)</f>
        <v>1</v>
      </c>
      <c r="AB608" s="743" cm="1">
        <f t="array" ref="AB608">INDEX($H608:$K608,0,MATCH(AB$594,$H$594:$K$594,0))*HLOOKUP(AB$593,$J$590:$R$591,2)</f>
        <v>0</v>
      </c>
      <c r="AC608" s="743" cm="1">
        <f t="array" ref="AC608">INDEX($H608:$K608,0,MATCH(AC$594,$H$594:$K$594,0))*HLOOKUP(AC$593,$J$590:$R$591,2)</f>
        <v>1</v>
      </c>
      <c r="AD608" s="743" cm="1">
        <f t="array" ref="AD608">INDEX($H608:$K608,0,MATCH(AD$594,$H$594:$K$594,0))*HLOOKUP(AD$593,$J$590:$R$591,2)</f>
        <v>1</v>
      </c>
      <c r="AE608" s="743" cm="1">
        <f t="array" ref="AE608">INDEX($H608:$K608,0,MATCH(AE$594,$H$594:$K$594,0))*HLOOKUP(AE$593,$J$590:$R$591,2)</f>
        <v>1</v>
      </c>
      <c r="AF608" s="743" cm="1">
        <f t="array" ref="AF608">INDEX($H608:$K608,0,MATCH(AF$594,$H$594:$K$594,0))*HLOOKUP(AF$593,$J$590:$R$591,2)</f>
        <v>0</v>
      </c>
      <c r="AG608" s="743" cm="1">
        <f t="array" ref="AG608">INDEX($H608:$K608,0,MATCH(AG$594,$H$594:$K$594,0))*HLOOKUP(AG$593,$J$590:$R$591,2)</f>
        <v>1</v>
      </c>
      <c r="AH608" s="743" cm="1">
        <f t="array" ref="AH608">INDEX($H608:$K608,0,MATCH(AH$594,$H$594:$K$594,0))*HLOOKUP(AH$593,$J$590:$R$591,2)</f>
        <v>1</v>
      </c>
      <c r="AI608" s="743" cm="1">
        <f t="array" ref="AI608">INDEX($H608:$K608,0,MATCH(AI$594,$H$594:$K$594,0))*HLOOKUP(AI$593,$J$590:$R$591,2)</f>
        <v>1</v>
      </c>
      <c r="AJ608" s="743" cm="1">
        <f t="array" ref="AJ608">INDEX($H608:$K608,0,MATCH(AJ$594,$H$594:$K$594,0))*HLOOKUP(AJ$593,$J$590:$R$591,2)</f>
        <v>0</v>
      </c>
      <c r="AK608" s="743" cm="1">
        <f t="array" ref="AK608">INDEX($H608:$K608,0,MATCH(AK$594,$H$594:$K$594,0))*HLOOKUP(AK$593,$J$590:$R$591,2)</f>
        <v>1</v>
      </c>
      <c r="AL608" s="743" cm="1">
        <f t="array" ref="AL608">INDEX($H608:$K608,0,MATCH(AL$594,$H$594:$K$594,0))*HLOOKUP(AL$593,$J$590:$R$591,2)</f>
        <v>1</v>
      </c>
      <c r="AM608" s="743" cm="1">
        <f t="array" ref="AM608">INDEX($H608:$K608,0,MATCH(AM$594,$H$594:$K$594,0))*HLOOKUP(AM$593,$J$590:$R$591,2)</f>
        <v>1</v>
      </c>
      <c r="AN608" s="743" cm="1">
        <f t="array" ref="AN608">INDEX($H608:$K608,0,MATCH(AN$594,$H$594:$K$594,0))*HLOOKUP(AN$593,$J$590:$R$591,2)</f>
        <v>0</v>
      </c>
      <c r="AO608" s="743" cm="1">
        <f t="array" ref="AO608">INDEX($H608:$K608,0,MATCH(AO$594,$H$594:$K$594,0))*HLOOKUP(AO$593,$J$590:$R$591,2)</f>
        <v>1</v>
      </c>
      <c r="AP608" s="743" cm="1">
        <f t="array" ref="AP608">INDEX($H608:$K608,0,MATCH(AP$594,$H$594:$K$594,0))*HLOOKUP(AP$593,$J$590:$R$591,2)</f>
        <v>1</v>
      </c>
      <c r="AQ608" s="743" cm="1">
        <f t="array" ref="AQ608">INDEX($H608:$K608,0,MATCH(AQ$594,$H$594:$K$594,0))*HLOOKUP(AQ$593,$J$590:$R$591,2)</f>
        <v>1</v>
      </c>
      <c r="AR608" s="743" cm="1">
        <f t="array" ref="AR608">INDEX($H608:$K608,0,MATCH(AR$594,$H$594:$K$594,0))*HLOOKUP(AR$593,$J$590:$R$591,2)</f>
        <v>0</v>
      </c>
      <c r="AS608" s="743" cm="1">
        <f t="array" ref="AS608">INDEX($H608:$K608,0,MATCH(AS$594,$H$594:$K$594,0))*HLOOKUP(AS$593,$J$590:$R$591,2)</f>
        <v>1</v>
      </c>
      <c r="AT608" s="743" cm="1">
        <f t="array" ref="AT608">INDEX($H608:$K608,0,MATCH(AT$594,$H$594:$K$594,0))*HLOOKUP(AT$593,$J$590:$R$591,2)</f>
        <v>1</v>
      </c>
      <c r="AU608" s="743" cm="1">
        <f t="array" ref="AU608">INDEX($H608:$K608,0,MATCH(AU$594,$H$594:$K$594,0))*HLOOKUP(AU$593,$J$590:$R$591,2)</f>
        <v>1</v>
      </c>
      <c r="AV608" s="196"/>
      <c r="AW608" s="196"/>
      <c r="AX608" s="17"/>
      <c r="AY608" s="9"/>
      <c r="AZ608" s="9"/>
      <c r="BA608" s="9"/>
    </row>
    <row r="609" spans="1:53" ht="15" outlineLevel="1" x14ac:dyDescent="0.25">
      <c r="A609" s="7"/>
      <c r="B609" s="8"/>
      <c r="C609" s="18"/>
      <c r="D609" s="18"/>
      <c r="E609" s="18"/>
      <c r="F609" s="27"/>
      <c r="G609" s="27" t="str">
        <f t="shared" si="137"/>
        <v>AANWFwd</v>
      </c>
      <c r="H609" s="232">
        <f t="shared" si="138"/>
        <v>0</v>
      </c>
      <c r="I609" s="232">
        <f t="shared" si="138"/>
        <v>1</v>
      </c>
      <c r="J609" s="232">
        <f t="shared" si="138"/>
        <v>1</v>
      </c>
      <c r="K609" s="232">
        <f t="shared" si="138"/>
        <v>1</v>
      </c>
      <c r="L609" s="743" cm="1">
        <f t="array" ref="L609">INDEX($H609:$K609,0,MATCH(L$594,$H$594:$K$594,0))*HLOOKUP(L$593,$J$590:$R$591,2)</f>
        <v>0</v>
      </c>
      <c r="M609" s="743" cm="1">
        <f t="array" ref="M609">INDEX($H609:$K609,0,MATCH(M$594,$H$594:$K$594,0))*HLOOKUP(M$593,$J$590:$R$591,2)</f>
        <v>1</v>
      </c>
      <c r="N609" s="743" cm="1">
        <f t="array" ref="N609">INDEX($H609:$K609,0,MATCH(N$594,$H$594:$K$594,0))*HLOOKUP(N$593,$J$590:$R$591,2)</f>
        <v>1</v>
      </c>
      <c r="O609" s="743" cm="1">
        <f t="array" ref="O609">INDEX($H609:$K609,0,MATCH(O$594,$H$594:$K$594,0))*HLOOKUP(O$593,$J$590:$R$591,2)</f>
        <v>1</v>
      </c>
      <c r="P609" s="743" cm="1">
        <f t="array" ref="P609">INDEX($H609:$K609,0,MATCH(P$594,$H$594:$K$594,0))*HLOOKUP(P$593,$J$590:$R$591,2)</f>
        <v>0</v>
      </c>
      <c r="Q609" s="743" cm="1">
        <f t="array" ref="Q609">INDEX($H609:$K609,0,MATCH(Q$594,$H$594:$K$594,0))*HLOOKUP(Q$593,$J$590:$R$591,2)</f>
        <v>1</v>
      </c>
      <c r="R609" s="743" cm="1">
        <f t="array" ref="R609">INDEX($H609:$K609,0,MATCH(R$594,$H$594:$K$594,0))*HLOOKUP(R$593,$J$590:$R$591,2)</f>
        <v>1</v>
      </c>
      <c r="S609" s="743" cm="1">
        <f t="array" ref="S609">INDEX($H609:$K609,0,MATCH(S$594,$H$594:$K$594,0))*HLOOKUP(S$593,$J$590:$R$591,2)</f>
        <v>1</v>
      </c>
      <c r="T609" s="743" cm="1">
        <f t="array" ref="T609">INDEX($H609:$K609,0,MATCH(T$594,$H$594:$K$594,0))*HLOOKUP(T$593,$J$590:$R$591,2)</f>
        <v>0</v>
      </c>
      <c r="U609" s="743" cm="1">
        <f t="array" ref="U609">INDEX($H609:$K609,0,MATCH(U$594,$H$594:$K$594,0))*HLOOKUP(U$593,$J$590:$R$591,2)</f>
        <v>1</v>
      </c>
      <c r="V609" s="743" cm="1">
        <f t="array" ref="V609">INDEX($H609:$K609,0,MATCH(V$594,$H$594:$K$594,0))*HLOOKUP(V$593,$J$590:$R$591,2)</f>
        <v>1</v>
      </c>
      <c r="W609" s="743" cm="1">
        <f t="array" ref="W609">INDEX($H609:$K609,0,MATCH(W$594,$H$594:$K$594,0))*HLOOKUP(W$593,$J$590:$R$591,2)</f>
        <v>1</v>
      </c>
      <c r="X609" s="743" cm="1">
        <f t="array" ref="X609">INDEX($H609:$K609,0,MATCH(X$594,$H$594:$K$594,0))*HLOOKUP(X$593,$J$590:$R$591,2)</f>
        <v>0</v>
      </c>
      <c r="Y609" s="743" cm="1">
        <f t="array" ref="Y609">INDEX($H609:$K609,0,MATCH(Y$594,$H$594:$K$594,0))*HLOOKUP(Y$593,$J$590:$R$591,2)</f>
        <v>1</v>
      </c>
      <c r="Z609" s="743" cm="1">
        <f t="array" ref="Z609">INDEX($H609:$K609,0,MATCH(Z$594,$H$594:$K$594,0))*HLOOKUP(Z$593,$J$590:$R$591,2)</f>
        <v>1</v>
      </c>
      <c r="AA609" s="743" cm="1">
        <f t="array" ref="AA609">INDEX($H609:$K609,0,MATCH(AA$594,$H$594:$K$594,0))*HLOOKUP(AA$593,$J$590:$R$591,2)</f>
        <v>1</v>
      </c>
      <c r="AB609" s="743" cm="1">
        <f t="array" ref="AB609">INDEX($H609:$K609,0,MATCH(AB$594,$H$594:$K$594,0))*HLOOKUP(AB$593,$J$590:$R$591,2)</f>
        <v>0</v>
      </c>
      <c r="AC609" s="743" cm="1">
        <f t="array" ref="AC609">INDEX($H609:$K609,0,MATCH(AC$594,$H$594:$K$594,0))*HLOOKUP(AC$593,$J$590:$R$591,2)</f>
        <v>1</v>
      </c>
      <c r="AD609" s="743" cm="1">
        <f t="array" ref="AD609">INDEX($H609:$K609,0,MATCH(AD$594,$H$594:$K$594,0))*HLOOKUP(AD$593,$J$590:$R$591,2)</f>
        <v>1</v>
      </c>
      <c r="AE609" s="743" cm="1">
        <f t="array" ref="AE609">INDEX($H609:$K609,0,MATCH(AE$594,$H$594:$K$594,0))*HLOOKUP(AE$593,$J$590:$R$591,2)</f>
        <v>1</v>
      </c>
      <c r="AF609" s="743" cm="1">
        <f t="array" ref="AF609">INDEX($H609:$K609,0,MATCH(AF$594,$H$594:$K$594,0))*HLOOKUP(AF$593,$J$590:$R$591,2)</f>
        <v>0</v>
      </c>
      <c r="AG609" s="743" cm="1">
        <f t="array" ref="AG609">INDEX($H609:$K609,0,MATCH(AG$594,$H$594:$K$594,0))*HLOOKUP(AG$593,$J$590:$R$591,2)</f>
        <v>1</v>
      </c>
      <c r="AH609" s="743" cm="1">
        <f t="array" ref="AH609">INDEX($H609:$K609,0,MATCH(AH$594,$H$594:$K$594,0))*HLOOKUP(AH$593,$J$590:$R$591,2)</f>
        <v>1</v>
      </c>
      <c r="AI609" s="743" cm="1">
        <f t="array" ref="AI609">INDEX($H609:$K609,0,MATCH(AI$594,$H$594:$K$594,0))*HLOOKUP(AI$593,$J$590:$R$591,2)</f>
        <v>1</v>
      </c>
      <c r="AJ609" s="743" cm="1">
        <f t="array" ref="AJ609">INDEX($H609:$K609,0,MATCH(AJ$594,$H$594:$K$594,0))*HLOOKUP(AJ$593,$J$590:$R$591,2)</f>
        <v>0</v>
      </c>
      <c r="AK609" s="743" cm="1">
        <f t="array" ref="AK609">INDEX($H609:$K609,0,MATCH(AK$594,$H$594:$K$594,0))*HLOOKUP(AK$593,$J$590:$R$591,2)</f>
        <v>1</v>
      </c>
      <c r="AL609" s="743" cm="1">
        <f t="array" ref="AL609">INDEX($H609:$K609,0,MATCH(AL$594,$H$594:$K$594,0))*HLOOKUP(AL$593,$J$590:$R$591,2)</f>
        <v>1</v>
      </c>
      <c r="AM609" s="743" cm="1">
        <f t="array" ref="AM609">INDEX($H609:$K609,0,MATCH(AM$594,$H$594:$K$594,0))*HLOOKUP(AM$593,$J$590:$R$591,2)</f>
        <v>1</v>
      </c>
      <c r="AN609" s="743" cm="1">
        <f t="array" ref="AN609">INDEX($H609:$K609,0,MATCH(AN$594,$H$594:$K$594,0))*HLOOKUP(AN$593,$J$590:$R$591,2)</f>
        <v>0</v>
      </c>
      <c r="AO609" s="743" cm="1">
        <f t="array" ref="AO609">INDEX($H609:$K609,0,MATCH(AO$594,$H$594:$K$594,0))*HLOOKUP(AO$593,$J$590:$R$591,2)</f>
        <v>1</v>
      </c>
      <c r="AP609" s="743" cm="1">
        <f t="array" ref="AP609">INDEX($H609:$K609,0,MATCH(AP$594,$H$594:$K$594,0))*HLOOKUP(AP$593,$J$590:$R$591,2)</f>
        <v>1</v>
      </c>
      <c r="AQ609" s="743" cm="1">
        <f t="array" ref="AQ609">INDEX($H609:$K609,0,MATCH(AQ$594,$H$594:$K$594,0))*HLOOKUP(AQ$593,$J$590:$R$591,2)</f>
        <v>1</v>
      </c>
      <c r="AR609" s="743" cm="1">
        <f t="array" ref="AR609">INDEX($H609:$K609,0,MATCH(AR$594,$H$594:$K$594,0))*HLOOKUP(AR$593,$J$590:$R$591,2)</f>
        <v>0</v>
      </c>
      <c r="AS609" s="743" cm="1">
        <f t="array" ref="AS609">INDEX($H609:$K609,0,MATCH(AS$594,$H$594:$K$594,0))*HLOOKUP(AS$593,$J$590:$R$591,2)</f>
        <v>1</v>
      </c>
      <c r="AT609" s="743" cm="1">
        <f t="array" ref="AT609">INDEX($H609:$K609,0,MATCH(AT$594,$H$594:$K$594,0))*HLOOKUP(AT$593,$J$590:$R$591,2)</f>
        <v>1</v>
      </c>
      <c r="AU609" s="743" cm="1">
        <f t="array" ref="AU609">INDEX($H609:$K609,0,MATCH(AU$594,$H$594:$K$594,0))*HLOOKUP(AU$593,$J$590:$R$591,2)</f>
        <v>1</v>
      </c>
      <c r="AV609" s="196"/>
      <c r="AW609" s="196"/>
      <c r="AX609" s="17"/>
      <c r="AY609" s="9"/>
      <c r="AZ609" s="9"/>
      <c r="BA609" s="9"/>
    </row>
    <row r="610" spans="1:53" ht="15" outlineLevel="1" x14ac:dyDescent="0.25">
      <c r="A610" s="7"/>
      <c r="B610" s="8"/>
      <c r="C610" s="18"/>
      <c r="D610" s="18"/>
      <c r="E610" s="18"/>
      <c r="F610" s="27"/>
      <c r="G610" s="27" t="str">
        <f t="shared" si="137"/>
        <v>AAANWf</v>
      </c>
      <c r="H610" s="232">
        <f t="shared" si="138"/>
        <v>0</v>
      </c>
      <c r="I610" s="232">
        <f t="shared" si="138"/>
        <v>1</v>
      </c>
      <c r="J610" s="232">
        <f t="shared" si="138"/>
        <v>0</v>
      </c>
      <c r="K610" s="232">
        <f t="shared" si="138"/>
        <v>0</v>
      </c>
      <c r="L610" s="743" cm="1">
        <f t="array" ref="L610">INDEX($H610:$K610,0,MATCH(L$594,$H$594:$K$594,0))*HLOOKUP(L$593,$J$590:$R$591,2)</f>
        <v>0</v>
      </c>
      <c r="M610" s="743" cm="1">
        <f t="array" ref="M610">INDEX($H610:$K610,0,MATCH(M$594,$H$594:$K$594,0))*HLOOKUP(M$593,$J$590:$R$591,2)</f>
        <v>1</v>
      </c>
      <c r="N610" s="743" cm="1">
        <f t="array" ref="N610">INDEX($H610:$K610,0,MATCH(N$594,$H$594:$K$594,0))*HLOOKUP(N$593,$J$590:$R$591,2)</f>
        <v>0</v>
      </c>
      <c r="O610" s="743" cm="1">
        <f t="array" ref="O610">INDEX($H610:$K610,0,MATCH(O$594,$H$594:$K$594,0))*HLOOKUP(O$593,$J$590:$R$591,2)</f>
        <v>0</v>
      </c>
      <c r="P610" s="743" cm="1">
        <f t="array" ref="P610">INDEX($H610:$K610,0,MATCH(P$594,$H$594:$K$594,0))*HLOOKUP(P$593,$J$590:$R$591,2)</f>
        <v>0</v>
      </c>
      <c r="Q610" s="743" cm="1">
        <f t="array" ref="Q610">INDEX($H610:$K610,0,MATCH(Q$594,$H$594:$K$594,0))*HLOOKUP(Q$593,$J$590:$R$591,2)</f>
        <v>1</v>
      </c>
      <c r="R610" s="743" cm="1">
        <f t="array" ref="R610">INDEX($H610:$K610,0,MATCH(R$594,$H$594:$K$594,0))*HLOOKUP(R$593,$J$590:$R$591,2)</f>
        <v>0</v>
      </c>
      <c r="S610" s="743" cm="1">
        <f t="array" ref="S610">INDEX($H610:$K610,0,MATCH(S$594,$H$594:$K$594,0))*HLOOKUP(S$593,$J$590:$R$591,2)</f>
        <v>0</v>
      </c>
      <c r="T610" s="743" cm="1">
        <f t="array" ref="T610">INDEX($H610:$K610,0,MATCH(T$594,$H$594:$K$594,0))*HLOOKUP(T$593,$J$590:$R$591,2)</f>
        <v>0</v>
      </c>
      <c r="U610" s="743" cm="1">
        <f t="array" ref="U610">INDEX($H610:$K610,0,MATCH(U$594,$H$594:$K$594,0))*HLOOKUP(U$593,$J$590:$R$591,2)</f>
        <v>1</v>
      </c>
      <c r="V610" s="743" cm="1">
        <f t="array" ref="V610">INDEX($H610:$K610,0,MATCH(V$594,$H$594:$K$594,0))*HLOOKUP(V$593,$J$590:$R$591,2)</f>
        <v>0</v>
      </c>
      <c r="W610" s="743" cm="1">
        <f t="array" ref="W610">INDEX($H610:$K610,0,MATCH(W$594,$H$594:$K$594,0))*HLOOKUP(W$593,$J$590:$R$591,2)</f>
        <v>0</v>
      </c>
      <c r="X610" s="743" cm="1">
        <f t="array" ref="X610">INDEX($H610:$K610,0,MATCH(X$594,$H$594:$K$594,0))*HLOOKUP(X$593,$J$590:$R$591,2)</f>
        <v>0</v>
      </c>
      <c r="Y610" s="743" cm="1">
        <f t="array" ref="Y610">INDEX($H610:$K610,0,MATCH(Y$594,$H$594:$K$594,0))*HLOOKUP(Y$593,$J$590:$R$591,2)</f>
        <v>1</v>
      </c>
      <c r="Z610" s="743" cm="1">
        <f t="array" ref="Z610">INDEX($H610:$K610,0,MATCH(Z$594,$H$594:$K$594,0))*HLOOKUP(Z$593,$J$590:$R$591,2)</f>
        <v>0</v>
      </c>
      <c r="AA610" s="743" cm="1">
        <f t="array" ref="AA610">INDEX($H610:$K610,0,MATCH(AA$594,$H$594:$K$594,0))*HLOOKUP(AA$593,$J$590:$R$591,2)</f>
        <v>0</v>
      </c>
      <c r="AB610" s="743" cm="1">
        <f t="array" ref="AB610">INDEX($H610:$K610,0,MATCH(AB$594,$H$594:$K$594,0))*HLOOKUP(AB$593,$J$590:$R$591,2)</f>
        <v>0</v>
      </c>
      <c r="AC610" s="743" cm="1">
        <f t="array" ref="AC610">INDEX($H610:$K610,0,MATCH(AC$594,$H$594:$K$594,0))*HLOOKUP(AC$593,$J$590:$R$591,2)</f>
        <v>1</v>
      </c>
      <c r="AD610" s="743" cm="1">
        <f t="array" ref="AD610">INDEX($H610:$K610,0,MATCH(AD$594,$H$594:$K$594,0))*HLOOKUP(AD$593,$J$590:$R$591,2)</f>
        <v>0</v>
      </c>
      <c r="AE610" s="743" cm="1">
        <f t="array" ref="AE610">INDEX($H610:$K610,0,MATCH(AE$594,$H$594:$K$594,0))*HLOOKUP(AE$593,$J$590:$R$591,2)</f>
        <v>0</v>
      </c>
      <c r="AF610" s="743" cm="1">
        <f t="array" ref="AF610">INDEX($H610:$K610,0,MATCH(AF$594,$H$594:$K$594,0))*HLOOKUP(AF$593,$J$590:$R$591,2)</f>
        <v>0</v>
      </c>
      <c r="AG610" s="743" cm="1">
        <f t="array" ref="AG610">INDEX($H610:$K610,0,MATCH(AG$594,$H$594:$K$594,0))*HLOOKUP(AG$593,$J$590:$R$591,2)</f>
        <v>1</v>
      </c>
      <c r="AH610" s="743" cm="1">
        <f t="array" ref="AH610">INDEX($H610:$K610,0,MATCH(AH$594,$H$594:$K$594,0))*HLOOKUP(AH$593,$J$590:$R$591,2)</f>
        <v>0</v>
      </c>
      <c r="AI610" s="743" cm="1">
        <f t="array" ref="AI610">INDEX($H610:$K610,0,MATCH(AI$594,$H$594:$K$594,0))*HLOOKUP(AI$593,$J$590:$R$591,2)</f>
        <v>0</v>
      </c>
      <c r="AJ610" s="743" cm="1">
        <f t="array" ref="AJ610">INDEX($H610:$K610,0,MATCH(AJ$594,$H$594:$K$594,0))*HLOOKUP(AJ$593,$J$590:$R$591,2)</f>
        <v>0</v>
      </c>
      <c r="AK610" s="743" cm="1">
        <f t="array" ref="AK610">INDEX($H610:$K610,0,MATCH(AK$594,$H$594:$K$594,0))*HLOOKUP(AK$593,$J$590:$R$591,2)</f>
        <v>1</v>
      </c>
      <c r="AL610" s="743" cm="1">
        <f t="array" ref="AL610">INDEX($H610:$K610,0,MATCH(AL$594,$H$594:$K$594,0))*HLOOKUP(AL$593,$J$590:$R$591,2)</f>
        <v>0</v>
      </c>
      <c r="AM610" s="743" cm="1">
        <f t="array" ref="AM610">INDEX($H610:$K610,0,MATCH(AM$594,$H$594:$K$594,0))*HLOOKUP(AM$593,$J$590:$R$591,2)</f>
        <v>0</v>
      </c>
      <c r="AN610" s="743" cm="1">
        <f t="array" ref="AN610">INDEX($H610:$K610,0,MATCH(AN$594,$H$594:$K$594,0))*HLOOKUP(AN$593,$J$590:$R$591,2)</f>
        <v>0</v>
      </c>
      <c r="AO610" s="743" cm="1">
        <f t="array" ref="AO610">INDEX($H610:$K610,0,MATCH(AO$594,$H$594:$K$594,0))*HLOOKUP(AO$593,$J$590:$R$591,2)</f>
        <v>1</v>
      </c>
      <c r="AP610" s="743" cm="1">
        <f t="array" ref="AP610">INDEX($H610:$K610,0,MATCH(AP$594,$H$594:$K$594,0))*HLOOKUP(AP$593,$J$590:$R$591,2)</f>
        <v>0</v>
      </c>
      <c r="AQ610" s="743" cm="1">
        <f t="array" ref="AQ610">INDEX($H610:$K610,0,MATCH(AQ$594,$H$594:$K$594,0))*HLOOKUP(AQ$593,$J$590:$R$591,2)</f>
        <v>0</v>
      </c>
      <c r="AR610" s="743" cm="1">
        <f t="array" ref="AR610">INDEX($H610:$K610,0,MATCH(AR$594,$H$594:$K$594,0))*HLOOKUP(AR$593,$J$590:$R$591,2)</f>
        <v>0</v>
      </c>
      <c r="AS610" s="743" cm="1">
        <f t="array" ref="AS610">INDEX($H610:$K610,0,MATCH(AS$594,$H$594:$K$594,0))*HLOOKUP(AS$593,$J$590:$R$591,2)</f>
        <v>1</v>
      </c>
      <c r="AT610" s="743" cm="1">
        <f t="array" ref="AT610">INDEX($H610:$K610,0,MATCH(AT$594,$H$594:$K$594,0))*HLOOKUP(AT$593,$J$590:$R$591,2)</f>
        <v>0</v>
      </c>
      <c r="AU610" s="743" cm="1">
        <f t="array" ref="AU610">INDEX($H610:$K610,0,MATCH(AU$594,$H$594:$K$594,0))*HLOOKUP(AU$593,$J$590:$R$591,2)</f>
        <v>0</v>
      </c>
      <c r="AV610" s="196"/>
      <c r="AW610" s="196"/>
      <c r="AX610" s="17"/>
      <c r="AY610" s="9"/>
      <c r="AZ610" s="9"/>
      <c r="BA610" s="9"/>
    </row>
    <row r="611" spans="1:53" ht="15" outlineLevel="1" x14ac:dyDescent="0.25">
      <c r="A611" s="7"/>
      <c r="B611" s="8"/>
      <c r="C611" s="18"/>
      <c r="D611" s="18"/>
      <c r="E611" s="18"/>
      <c r="F611" s="27"/>
      <c r="G611" s="27" t="str">
        <f t="shared" si="137"/>
        <v>YAAA2Nw</v>
      </c>
      <c r="H611" s="232">
        <f t="shared" si="138"/>
        <v>0</v>
      </c>
      <c r="I611" s="232">
        <f t="shared" si="138"/>
        <v>1</v>
      </c>
      <c r="J611" s="232">
        <f t="shared" si="138"/>
        <v>1</v>
      </c>
      <c r="K611" s="232">
        <f t="shared" si="138"/>
        <v>1</v>
      </c>
      <c r="L611" s="743" cm="1">
        <f t="array" ref="L611">INDEX($H611:$K611,0,MATCH(L$594,$H$594:$K$594,0))*HLOOKUP(L$593,$J$590:$R$591,2)</f>
        <v>0</v>
      </c>
      <c r="M611" s="743" cm="1">
        <f t="array" ref="M611">INDEX($H611:$K611,0,MATCH(M$594,$H$594:$K$594,0))*HLOOKUP(M$593,$J$590:$R$591,2)</f>
        <v>1</v>
      </c>
      <c r="N611" s="743" cm="1">
        <f t="array" ref="N611">INDEX($H611:$K611,0,MATCH(N$594,$H$594:$K$594,0))*HLOOKUP(N$593,$J$590:$R$591,2)</f>
        <v>1</v>
      </c>
      <c r="O611" s="743" cm="1">
        <f t="array" ref="O611">INDEX($H611:$K611,0,MATCH(O$594,$H$594:$K$594,0))*HLOOKUP(O$593,$J$590:$R$591,2)</f>
        <v>1</v>
      </c>
      <c r="P611" s="743" cm="1">
        <f t="array" ref="P611">INDEX($H611:$K611,0,MATCH(P$594,$H$594:$K$594,0))*HLOOKUP(P$593,$J$590:$R$591,2)</f>
        <v>0</v>
      </c>
      <c r="Q611" s="743" cm="1">
        <f t="array" ref="Q611">INDEX($H611:$K611,0,MATCH(Q$594,$H$594:$K$594,0))*HLOOKUP(Q$593,$J$590:$R$591,2)</f>
        <v>1</v>
      </c>
      <c r="R611" s="743" cm="1">
        <f t="array" ref="R611">INDEX($H611:$K611,0,MATCH(R$594,$H$594:$K$594,0))*HLOOKUP(R$593,$J$590:$R$591,2)</f>
        <v>1</v>
      </c>
      <c r="S611" s="743" cm="1">
        <f t="array" ref="S611">INDEX($H611:$K611,0,MATCH(S$594,$H$594:$K$594,0))*HLOOKUP(S$593,$J$590:$R$591,2)</f>
        <v>1</v>
      </c>
      <c r="T611" s="743" cm="1">
        <f t="array" ref="T611">INDEX($H611:$K611,0,MATCH(T$594,$H$594:$K$594,0))*HLOOKUP(T$593,$J$590:$R$591,2)</f>
        <v>0</v>
      </c>
      <c r="U611" s="743" cm="1">
        <f t="array" ref="U611">INDEX($H611:$K611,0,MATCH(U$594,$H$594:$K$594,0))*HLOOKUP(U$593,$J$590:$R$591,2)</f>
        <v>1</v>
      </c>
      <c r="V611" s="743" cm="1">
        <f t="array" ref="V611">INDEX($H611:$K611,0,MATCH(V$594,$H$594:$K$594,0))*HLOOKUP(V$593,$J$590:$R$591,2)</f>
        <v>1</v>
      </c>
      <c r="W611" s="743" cm="1">
        <f t="array" ref="W611">INDEX($H611:$K611,0,MATCH(W$594,$H$594:$K$594,0))*HLOOKUP(W$593,$J$590:$R$591,2)</f>
        <v>1</v>
      </c>
      <c r="X611" s="743" cm="1">
        <f t="array" ref="X611">INDEX($H611:$K611,0,MATCH(X$594,$H$594:$K$594,0))*HLOOKUP(X$593,$J$590:$R$591,2)</f>
        <v>0</v>
      </c>
      <c r="Y611" s="743" cm="1">
        <f t="array" ref="Y611">INDEX($H611:$K611,0,MATCH(Y$594,$H$594:$K$594,0))*HLOOKUP(Y$593,$J$590:$R$591,2)</f>
        <v>1</v>
      </c>
      <c r="Z611" s="743" cm="1">
        <f t="array" ref="Z611">INDEX($H611:$K611,0,MATCH(Z$594,$H$594:$K$594,0))*HLOOKUP(Z$593,$J$590:$R$591,2)</f>
        <v>1</v>
      </c>
      <c r="AA611" s="743" cm="1">
        <f t="array" ref="AA611">INDEX($H611:$K611,0,MATCH(AA$594,$H$594:$K$594,0))*HLOOKUP(AA$593,$J$590:$R$591,2)</f>
        <v>1</v>
      </c>
      <c r="AB611" s="743" cm="1">
        <f t="array" ref="AB611">INDEX($H611:$K611,0,MATCH(AB$594,$H$594:$K$594,0))*HLOOKUP(AB$593,$J$590:$R$591,2)</f>
        <v>0</v>
      </c>
      <c r="AC611" s="743" cm="1">
        <f t="array" ref="AC611">INDEX($H611:$K611,0,MATCH(AC$594,$H$594:$K$594,0))*HLOOKUP(AC$593,$J$590:$R$591,2)</f>
        <v>1</v>
      </c>
      <c r="AD611" s="743" cm="1">
        <f t="array" ref="AD611">INDEX($H611:$K611,0,MATCH(AD$594,$H$594:$K$594,0))*HLOOKUP(AD$593,$J$590:$R$591,2)</f>
        <v>1</v>
      </c>
      <c r="AE611" s="743" cm="1">
        <f t="array" ref="AE611">INDEX($H611:$K611,0,MATCH(AE$594,$H$594:$K$594,0))*HLOOKUP(AE$593,$J$590:$R$591,2)</f>
        <v>1</v>
      </c>
      <c r="AF611" s="743" cm="1">
        <f t="array" ref="AF611">INDEX($H611:$K611,0,MATCH(AF$594,$H$594:$K$594,0))*HLOOKUP(AF$593,$J$590:$R$591,2)</f>
        <v>0</v>
      </c>
      <c r="AG611" s="743" cm="1">
        <f t="array" ref="AG611">INDEX($H611:$K611,0,MATCH(AG$594,$H$594:$K$594,0))*HLOOKUP(AG$593,$J$590:$R$591,2)</f>
        <v>1</v>
      </c>
      <c r="AH611" s="743" cm="1">
        <f t="array" ref="AH611">INDEX($H611:$K611,0,MATCH(AH$594,$H$594:$K$594,0))*HLOOKUP(AH$593,$J$590:$R$591,2)</f>
        <v>1</v>
      </c>
      <c r="AI611" s="743" cm="1">
        <f t="array" ref="AI611">INDEX($H611:$K611,0,MATCH(AI$594,$H$594:$K$594,0))*HLOOKUP(AI$593,$J$590:$R$591,2)</f>
        <v>1</v>
      </c>
      <c r="AJ611" s="743" cm="1">
        <f t="array" ref="AJ611">INDEX($H611:$K611,0,MATCH(AJ$594,$H$594:$K$594,0))*HLOOKUP(AJ$593,$J$590:$R$591,2)</f>
        <v>0</v>
      </c>
      <c r="AK611" s="743" cm="1">
        <f t="array" ref="AK611">INDEX($H611:$K611,0,MATCH(AK$594,$H$594:$K$594,0))*HLOOKUP(AK$593,$J$590:$R$591,2)</f>
        <v>1</v>
      </c>
      <c r="AL611" s="743" cm="1">
        <f t="array" ref="AL611">INDEX($H611:$K611,0,MATCH(AL$594,$H$594:$K$594,0))*HLOOKUP(AL$593,$J$590:$R$591,2)</f>
        <v>1</v>
      </c>
      <c r="AM611" s="743" cm="1">
        <f t="array" ref="AM611">INDEX($H611:$K611,0,MATCH(AM$594,$H$594:$K$594,0))*HLOOKUP(AM$593,$J$590:$R$591,2)</f>
        <v>1</v>
      </c>
      <c r="AN611" s="743" cm="1">
        <f t="array" ref="AN611">INDEX($H611:$K611,0,MATCH(AN$594,$H$594:$K$594,0))*HLOOKUP(AN$593,$J$590:$R$591,2)</f>
        <v>0</v>
      </c>
      <c r="AO611" s="743" cm="1">
        <f t="array" ref="AO611">INDEX($H611:$K611,0,MATCH(AO$594,$H$594:$K$594,0))*HLOOKUP(AO$593,$J$590:$R$591,2)</f>
        <v>1</v>
      </c>
      <c r="AP611" s="743" cm="1">
        <f t="array" ref="AP611">INDEX($H611:$K611,0,MATCH(AP$594,$H$594:$K$594,0))*HLOOKUP(AP$593,$J$590:$R$591,2)</f>
        <v>1</v>
      </c>
      <c r="AQ611" s="743" cm="1">
        <f t="array" ref="AQ611">INDEX($H611:$K611,0,MATCH(AQ$594,$H$594:$K$594,0))*HLOOKUP(AQ$593,$J$590:$R$591,2)</f>
        <v>1</v>
      </c>
      <c r="AR611" s="743" cm="1">
        <f t="array" ref="AR611">INDEX($H611:$K611,0,MATCH(AR$594,$H$594:$K$594,0))*HLOOKUP(AR$593,$J$590:$R$591,2)</f>
        <v>0</v>
      </c>
      <c r="AS611" s="743" cm="1">
        <f t="array" ref="AS611">INDEX($H611:$K611,0,MATCH(AS$594,$H$594:$K$594,0))*HLOOKUP(AS$593,$J$590:$R$591,2)</f>
        <v>1</v>
      </c>
      <c r="AT611" s="743" cm="1">
        <f t="array" ref="AT611">INDEX($H611:$K611,0,MATCH(AT$594,$H$594:$K$594,0))*HLOOKUP(AT$593,$J$590:$R$591,2)</f>
        <v>1</v>
      </c>
      <c r="AU611" s="743" cm="1">
        <f t="array" ref="AU611">INDEX($H611:$K611,0,MATCH(AU$594,$H$594:$K$594,0))*HLOOKUP(AU$593,$J$590:$R$591,2)</f>
        <v>1</v>
      </c>
      <c r="AV611" s="196"/>
      <c r="AW611" s="196"/>
      <c r="AX611" s="17"/>
      <c r="AY611" s="9"/>
      <c r="AZ611" s="9"/>
      <c r="BA611" s="9"/>
    </row>
    <row r="612" spans="1:53" ht="15" outlineLevel="1" x14ac:dyDescent="0.25">
      <c r="A612" s="7"/>
      <c r="B612" s="8"/>
      <c r="C612" s="18"/>
      <c r="D612" s="18"/>
      <c r="E612" s="18"/>
      <c r="F612" s="27"/>
      <c r="G612" s="27" t="str">
        <f t="shared" si="137"/>
        <v>YAAA2Nwd</v>
      </c>
      <c r="H612" s="232">
        <f t="shared" si="138"/>
        <v>0</v>
      </c>
      <c r="I612" s="232">
        <f t="shared" si="138"/>
        <v>1</v>
      </c>
      <c r="J612" s="232">
        <f t="shared" si="138"/>
        <v>1</v>
      </c>
      <c r="K612" s="232">
        <f t="shared" si="138"/>
        <v>1</v>
      </c>
      <c r="L612" s="743" cm="1">
        <f t="array" ref="L612">INDEX($H612:$K612,0,MATCH(L$594,$H$594:$K$594,0))*HLOOKUP(L$593,$J$590:$R$591,2)</f>
        <v>0</v>
      </c>
      <c r="M612" s="743" cm="1">
        <f t="array" ref="M612">INDEX($H612:$K612,0,MATCH(M$594,$H$594:$K$594,0))*HLOOKUP(M$593,$J$590:$R$591,2)</f>
        <v>1</v>
      </c>
      <c r="N612" s="743" cm="1">
        <f t="array" ref="N612">INDEX($H612:$K612,0,MATCH(N$594,$H$594:$K$594,0))*HLOOKUP(N$593,$J$590:$R$591,2)</f>
        <v>1</v>
      </c>
      <c r="O612" s="743" cm="1">
        <f t="array" ref="O612">INDEX($H612:$K612,0,MATCH(O$594,$H$594:$K$594,0))*HLOOKUP(O$593,$J$590:$R$591,2)</f>
        <v>1</v>
      </c>
      <c r="P612" s="743" cm="1">
        <f t="array" ref="P612">INDEX($H612:$K612,0,MATCH(P$594,$H$594:$K$594,0))*HLOOKUP(P$593,$J$590:$R$591,2)</f>
        <v>0</v>
      </c>
      <c r="Q612" s="743" cm="1">
        <f t="array" ref="Q612">INDEX($H612:$K612,0,MATCH(Q$594,$H$594:$K$594,0))*HLOOKUP(Q$593,$J$590:$R$591,2)</f>
        <v>1</v>
      </c>
      <c r="R612" s="743" cm="1">
        <f t="array" ref="R612">INDEX($H612:$K612,0,MATCH(R$594,$H$594:$K$594,0))*HLOOKUP(R$593,$J$590:$R$591,2)</f>
        <v>1</v>
      </c>
      <c r="S612" s="743" cm="1">
        <f t="array" ref="S612">INDEX($H612:$K612,0,MATCH(S$594,$H$594:$K$594,0))*HLOOKUP(S$593,$J$590:$R$591,2)</f>
        <v>1</v>
      </c>
      <c r="T612" s="743" cm="1">
        <f t="array" ref="T612">INDEX($H612:$K612,0,MATCH(T$594,$H$594:$K$594,0))*HLOOKUP(T$593,$J$590:$R$591,2)</f>
        <v>0</v>
      </c>
      <c r="U612" s="743" cm="1">
        <f t="array" ref="U612">INDEX($H612:$K612,0,MATCH(U$594,$H$594:$K$594,0))*HLOOKUP(U$593,$J$590:$R$591,2)</f>
        <v>1</v>
      </c>
      <c r="V612" s="743" cm="1">
        <f t="array" ref="V612">INDEX($H612:$K612,0,MATCH(V$594,$H$594:$K$594,0))*HLOOKUP(V$593,$J$590:$R$591,2)</f>
        <v>1</v>
      </c>
      <c r="W612" s="743" cm="1">
        <f t="array" ref="W612">INDEX($H612:$K612,0,MATCH(W$594,$H$594:$K$594,0))*HLOOKUP(W$593,$J$590:$R$591,2)</f>
        <v>1</v>
      </c>
      <c r="X612" s="743" cm="1">
        <f t="array" ref="X612">INDEX($H612:$K612,0,MATCH(X$594,$H$594:$K$594,0))*HLOOKUP(X$593,$J$590:$R$591,2)</f>
        <v>0</v>
      </c>
      <c r="Y612" s="743" cm="1">
        <f t="array" ref="Y612">INDEX($H612:$K612,0,MATCH(Y$594,$H$594:$K$594,0))*HLOOKUP(Y$593,$J$590:$R$591,2)</f>
        <v>1</v>
      </c>
      <c r="Z612" s="743" cm="1">
        <f t="array" ref="Z612">INDEX($H612:$K612,0,MATCH(Z$594,$H$594:$K$594,0))*HLOOKUP(Z$593,$J$590:$R$591,2)</f>
        <v>1</v>
      </c>
      <c r="AA612" s="743" cm="1">
        <f t="array" ref="AA612">INDEX($H612:$K612,0,MATCH(AA$594,$H$594:$K$594,0))*HLOOKUP(AA$593,$J$590:$R$591,2)</f>
        <v>1</v>
      </c>
      <c r="AB612" s="743" cm="1">
        <f t="array" ref="AB612">INDEX($H612:$K612,0,MATCH(AB$594,$H$594:$K$594,0))*HLOOKUP(AB$593,$J$590:$R$591,2)</f>
        <v>0</v>
      </c>
      <c r="AC612" s="743" cm="1">
        <f t="array" ref="AC612">INDEX($H612:$K612,0,MATCH(AC$594,$H$594:$K$594,0))*HLOOKUP(AC$593,$J$590:$R$591,2)</f>
        <v>1</v>
      </c>
      <c r="AD612" s="743" cm="1">
        <f t="array" ref="AD612">INDEX($H612:$K612,0,MATCH(AD$594,$H$594:$K$594,0))*HLOOKUP(AD$593,$J$590:$R$591,2)</f>
        <v>1</v>
      </c>
      <c r="AE612" s="743" cm="1">
        <f t="array" ref="AE612">INDEX($H612:$K612,0,MATCH(AE$594,$H$594:$K$594,0))*HLOOKUP(AE$593,$J$590:$R$591,2)</f>
        <v>1</v>
      </c>
      <c r="AF612" s="743" cm="1">
        <f t="array" ref="AF612">INDEX($H612:$K612,0,MATCH(AF$594,$H$594:$K$594,0))*HLOOKUP(AF$593,$J$590:$R$591,2)</f>
        <v>0</v>
      </c>
      <c r="AG612" s="743" cm="1">
        <f t="array" ref="AG612">INDEX($H612:$K612,0,MATCH(AG$594,$H$594:$K$594,0))*HLOOKUP(AG$593,$J$590:$R$591,2)</f>
        <v>1</v>
      </c>
      <c r="AH612" s="743" cm="1">
        <f t="array" ref="AH612">INDEX($H612:$K612,0,MATCH(AH$594,$H$594:$K$594,0))*HLOOKUP(AH$593,$J$590:$R$591,2)</f>
        <v>1</v>
      </c>
      <c r="AI612" s="743" cm="1">
        <f t="array" ref="AI612">INDEX($H612:$K612,0,MATCH(AI$594,$H$594:$K$594,0))*HLOOKUP(AI$593,$J$590:$R$591,2)</f>
        <v>1</v>
      </c>
      <c r="AJ612" s="743" cm="1">
        <f t="array" ref="AJ612">INDEX($H612:$K612,0,MATCH(AJ$594,$H$594:$K$594,0))*HLOOKUP(AJ$593,$J$590:$R$591,2)</f>
        <v>0</v>
      </c>
      <c r="AK612" s="743" cm="1">
        <f t="array" ref="AK612">INDEX($H612:$K612,0,MATCH(AK$594,$H$594:$K$594,0))*HLOOKUP(AK$593,$J$590:$R$591,2)</f>
        <v>1</v>
      </c>
      <c r="AL612" s="743" cm="1">
        <f t="array" ref="AL612">INDEX($H612:$K612,0,MATCH(AL$594,$H$594:$K$594,0))*HLOOKUP(AL$593,$J$590:$R$591,2)</f>
        <v>1</v>
      </c>
      <c r="AM612" s="743" cm="1">
        <f t="array" ref="AM612">INDEX($H612:$K612,0,MATCH(AM$594,$H$594:$K$594,0))*HLOOKUP(AM$593,$J$590:$R$591,2)</f>
        <v>1</v>
      </c>
      <c r="AN612" s="743" cm="1">
        <f t="array" ref="AN612">INDEX($H612:$K612,0,MATCH(AN$594,$H$594:$K$594,0))*HLOOKUP(AN$593,$J$590:$R$591,2)</f>
        <v>0</v>
      </c>
      <c r="AO612" s="743" cm="1">
        <f t="array" ref="AO612">INDEX($H612:$K612,0,MATCH(AO$594,$H$594:$K$594,0))*HLOOKUP(AO$593,$J$590:$R$591,2)</f>
        <v>1</v>
      </c>
      <c r="AP612" s="743" cm="1">
        <f t="array" ref="AP612">INDEX($H612:$K612,0,MATCH(AP$594,$H$594:$K$594,0))*HLOOKUP(AP$593,$J$590:$R$591,2)</f>
        <v>1</v>
      </c>
      <c r="AQ612" s="743" cm="1">
        <f t="array" ref="AQ612">INDEX($H612:$K612,0,MATCH(AQ$594,$H$594:$K$594,0))*HLOOKUP(AQ$593,$J$590:$R$591,2)</f>
        <v>1</v>
      </c>
      <c r="AR612" s="743" cm="1">
        <f t="array" ref="AR612">INDEX($H612:$K612,0,MATCH(AR$594,$H$594:$K$594,0))*HLOOKUP(AR$593,$J$590:$R$591,2)</f>
        <v>0</v>
      </c>
      <c r="AS612" s="743" cm="1">
        <f t="array" ref="AS612">INDEX($H612:$K612,0,MATCH(AS$594,$H$594:$K$594,0))*HLOOKUP(AS$593,$J$590:$R$591,2)</f>
        <v>1</v>
      </c>
      <c r="AT612" s="743" cm="1">
        <f t="array" ref="AT612">INDEX($H612:$K612,0,MATCH(AT$594,$H$594:$K$594,0))*HLOOKUP(AT$593,$J$590:$R$591,2)</f>
        <v>1</v>
      </c>
      <c r="AU612" s="743" cm="1">
        <f t="array" ref="AU612">INDEX($H612:$K612,0,MATCH(AU$594,$H$594:$K$594,0))*HLOOKUP(AU$593,$J$590:$R$591,2)</f>
        <v>1</v>
      </c>
      <c r="AV612" s="196"/>
      <c r="AW612" s="196"/>
      <c r="AX612" s="17"/>
      <c r="AY612" s="9"/>
      <c r="AZ612" s="9"/>
      <c r="BA612" s="9"/>
    </row>
    <row r="613" spans="1:53" ht="15" outlineLevel="1" x14ac:dyDescent="0.25">
      <c r="A613" s="7"/>
      <c r="B613" s="8"/>
      <c r="C613" s="18"/>
      <c r="D613" s="18"/>
      <c r="E613" s="18"/>
      <c r="F613" s="27"/>
      <c r="G613" s="27" t="str">
        <f t="shared" si="137"/>
        <v>YYAA2A1z</v>
      </c>
      <c r="H613" s="232">
        <f t="shared" si="138"/>
        <v>0</v>
      </c>
      <c r="I613" s="232">
        <f t="shared" si="138"/>
        <v>1</v>
      </c>
      <c r="J613" s="232">
        <f t="shared" si="138"/>
        <v>1</v>
      </c>
      <c r="K613" s="232">
        <f t="shared" si="138"/>
        <v>1</v>
      </c>
      <c r="L613" s="743" cm="1">
        <f t="array" ref="L613">INDEX($H613:$K613,0,MATCH(L$594,$H$594:$K$594,0))*HLOOKUP(L$593,$J$590:$R$591,2)</f>
        <v>0</v>
      </c>
      <c r="M613" s="743" cm="1">
        <f t="array" ref="M613">INDEX($H613:$K613,0,MATCH(M$594,$H$594:$K$594,0))*HLOOKUP(M$593,$J$590:$R$591,2)</f>
        <v>1</v>
      </c>
      <c r="N613" s="743" cm="1">
        <f t="array" ref="N613">INDEX($H613:$K613,0,MATCH(N$594,$H$594:$K$594,0))*HLOOKUP(N$593,$J$590:$R$591,2)</f>
        <v>1</v>
      </c>
      <c r="O613" s="743" cm="1">
        <f t="array" ref="O613">INDEX($H613:$K613,0,MATCH(O$594,$H$594:$K$594,0))*HLOOKUP(O$593,$J$590:$R$591,2)</f>
        <v>1</v>
      </c>
      <c r="P613" s="743" cm="1">
        <f t="array" ref="P613">INDEX($H613:$K613,0,MATCH(P$594,$H$594:$K$594,0))*HLOOKUP(P$593,$J$590:$R$591,2)</f>
        <v>0</v>
      </c>
      <c r="Q613" s="743" cm="1">
        <f t="array" ref="Q613">INDEX($H613:$K613,0,MATCH(Q$594,$H$594:$K$594,0))*HLOOKUP(Q$593,$J$590:$R$591,2)</f>
        <v>1</v>
      </c>
      <c r="R613" s="743" cm="1">
        <f t="array" ref="R613">INDEX($H613:$K613,0,MATCH(R$594,$H$594:$K$594,0))*HLOOKUP(R$593,$J$590:$R$591,2)</f>
        <v>1</v>
      </c>
      <c r="S613" s="743" cm="1">
        <f t="array" ref="S613">INDEX($H613:$K613,0,MATCH(S$594,$H$594:$K$594,0))*HLOOKUP(S$593,$J$590:$R$591,2)</f>
        <v>1</v>
      </c>
      <c r="T613" s="743" cm="1">
        <f t="array" ref="T613">INDEX($H613:$K613,0,MATCH(T$594,$H$594:$K$594,0))*HLOOKUP(T$593,$J$590:$R$591,2)</f>
        <v>0</v>
      </c>
      <c r="U613" s="743" cm="1">
        <f t="array" ref="U613">INDEX($H613:$K613,0,MATCH(U$594,$H$594:$K$594,0))*HLOOKUP(U$593,$J$590:$R$591,2)</f>
        <v>1</v>
      </c>
      <c r="V613" s="743" cm="1">
        <f t="array" ref="V613">INDEX($H613:$K613,0,MATCH(V$594,$H$594:$K$594,0))*HLOOKUP(V$593,$J$590:$R$591,2)</f>
        <v>1</v>
      </c>
      <c r="W613" s="743" cm="1">
        <f t="array" ref="W613">INDEX($H613:$K613,0,MATCH(W$594,$H$594:$K$594,0))*HLOOKUP(W$593,$J$590:$R$591,2)</f>
        <v>1</v>
      </c>
      <c r="X613" s="743" cm="1">
        <f t="array" ref="X613">INDEX($H613:$K613,0,MATCH(X$594,$H$594:$K$594,0))*HLOOKUP(X$593,$J$590:$R$591,2)</f>
        <v>0</v>
      </c>
      <c r="Y613" s="743" cm="1">
        <f t="array" ref="Y613">INDEX($H613:$K613,0,MATCH(Y$594,$H$594:$K$594,0))*HLOOKUP(Y$593,$J$590:$R$591,2)</f>
        <v>1</v>
      </c>
      <c r="Z613" s="743" cm="1">
        <f t="array" ref="Z613">INDEX($H613:$K613,0,MATCH(Z$594,$H$594:$K$594,0))*HLOOKUP(Z$593,$J$590:$R$591,2)</f>
        <v>1</v>
      </c>
      <c r="AA613" s="743" cm="1">
        <f t="array" ref="AA613">INDEX($H613:$K613,0,MATCH(AA$594,$H$594:$K$594,0))*HLOOKUP(AA$593,$J$590:$R$591,2)</f>
        <v>1</v>
      </c>
      <c r="AB613" s="743" cm="1">
        <f t="array" ref="AB613">INDEX($H613:$K613,0,MATCH(AB$594,$H$594:$K$594,0))*HLOOKUP(AB$593,$J$590:$R$591,2)</f>
        <v>0</v>
      </c>
      <c r="AC613" s="743" cm="1">
        <f t="array" ref="AC613">INDEX($H613:$K613,0,MATCH(AC$594,$H$594:$K$594,0))*HLOOKUP(AC$593,$J$590:$R$591,2)</f>
        <v>1</v>
      </c>
      <c r="AD613" s="743" cm="1">
        <f t="array" ref="AD613">INDEX($H613:$K613,0,MATCH(AD$594,$H$594:$K$594,0))*HLOOKUP(AD$593,$J$590:$R$591,2)</f>
        <v>1</v>
      </c>
      <c r="AE613" s="743" cm="1">
        <f t="array" ref="AE613">INDEX($H613:$K613,0,MATCH(AE$594,$H$594:$K$594,0))*HLOOKUP(AE$593,$J$590:$R$591,2)</f>
        <v>1</v>
      </c>
      <c r="AF613" s="743" cm="1">
        <f t="array" ref="AF613">INDEX($H613:$K613,0,MATCH(AF$594,$H$594:$K$594,0))*HLOOKUP(AF$593,$J$590:$R$591,2)</f>
        <v>0</v>
      </c>
      <c r="AG613" s="743" cm="1">
        <f t="array" ref="AG613">INDEX($H613:$K613,0,MATCH(AG$594,$H$594:$K$594,0))*HLOOKUP(AG$593,$J$590:$R$591,2)</f>
        <v>1</v>
      </c>
      <c r="AH613" s="743" cm="1">
        <f t="array" ref="AH613">INDEX($H613:$K613,0,MATCH(AH$594,$H$594:$K$594,0))*HLOOKUP(AH$593,$J$590:$R$591,2)</f>
        <v>1</v>
      </c>
      <c r="AI613" s="743" cm="1">
        <f t="array" ref="AI613">INDEX($H613:$K613,0,MATCH(AI$594,$H$594:$K$594,0))*HLOOKUP(AI$593,$J$590:$R$591,2)</f>
        <v>1</v>
      </c>
      <c r="AJ613" s="743" cm="1">
        <f t="array" ref="AJ613">INDEX($H613:$K613,0,MATCH(AJ$594,$H$594:$K$594,0))*HLOOKUP(AJ$593,$J$590:$R$591,2)</f>
        <v>0</v>
      </c>
      <c r="AK613" s="743" cm="1">
        <f t="array" ref="AK613">INDEX($H613:$K613,0,MATCH(AK$594,$H$594:$K$594,0))*HLOOKUP(AK$593,$J$590:$R$591,2)</f>
        <v>1</v>
      </c>
      <c r="AL613" s="743" cm="1">
        <f t="array" ref="AL613">INDEX($H613:$K613,0,MATCH(AL$594,$H$594:$K$594,0))*HLOOKUP(AL$593,$J$590:$R$591,2)</f>
        <v>1</v>
      </c>
      <c r="AM613" s="743" cm="1">
        <f t="array" ref="AM613">INDEX($H613:$K613,0,MATCH(AM$594,$H$594:$K$594,0))*HLOOKUP(AM$593,$J$590:$R$591,2)</f>
        <v>1</v>
      </c>
      <c r="AN613" s="743" cm="1">
        <f t="array" ref="AN613">INDEX($H613:$K613,0,MATCH(AN$594,$H$594:$K$594,0))*HLOOKUP(AN$593,$J$590:$R$591,2)</f>
        <v>0</v>
      </c>
      <c r="AO613" s="743" cm="1">
        <f t="array" ref="AO613">INDEX($H613:$K613,0,MATCH(AO$594,$H$594:$K$594,0))*HLOOKUP(AO$593,$J$590:$R$591,2)</f>
        <v>1</v>
      </c>
      <c r="AP613" s="743" cm="1">
        <f t="array" ref="AP613">INDEX($H613:$K613,0,MATCH(AP$594,$H$594:$K$594,0))*HLOOKUP(AP$593,$J$590:$R$591,2)</f>
        <v>1</v>
      </c>
      <c r="AQ613" s="743" cm="1">
        <f t="array" ref="AQ613">INDEX($H613:$K613,0,MATCH(AQ$594,$H$594:$K$594,0))*HLOOKUP(AQ$593,$J$590:$R$591,2)</f>
        <v>1</v>
      </c>
      <c r="AR613" s="743" cm="1">
        <f t="array" ref="AR613">INDEX($H613:$K613,0,MATCH(AR$594,$H$594:$K$594,0))*HLOOKUP(AR$593,$J$590:$R$591,2)</f>
        <v>0</v>
      </c>
      <c r="AS613" s="743" cm="1">
        <f t="array" ref="AS613">INDEX($H613:$K613,0,MATCH(AS$594,$H$594:$K$594,0))*HLOOKUP(AS$593,$J$590:$R$591,2)</f>
        <v>1</v>
      </c>
      <c r="AT613" s="743" cm="1">
        <f t="array" ref="AT613">INDEX($H613:$K613,0,MATCH(AT$594,$H$594:$K$594,0))*HLOOKUP(AT$593,$J$590:$R$591,2)</f>
        <v>1</v>
      </c>
      <c r="AU613" s="743" cm="1">
        <f t="array" ref="AU613">INDEX($H613:$K613,0,MATCH(AU$594,$H$594:$K$594,0))*HLOOKUP(AU$593,$J$590:$R$591,2)</f>
        <v>1</v>
      </c>
      <c r="AV613" s="196"/>
      <c r="AW613" s="196"/>
      <c r="AX613" s="17"/>
      <c r="AY613" s="9"/>
      <c r="AZ613" s="9"/>
      <c r="BA613" s="9"/>
    </row>
    <row r="614" spans="1:53" ht="15" outlineLevel="1" x14ac:dyDescent="0.25">
      <c r="A614" s="7"/>
      <c r="B614" s="8"/>
      <c r="C614" s="18"/>
      <c r="D614" s="18"/>
      <c r="E614" s="18"/>
      <c r="F614" s="27"/>
      <c r="G614" s="27" t="str">
        <f t="shared" si="137"/>
        <v>YYBA2A1a</v>
      </c>
      <c r="H614" s="232">
        <f t="shared" si="138"/>
        <v>0</v>
      </c>
      <c r="I614" s="232">
        <f t="shared" si="138"/>
        <v>0</v>
      </c>
      <c r="J614" s="232">
        <f t="shared" si="138"/>
        <v>0</v>
      </c>
      <c r="K614" s="232">
        <f t="shared" si="138"/>
        <v>0</v>
      </c>
      <c r="L614" s="743" cm="1">
        <f t="array" ref="L614">INDEX($H614:$K614,0,MATCH(L$594,$H$594:$K$594,0))*HLOOKUP(L$593,$J$590:$R$591,2)</f>
        <v>0</v>
      </c>
      <c r="M614" s="743" cm="1">
        <f t="array" ref="M614">INDEX($H614:$K614,0,MATCH(M$594,$H$594:$K$594,0))*HLOOKUP(M$593,$J$590:$R$591,2)</f>
        <v>0</v>
      </c>
      <c r="N614" s="743" cm="1">
        <f t="array" ref="N614">INDEX($H614:$K614,0,MATCH(N$594,$H$594:$K$594,0))*HLOOKUP(N$593,$J$590:$R$591,2)</f>
        <v>0</v>
      </c>
      <c r="O614" s="743" cm="1">
        <f t="array" ref="O614">INDEX($H614:$K614,0,MATCH(O$594,$H$594:$K$594,0))*HLOOKUP(O$593,$J$590:$R$591,2)</f>
        <v>0</v>
      </c>
      <c r="P614" s="743" cm="1">
        <f t="array" ref="P614">INDEX($H614:$K614,0,MATCH(P$594,$H$594:$K$594,0))*HLOOKUP(P$593,$J$590:$R$591,2)</f>
        <v>0</v>
      </c>
      <c r="Q614" s="743" cm="1">
        <f t="array" ref="Q614">INDEX($H614:$K614,0,MATCH(Q$594,$H$594:$K$594,0))*HLOOKUP(Q$593,$J$590:$R$591,2)</f>
        <v>0</v>
      </c>
      <c r="R614" s="743" cm="1">
        <f t="array" ref="R614">INDEX($H614:$K614,0,MATCH(R$594,$H$594:$K$594,0))*HLOOKUP(R$593,$J$590:$R$591,2)</f>
        <v>0</v>
      </c>
      <c r="S614" s="743" cm="1">
        <f t="array" ref="S614">INDEX($H614:$K614,0,MATCH(S$594,$H$594:$K$594,0))*HLOOKUP(S$593,$J$590:$R$591,2)</f>
        <v>0</v>
      </c>
      <c r="T614" s="743" cm="1">
        <f t="array" ref="T614">INDEX($H614:$K614,0,MATCH(T$594,$H$594:$K$594,0))*HLOOKUP(T$593,$J$590:$R$591,2)</f>
        <v>0</v>
      </c>
      <c r="U614" s="743" cm="1">
        <f t="array" ref="U614">INDEX($H614:$K614,0,MATCH(U$594,$H$594:$K$594,0))*HLOOKUP(U$593,$J$590:$R$591,2)</f>
        <v>0</v>
      </c>
      <c r="V614" s="743" cm="1">
        <f t="array" ref="V614">INDEX($H614:$K614,0,MATCH(V$594,$H$594:$K$594,0))*HLOOKUP(V$593,$J$590:$R$591,2)</f>
        <v>0</v>
      </c>
      <c r="W614" s="743" cm="1">
        <f t="array" ref="W614">INDEX($H614:$K614,0,MATCH(W$594,$H$594:$K$594,0))*HLOOKUP(W$593,$J$590:$R$591,2)</f>
        <v>0</v>
      </c>
      <c r="X614" s="743" cm="1">
        <f t="array" ref="X614">INDEX($H614:$K614,0,MATCH(X$594,$H$594:$K$594,0))*HLOOKUP(X$593,$J$590:$R$591,2)</f>
        <v>0</v>
      </c>
      <c r="Y614" s="743" cm="1">
        <f t="array" ref="Y614">INDEX($H614:$K614,0,MATCH(Y$594,$H$594:$K$594,0))*HLOOKUP(Y$593,$J$590:$R$591,2)</f>
        <v>0</v>
      </c>
      <c r="Z614" s="743" cm="1">
        <f t="array" ref="Z614">INDEX($H614:$K614,0,MATCH(Z$594,$H$594:$K$594,0))*HLOOKUP(Z$593,$J$590:$R$591,2)</f>
        <v>0</v>
      </c>
      <c r="AA614" s="743" cm="1">
        <f t="array" ref="AA614">INDEX($H614:$K614,0,MATCH(AA$594,$H$594:$K$594,0))*HLOOKUP(AA$593,$J$590:$R$591,2)</f>
        <v>0</v>
      </c>
      <c r="AB614" s="743" cm="1">
        <f t="array" ref="AB614">INDEX($H614:$K614,0,MATCH(AB$594,$H$594:$K$594,0))*HLOOKUP(AB$593,$J$590:$R$591,2)</f>
        <v>0</v>
      </c>
      <c r="AC614" s="743" cm="1">
        <f t="array" ref="AC614">INDEX($H614:$K614,0,MATCH(AC$594,$H$594:$K$594,0))*HLOOKUP(AC$593,$J$590:$R$591,2)</f>
        <v>0</v>
      </c>
      <c r="AD614" s="743" cm="1">
        <f t="array" ref="AD614">INDEX($H614:$K614,0,MATCH(AD$594,$H$594:$K$594,0))*HLOOKUP(AD$593,$J$590:$R$591,2)</f>
        <v>0</v>
      </c>
      <c r="AE614" s="743" cm="1">
        <f t="array" ref="AE614">INDEX($H614:$K614,0,MATCH(AE$594,$H$594:$K$594,0))*HLOOKUP(AE$593,$J$590:$R$591,2)</f>
        <v>0</v>
      </c>
      <c r="AF614" s="743" cm="1">
        <f t="array" ref="AF614">INDEX($H614:$K614,0,MATCH(AF$594,$H$594:$K$594,0))*HLOOKUP(AF$593,$J$590:$R$591,2)</f>
        <v>0</v>
      </c>
      <c r="AG614" s="743" cm="1">
        <f t="array" ref="AG614">INDEX($H614:$K614,0,MATCH(AG$594,$H$594:$K$594,0))*HLOOKUP(AG$593,$J$590:$R$591,2)</f>
        <v>0</v>
      </c>
      <c r="AH614" s="743" cm="1">
        <f t="array" ref="AH614">INDEX($H614:$K614,0,MATCH(AH$594,$H$594:$K$594,0))*HLOOKUP(AH$593,$J$590:$R$591,2)</f>
        <v>0</v>
      </c>
      <c r="AI614" s="743" cm="1">
        <f t="array" ref="AI614">INDEX($H614:$K614,0,MATCH(AI$594,$H$594:$K$594,0))*HLOOKUP(AI$593,$J$590:$R$591,2)</f>
        <v>0</v>
      </c>
      <c r="AJ614" s="743" cm="1">
        <f t="array" ref="AJ614">INDEX($H614:$K614,0,MATCH(AJ$594,$H$594:$K$594,0))*HLOOKUP(AJ$593,$J$590:$R$591,2)</f>
        <v>0</v>
      </c>
      <c r="AK614" s="743" cm="1">
        <f t="array" ref="AK614">INDEX($H614:$K614,0,MATCH(AK$594,$H$594:$K$594,0))*HLOOKUP(AK$593,$J$590:$R$591,2)</f>
        <v>0</v>
      </c>
      <c r="AL614" s="743" cm="1">
        <f t="array" ref="AL614">INDEX($H614:$K614,0,MATCH(AL$594,$H$594:$K$594,0))*HLOOKUP(AL$593,$J$590:$R$591,2)</f>
        <v>0</v>
      </c>
      <c r="AM614" s="743" cm="1">
        <f t="array" ref="AM614">INDEX($H614:$K614,0,MATCH(AM$594,$H$594:$K$594,0))*HLOOKUP(AM$593,$J$590:$R$591,2)</f>
        <v>0</v>
      </c>
      <c r="AN614" s="743" cm="1">
        <f t="array" ref="AN614">INDEX($H614:$K614,0,MATCH(AN$594,$H$594:$K$594,0))*HLOOKUP(AN$593,$J$590:$R$591,2)</f>
        <v>0</v>
      </c>
      <c r="AO614" s="743" cm="1">
        <f t="array" ref="AO614">INDEX($H614:$K614,0,MATCH(AO$594,$H$594:$K$594,0))*HLOOKUP(AO$593,$J$590:$R$591,2)</f>
        <v>0</v>
      </c>
      <c r="AP614" s="743" cm="1">
        <f t="array" ref="AP614">INDEX($H614:$K614,0,MATCH(AP$594,$H$594:$K$594,0))*HLOOKUP(AP$593,$J$590:$R$591,2)</f>
        <v>0</v>
      </c>
      <c r="AQ614" s="743" cm="1">
        <f t="array" ref="AQ614">INDEX($H614:$K614,0,MATCH(AQ$594,$H$594:$K$594,0))*HLOOKUP(AQ$593,$J$590:$R$591,2)</f>
        <v>0</v>
      </c>
      <c r="AR614" s="743" cm="1">
        <f t="array" ref="AR614">INDEX($H614:$K614,0,MATCH(AR$594,$H$594:$K$594,0))*HLOOKUP(AR$593,$J$590:$R$591,2)</f>
        <v>0</v>
      </c>
      <c r="AS614" s="743" cm="1">
        <f t="array" ref="AS614">INDEX($H614:$K614,0,MATCH(AS$594,$H$594:$K$594,0))*HLOOKUP(AS$593,$J$590:$R$591,2)</f>
        <v>0</v>
      </c>
      <c r="AT614" s="743" cm="1">
        <f t="array" ref="AT614">INDEX($H614:$K614,0,MATCH(AT$594,$H$594:$K$594,0))*HLOOKUP(AT$593,$J$590:$R$591,2)</f>
        <v>0</v>
      </c>
      <c r="AU614" s="743" cm="1">
        <f t="array" ref="AU614">INDEX($H614:$K614,0,MATCH(AU$594,$H$594:$K$594,0))*HLOOKUP(AU$593,$J$590:$R$591,2)</f>
        <v>0</v>
      </c>
      <c r="AV614" s="196"/>
      <c r="AW614" s="196"/>
      <c r="AX614" s="17"/>
      <c r="AY614" s="9"/>
      <c r="AZ614" s="9"/>
      <c r="BA614" s="9"/>
    </row>
    <row r="615" spans="1:53" ht="15" outlineLevel="1" x14ac:dyDescent="0.25">
      <c r="A615" s="7"/>
      <c r="B615" s="8"/>
      <c r="C615" s="18"/>
      <c r="D615" s="18"/>
      <c r="E615" s="18"/>
      <c r="F615" s="27"/>
      <c r="G615" s="27" t="str">
        <f t="shared" si="137"/>
        <v>YYWBA1a</v>
      </c>
      <c r="H615" s="232">
        <f t="shared" ref="H615:K634" si="139">IF(H529&gt;0,1,0)</f>
        <v>0</v>
      </c>
      <c r="I615" s="232">
        <f t="shared" si="139"/>
        <v>0</v>
      </c>
      <c r="J615" s="232">
        <f t="shared" si="139"/>
        <v>0</v>
      </c>
      <c r="K615" s="232">
        <f t="shared" si="139"/>
        <v>0</v>
      </c>
      <c r="L615" s="743" cm="1">
        <f t="array" ref="L615">INDEX($H615:$K615,0,MATCH(L$594,$H$594:$K$594,0))*HLOOKUP(L$593,$J$590:$R$591,2)</f>
        <v>0</v>
      </c>
      <c r="M615" s="743" cm="1">
        <f t="array" ref="M615">INDEX($H615:$K615,0,MATCH(M$594,$H$594:$K$594,0))*HLOOKUP(M$593,$J$590:$R$591,2)</f>
        <v>0</v>
      </c>
      <c r="N615" s="743" cm="1">
        <f t="array" ref="N615">INDEX($H615:$K615,0,MATCH(N$594,$H$594:$K$594,0))*HLOOKUP(N$593,$J$590:$R$591,2)</f>
        <v>0</v>
      </c>
      <c r="O615" s="743" cm="1">
        <f t="array" ref="O615">INDEX($H615:$K615,0,MATCH(O$594,$H$594:$K$594,0))*HLOOKUP(O$593,$J$590:$R$591,2)</f>
        <v>0</v>
      </c>
      <c r="P615" s="743" cm="1">
        <f t="array" ref="P615">INDEX($H615:$K615,0,MATCH(P$594,$H$594:$K$594,0))*HLOOKUP(P$593,$J$590:$R$591,2)</f>
        <v>0</v>
      </c>
      <c r="Q615" s="743" cm="1">
        <f t="array" ref="Q615">INDEX($H615:$K615,0,MATCH(Q$594,$H$594:$K$594,0))*HLOOKUP(Q$593,$J$590:$R$591,2)</f>
        <v>0</v>
      </c>
      <c r="R615" s="743" cm="1">
        <f t="array" ref="R615">INDEX($H615:$K615,0,MATCH(R$594,$H$594:$K$594,0))*HLOOKUP(R$593,$J$590:$R$591,2)</f>
        <v>0</v>
      </c>
      <c r="S615" s="743" cm="1">
        <f t="array" ref="S615">INDEX($H615:$K615,0,MATCH(S$594,$H$594:$K$594,0))*HLOOKUP(S$593,$J$590:$R$591,2)</f>
        <v>0</v>
      </c>
      <c r="T615" s="743" cm="1">
        <f t="array" ref="T615">INDEX($H615:$K615,0,MATCH(T$594,$H$594:$K$594,0))*HLOOKUP(T$593,$J$590:$R$591,2)</f>
        <v>0</v>
      </c>
      <c r="U615" s="743" cm="1">
        <f t="array" ref="U615">INDEX($H615:$K615,0,MATCH(U$594,$H$594:$K$594,0))*HLOOKUP(U$593,$J$590:$R$591,2)</f>
        <v>0</v>
      </c>
      <c r="V615" s="743" cm="1">
        <f t="array" ref="V615">INDEX($H615:$K615,0,MATCH(V$594,$H$594:$K$594,0))*HLOOKUP(V$593,$J$590:$R$591,2)</f>
        <v>0</v>
      </c>
      <c r="W615" s="743" cm="1">
        <f t="array" ref="W615">INDEX($H615:$K615,0,MATCH(W$594,$H$594:$K$594,0))*HLOOKUP(W$593,$J$590:$R$591,2)</f>
        <v>0</v>
      </c>
      <c r="X615" s="743" cm="1">
        <f t="array" ref="X615">INDEX($H615:$K615,0,MATCH(X$594,$H$594:$K$594,0))*HLOOKUP(X$593,$J$590:$R$591,2)</f>
        <v>0</v>
      </c>
      <c r="Y615" s="743" cm="1">
        <f t="array" ref="Y615">INDEX($H615:$K615,0,MATCH(Y$594,$H$594:$K$594,0))*HLOOKUP(Y$593,$J$590:$R$591,2)</f>
        <v>0</v>
      </c>
      <c r="Z615" s="743" cm="1">
        <f t="array" ref="Z615">INDEX($H615:$K615,0,MATCH(Z$594,$H$594:$K$594,0))*HLOOKUP(Z$593,$J$590:$R$591,2)</f>
        <v>0</v>
      </c>
      <c r="AA615" s="743" cm="1">
        <f t="array" ref="AA615">INDEX($H615:$K615,0,MATCH(AA$594,$H$594:$K$594,0))*HLOOKUP(AA$593,$J$590:$R$591,2)</f>
        <v>0</v>
      </c>
      <c r="AB615" s="743" cm="1">
        <f t="array" ref="AB615">INDEX($H615:$K615,0,MATCH(AB$594,$H$594:$K$594,0))*HLOOKUP(AB$593,$J$590:$R$591,2)</f>
        <v>0</v>
      </c>
      <c r="AC615" s="743" cm="1">
        <f t="array" ref="AC615">INDEX($H615:$K615,0,MATCH(AC$594,$H$594:$K$594,0))*HLOOKUP(AC$593,$J$590:$R$591,2)</f>
        <v>0</v>
      </c>
      <c r="AD615" s="743" cm="1">
        <f t="array" ref="AD615">INDEX($H615:$K615,0,MATCH(AD$594,$H$594:$K$594,0))*HLOOKUP(AD$593,$J$590:$R$591,2)</f>
        <v>0</v>
      </c>
      <c r="AE615" s="743" cm="1">
        <f t="array" ref="AE615">INDEX($H615:$K615,0,MATCH(AE$594,$H$594:$K$594,0))*HLOOKUP(AE$593,$J$590:$R$591,2)</f>
        <v>0</v>
      </c>
      <c r="AF615" s="743" cm="1">
        <f t="array" ref="AF615">INDEX($H615:$K615,0,MATCH(AF$594,$H$594:$K$594,0))*HLOOKUP(AF$593,$J$590:$R$591,2)</f>
        <v>0</v>
      </c>
      <c r="AG615" s="743" cm="1">
        <f t="array" ref="AG615">INDEX($H615:$K615,0,MATCH(AG$594,$H$594:$K$594,0))*HLOOKUP(AG$593,$J$590:$R$591,2)</f>
        <v>0</v>
      </c>
      <c r="AH615" s="743" cm="1">
        <f t="array" ref="AH615">INDEX($H615:$K615,0,MATCH(AH$594,$H$594:$K$594,0))*HLOOKUP(AH$593,$J$590:$R$591,2)</f>
        <v>0</v>
      </c>
      <c r="AI615" s="743" cm="1">
        <f t="array" ref="AI615">INDEX($H615:$K615,0,MATCH(AI$594,$H$594:$K$594,0))*HLOOKUP(AI$593,$J$590:$R$591,2)</f>
        <v>0</v>
      </c>
      <c r="AJ615" s="743" cm="1">
        <f t="array" ref="AJ615">INDEX($H615:$K615,0,MATCH(AJ$594,$H$594:$K$594,0))*HLOOKUP(AJ$593,$J$590:$R$591,2)</f>
        <v>0</v>
      </c>
      <c r="AK615" s="743" cm="1">
        <f t="array" ref="AK615">INDEX($H615:$K615,0,MATCH(AK$594,$H$594:$K$594,0))*HLOOKUP(AK$593,$J$590:$R$591,2)</f>
        <v>0</v>
      </c>
      <c r="AL615" s="743" cm="1">
        <f t="array" ref="AL615">INDEX($H615:$K615,0,MATCH(AL$594,$H$594:$K$594,0))*HLOOKUP(AL$593,$J$590:$R$591,2)</f>
        <v>0</v>
      </c>
      <c r="AM615" s="743" cm="1">
        <f t="array" ref="AM615">INDEX($H615:$K615,0,MATCH(AM$594,$H$594:$K$594,0))*HLOOKUP(AM$593,$J$590:$R$591,2)</f>
        <v>0</v>
      </c>
      <c r="AN615" s="743" cm="1">
        <f t="array" ref="AN615">INDEX($H615:$K615,0,MATCH(AN$594,$H$594:$K$594,0))*HLOOKUP(AN$593,$J$590:$R$591,2)</f>
        <v>0</v>
      </c>
      <c r="AO615" s="743" cm="1">
        <f t="array" ref="AO615">INDEX($H615:$K615,0,MATCH(AO$594,$H$594:$K$594,0))*HLOOKUP(AO$593,$J$590:$R$591,2)</f>
        <v>0</v>
      </c>
      <c r="AP615" s="743" cm="1">
        <f t="array" ref="AP615">INDEX($H615:$K615,0,MATCH(AP$594,$H$594:$K$594,0))*HLOOKUP(AP$593,$J$590:$R$591,2)</f>
        <v>0</v>
      </c>
      <c r="AQ615" s="743" cm="1">
        <f t="array" ref="AQ615">INDEX($H615:$K615,0,MATCH(AQ$594,$H$594:$K$594,0))*HLOOKUP(AQ$593,$J$590:$R$591,2)</f>
        <v>0</v>
      </c>
      <c r="AR615" s="743" cm="1">
        <f t="array" ref="AR615">INDEX($H615:$K615,0,MATCH(AR$594,$H$594:$K$594,0))*HLOOKUP(AR$593,$J$590:$R$591,2)</f>
        <v>0</v>
      </c>
      <c r="AS615" s="743" cm="1">
        <f t="array" ref="AS615">INDEX($H615:$K615,0,MATCH(AS$594,$H$594:$K$594,0))*HLOOKUP(AS$593,$J$590:$R$591,2)</f>
        <v>0</v>
      </c>
      <c r="AT615" s="743" cm="1">
        <f t="array" ref="AT615">INDEX($H615:$K615,0,MATCH(AT$594,$H$594:$K$594,0))*HLOOKUP(AT$593,$J$590:$R$591,2)</f>
        <v>0</v>
      </c>
      <c r="AU615" s="743" cm="1">
        <f t="array" ref="AU615">INDEX($H615:$K615,0,MATCH(AU$594,$H$594:$K$594,0))*HLOOKUP(AU$593,$J$590:$R$591,2)</f>
        <v>0</v>
      </c>
      <c r="AV615" s="196"/>
      <c r="AW615" s="196"/>
      <c r="AX615" s="17"/>
      <c r="AY615" s="9"/>
      <c r="AZ615" s="9"/>
      <c r="BA615" s="9"/>
    </row>
    <row r="616" spans="1:53" ht="15" outlineLevel="1" x14ac:dyDescent="0.25">
      <c r="A616" s="7"/>
      <c r="B616" s="8"/>
      <c r="C616" s="18"/>
      <c r="D616" s="18"/>
      <c r="E616" s="18"/>
      <c r="F616" s="27"/>
      <c r="G616" s="27" t="str">
        <f t="shared" si="137"/>
        <v>YYFWBa</v>
      </c>
      <c r="H616" s="232">
        <f t="shared" si="139"/>
        <v>0</v>
      </c>
      <c r="I616" s="232">
        <f t="shared" si="139"/>
        <v>0</v>
      </c>
      <c r="J616" s="232">
        <f t="shared" si="139"/>
        <v>0</v>
      </c>
      <c r="K616" s="232">
        <f t="shared" si="139"/>
        <v>0</v>
      </c>
      <c r="L616" s="743" cm="1">
        <f t="array" ref="L616">INDEX($H616:$K616,0,MATCH(L$594,$H$594:$K$594,0))*HLOOKUP(L$593,$J$590:$R$591,2)</f>
        <v>0</v>
      </c>
      <c r="M616" s="743" cm="1">
        <f t="array" ref="M616">INDEX($H616:$K616,0,MATCH(M$594,$H$594:$K$594,0))*HLOOKUP(M$593,$J$590:$R$591,2)</f>
        <v>0</v>
      </c>
      <c r="N616" s="743" cm="1">
        <f t="array" ref="N616">INDEX($H616:$K616,0,MATCH(N$594,$H$594:$K$594,0))*HLOOKUP(N$593,$J$590:$R$591,2)</f>
        <v>0</v>
      </c>
      <c r="O616" s="743" cm="1">
        <f t="array" ref="O616">INDEX($H616:$K616,0,MATCH(O$594,$H$594:$K$594,0))*HLOOKUP(O$593,$J$590:$R$591,2)</f>
        <v>0</v>
      </c>
      <c r="P616" s="743" cm="1">
        <f t="array" ref="P616">INDEX($H616:$K616,0,MATCH(P$594,$H$594:$K$594,0))*HLOOKUP(P$593,$J$590:$R$591,2)</f>
        <v>0</v>
      </c>
      <c r="Q616" s="743" cm="1">
        <f t="array" ref="Q616">INDEX($H616:$K616,0,MATCH(Q$594,$H$594:$K$594,0))*HLOOKUP(Q$593,$J$590:$R$591,2)</f>
        <v>0</v>
      </c>
      <c r="R616" s="743" cm="1">
        <f t="array" ref="R616">INDEX($H616:$K616,0,MATCH(R$594,$H$594:$K$594,0))*HLOOKUP(R$593,$J$590:$R$591,2)</f>
        <v>0</v>
      </c>
      <c r="S616" s="743" cm="1">
        <f t="array" ref="S616">INDEX($H616:$K616,0,MATCH(S$594,$H$594:$K$594,0))*HLOOKUP(S$593,$J$590:$R$591,2)</f>
        <v>0</v>
      </c>
      <c r="T616" s="743" cm="1">
        <f t="array" ref="T616">INDEX($H616:$K616,0,MATCH(T$594,$H$594:$K$594,0))*HLOOKUP(T$593,$J$590:$R$591,2)</f>
        <v>0</v>
      </c>
      <c r="U616" s="743" cm="1">
        <f t="array" ref="U616">INDEX($H616:$K616,0,MATCH(U$594,$H$594:$K$594,0))*HLOOKUP(U$593,$J$590:$R$591,2)</f>
        <v>0</v>
      </c>
      <c r="V616" s="743" cm="1">
        <f t="array" ref="V616">INDEX($H616:$K616,0,MATCH(V$594,$H$594:$K$594,0))*HLOOKUP(V$593,$J$590:$R$591,2)</f>
        <v>0</v>
      </c>
      <c r="W616" s="743" cm="1">
        <f t="array" ref="W616">INDEX($H616:$K616,0,MATCH(W$594,$H$594:$K$594,0))*HLOOKUP(W$593,$J$590:$R$591,2)</f>
        <v>0</v>
      </c>
      <c r="X616" s="743" cm="1">
        <f t="array" ref="X616">INDEX($H616:$K616,0,MATCH(X$594,$H$594:$K$594,0))*HLOOKUP(X$593,$J$590:$R$591,2)</f>
        <v>0</v>
      </c>
      <c r="Y616" s="743" cm="1">
        <f t="array" ref="Y616">INDEX($H616:$K616,0,MATCH(Y$594,$H$594:$K$594,0))*HLOOKUP(Y$593,$J$590:$R$591,2)</f>
        <v>0</v>
      </c>
      <c r="Z616" s="743" cm="1">
        <f t="array" ref="Z616">INDEX($H616:$K616,0,MATCH(Z$594,$H$594:$K$594,0))*HLOOKUP(Z$593,$J$590:$R$591,2)</f>
        <v>0</v>
      </c>
      <c r="AA616" s="743" cm="1">
        <f t="array" ref="AA616">INDEX($H616:$K616,0,MATCH(AA$594,$H$594:$K$594,0))*HLOOKUP(AA$593,$J$590:$R$591,2)</f>
        <v>0</v>
      </c>
      <c r="AB616" s="743" cm="1">
        <f t="array" ref="AB616">INDEX($H616:$K616,0,MATCH(AB$594,$H$594:$K$594,0))*HLOOKUP(AB$593,$J$590:$R$591,2)</f>
        <v>0</v>
      </c>
      <c r="AC616" s="743" cm="1">
        <f t="array" ref="AC616">INDEX($H616:$K616,0,MATCH(AC$594,$H$594:$K$594,0))*HLOOKUP(AC$593,$J$590:$R$591,2)</f>
        <v>0</v>
      </c>
      <c r="AD616" s="743" cm="1">
        <f t="array" ref="AD616">INDEX($H616:$K616,0,MATCH(AD$594,$H$594:$K$594,0))*HLOOKUP(AD$593,$J$590:$R$591,2)</f>
        <v>0</v>
      </c>
      <c r="AE616" s="743" cm="1">
        <f t="array" ref="AE616">INDEX($H616:$K616,0,MATCH(AE$594,$H$594:$K$594,0))*HLOOKUP(AE$593,$J$590:$R$591,2)</f>
        <v>0</v>
      </c>
      <c r="AF616" s="743" cm="1">
        <f t="array" ref="AF616">INDEX($H616:$K616,0,MATCH(AF$594,$H$594:$K$594,0))*HLOOKUP(AF$593,$J$590:$R$591,2)</f>
        <v>0</v>
      </c>
      <c r="AG616" s="743" cm="1">
        <f t="array" ref="AG616">INDEX($H616:$K616,0,MATCH(AG$594,$H$594:$K$594,0))*HLOOKUP(AG$593,$J$590:$R$591,2)</f>
        <v>0</v>
      </c>
      <c r="AH616" s="743" cm="1">
        <f t="array" ref="AH616">INDEX($H616:$K616,0,MATCH(AH$594,$H$594:$K$594,0))*HLOOKUP(AH$593,$J$590:$R$591,2)</f>
        <v>0</v>
      </c>
      <c r="AI616" s="743" cm="1">
        <f t="array" ref="AI616">INDEX($H616:$K616,0,MATCH(AI$594,$H$594:$K$594,0))*HLOOKUP(AI$593,$J$590:$R$591,2)</f>
        <v>0</v>
      </c>
      <c r="AJ616" s="743" cm="1">
        <f t="array" ref="AJ616">INDEX($H616:$K616,0,MATCH(AJ$594,$H$594:$K$594,0))*HLOOKUP(AJ$593,$J$590:$R$591,2)</f>
        <v>0</v>
      </c>
      <c r="AK616" s="743" cm="1">
        <f t="array" ref="AK616">INDEX($H616:$K616,0,MATCH(AK$594,$H$594:$K$594,0))*HLOOKUP(AK$593,$J$590:$R$591,2)</f>
        <v>0</v>
      </c>
      <c r="AL616" s="743" cm="1">
        <f t="array" ref="AL616">INDEX($H616:$K616,0,MATCH(AL$594,$H$594:$K$594,0))*HLOOKUP(AL$593,$J$590:$R$591,2)</f>
        <v>0</v>
      </c>
      <c r="AM616" s="743" cm="1">
        <f t="array" ref="AM616">INDEX($H616:$K616,0,MATCH(AM$594,$H$594:$K$594,0))*HLOOKUP(AM$593,$J$590:$R$591,2)</f>
        <v>0</v>
      </c>
      <c r="AN616" s="743" cm="1">
        <f t="array" ref="AN616">INDEX($H616:$K616,0,MATCH(AN$594,$H$594:$K$594,0))*HLOOKUP(AN$593,$J$590:$R$591,2)</f>
        <v>0</v>
      </c>
      <c r="AO616" s="743" cm="1">
        <f t="array" ref="AO616">INDEX($H616:$K616,0,MATCH(AO$594,$H$594:$K$594,0))*HLOOKUP(AO$593,$J$590:$R$591,2)</f>
        <v>0</v>
      </c>
      <c r="AP616" s="743" cm="1">
        <f t="array" ref="AP616">INDEX($H616:$K616,0,MATCH(AP$594,$H$594:$K$594,0))*HLOOKUP(AP$593,$J$590:$R$591,2)</f>
        <v>0</v>
      </c>
      <c r="AQ616" s="743" cm="1">
        <f t="array" ref="AQ616">INDEX($H616:$K616,0,MATCH(AQ$594,$H$594:$K$594,0))*HLOOKUP(AQ$593,$J$590:$R$591,2)</f>
        <v>0</v>
      </c>
      <c r="AR616" s="743" cm="1">
        <f t="array" ref="AR616">INDEX($H616:$K616,0,MATCH(AR$594,$H$594:$K$594,0))*HLOOKUP(AR$593,$J$590:$R$591,2)</f>
        <v>0</v>
      </c>
      <c r="AS616" s="743" cm="1">
        <f t="array" ref="AS616">INDEX($H616:$K616,0,MATCH(AS$594,$H$594:$K$594,0))*HLOOKUP(AS$593,$J$590:$R$591,2)</f>
        <v>0</v>
      </c>
      <c r="AT616" s="743" cm="1">
        <f t="array" ref="AT616">INDEX($H616:$K616,0,MATCH(AT$594,$H$594:$K$594,0))*HLOOKUP(AT$593,$J$590:$R$591,2)</f>
        <v>0</v>
      </c>
      <c r="AU616" s="743" cm="1">
        <f t="array" ref="AU616">INDEX($H616:$K616,0,MATCH(AU$594,$H$594:$K$594,0))*HLOOKUP(AU$593,$J$590:$R$591,2)</f>
        <v>0</v>
      </c>
      <c r="AV616" s="196"/>
      <c r="AW616" s="196"/>
      <c r="AX616" s="17"/>
      <c r="AY616" s="9"/>
      <c r="AZ616" s="9"/>
      <c r="BA616" s="9"/>
    </row>
    <row r="617" spans="1:53" ht="15" outlineLevel="1" x14ac:dyDescent="0.25">
      <c r="A617" s="7"/>
      <c r="B617" s="8"/>
      <c r="C617" s="18"/>
      <c r="D617" s="18"/>
      <c r="E617" s="18"/>
      <c r="F617" s="27"/>
      <c r="G617" s="27" t="str">
        <f t="shared" si="137"/>
        <v>AAANBo</v>
      </c>
      <c r="H617" s="232">
        <f t="shared" si="139"/>
        <v>0</v>
      </c>
      <c r="I617" s="232">
        <f t="shared" si="139"/>
        <v>1</v>
      </c>
      <c r="J617" s="232">
        <f t="shared" si="139"/>
        <v>1</v>
      </c>
      <c r="K617" s="232">
        <f t="shared" si="139"/>
        <v>1</v>
      </c>
      <c r="L617" s="743" cm="1">
        <f t="array" ref="L617">INDEX($H617:$K617,0,MATCH(L$594,$H$594:$K$594,0))*HLOOKUP(L$593,$J$590:$R$591,2)</f>
        <v>0</v>
      </c>
      <c r="M617" s="743" cm="1">
        <f t="array" ref="M617">INDEX($H617:$K617,0,MATCH(M$594,$H$594:$K$594,0))*HLOOKUP(M$593,$J$590:$R$591,2)</f>
        <v>1</v>
      </c>
      <c r="N617" s="743" cm="1">
        <f t="array" ref="N617">INDEX($H617:$K617,0,MATCH(N$594,$H$594:$K$594,0))*HLOOKUP(N$593,$J$590:$R$591,2)</f>
        <v>1</v>
      </c>
      <c r="O617" s="743" cm="1">
        <f t="array" ref="O617">INDEX($H617:$K617,0,MATCH(O$594,$H$594:$K$594,0))*HLOOKUP(O$593,$J$590:$R$591,2)</f>
        <v>1</v>
      </c>
      <c r="P617" s="743" cm="1">
        <f t="array" ref="P617">INDEX($H617:$K617,0,MATCH(P$594,$H$594:$K$594,0))*HLOOKUP(P$593,$J$590:$R$591,2)</f>
        <v>0</v>
      </c>
      <c r="Q617" s="743" cm="1">
        <f t="array" ref="Q617">INDEX($H617:$K617,0,MATCH(Q$594,$H$594:$K$594,0))*HLOOKUP(Q$593,$J$590:$R$591,2)</f>
        <v>1</v>
      </c>
      <c r="R617" s="743" cm="1">
        <f t="array" ref="R617">INDEX($H617:$K617,0,MATCH(R$594,$H$594:$K$594,0))*HLOOKUP(R$593,$J$590:$R$591,2)</f>
        <v>1</v>
      </c>
      <c r="S617" s="743" cm="1">
        <f t="array" ref="S617">INDEX($H617:$K617,0,MATCH(S$594,$H$594:$K$594,0))*HLOOKUP(S$593,$J$590:$R$591,2)</f>
        <v>1</v>
      </c>
      <c r="T617" s="743" cm="1">
        <f t="array" ref="T617">INDEX($H617:$K617,0,MATCH(T$594,$H$594:$K$594,0))*HLOOKUP(T$593,$J$590:$R$591,2)</f>
        <v>0</v>
      </c>
      <c r="U617" s="743" cm="1">
        <f t="array" ref="U617">INDEX($H617:$K617,0,MATCH(U$594,$H$594:$K$594,0))*HLOOKUP(U$593,$J$590:$R$591,2)</f>
        <v>1</v>
      </c>
      <c r="V617" s="743" cm="1">
        <f t="array" ref="V617">INDEX($H617:$K617,0,MATCH(V$594,$H$594:$K$594,0))*HLOOKUP(V$593,$J$590:$R$591,2)</f>
        <v>1</v>
      </c>
      <c r="W617" s="743" cm="1">
        <f t="array" ref="W617">INDEX($H617:$K617,0,MATCH(W$594,$H$594:$K$594,0))*HLOOKUP(W$593,$J$590:$R$591,2)</f>
        <v>1</v>
      </c>
      <c r="X617" s="743" cm="1">
        <f t="array" ref="X617">INDEX($H617:$K617,0,MATCH(X$594,$H$594:$K$594,0))*HLOOKUP(X$593,$J$590:$R$591,2)</f>
        <v>0</v>
      </c>
      <c r="Y617" s="743" cm="1">
        <f t="array" ref="Y617">INDEX($H617:$K617,0,MATCH(Y$594,$H$594:$K$594,0))*HLOOKUP(Y$593,$J$590:$R$591,2)</f>
        <v>1</v>
      </c>
      <c r="Z617" s="743" cm="1">
        <f t="array" ref="Z617">INDEX($H617:$K617,0,MATCH(Z$594,$H$594:$K$594,0))*HLOOKUP(Z$593,$J$590:$R$591,2)</f>
        <v>1</v>
      </c>
      <c r="AA617" s="743" cm="1">
        <f t="array" ref="AA617">INDEX($H617:$K617,0,MATCH(AA$594,$H$594:$K$594,0))*HLOOKUP(AA$593,$J$590:$R$591,2)</f>
        <v>1</v>
      </c>
      <c r="AB617" s="743" cm="1">
        <f t="array" ref="AB617">INDEX($H617:$K617,0,MATCH(AB$594,$H$594:$K$594,0))*HLOOKUP(AB$593,$J$590:$R$591,2)</f>
        <v>0</v>
      </c>
      <c r="AC617" s="743" cm="1">
        <f t="array" ref="AC617">INDEX($H617:$K617,0,MATCH(AC$594,$H$594:$K$594,0))*HLOOKUP(AC$593,$J$590:$R$591,2)</f>
        <v>1</v>
      </c>
      <c r="AD617" s="743" cm="1">
        <f t="array" ref="AD617">INDEX($H617:$K617,0,MATCH(AD$594,$H$594:$K$594,0))*HLOOKUP(AD$593,$J$590:$R$591,2)</f>
        <v>1</v>
      </c>
      <c r="AE617" s="743" cm="1">
        <f t="array" ref="AE617">INDEX($H617:$K617,0,MATCH(AE$594,$H$594:$K$594,0))*HLOOKUP(AE$593,$J$590:$R$591,2)</f>
        <v>1</v>
      </c>
      <c r="AF617" s="743" cm="1">
        <f t="array" ref="AF617">INDEX($H617:$K617,0,MATCH(AF$594,$H$594:$K$594,0))*HLOOKUP(AF$593,$J$590:$R$591,2)</f>
        <v>0</v>
      </c>
      <c r="AG617" s="743" cm="1">
        <f t="array" ref="AG617">INDEX($H617:$K617,0,MATCH(AG$594,$H$594:$K$594,0))*HLOOKUP(AG$593,$J$590:$R$591,2)</f>
        <v>1</v>
      </c>
      <c r="AH617" s="743" cm="1">
        <f t="array" ref="AH617">INDEX($H617:$K617,0,MATCH(AH$594,$H$594:$K$594,0))*HLOOKUP(AH$593,$J$590:$R$591,2)</f>
        <v>1</v>
      </c>
      <c r="AI617" s="743" cm="1">
        <f t="array" ref="AI617">INDEX($H617:$K617,0,MATCH(AI$594,$H$594:$K$594,0))*HLOOKUP(AI$593,$J$590:$R$591,2)</f>
        <v>1</v>
      </c>
      <c r="AJ617" s="743" cm="1">
        <f t="array" ref="AJ617">INDEX($H617:$K617,0,MATCH(AJ$594,$H$594:$K$594,0))*HLOOKUP(AJ$593,$J$590:$R$591,2)</f>
        <v>0</v>
      </c>
      <c r="AK617" s="743" cm="1">
        <f t="array" ref="AK617">INDEX($H617:$K617,0,MATCH(AK$594,$H$594:$K$594,0))*HLOOKUP(AK$593,$J$590:$R$591,2)</f>
        <v>1</v>
      </c>
      <c r="AL617" s="743" cm="1">
        <f t="array" ref="AL617">INDEX($H617:$K617,0,MATCH(AL$594,$H$594:$K$594,0))*HLOOKUP(AL$593,$J$590:$R$591,2)</f>
        <v>1</v>
      </c>
      <c r="AM617" s="743" cm="1">
        <f t="array" ref="AM617">INDEX($H617:$K617,0,MATCH(AM$594,$H$594:$K$594,0))*HLOOKUP(AM$593,$J$590:$R$591,2)</f>
        <v>1</v>
      </c>
      <c r="AN617" s="743" cm="1">
        <f t="array" ref="AN617">INDEX($H617:$K617,0,MATCH(AN$594,$H$594:$K$594,0))*HLOOKUP(AN$593,$J$590:$R$591,2)</f>
        <v>0</v>
      </c>
      <c r="AO617" s="743" cm="1">
        <f t="array" ref="AO617">INDEX($H617:$K617,0,MATCH(AO$594,$H$594:$K$594,0))*HLOOKUP(AO$593,$J$590:$R$591,2)</f>
        <v>1</v>
      </c>
      <c r="AP617" s="743" cm="1">
        <f t="array" ref="AP617">INDEX($H617:$K617,0,MATCH(AP$594,$H$594:$K$594,0))*HLOOKUP(AP$593,$J$590:$R$591,2)</f>
        <v>1</v>
      </c>
      <c r="AQ617" s="743" cm="1">
        <f t="array" ref="AQ617">INDEX($H617:$K617,0,MATCH(AQ$594,$H$594:$K$594,0))*HLOOKUP(AQ$593,$J$590:$R$591,2)</f>
        <v>1</v>
      </c>
      <c r="AR617" s="743" cm="1">
        <f t="array" ref="AR617">INDEX($H617:$K617,0,MATCH(AR$594,$H$594:$K$594,0))*HLOOKUP(AR$593,$J$590:$R$591,2)</f>
        <v>0</v>
      </c>
      <c r="AS617" s="743" cm="1">
        <f t="array" ref="AS617">INDEX($H617:$K617,0,MATCH(AS$594,$H$594:$K$594,0))*HLOOKUP(AS$593,$J$590:$R$591,2)</f>
        <v>1</v>
      </c>
      <c r="AT617" s="743" cm="1">
        <f t="array" ref="AT617">INDEX($H617:$K617,0,MATCH(AT$594,$H$594:$K$594,0))*HLOOKUP(AT$593,$J$590:$R$591,2)</f>
        <v>1</v>
      </c>
      <c r="AU617" s="743" cm="1">
        <f t="array" ref="AU617">INDEX($H617:$K617,0,MATCH(AU$594,$H$594:$K$594,0))*HLOOKUP(AU$593,$J$590:$R$591,2)</f>
        <v>1</v>
      </c>
      <c r="AV617" s="196"/>
      <c r="AW617" s="196"/>
      <c r="AX617" s="17"/>
      <c r="AY617" s="9"/>
      <c r="AZ617" s="9"/>
      <c r="BA617" s="9"/>
    </row>
    <row r="618" spans="1:53" ht="15" outlineLevel="1" x14ac:dyDescent="0.25">
      <c r="A618" s="7"/>
      <c r="B618" s="8"/>
      <c r="C618" s="18"/>
      <c r="D618" s="18"/>
      <c r="E618" s="18"/>
      <c r="F618" s="27"/>
      <c r="G618" s="27" t="str">
        <f t="shared" si="137"/>
        <v>AAANBod</v>
      </c>
      <c r="H618" s="232">
        <f t="shared" si="139"/>
        <v>0</v>
      </c>
      <c r="I618" s="232">
        <f t="shared" si="139"/>
        <v>1</v>
      </c>
      <c r="J618" s="232">
        <f t="shared" si="139"/>
        <v>1</v>
      </c>
      <c r="K618" s="232">
        <f t="shared" si="139"/>
        <v>1</v>
      </c>
      <c r="L618" s="743" cm="1">
        <f t="array" ref="L618">INDEX($H618:$K618,0,MATCH(L$594,$H$594:$K$594,0))*HLOOKUP(L$593,$J$590:$R$591,2)</f>
        <v>0</v>
      </c>
      <c r="M618" s="743" cm="1">
        <f t="array" ref="M618">INDEX($H618:$K618,0,MATCH(M$594,$H$594:$K$594,0))*HLOOKUP(M$593,$J$590:$R$591,2)</f>
        <v>1</v>
      </c>
      <c r="N618" s="743" cm="1">
        <f t="array" ref="N618">INDEX($H618:$K618,0,MATCH(N$594,$H$594:$K$594,0))*HLOOKUP(N$593,$J$590:$R$591,2)</f>
        <v>1</v>
      </c>
      <c r="O618" s="743" cm="1">
        <f t="array" ref="O618">INDEX($H618:$K618,0,MATCH(O$594,$H$594:$K$594,0))*HLOOKUP(O$593,$J$590:$R$591,2)</f>
        <v>1</v>
      </c>
      <c r="P618" s="743" cm="1">
        <f t="array" ref="P618">INDEX($H618:$K618,0,MATCH(P$594,$H$594:$K$594,0))*HLOOKUP(P$593,$J$590:$R$591,2)</f>
        <v>0</v>
      </c>
      <c r="Q618" s="743" cm="1">
        <f t="array" ref="Q618">INDEX($H618:$K618,0,MATCH(Q$594,$H$594:$K$594,0))*HLOOKUP(Q$593,$J$590:$R$591,2)</f>
        <v>1</v>
      </c>
      <c r="R618" s="743" cm="1">
        <f t="array" ref="R618">INDEX($H618:$K618,0,MATCH(R$594,$H$594:$K$594,0))*HLOOKUP(R$593,$J$590:$R$591,2)</f>
        <v>1</v>
      </c>
      <c r="S618" s="743" cm="1">
        <f t="array" ref="S618">INDEX($H618:$K618,0,MATCH(S$594,$H$594:$K$594,0))*HLOOKUP(S$593,$J$590:$R$591,2)</f>
        <v>1</v>
      </c>
      <c r="T618" s="743" cm="1">
        <f t="array" ref="T618">INDEX($H618:$K618,0,MATCH(T$594,$H$594:$K$594,0))*HLOOKUP(T$593,$J$590:$R$591,2)</f>
        <v>0</v>
      </c>
      <c r="U618" s="743" cm="1">
        <f t="array" ref="U618">INDEX($H618:$K618,0,MATCH(U$594,$H$594:$K$594,0))*HLOOKUP(U$593,$J$590:$R$591,2)</f>
        <v>1</v>
      </c>
      <c r="V618" s="743" cm="1">
        <f t="array" ref="V618">INDEX($H618:$K618,0,MATCH(V$594,$H$594:$K$594,0))*HLOOKUP(V$593,$J$590:$R$591,2)</f>
        <v>1</v>
      </c>
      <c r="W618" s="743" cm="1">
        <f t="array" ref="W618">INDEX($H618:$K618,0,MATCH(W$594,$H$594:$K$594,0))*HLOOKUP(W$593,$J$590:$R$591,2)</f>
        <v>1</v>
      </c>
      <c r="X618" s="743" cm="1">
        <f t="array" ref="X618">INDEX($H618:$K618,0,MATCH(X$594,$H$594:$K$594,0))*HLOOKUP(X$593,$J$590:$R$591,2)</f>
        <v>0</v>
      </c>
      <c r="Y618" s="743" cm="1">
        <f t="array" ref="Y618">INDEX($H618:$K618,0,MATCH(Y$594,$H$594:$K$594,0))*HLOOKUP(Y$593,$J$590:$R$591,2)</f>
        <v>1</v>
      </c>
      <c r="Z618" s="743" cm="1">
        <f t="array" ref="Z618">INDEX($H618:$K618,0,MATCH(Z$594,$H$594:$K$594,0))*HLOOKUP(Z$593,$J$590:$R$591,2)</f>
        <v>1</v>
      </c>
      <c r="AA618" s="743" cm="1">
        <f t="array" ref="AA618">INDEX($H618:$K618,0,MATCH(AA$594,$H$594:$K$594,0))*HLOOKUP(AA$593,$J$590:$R$591,2)</f>
        <v>1</v>
      </c>
      <c r="AB618" s="743" cm="1">
        <f t="array" ref="AB618">INDEX($H618:$K618,0,MATCH(AB$594,$H$594:$K$594,0))*HLOOKUP(AB$593,$J$590:$R$591,2)</f>
        <v>0</v>
      </c>
      <c r="AC618" s="743" cm="1">
        <f t="array" ref="AC618">INDEX($H618:$K618,0,MATCH(AC$594,$H$594:$K$594,0))*HLOOKUP(AC$593,$J$590:$R$591,2)</f>
        <v>1</v>
      </c>
      <c r="AD618" s="743" cm="1">
        <f t="array" ref="AD618">INDEX($H618:$K618,0,MATCH(AD$594,$H$594:$K$594,0))*HLOOKUP(AD$593,$J$590:$R$591,2)</f>
        <v>1</v>
      </c>
      <c r="AE618" s="743" cm="1">
        <f t="array" ref="AE618">INDEX($H618:$K618,0,MATCH(AE$594,$H$594:$K$594,0))*HLOOKUP(AE$593,$J$590:$R$591,2)</f>
        <v>1</v>
      </c>
      <c r="AF618" s="743" cm="1">
        <f t="array" ref="AF618">INDEX($H618:$K618,0,MATCH(AF$594,$H$594:$K$594,0))*HLOOKUP(AF$593,$J$590:$R$591,2)</f>
        <v>0</v>
      </c>
      <c r="AG618" s="743" cm="1">
        <f t="array" ref="AG618">INDEX($H618:$K618,0,MATCH(AG$594,$H$594:$K$594,0))*HLOOKUP(AG$593,$J$590:$R$591,2)</f>
        <v>1</v>
      </c>
      <c r="AH618" s="743" cm="1">
        <f t="array" ref="AH618">INDEX($H618:$K618,0,MATCH(AH$594,$H$594:$K$594,0))*HLOOKUP(AH$593,$J$590:$R$591,2)</f>
        <v>1</v>
      </c>
      <c r="AI618" s="743" cm="1">
        <f t="array" ref="AI618">INDEX($H618:$K618,0,MATCH(AI$594,$H$594:$K$594,0))*HLOOKUP(AI$593,$J$590:$R$591,2)</f>
        <v>1</v>
      </c>
      <c r="AJ618" s="743" cm="1">
        <f t="array" ref="AJ618">INDEX($H618:$K618,0,MATCH(AJ$594,$H$594:$K$594,0))*HLOOKUP(AJ$593,$J$590:$R$591,2)</f>
        <v>0</v>
      </c>
      <c r="AK618" s="743" cm="1">
        <f t="array" ref="AK618">INDEX($H618:$K618,0,MATCH(AK$594,$H$594:$K$594,0))*HLOOKUP(AK$593,$J$590:$R$591,2)</f>
        <v>1</v>
      </c>
      <c r="AL618" s="743" cm="1">
        <f t="array" ref="AL618">INDEX($H618:$K618,0,MATCH(AL$594,$H$594:$K$594,0))*HLOOKUP(AL$593,$J$590:$R$591,2)</f>
        <v>1</v>
      </c>
      <c r="AM618" s="743" cm="1">
        <f t="array" ref="AM618">INDEX($H618:$K618,0,MATCH(AM$594,$H$594:$K$594,0))*HLOOKUP(AM$593,$J$590:$R$591,2)</f>
        <v>1</v>
      </c>
      <c r="AN618" s="743" cm="1">
        <f t="array" ref="AN618">INDEX($H618:$K618,0,MATCH(AN$594,$H$594:$K$594,0))*HLOOKUP(AN$593,$J$590:$R$591,2)</f>
        <v>0</v>
      </c>
      <c r="AO618" s="743" cm="1">
        <f t="array" ref="AO618">INDEX($H618:$K618,0,MATCH(AO$594,$H$594:$K$594,0))*HLOOKUP(AO$593,$J$590:$R$591,2)</f>
        <v>1</v>
      </c>
      <c r="AP618" s="743" cm="1">
        <f t="array" ref="AP618">INDEX($H618:$K618,0,MATCH(AP$594,$H$594:$K$594,0))*HLOOKUP(AP$593,$J$590:$R$591,2)</f>
        <v>1</v>
      </c>
      <c r="AQ618" s="743" cm="1">
        <f t="array" ref="AQ618">INDEX($H618:$K618,0,MATCH(AQ$594,$H$594:$K$594,0))*HLOOKUP(AQ$593,$J$590:$R$591,2)</f>
        <v>1</v>
      </c>
      <c r="AR618" s="743" cm="1">
        <f t="array" ref="AR618">INDEX($H618:$K618,0,MATCH(AR$594,$H$594:$K$594,0))*HLOOKUP(AR$593,$J$590:$R$591,2)</f>
        <v>0</v>
      </c>
      <c r="AS618" s="743" cm="1">
        <f t="array" ref="AS618">INDEX($H618:$K618,0,MATCH(AS$594,$H$594:$K$594,0))*HLOOKUP(AS$593,$J$590:$R$591,2)</f>
        <v>1</v>
      </c>
      <c r="AT618" s="743" cm="1">
        <f t="array" ref="AT618">INDEX($H618:$K618,0,MATCH(AT$594,$H$594:$K$594,0))*HLOOKUP(AT$593,$J$590:$R$591,2)</f>
        <v>1</v>
      </c>
      <c r="AU618" s="743" cm="1">
        <f t="array" ref="AU618">INDEX($H618:$K618,0,MATCH(AU$594,$H$594:$K$594,0))*HLOOKUP(AU$593,$J$590:$R$591,2)</f>
        <v>1</v>
      </c>
      <c r="AV618" s="196"/>
      <c r="AW618" s="196"/>
      <c r="AX618" s="17"/>
      <c r="AY618" s="9"/>
      <c r="AZ618" s="9"/>
      <c r="BA618" s="9"/>
    </row>
    <row r="619" spans="1:53" ht="15" outlineLevel="1" x14ac:dyDescent="0.25">
      <c r="A619" s="7"/>
      <c r="B619" s="8"/>
      <c r="C619" s="18"/>
      <c r="D619" s="18"/>
      <c r="E619" s="18"/>
      <c r="F619" s="27"/>
      <c r="G619" s="27" t="str">
        <f t="shared" si="137"/>
        <v>AAAA2Nb</v>
      </c>
      <c r="H619" s="232">
        <f t="shared" si="139"/>
        <v>0</v>
      </c>
      <c r="I619" s="232">
        <f t="shared" si="139"/>
        <v>1</v>
      </c>
      <c r="J619" s="232">
        <f t="shared" si="139"/>
        <v>1</v>
      </c>
      <c r="K619" s="232">
        <f t="shared" si="139"/>
        <v>1</v>
      </c>
      <c r="L619" s="743" cm="1">
        <f t="array" ref="L619">INDEX($H619:$K619,0,MATCH(L$594,$H$594:$K$594,0))*HLOOKUP(L$593,$J$590:$R$591,2)</f>
        <v>0</v>
      </c>
      <c r="M619" s="743" cm="1">
        <f t="array" ref="M619">INDEX($H619:$K619,0,MATCH(M$594,$H$594:$K$594,0))*HLOOKUP(M$593,$J$590:$R$591,2)</f>
        <v>1</v>
      </c>
      <c r="N619" s="743" cm="1">
        <f t="array" ref="N619">INDEX($H619:$K619,0,MATCH(N$594,$H$594:$K$594,0))*HLOOKUP(N$593,$J$590:$R$591,2)</f>
        <v>1</v>
      </c>
      <c r="O619" s="743" cm="1">
        <f t="array" ref="O619">INDEX($H619:$K619,0,MATCH(O$594,$H$594:$K$594,0))*HLOOKUP(O$593,$J$590:$R$591,2)</f>
        <v>1</v>
      </c>
      <c r="P619" s="743" cm="1">
        <f t="array" ref="P619">INDEX($H619:$K619,0,MATCH(P$594,$H$594:$K$594,0))*HLOOKUP(P$593,$J$590:$R$591,2)</f>
        <v>0</v>
      </c>
      <c r="Q619" s="743" cm="1">
        <f t="array" ref="Q619">INDEX($H619:$K619,0,MATCH(Q$594,$H$594:$K$594,0))*HLOOKUP(Q$593,$J$590:$R$591,2)</f>
        <v>1</v>
      </c>
      <c r="R619" s="743" cm="1">
        <f t="array" ref="R619">INDEX($H619:$K619,0,MATCH(R$594,$H$594:$K$594,0))*HLOOKUP(R$593,$J$590:$R$591,2)</f>
        <v>1</v>
      </c>
      <c r="S619" s="743" cm="1">
        <f t="array" ref="S619">INDEX($H619:$K619,0,MATCH(S$594,$H$594:$K$594,0))*HLOOKUP(S$593,$J$590:$R$591,2)</f>
        <v>1</v>
      </c>
      <c r="T619" s="743" cm="1">
        <f t="array" ref="T619">INDEX($H619:$K619,0,MATCH(T$594,$H$594:$K$594,0))*HLOOKUP(T$593,$J$590:$R$591,2)</f>
        <v>0</v>
      </c>
      <c r="U619" s="743" cm="1">
        <f t="array" ref="U619">INDEX($H619:$K619,0,MATCH(U$594,$H$594:$K$594,0))*HLOOKUP(U$593,$J$590:$R$591,2)</f>
        <v>1</v>
      </c>
      <c r="V619" s="743" cm="1">
        <f t="array" ref="V619">INDEX($H619:$K619,0,MATCH(V$594,$H$594:$K$594,0))*HLOOKUP(V$593,$J$590:$R$591,2)</f>
        <v>1</v>
      </c>
      <c r="W619" s="743" cm="1">
        <f t="array" ref="W619">INDEX($H619:$K619,0,MATCH(W$594,$H$594:$K$594,0))*HLOOKUP(W$593,$J$590:$R$591,2)</f>
        <v>1</v>
      </c>
      <c r="X619" s="743" cm="1">
        <f t="array" ref="X619">INDEX($H619:$K619,0,MATCH(X$594,$H$594:$K$594,0))*HLOOKUP(X$593,$J$590:$R$591,2)</f>
        <v>0</v>
      </c>
      <c r="Y619" s="743" cm="1">
        <f t="array" ref="Y619">INDEX($H619:$K619,0,MATCH(Y$594,$H$594:$K$594,0))*HLOOKUP(Y$593,$J$590:$R$591,2)</f>
        <v>1</v>
      </c>
      <c r="Z619" s="743" cm="1">
        <f t="array" ref="Z619">INDEX($H619:$K619,0,MATCH(Z$594,$H$594:$K$594,0))*HLOOKUP(Z$593,$J$590:$R$591,2)</f>
        <v>1</v>
      </c>
      <c r="AA619" s="743" cm="1">
        <f t="array" ref="AA619">INDEX($H619:$K619,0,MATCH(AA$594,$H$594:$K$594,0))*HLOOKUP(AA$593,$J$590:$R$591,2)</f>
        <v>1</v>
      </c>
      <c r="AB619" s="743" cm="1">
        <f t="array" ref="AB619">INDEX($H619:$K619,0,MATCH(AB$594,$H$594:$K$594,0))*HLOOKUP(AB$593,$J$590:$R$591,2)</f>
        <v>0</v>
      </c>
      <c r="AC619" s="743" cm="1">
        <f t="array" ref="AC619">INDEX($H619:$K619,0,MATCH(AC$594,$H$594:$K$594,0))*HLOOKUP(AC$593,$J$590:$R$591,2)</f>
        <v>1</v>
      </c>
      <c r="AD619" s="743" cm="1">
        <f t="array" ref="AD619">INDEX($H619:$K619,0,MATCH(AD$594,$H$594:$K$594,0))*HLOOKUP(AD$593,$J$590:$R$591,2)</f>
        <v>1</v>
      </c>
      <c r="AE619" s="743" cm="1">
        <f t="array" ref="AE619">INDEX($H619:$K619,0,MATCH(AE$594,$H$594:$K$594,0))*HLOOKUP(AE$593,$J$590:$R$591,2)</f>
        <v>1</v>
      </c>
      <c r="AF619" s="743" cm="1">
        <f t="array" ref="AF619">INDEX($H619:$K619,0,MATCH(AF$594,$H$594:$K$594,0))*HLOOKUP(AF$593,$J$590:$R$591,2)</f>
        <v>0</v>
      </c>
      <c r="AG619" s="743" cm="1">
        <f t="array" ref="AG619">INDEX($H619:$K619,0,MATCH(AG$594,$H$594:$K$594,0))*HLOOKUP(AG$593,$J$590:$R$591,2)</f>
        <v>1</v>
      </c>
      <c r="AH619" s="743" cm="1">
        <f t="array" ref="AH619">INDEX($H619:$K619,0,MATCH(AH$594,$H$594:$K$594,0))*HLOOKUP(AH$593,$J$590:$R$591,2)</f>
        <v>1</v>
      </c>
      <c r="AI619" s="743" cm="1">
        <f t="array" ref="AI619">INDEX($H619:$K619,0,MATCH(AI$594,$H$594:$K$594,0))*HLOOKUP(AI$593,$J$590:$R$591,2)</f>
        <v>1</v>
      </c>
      <c r="AJ619" s="743" cm="1">
        <f t="array" ref="AJ619">INDEX($H619:$K619,0,MATCH(AJ$594,$H$594:$K$594,0))*HLOOKUP(AJ$593,$J$590:$R$591,2)</f>
        <v>0</v>
      </c>
      <c r="AK619" s="743" cm="1">
        <f t="array" ref="AK619">INDEX($H619:$K619,0,MATCH(AK$594,$H$594:$K$594,0))*HLOOKUP(AK$593,$J$590:$R$591,2)</f>
        <v>1</v>
      </c>
      <c r="AL619" s="743" cm="1">
        <f t="array" ref="AL619">INDEX($H619:$K619,0,MATCH(AL$594,$H$594:$K$594,0))*HLOOKUP(AL$593,$J$590:$R$591,2)</f>
        <v>1</v>
      </c>
      <c r="AM619" s="743" cm="1">
        <f t="array" ref="AM619">INDEX($H619:$K619,0,MATCH(AM$594,$H$594:$K$594,0))*HLOOKUP(AM$593,$J$590:$R$591,2)</f>
        <v>1</v>
      </c>
      <c r="AN619" s="743" cm="1">
        <f t="array" ref="AN619">INDEX($H619:$K619,0,MATCH(AN$594,$H$594:$K$594,0))*HLOOKUP(AN$593,$J$590:$R$591,2)</f>
        <v>0</v>
      </c>
      <c r="AO619" s="743" cm="1">
        <f t="array" ref="AO619">INDEX($H619:$K619,0,MATCH(AO$594,$H$594:$K$594,0))*HLOOKUP(AO$593,$J$590:$R$591,2)</f>
        <v>1</v>
      </c>
      <c r="AP619" s="743" cm="1">
        <f t="array" ref="AP619">INDEX($H619:$K619,0,MATCH(AP$594,$H$594:$K$594,0))*HLOOKUP(AP$593,$J$590:$R$591,2)</f>
        <v>1</v>
      </c>
      <c r="AQ619" s="743" cm="1">
        <f t="array" ref="AQ619">INDEX($H619:$K619,0,MATCH(AQ$594,$H$594:$K$594,0))*HLOOKUP(AQ$593,$J$590:$R$591,2)</f>
        <v>1</v>
      </c>
      <c r="AR619" s="743" cm="1">
        <f t="array" ref="AR619">INDEX($H619:$K619,0,MATCH(AR$594,$H$594:$K$594,0))*HLOOKUP(AR$593,$J$590:$R$591,2)</f>
        <v>0</v>
      </c>
      <c r="AS619" s="743" cm="1">
        <f t="array" ref="AS619">INDEX($H619:$K619,0,MATCH(AS$594,$H$594:$K$594,0))*HLOOKUP(AS$593,$J$590:$R$591,2)</f>
        <v>1</v>
      </c>
      <c r="AT619" s="743" cm="1">
        <f t="array" ref="AT619">INDEX($H619:$K619,0,MATCH(AT$594,$H$594:$K$594,0))*HLOOKUP(AT$593,$J$590:$R$591,2)</f>
        <v>1</v>
      </c>
      <c r="AU619" s="743" cm="1">
        <f t="array" ref="AU619">INDEX($H619:$K619,0,MATCH(AU$594,$H$594:$K$594,0))*HLOOKUP(AU$593,$J$590:$R$591,2)</f>
        <v>1</v>
      </c>
      <c r="AV619" s="196"/>
      <c r="AW619" s="196"/>
      <c r="AX619" s="17"/>
      <c r="AY619" s="9"/>
      <c r="AZ619" s="9"/>
      <c r="BA619" s="9"/>
    </row>
    <row r="620" spans="1:53" ht="15" outlineLevel="1" x14ac:dyDescent="0.25">
      <c r="A620" s="7"/>
      <c r="B620" s="8"/>
      <c r="C620" s="18"/>
      <c r="D620" s="18"/>
      <c r="E620" s="18"/>
      <c r="F620" s="27"/>
      <c r="G620" s="27" t="str">
        <f t="shared" si="137"/>
        <v>AAAA2Nbd</v>
      </c>
      <c r="H620" s="232">
        <f t="shared" si="139"/>
        <v>0</v>
      </c>
      <c r="I620" s="232">
        <f t="shared" si="139"/>
        <v>1</v>
      </c>
      <c r="J620" s="232">
        <f t="shared" si="139"/>
        <v>1</v>
      </c>
      <c r="K620" s="232">
        <f t="shared" si="139"/>
        <v>1</v>
      </c>
      <c r="L620" s="743" cm="1">
        <f t="array" ref="L620">INDEX($H620:$K620,0,MATCH(L$594,$H$594:$K$594,0))*HLOOKUP(L$593,$J$590:$R$591,2)</f>
        <v>0</v>
      </c>
      <c r="M620" s="743" cm="1">
        <f t="array" ref="M620">INDEX($H620:$K620,0,MATCH(M$594,$H$594:$K$594,0))*HLOOKUP(M$593,$J$590:$R$591,2)</f>
        <v>1</v>
      </c>
      <c r="N620" s="743" cm="1">
        <f t="array" ref="N620">INDEX($H620:$K620,0,MATCH(N$594,$H$594:$K$594,0))*HLOOKUP(N$593,$J$590:$R$591,2)</f>
        <v>1</v>
      </c>
      <c r="O620" s="743" cm="1">
        <f t="array" ref="O620">INDEX($H620:$K620,0,MATCH(O$594,$H$594:$K$594,0))*HLOOKUP(O$593,$J$590:$R$591,2)</f>
        <v>1</v>
      </c>
      <c r="P620" s="743" cm="1">
        <f t="array" ref="P620">INDEX($H620:$K620,0,MATCH(P$594,$H$594:$K$594,0))*HLOOKUP(P$593,$J$590:$R$591,2)</f>
        <v>0</v>
      </c>
      <c r="Q620" s="743" cm="1">
        <f t="array" ref="Q620">INDEX($H620:$K620,0,MATCH(Q$594,$H$594:$K$594,0))*HLOOKUP(Q$593,$J$590:$R$591,2)</f>
        <v>1</v>
      </c>
      <c r="R620" s="743" cm="1">
        <f t="array" ref="R620">INDEX($H620:$K620,0,MATCH(R$594,$H$594:$K$594,0))*HLOOKUP(R$593,$J$590:$R$591,2)</f>
        <v>1</v>
      </c>
      <c r="S620" s="743" cm="1">
        <f t="array" ref="S620">INDEX($H620:$K620,0,MATCH(S$594,$H$594:$K$594,0))*HLOOKUP(S$593,$J$590:$R$591,2)</f>
        <v>1</v>
      </c>
      <c r="T620" s="743" cm="1">
        <f t="array" ref="T620">INDEX($H620:$K620,0,MATCH(T$594,$H$594:$K$594,0))*HLOOKUP(T$593,$J$590:$R$591,2)</f>
        <v>0</v>
      </c>
      <c r="U620" s="743" cm="1">
        <f t="array" ref="U620">INDEX($H620:$K620,0,MATCH(U$594,$H$594:$K$594,0))*HLOOKUP(U$593,$J$590:$R$591,2)</f>
        <v>1</v>
      </c>
      <c r="V620" s="743" cm="1">
        <f t="array" ref="V620">INDEX($H620:$K620,0,MATCH(V$594,$H$594:$K$594,0))*HLOOKUP(V$593,$J$590:$R$591,2)</f>
        <v>1</v>
      </c>
      <c r="W620" s="743" cm="1">
        <f t="array" ref="W620">INDEX($H620:$K620,0,MATCH(W$594,$H$594:$K$594,0))*HLOOKUP(W$593,$J$590:$R$591,2)</f>
        <v>1</v>
      </c>
      <c r="X620" s="743" cm="1">
        <f t="array" ref="X620">INDEX($H620:$K620,0,MATCH(X$594,$H$594:$K$594,0))*HLOOKUP(X$593,$J$590:$R$591,2)</f>
        <v>0</v>
      </c>
      <c r="Y620" s="743" cm="1">
        <f t="array" ref="Y620">INDEX($H620:$K620,0,MATCH(Y$594,$H$594:$K$594,0))*HLOOKUP(Y$593,$J$590:$R$591,2)</f>
        <v>1</v>
      </c>
      <c r="Z620" s="743" cm="1">
        <f t="array" ref="Z620">INDEX($H620:$K620,0,MATCH(Z$594,$H$594:$K$594,0))*HLOOKUP(Z$593,$J$590:$R$591,2)</f>
        <v>1</v>
      </c>
      <c r="AA620" s="743" cm="1">
        <f t="array" ref="AA620">INDEX($H620:$K620,0,MATCH(AA$594,$H$594:$K$594,0))*HLOOKUP(AA$593,$J$590:$R$591,2)</f>
        <v>1</v>
      </c>
      <c r="AB620" s="743" cm="1">
        <f t="array" ref="AB620">INDEX($H620:$K620,0,MATCH(AB$594,$H$594:$K$594,0))*HLOOKUP(AB$593,$J$590:$R$591,2)</f>
        <v>0</v>
      </c>
      <c r="AC620" s="743" cm="1">
        <f t="array" ref="AC620">INDEX($H620:$K620,0,MATCH(AC$594,$H$594:$K$594,0))*HLOOKUP(AC$593,$J$590:$R$591,2)</f>
        <v>1</v>
      </c>
      <c r="AD620" s="743" cm="1">
        <f t="array" ref="AD620">INDEX($H620:$K620,0,MATCH(AD$594,$H$594:$K$594,0))*HLOOKUP(AD$593,$J$590:$R$591,2)</f>
        <v>1</v>
      </c>
      <c r="AE620" s="743" cm="1">
        <f t="array" ref="AE620">INDEX($H620:$K620,0,MATCH(AE$594,$H$594:$K$594,0))*HLOOKUP(AE$593,$J$590:$R$591,2)</f>
        <v>1</v>
      </c>
      <c r="AF620" s="743" cm="1">
        <f t="array" ref="AF620">INDEX($H620:$K620,0,MATCH(AF$594,$H$594:$K$594,0))*HLOOKUP(AF$593,$J$590:$R$591,2)</f>
        <v>0</v>
      </c>
      <c r="AG620" s="743" cm="1">
        <f t="array" ref="AG620">INDEX($H620:$K620,0,MATCH(AG$594,$H$594:$K$594,0))*HLOOKUP(AG$593,$J$590:$R$591,2)</f>
        <v>1</v>
      </c>
      <c r="AH620" s="743" cm="1">
        <f t="array" ref="AH620">INDEX($H620:$K620,0,MATCH(AH$594,$H$594:$K$594,0))*HLOOKUP(AH$593,$J$590:$R$591,2)</f>
        <v>1</v>
      </c>
      <c r="AI620" s="743" cm="1">
        <f t="array" ref="AI620">INDEX($H620:$K620,0,MATCH(AI$594,$H$594:$K$594,0))*HLOOKUP(AI$593,$J$590:$R$591,2)</f>
        <v>1</v>
      </c>
      <c r="AJ620" s="743" cm="1">
        <f t="array" ref="AJ620">INDEX($H620:$K620,0,MATCH(AJ$594,$H$594:$K$594,0))*HLOOKUP(AJ$593,$J$590:$R$591,2)</f>
        <v>0</v>
      </c>
      <c r="AK620" s="743" cm="1">
        <f t="array" ref="AK620">INDEX($H620:$K620,0,MATCH(AK$594,$H$594:$K$594,0))*HLOOKUP(AK$593,$J$590:$R$591,2)</f>
        <v>1</v>
      </c>
      <c r="AL620" s="743" cm="1">
        <f t="array" ref="AL620">INDEX($H620:$K620,0,MATCH(AL$594,$H$594:$K$594,0))*HLOOKUP(AL$593,$J$590:$R$591,2)</f>
        <v>1</v>
      </c>
      <c r="AM620" s="743" cm="1">
        <f t="array" ref="AM620">INDEX($H620:$K620,0,MATCH(AM$594,$H$594:$K$594,0))*HLOOKUP(AM$593,$J$590:$R$591,2)</f>
        <v>1</v>
      </c>
      <c r="AN620" s="743" cm="1">
        <f t="array" ref="AN620">INDEX($H620:$K620,0,MATCH(AN$594,$H$594:$K$594,0))*HLOOKUP(AN$593,$J$590:$R$591,2)</f>
        <v>0</v>
      </c>
      <c r="AO620" s="743" cm="1">
        <f t="array" ref="AO620">INDEX($H620:$K620,0,MATCH(AO$594,$H$594:$K$594,0))*HLOOKUP(AO$593,$J$590:$R$591,2)</f>
        <v>1</v>
      </c>
      <c r="AP620" s="743" cm="1">
        <f t="array" ref="AP620">INDEX($H620:$K620,0,MATCH(AP$594,$H$594:$K$594,0))*HLOOKUP(AP$593,$J$590:$R$591,2)</f>
        <v>1</v>
      </c>
      <c r="AQ620" s="743" cm="1">
        <f t="array" ref="AQ620">INDEX($H620:$K620,0,MATCH(AQ$594,$H$594:$K$594,0))*HLOOKUP(AQ$593,$J$590:$R$591,2)</f>
        <v>1</v>
      </c>
      <c r="AR620" s="743" cm="1">
        <f t="array" ref="AR620">INDEX($H620:$K620,0,MATCH(AR$594,$H$594:$K$594,0))*HLOOKUP(AR$593,$J$590:$R$591,2)</f>
        <v>0</v>
      </c>
      <c r="AS620" s="743" cm="1">
        <f t="array" ref="AS620">INDEX($H620:$K620,0,MATCH(AS$594,$H$594:$K$594,0))*HLOOKUP(AS$593,$J$590:$R$591,2)</f>
        <v>1</v>
      </c>
      <c r="AT620" s="743" cm="1">
        <f t="array" ref="AT620">INDEX($H620:$K620,0,MATCH(AT$594,$H$594:$K$594,0))*HLOOKUP(AT$593,$J$590:$R$591,2)</f>
        <v>1</v>
      </c>
      <c r="AU620" s="743" cm="1">
        <f t="array" ref="AU620">INDEX($H620:$K620,0,MATCH(AU$594,$H$594:$K$594,0))*HLOOKUP(AU$593,$J$590:$R$591,2)</f>
        <v>1</v>
      </c>
      <c r="AV620" s="196"/>
      <c r="AW620" s="196"/>
      <c r="AX620" s="17"/>
      <c r="AY620" s="9"/>
      <c r="AZ620" s="9"/>
      <c r="BA620" s="9"/>
    </row>
    <row r="621" spans="1:53" ht="15" outlineLevel="1" x14ac:dyDescent="0.25">
      <c r="A621" s="7"/>
      <c r="B621" s="8"/>
      <c r="C621" s="18"/>
      <c r="D621" s="18"/>
      <c r="E621" s="18"/>
      <c r="F621" s="27"/>
      <c r="G621" s="27" t="str">
        <f t="shared" si="137"/>
        <v>AAAA2A1z</v>
      </c>
      <c r="H621" s="232">
        <f t="shared" si="139"/>
        <v>0</v>
      </c>
      <c r="I621" s="232">
        <f t="shared" si="139"/>
        <v>1</v>
      </c>
      <c r="J621" s="232">
        <f t="shared" si="139"/>
        <v>1</v>
      </c>
      <c r="K621" s="232">
        <f t="shared" si="139"/>
        <v>1</v>
      </c>
      <c r="L621" s="743" cm="1">
        <f t="array" ref="L621">INDEX($H621:$K621,0,MATCH(L$594,$H$594:$K$594,0))*HLOOKUP(L$593,$J$590:$R$591,2)</f>
        <v>0</v>
      </c>
      <c r="M621" s="743" cm="1">
        <f t="array" ref="M621">INDEX($H621:$K621,0,MATCH(M$594,$H$594:$K$594,0))*HLOOKUP(M$593,$J$590:$R$591,2)</f>
        <v>1</v>
      </c>
      <c r="N621" s="743" cm="1">
        <f t="array" ref="N621">INDEX($H621:$K621,0,MATCH(N$594,$H$594:$K$594,0))*HLOOKUP(N$593,$J$590:$R$591,2)</f>
        <v>1</v>
      </c>
      <c r="O621" s="743" cm="1">
        <f t="array" ref="O621">INDEX($H621:$K621,0,MATCH(O$594,$H$594:$K$594,0))*HLOOKUP(O$593,$J$590:$R$591,2)</f>
        <v>1</v>
      </c>
      <c r="P621" s="743" cm="1">
        <f t="array" ref="P621">INDEX($H621:$K621,0,MATCH(P$594,$H$594:$K$594,0))*HLOOKUP(P$593,$J$590:$R$591,2)</f>
        <v>0</v>
      </c>
      <c r="Q621" s="743" cm="1">
        <f t="array" ref="Q621">INDEX($H621:$K621,0,MATCH(Q$594,$H$594:$K$594,0))*HLOOKUP(Q$593,$J$590:$R$591,2)</f>
        <v>1</v>
      </c>
      <c r="R621" s="743" cm="1">
        <f t="array" ref="R621">INDEX($H621:$K621,0,MATCH(R$594,$H$594:$K$594,0))*HLOOKUP(R$593,$J$590:$R$591,2)</f>
        <v>1</v>
      </c>
      <c r="S621" s="743" cm="1">
        <f t="array" ref="S621">INDEX($H621:$K621,0,MATCH(S$594,$H$594:$K$594,0))*HLOOKUP(S$593,$J$590:$R$591,2)</f>
        <v>1</v>
      </c>
      <c r="T621" s="743" cm="1">
        <f t="array" ref="T621">INDEX($H621:$K621,0,MATCH(T$594,$H$594:$K$594,0))*HLOOKUP(T$593,$J$590:$R$591,2)</f>
        <v>0</v>
      </c>
      <c r="U621" s="743" cm="1">
        <f t="array" ref="U621">INDEX($H621:$K621,0,MATCH(U$594,$H$594:$K$594,0))*HLOOKUP(U$593,$J$590:$R$591,2)</f>
        <v>1</v>
      </c>
      <c r="V621" s="743" cm="1">
        <f t="array" ref="V621">INDEX($H621:$K621,0,MATCH(V$594,$H$594:$K$594,0))*HLOOKUP(V$593,$J$590:$R$591,2)</f>
        <v>1</v>
      </c>
      <c r="W621" s="743" cm="1">
        <f t="array" ref="W621">INDEX($H621:$K621,0,MATCH(W$594,$H$594:$K$594,0))*HLOOKUP(W$593,$J$590:$R$591,2)</f>
        <v>1</v>
      </c>
      <c r="X621" s="743" cm="1">
        <f t="array" ref="X621">INDEX($H621:$K621,0,MATCH(X$594,$H$594:$K$594,0))*HLOOKUP(X$593,$J$590:$R$591,2)</f>
        <v>0</v>
      </c>
      <c r="Y621" s="743" cm="1">
        <f t="array" ref="Y621">INDEX($H621:$K621,0,MATCH(Y$594,$H$594:$K$594,0))*HLOOKUP(Y$593,$J$590:$R$591,2)</f>
        <v>1</v>
      </c>
      <c r="Z621" s="743" cm="1">
        <f t="array" ref="Z621">INDEX($H621:$K621,0,MATCH(Z$594,$H$594:$K$594,0))*HLOOKUP(Z$593,$J$590:$R$591,2)</f>
        <v>1</v>
      </c>
      <c r="AA621" s="743" cm="1">
        <f t="array" ref="AA621">INDEX($H621:$K621,0,MATCH(AA$594,$H$594:$K$594,0))*HLOOKUP(AA$593,$J$590:$R$591,2)</f>
        <v>1</v>
      </c>
      <c r="AB621" s="743" cm="1">
        <f t="array" ref="AB621">INDEX($H621:$K621,0,MATCH(AB$594,$H$594:$K$594,0))*HLOOKUP(AB$593,$J$590:$R$591,2)</f>
        <v>0</v>
      </c>
      <c r="AC621" s="743" cm="1">
        <f t="array" ref="AC621">INDEX($H621:$K621,0,MATCH(AC$594,$H$594:$K$594,0))*HLOOKUP(AC$593,$J$590:$R$591,2)</f>
        <v>1</v>
      </c>
      <c r="AD621" s="743" cm="1">
        <f t="array" ref="AD621">INDEX($H621:$K621,0,MATCH(AD$594,$H$594:$K$594,0))*HLOOKUP(AD$593,$J$590:$R$591,2)</f>
        <v>1</v>
      </c>
      <c r="AE621" s="743" cm="1">
        <f t="array" ref="AE621">INDEX($H621:$K621,0,MATCH(AE$594,$H$594:$K$594,0))*HLOOKUP(AE$593,$J$590:$R$591,2)</f>
        <v>1</v>
      </c>
      <c r="AF621" s="743" cm="1">
        <f t="array" ref="AF621">INDEX($H621:$K621,0,MATCH(AF$594,$H$594:$K$594,0))*HLOOKUP(AF$593,$J$590:$R$591,2)</f>
        <v>0</v>
      </c>
      <c r="AG621" s="743" cm="1">
        <f t="array" ref="AG621">INDEX($H621:$K621,0,MATCH(AG$594,$H$594:$K$594,0))*HLOOKUP(AG$593,$J$590:$R$591,2)</f>
        <v>1</v>
      </c>
      <c r="AH621" s="743" cm="1">
        <f t="array" ref="AH621">INDEX($H621:$K621,0,MATCH(AH$594,$H$594:$K$594,0))*HLOOKUP(AH$593,$J$590:$R$591,2)</f>
        <v>1</v>
      </c>
      <c r="AI621" s="743" cm="1">
        <f t="array" ref="AI621">INDEX($H621:$K621,0,MATCH(AI$594,$H$594:$K$594,0))*HLOOKUP(AI$593,$J$590:$R$591,2)</f>
        <v>1</v>
      </c>
      <c r="AJ621" s="743" cm="1">
        <f t="array" ref="AJ621">INDEX($H621:$K621,0,MATCH(AJ$594,$H$594:$K$594,0))*HLOOKUP(AJ$593,$J$590:$R$591,2)</f>
        <v>0</v>
      </c>
      <c r="AK621" s="743" cm="1">
        <f t="array" ref="AK621">INDEX($H621:$K621,0,MATCH(AK$594,$H$594:$K$594,0))*HLOOKUP(AK$593,$J$590:$R$591,2)</f>
        <v>1</v>
      </c>
      <c r="AL621" s="743" cm="1">
        <f t="array" ref="AL621">INDEX($H621:$K621,0,MATCH(AL$594,$H$594:$K$594,0))*HLOOKUP(AL$593,$J$590:$R$591,2)</f>
        <v>1</v>
      </c>
      <c r="AM621" s="743" cm="1">
        <f t="array" ref="AM621">INDEX($H621:$K621,0,MATCH(AM$594,$H$594:$K$594,0))*HLOOKUP(AM$593,$J$590:$R$591,2)</f>
        <v>1</v>
      </c>
      <c r="AN621" s="743" cm="1">
        <f t="array" ref="AN621">INDEX($H621:$K621,0,MATCH(AN$594,$H$594:$K$594,0))*HLOOKUP(AN$593,$J$590:$R$591,2)</f>
        <v>0</v>
      </c>
      <c r="AO621" s="743" cm="1">
        <f t="array" ref="AO621">INDEX($H621:$K621,0,MATCH(AO$594,$H$594:$K$594,0))*HLOOKUP(AO$593,$J$590:$R$591,2)</f>
        <v>1</v>
      </c>
      <c r="AP621" s="743" cm="1">
        <f t="array" ref="AP621">INDEX($H621:$K621,0,MATCH(AP$594,$H$594:$K$594,0))*HLOOKUP(AP$593,$J$590:$R$591,2)</f>
        <v>1</v>
      </c>
      <c r="AQ621" s="743" cm="1">
        <f t="array" ref="AQ621">INDEX($H621:$K621,0,MATCH(AQ$594,$H$594:$K$594,0))*HLOOKUP(AQ$593,$J$590:$R$591,2)</f>
        <v>1</v>
      </c>
      <c r="AR621" s="743" cm="1">
        <f t="array" ref="AR621">INDEX($H621:$K621,0,MATCH(AR$594,$H$594:$K$594,0))*HLOOKUP(AR$593,$J$590:$R$591,2)</f>
        <v>0</v>
      </c>
      <c r="AS621" s="743" cm="1">
        <f t="array" ref="AS621">INDEX($H621:$K621,0,MATCH(AS$594,$H$594:$K$594,0))*HLOOKUP(AS$593,$J$590:$R$591,2)</f>
        <v>1</v>
      </c>
      <c r="AT621" s="743" cm="1">
        <f t="array" ref="AT621">INDEX($H621:$K621,0,MATCH(AT$594,$H$594:$K$594,0))*HLOOKUP(AT$593,$J$590:$R$591,2)</f>
        <v>1</v>
      </c>
      <c r="AU621" s="743" cm="1">
        <f t="array" ref="AU621">INDEX($H621:$K621,0,MATCH(AU$594,$H$594:$K$594,0))*HLOOKUP(AU$593,$J$590:$R$591,2)</f>
        <v>1</v>
      </c>
      <c r="AV621" s="196"/>
      <c r="AW621" s="196"/>
      <c r="AX621" s="17"/>
      <c r="AY621" s="9"/>
      <c r="AZ621" s="9"/>
      <c r="BA621" s="9"/>
    </row>
    <row r="622" spans="1:53" ht="15" outlineLevel="1" x14ac:dyDescent="0.25">
      <c r="A622" s="7"/>
      <c r="B622" s="8"/>
      <c r="C622" s="18"/>
      <c r="D622" s="18"/>
      <c r="E622" s="18"/>
      <c r="F622" s="27"/>
      <c r="G622" s="27" t="str">
        <f t="shared" si="137"/>
        <v>YAAA2A1a</v>
      </c>
      <c r="H622" s="232">
        <f t="shared" si="139"/>
        <v>0</v>
      </c>
      <c r="I622" s="232">
        <f t="shared" si="139"/>
        <v>0</v>
      </c>
      <c r="J622" s="232">
        <f t="shared" si="139"/>
        <v>0</v>
      </c>
      <c r="K622" s="232">
        <f t="shared" si="139"/>
        <v>0</v>
      </c>
      <c r="L622" s="743" cm="1">
        <f t="array" ref="L622">INDEX($H622:$K622,0,MATCH(L$594,$H$594:$K$594,0))*HLOOKUP(L$593,$J$590:$R$591,2)</f>
        <v>0</v>
      </c>
      <c r="M622" s="743" cm="1">
        <f t="array" ref="M622">INDEX($H622:$K622,0,MATCH(M$594,$H$594:$K$594,0))*HLOOKUP(M$593,$J$590:$R$591,2)</f>
        <v>0</v>
      </c>
      <c r="N622" s="743" cm="1">
        <f t="array" ref="N622">INDEX($H622:$K622,0,MATCH(N$594,$H$594:$K$594,0))*HLOOKUP(N$593,$J$590:$R$591,2)</f>
        <v>0</v>
      </c>
      <c r="O622" s="743" cm="1">
        <f t="array" ref="O622">INDEX($H622:$K622,0,MATCH(O$594,$H$594:$K$594,0))*HLOOKUP(O$593,$J$590:$R$591,2)</f>
        <v>0</v>
      </c>
      <c r="P622" s="743" cm="1">
        <f t="array" ref="P622">INDEX($H622:$K622,0,MATCH(P$594,$H$594:$K$594,0))*HLOOKUP(P$593,$J$590:$R$591,2)</f>
        <v>0</v>
      </c>
      <c r="Q622" s="743" cm="1">
        <f t="array" ref="Q622">INDEX($H622:$K622,0,MATCH(Q$594,$H$594:$K$594,0))*HLOOKUP(Q$593,$J$590:$R$591,2)</f>
        <v>0</v>
      </c>
      <c r="R622" s="743" cm="1">
        <f t="array" ref="R622">INDEX($H622:$K622,0,MATCH(R$594,$H$594:$K$594,0))*HLOOKUP(R$593,$J$590:$R$591,2)</f>
        <v>0</v>
      </c>
      <c r="S622" s="743" cm="1">
        <f t="array" ref="S622">INDEX($H622:$K622,0,MATCH(S$594,$H$594:$K$594,0))*HLOOKUP(S$593,$J$590:$R$591,2)</f>
        <v>0</v>
      </c>
      <c r="T622" s="743" cm="1">
        <f t="array" ref="T622">INDEX($H622:$K622,0,MATCH(T$594,$H$594:$K$594,0))*HLOOKUP(T$593,$J$590:$R$591,2)</f>
        <v>0</v>
      </c>
      <c r="U622" s="743" cm="1">
        <f t="array" ref="U622">INDEX($H622:$K622,0,MATCH(U$594,$H$594:$K$594,0))*HLOOKUP(U$593,$J$590:$R$591,2)</f>
        <v>0</v>
      </c>
      <c r="V622" s="743" cm="1">
        <f t="array" ref="V622">INDEX($H622:$K622,0,MATCH(V$594,$H$594:$K$594,0))*HLOOKUP(V$593,$J$590:$R$591,2)</f>
        <v>0</v>
      </c>
      <c r="W622" s="743" cm="1">
        <f t="array" ref="W622">INDEX($H622:$K622,0,MATCH(W$594,$H$594:$K$594,0))*HLOOKUP(W$593,$J$590:$R$591,2)</f>
        <v>0</v>
      </c>
      <c r="X622" s="743" cm="1">
        <f t="array" ref="X622">INDEX($H622:$K622,0,MATCH(X$594,$H$594:$K$594,0))*HLOOKUP(X$593,$J$590:$R$591,2)</f>
        <v>0</v>
      </c>
      <c r="Y622" s="743" cm="1">
        <f t="array" ref="Y622">INDEX($H622:$K622,0,MATCH(Y$594,$H$594:$K$594,0))*HLOOKUP(Y$593,$J$590:$R$591,2)</f>
        <v>0</v>
      </c>
      <c r="Z622" s="743" cm="1">
        <f t="array" ref="Z622">INDEX($H622:$K622,0,MATCH(Z$594,$H$594:$K$594,0))*HLOOKUP(Z$593,$J$590:$R$591,2)</f>
        <v>0</v>
      </c>
      <c r="AA622" s="743" cm="1">
        <f t="array" ref="AA622">INDEX($H622:$K622,0,MATCH(AA$594,$H$594:$K$594,0))*HLOOKUP(AA$593,$J$590:$R$591,2)</f>
        <v>0</v>
      </c>
      <c r="AB622" s="743" cm="1">
        <f t="array" ref="AB622">INDEX($H622:$K622,0,MATCH(AB$594,$H$594:$K$594,0))*HLOOKUP(AB$593,$J$590:$R$591,2)</f>
        <v>0</v>
      </c>
      <c r="AC622" s="743" cm="1">
        <f t="array" ref="AC622">INDEX($H622:$K622,0,MATCH(AC$594,$H$594:$K$594,0))*HLOOKUP(AC$593,$J$590:$R$591,2)</f>
        <v>0</v>
      </c>
      <c r="AD622" s="743" cm="1">
        <f t="array" ref="AD622">INDEX($H622:$K622,0,MATCH(AD$594,$H$594:$K$594,0))*HLOOKUP(AD$593,$J$590:$R$591,2)</f>
        <v>0</v>
      </c>
      <c r="AE622" s="743" cm="1">
        <f t="array" ref="AE622">INDEX($H622:$K622,0,MATCH(AE$594,$H$594:$K$594,0))*HLOOKUP(AE$593,$J$590:$R$591,2)</f>
        <v>0</v>
      </c>
      <c r="AF622" s="743" cm="1">
        <f t="array" ref="AF622">INDEX($H622:$K622,0,MATCH(AF$594,$H$594:$K$594,0))*HLOOKUP(AF$593,$J$590:$R$591,2)</f>
        <v>0</v>
      </c>
      <c r="AG622" s="743" cm="1">
        <f t="array" ref="AG622">INDEX($H622:$K622,0,MATCH(AG$594,$H$594:$K$594,0))*HLOOKUP(AG$593,$J$590:$R$591,2)</f>
        <v>0</v>
      </c>
      <c r="AH622" s="743" cm="1">
        <f t="array" ref="AH622">INDEX($H622:$K622,0,MATCH(AH$594,$H$594:$K$594,0))*HLOOKUP(AH$593,$J$590:$R$591,2)</f>
        <v>0</v>
      </c>
      <c r="AI622" s="743" cm="1">
        <f t="array" ref="AI622">INDEX($H622:$K622,0,MATCH(AI$594,$H$594:$K$594,0))*HLOOKUP(AI$593,$J$590:$R$591,2)</f>
        <v>0</v>
      </c>
      <c r="AJ622" s="743" cm="1">
        <f t="array" ref="AJ622">INDEX($H622:$K622,0,MATCH(AJ$594,$H$594:$K$594,0))*HLOOKUP(AJ$593,$J$590:$R$591,2)</f>
        <v>0</v>
      </c>
      <c r="AK622" s="743" cm="1">
        <f t="array" ref="AK622">INDEX($H622:$K622,0,MATCH(AK$594,$H$594:$K$594,0))*HLOOKUP(AK$593,$J$590:$R$591,2)</f>
        <v>0</v>
      </c>
      <c r="AL622" s="743" cm="1">
        <f t="array" ref="AL622">INDEX($H622:$K622,0,MATCH(AL$594,$H$594:$K$594,0))*HLOOKUP(AL$593,$J$590:$R$591,2)</f>
        <v>0</v>
      </c>
      <c r="AM622" s="743" cm="1">
        <f t="array" ref="AM622">INDEX($H622:$K622,0,MATCH(AM$594,$H$594:$K$594,0))*HLOOKUP(AM$593,$J$590:$R$591,2)</f>
        <v>0</v>
      </c>
      <c r="AN622" s="743" cm="1">
        <f t="array" ref="AN622">INDEX($H622:$K622,0,MATCH(AN$594,$H$594:$K$594,0))*HLOOKUP(AN$593,$J$590:$R$591,2)</f>
        <v>0</v>
      </c>
      <c r="AO622" s="743" cm="1">
        <f t="array" ref="AO622">INDEX($H622:$K622,0,MATCH(AO$594,$H$594:$K$594,0))*HLOOKUP(AO$593,$J$590:$R$591,2)</f>
        <v>0</v>
      </c>
      <c r="AP622" s="743" cm="1">
        <f t="array" ref="AP622">INDEX($H622:$K622,0,MATCH(AP$594,$H$594:$K$594,0))*HLOOKUP(AP$593,$J$590:$R$591,2)</f>
        <v>0</v>
      </c>
      <c r="AQ622" s="743" cm="1">
        <f t="array" ref="AQ622">INDEX($H622:$K622,0,MATCH(AQ$594,$H$594:$K$594,0))*HLOOKUP(AQ$593,$J$590:$R$591,2)</f>
        <v>0</v>
      </c>
      <c r="AR622" s="743" cm="1">
        <f t="array" ref="AR622">INDEX($H622:$K622,0,MATCH(AR$594,$H$594:$K$594,0))*HLOOKUP(AR$593,$J$590:$R$591,2)</f>
        <v>0</v>
      </c>
      <c r="AS622" s="743" cm="1">
        <f t="array" ref="AS622">INDEX($H622:$K622,0,MATCH(AS$594,$H$594:$K$594,0))*HLOOKUP(AS$593,$J$590:$R$591,2)</f>
        <v>0</v>
      </c>
      <c r="AT622" s="743" cm="1">
        <f t="array" ref="AT622">INDEX($H622:$K622,0,MATCH(AT$594,$H$594:$K$594,0))*HLOOKUP(AT$593,$J$590:$R$591,2)</f>
        <v>0</v>
      </c>
      <c r="AU622" s="743" cm="1">
        <f t="array" ref="AU622">INDEX($H622:$K622,0,MATCH(AU$594,$H$594:$K$594,0))*HLOOKUP(AU$593,$J$590:$R$591,2)</f>
        <v>0</v>
      </c>
      <c r="AV622" s="196"/>
      <c r="AW622" s="196"/>
      <c r="AX622" s="17"/>
      <c r="AY622" s="9"/>
      <c r="AZ622" s="9"/>
      <c r="BA622" s="9"/>
    </row>
    <row r="623" spans="1:53" ht="15" outlineLevel="1" x14ac:dyDescent="0.25">
      <c r="A623" s="7"/>
      <c r="B623" s="8"/>
      <c r="C623" s="18"/>
      <c r="D623" s="18"/>
      <c r="E623" s="18"/>
      <c r="F623" s="27"/>
      <c r="G623" s="27" t="str">
        <f t="shared" si="137"/>
        <v>YYAA2A1a</v>
      </c>
      <c r="H623" s="232">
        <f t="shared" si="139"/>
        <v>0</v>
      </c>
      <c r="I623" s="232">
        <f t="shared" si="139"/>
        <v>0</v>
      </c>
      <c r="J623" s="232">
        <f t="shared" si="139"/>
        <v>0</v>
      </c>
      <c r="K623" s="232">
        <f t="shared" si="139"/>
        <v>0</v>
      </c>
      <c r="L623" s="743" cm="1">
        <f t="array" ref="L623">INDEX($H623:$K623,0,MATCH(L$594,$H$594:$K$594,0))*HLOOKUP(L$593,$J$590:$R$591,2)</f>
        <v>0</v>
      </c>
      <c r="M623" s="743" cm="1">
        <f t="array" ref="M623">INDEX($H623:$K623,0,MATCH(M$594,$H$594:$K$594,0))*HLOOKUP(M$593,$J$590:$R$591,2)</f>
        <v>0</v>
      </c>
      <c r="N623" s="743" cm="1">
        <f t="array" ref="N623">INDEX($H623:$K623,0,MATCH(N$594,$H$594:$K$594,0))*HLOOKUP(N$593,$J$590:$R$591,2)</f>
        <v>0</v>
      </c>
      <c r="O623" s="743" cm="1">
        <f t="array" ref="O623">INDEX($H623:$K623,0,MATCH(O$594,$H$594:$K$594,0))*HLOOKUP(O$593,$J$590:$R$591,2)</f>
        <v>0</v>
      </c>
      <c r="P623" s="743" cm="1">
        <f t="array" ref="P623">INDEX($H623:$K623,0,MATCH(P$594,$H$594:$K$594,0))*HLOOKUP(P$593,$J$590:$R$591,2)</f>
        <v>0</v>
      </c>
      <c r="Q623" s="743" cm="1">
        <f t="array" ref="Q623">INDEX($H623:$K623,0,MATCH(Q$594,$H$594:$K$594,0))*HLOOKUP(Q$593,$J$590:$R$591,2)</f>
        <v>0</v>
      </c>
      <c r="R623" s="743" cm="1">
        <f t="array" ref="R623">INDEX($H623:$K623,0,MATCH(R$594,$H$594:$K$594,0))*HLOOKUP(R$593,$J$590:$R$591,2)</f>
        <v>0</v>
      </c>
      <c r="S623" s="743" cm="1">
        <f t="array" ref="S623">INDEX($H623:$K623,0,MATCH(S$594,$H$594:$K$594,0))*HLOOKUP(S$593,$J$590:$R$591,2)</f>
        <v>0</v>
      </c>
      <c r="T623" s="743" cm="1">
        <f t="array" ref="T623">INDEX($H623:$K623,0,MATCH(T$594,$H$594:$K$594,0))*HLOOKUP(T$593,$J$590:$R$591,2)</f>
        <v>0</v>
      </c>
      <c r="U623" s="743" cm="1">
        <f t="array" ref="U623">INDEX($H623:$K623,0,MATCH(U$594,$H$594:$K$594,0))*HLOOKUP(U$593,$J$590:$R$591,2)</f>
        <v>0</v>
      </c>
      <c r="V623" s="743" cm="1">
        <f t="array" ref="V623">INDEX($H623:$K623,0,MATCH(V$594,$H$594:$K$594,0))*HLOOKUP(V$593,$J$590:$R$591,2)</f>
        <v>0</v>
      </c>
      <c r="W623" s="743" cm="1">
        <f t="array" ref="W623">INDEX($H623:$K623,0,MATCH(W$594,$H$594:$K$594,0))*HLOOKUP(W$593,$J$590:$R$591,2)</f>
        <v>0</v>
      </c>
      <c r="X623" s="743" cm="1">
        <f t="array" ref="X623">INDEX($H623:$K623,0,MATCH(X$594,$H$594:$K$594,0))*HLOOKUP(X$593,$J$590:$R$591,2)</f>
        <v>0</v>
      </c>
      <c r="Y623" s="743" cm="1">
        <f t="array" ref="Y623">INDEX($H623:$K623,0,MATCH(Y$594,$H$594:$K$594,0))*HLOOKUP(Y$593,$J$590:$R$591,2)</f>
        <v>0</v>
      </c>
      <c r="Z623" s="743" cm="1">
        <f t="array" ref="Z623">INDEX($H623:$K623,0,MATCH(Z$594,$H$594:$K$594,0))*HLOOKUP(Z$593,$J$590:$R$591,2)</f>
        <v>0</v>
      </c>
      <c r="AA623" s="743" cm="1">
        <f t="array" ref="AA623">INDEX($H623:$K623,0,MATCH(AA$594,$H$594:$K$594,0))*HLOOKUP(AA$593,$J$590:$R$591,2)</f>
        <v>0</v>
      </c>
      <c r="AB623" s="743" cm="1">
        <f t="array" ref="AB623">INDEX($H623:$K623,0,MATCH(AB$594,$H$594:$K$594,0))*HLOOKUP(AB$593,$J$590:$R$591,2)</f>
        <v>0</v>
      </c>
      <c r="AC623" s="743" cm="1">
        <f t="array" ref="AC623">INDEX($H623:$K623,0,MATCH(AC$594,$H$594:$K$594,0))*HLOOKUP(AC$593,$J$590:$R$591,2)</f>
        <v>0</v>
      </c>
      <c r="AD623" s="743" cm="1">
        <f t="array" ref="AD623">INDEX($H623:$K623,0,MATCH(AD$594,$H$594:$K$594,0))*HLOOKUP(AD$593,$J$590:$R$591,2)</f>
        <v>0</v>
      </c>
      <c r="AE623" s="743" cm="1">
        <f t="array" ref="AE623">INDEX($H623:$K623,0,MATCH(AE$594,$H$594:$K$594,0))*HLOOKUP(AE$593,$J$590:$R$591,2)</f>
        <v>0</v>
      </c>
      <c r="AF623" s="743" cm="1">
        <f t="array" ref="AF623">INDEX($H623:$K623,0,MATCH(AF$594,$H$594:$K$594,0))*HLOOKUP(AF$593,$J$590:$R$591,2)</f>
        <v>0</v>
      </c>
      <c r="AG623" s="743" cm="1">
        <f t="array" ref="AG623">INDEX($H623:$K623,0,MATCH(AG$594,$H$594:$K$594,0))*HLOOKUP(AG$593,$J$590:$R$591,2)</f>
        <v>0</v>
      </c>
      <c r="AH623" s="743" cm="1">
        <f t="array" ref="AH623">INDEX($H623:$K623,0,MATCH(AH$594,$H$594:$K$594,0))*HLOOKUP(AH$593,$J$590:$R$591,2)</f>
        <v>0</v>
      </c>
      <c r="AI623" s="743" cm="1">
        <f t="array" ref="AI623">INDEX($H623:$K623,0,MATCH(AI$594,$H$594:$K$594,0))*HLOOKUP(AI$593,$J$590:$R$591,2)</f>
        <v>0</v>
      </c>
      <c r="AJ623" s="743" cm="1">
        <f t="array" ref="AJ623">INDEX($H623:$K623,0,MATCH(AJ$594,$H$594:$K$594,0))*HLOOKUP(AJ$593,$J$590:$R$591,2)</f>
        <v>0</v>
      </c>
      <c r="AK623" s="743" cm="1">
        <f t="array" ref="AK623">INDEX($H623:$K623,0,MATCH(AK$594,$H$594:$K$594,0))*HLOOKUP(AK$593,$J$590:$R$591,2)</f>
        <v>0</v>
      </c>
      <c r="AL623" s="743" cm="1">
        <f t="array" ref="AL623">INDEX($H623:$K623,0,MATCH(AL$594,$H$594:$K$594,0))*HLOOKUP(AL$593,$J$590:$R$591,2)</f>
        <v>0</v>
      </c>
      <c r="AM623" s="743" cm="1">
        <f t="array" ref="AM623">INDEX($H623:$K623,0,MATCH(AM$594,$H$594:$K$594,0))*HLOOKUP(AM$593,$J$590:$R$591,2)</f>
        <v>0</v>
      </c>
      <c r="AN623" s="743" cm="1">
        <f t="array" ref="AN623">INDEX($H623:$K623,0,MATCH(AN$594,$H$594:$K$594,0))*HLOOKUP(AN$593,$J$590:$R$591,2)</f>
        <v>0</v>
      </c>
      <c r="AO623" s="743" cm="1">
        <f t="array" ref="AO623">INDEX($H623:$K623,0,MATCH(AO$594,$H$594:$K$594,0))*HLOOKUP(AO$593,$J$590:$R$591,2)</f>
        <v>0</v>
      </c>
      <c r="AP623" s="743" cm="1">
        <f t="array" ref="AP623">INDEX($H623:$K623,0,MATCH(AP$594,$H$594:$K$594,0))*HLOOKUP(AP$593,$J$590:$R$591,2)</f>
        <v>0</v>
      </c>
      <c r="AQ623" s="743" cm="1">
        <f t="array" ref="AQ623">INDEX($H623:$K623,0,MATCH(AQ$594,$H$594:$K$594,0))*HLOOKUP(AQ$593,$J$590:$R$591,2)</f>
        <v>0</v>
      </c>
      <c r="AR623" s="743" cm="1">
        <f t="array" ref="AR623">INDEX($H623:$K623,0,MATCH(AR$594,$H$594:$K$594,0))*HLOOKUP(AR$593,$J$590:$R$591,2)</f>
        <v>0</v>
      </c>
      <c r="AS623" s="743" cm="1">
        <f t="array" ref="AS623">INDEX($H623:$K623,0,MATCH(AS$594,$H$594:$K$594,0))*HLOOKUP(AS$593,$J$590:$R$591,2)</f>
        <v>0</v>
      </c>
      <c r="AT623" s="743" cm="1">
        <f t="array" ref="AT623">INDEX($H623:$K623,0,MATCH(AT$594,$H$594:$K$594,0))*HLOOKUP(AT$593,$J$590:$R$591,2)</f>
        <v>0</v>
      </c>
      <c r="AU623" s="743" cm="1">
        <f t="array" ref="AU623">INDEX($H623:$K623,0,MATCH(AU$594,$H$594:$K$594,0))*HLOOKUP(AU$593,$J$590:$R$591,2)</f>
        <v>0</v>
      </c>
      <c r="AV623" s="196"/>
      <c r="AW623" s="196"/>
      <c r="AX623" s="17"/>
      <c r="AY623" s="9"/>
      <c r="AZ623" s="9"/>
      <c r="BA623" s="9"/>
    </row>
    <row r="624" spans="1:53" ht="15" outlineLevel="1" x14ac:dyDescent="0.25">
      <c r="A624" s="7"/>
      <c r="B624" s="8"/>
      <c r="C624" s="18"/>
      <c r="D624" s="18"/>
      <c r="E624" s="18"/>
      <c r="F624" s="27"/>
      <c r="G624" s="27" t="str">
        <f t="shared" si="137"/>
        <v>YYOA2A1a</v>
      </c>
      <c r="H624" s="232">
        <f t="shared" si="139"/>
        <v>0</v>
      </c>
      <c r="I624" s="232">
        <f t="shared" si="139"/>
        <v>0</v>
      </c>
      <c r="J624" s="232">
        <f t="shared" si="139"/>
        <v>0</v>
      </c>
      <c r="K624" s="232">
        <f t="shared" si="139"/>
        <v>0</v>
      </c>
      <c r="L624" s="743" cm="1">
        <f t="array" ref="L624">INDEX($H624:$K624,0,MATCH(L$594,$H$594:$K$594,0))*HLOOKUP(L$593,$J$590:$R$591,2)</f>
        <v>0</v>
      </c>
      <c r="M624" s="743" cm="1">
        <f t="array" ref="M624">INDEX($H624:$K624,0,MATCH(M$594,$H$594:$K$594,0))*HLOOKUP(M$593,$J$590:$R$591,2)</f>
        <v>0</v>
      </c>
      <c r="N624" s="743" cm="1">
        <f t="array" ref="N624">INDEX($H624:$K624,0,MATCH(N$594,$H$594:$K$594,0))*HLOOKUP(N$593,$J$590:$R$591,2)</f>
        <v>0</v>
      </c>
      <c r="O624" s="743" cm="1">
        <f t="array" ref="O624">INDEX($H624:$K624,0,MATCH(O$594,$H$594:$K$594,0))*HLOOKUP(O$593,$J$590:$R$591,2)</f>
        <v>0</v>
      </c>
      <c r="P624" s="743" cm="1">
        <f t="array" ref="P624">INDEX($H624:$K624,0,MATCH(P$594,$H$594:$K$594,0))*HLOOKUP(P$593,$J$590:$R$591,2)</f>
        <v>0</v>
      </c>
      <c r="Q624" s="743" cm="1">
        <f t="array" ref="Q624">INDEX($H624:$K624,0,MATCH(Q$594,$H$594:$K$594,0))*HLOOKUP(Q$593,$J$590:$R$591,2)</f>
        <v>0</v>
      </c>
      <c r="R624" s="743" cm="1">
        <f t="array" ref="R624">INDEX($H624:$K624,0,MATCH(R$594,$H$594:$K$594,0))*HLOOKUP(R$593,$J$590:$R$591,2)</f>
        <v>0</v>
      </c>
      <c r="S624" s="743" cm="1">
        <f t="array" ref="S624">INDEX($H624:$K624,0,MATCH(S$594,$H$594:$K$594,0))*HLOOKUP(S$593,$J$590:$R$591,2)</f>
        <v>0</v>
      </c>
      <c r="T624" s="743" cm="1">
        <f t="array" ref="T624">INDEX($H624:$K624,0,MATCH(T$594,$H$594:$K$594,0))*HLOOKUP(T$593,$J$590:$R$591,2)</f>
        <v>0</v>
      </c>
      <c r="U624" s="743" cm="1">
        <f t="array" ref="U624">INDEX($H624:$K624,0,MATCH(U$594,$H$594:$K$594,0))*HLOOKUP(U$593,$J$590:$R$591,2)</f>
        <v>0</v>
      </c>
      <c r="V624" s="743" cm="1">
        <f t="array" ref="V624">INDEX($H624:$K624,0,MATCH(V$594,$H$594:$K$594,0))*HLOOKUP(V$593,$J$590:$R$591,2)</f>
        <v>0</v>
      </c>
      <c r="W624" s="743" cm="1">
        <f t="array" ref="W624">INDEX($H624:$K624,0,MATCH(W$594,$H$594:$K$594,0))*HLOOKUP(W$593,$J$590:$R$591,2)</f>
        <v>0</v>
      </c>
      <c r="X624" s="743" cm="1">
        <f t="array" ref="X624">INDEX($H624:$K624,0,MATCH(X$594,$H$594:$K$594,0))*HLOOKUP(X$593,$J$590:$R$591,2)</f>
        <v>0</v>
      </c>
      <c r="Y624" s="743" cm="1">
        <f t="array" ref="Y624">INDEX($H624:$K624,0,MATCH(Y$594,$H$594:$K$594,0))*HLOOKUP(Y$593,$J$590:$R$591,2)</f>
        <v>0</v>
      </c>
      <c r="Z624" s="743" cm="1">
        <f t="array" ref="Z624">INDEX($H624:$K624,0,MATCH(Z$594,$H$594:$K$594,0))*HLOOKUP(Z$593,$J$590:$R$591,2)</f>
        <v>0</v>
      </c>
      <c r="AA624" s="743" cm="1">
        <f t="array" ref="AA624">INDEX($H624:$K624,0,MATCH(AA$594,$H$594:$K$594,0))*HLOOKUP(AA$593,$J$590:$R$591,2)</f>
        <v>0</v>
      </c>
      <c r="AB624" s="743" cm="1">
        <f t="array" ref="AB624">INDEX($H624:$K624,0,MATCH(AB$594,$H$594:$K$594,0))*HLOOKUP(AB$593,$J$590:$R$591,2)</f>
        <v>0</v>
      </c>
      <c r="AC624" s="743" cm="1">
        <f t="array" ref="AC624">INDEX($H624:$K624,0,MATCH(AC$594,$H$594:$K$594,0))*HLOOKUP(AC$593,$J$590:$R$591,2)</f>
        <v>0</v>
      </c>
      <c r="AD624" s="743" cm="1">
        <f t="array" ref="AD624">INDEX($H624:$K624,0,MATCH(AD$594,$H$594:$K$594,0))*HLOOKUP(AD$593,$J$590:$R$591,2)</f>
        <v>0</v>
      </c>
      <c r="AE624" s="743" cm="1">
        <f t="array" ref="AE624">INDEX($H624:$K624,0,MATCH(AE$594,$H$594:$K$594,0))*HLOOKUP(AE$593,$J$590:$R$591,2)</f>
        <v>0</v>
      </c>
      <c r="AF624" s="743" cm="1">
        <f t="array" ref="AF624">INDEX($H624:$K624,0,MATCH(AF$594,$H$594:$K$594,0))*HLOOKUP(AF$593,$J$590:$R$591,2)</f>
        <v>0</v>
      </c>
      <c r="AG624" s="743" cm="1">
        <f t="array" ref="AG624">INDEX($H624:$K624,0,MATCH(AG$594,$H$594:$K$594,0))*HLOOKUP(AG$593,$J$590:$R$591,2)</f>
        <v>0</v>
      </c>
      <c r="AH624" s="743" cm="1">
        <f t="array" ref="AH624">INDEX($H624:$K624,0,MATCH(AH$594,$H$594:$K$594,0))*HLOOKUP(AH$593,$J$590:$R$591,2)</f>
        <v>0</v>
      </c>
      <c r="AI624" s="743" cm="1">
        <f t="array" ref="AI624">INDEX($H624:$K624,0,MATCH(AI$594,$H$594:$K$594,0))*HLOOKUP(AI$593,$J$590:$R$591,2)</f>
        <v>0</v>
      </c>
      <c r="AJ624" s="743" cm="1">
        <f t="array" ref="AJ624">INDEX($H624:$K624,0,MATCH(AJ$594,$H$594:$K$594,0))*HLOOKUP(AJ$593,$J$590:$R$591,2)</f>
        <v>0</v>
      </c>
      <c r="AK624" s="743" cm="1">
        <f t="array" ref="AK624">INDEX($H624:$K624,0,MATCH(AK$594,$H$594:$K$594,0))*HLOOKUP(AK$593,$J$590:$R$591,2)</f>
        <v>0</v>
      </c>
      <c r="AL624" s="743" cm="1">
        <f t="array" ref="AL624">INDEX($H624:$K624,0,MATCH(AL$594,$H$594:$K$594,0))*HLOOKUP(AL$593,$J$590:$R$591,2)</f>
        <v>0</v>
      </c>
      <c r="AM624" s="743" cm="1">
        <f t="array" ref="AM624">INDEX($H624:$K624,0,MATCH(AM$594,$H$594:$K$594,0))*HLOOKUP(AM$593,$J$590:$R$591,2)</f>
        <v>0</v>
      </c>
      <c r="AN624" s="743" cm="1">
        <f t="array" ref="AN624">INDEX($H624:$K624,0,MATCH(AN$594,$H$594:$K$594,0))*HLOOKUP(AN$593,$J$590:$R$591,2)</f>
        <v>0</v>
      </c>
      <c r="AO624" s="743" cm="1">
        <f t="array" ref="AO624">INDEX($H624:$K624,0,MATCH(AO$594,$H$594:$K$594,0))*HLOOKUP(AO$593,$J$590:$R$591,2)</f>
        <v>0</v>
      </c>
      <c r="AP624" s="743" cm="1">
        <f t="array" ref="AP624">INDEX($H624:$K624,0,MATCH(AP$594,$H$594:$K$594,0))*HLOOKUP(AP$593,$J$590:$R$591,2)</f>
        <v>0</v>
      </c>
      <c r="AQ624" s="743" cm="1">
        <f t="array" ref="AQ624">INDEX($H624:$K624,0,MATCH(AQ$594,$H$594:$K$594,0))*HLOOKUP(AQ$593,$J$590:$R$591,2)</f>
        <v>0</v>
      </c>
      <c r="AR624" s="743" cm="1">
        <f t="array" ref="AR624">INDEX($H624:$K624,0,MATCH(AR$594,$H$594:$K$594,0))*HLOOKUP(AR$593,$J$590:$R$591,2)</f>
        <v>0</v>
      </c>
      <c r="AS624" s="743" cm="1">
        <f t="array" ref="AS624">INDEX($H624:$K624,0,MATCH(AS$594,$H$594:$K$594,0))*HLOOKUP(AS$593,$J$590:$R$591,2)</f>
        <v>0</v>
      </c>
      <c r="AT624" s="743" cm="1">
        <f t="array" ref="AT624">INDEX($H624:$K624,0,MATCH(AT$594,$H$594:$K$594,0))*HLOOKUP(AT$593,$J$590:$R$591,2)</f>
        <v>0</v>
      </c>
      <c r="AU624" s="743" cm="1">
        <f t="array" ref="AU624">INDEX($H624:$K624,0,MATCH(AU$594,$H$594:$K$594,0))*HLOOKUP(AU$593,$J$590:$R$591,2)</f>
        <v>0</v>
      </c>
      <c r="AV624" s="196"/>
      <c r="AW624" s="196"/>
      <c r="AX624" s="17"/>
      <c r="AY624" s="9"/>
      <c r="AZ624" s="9"/>
      <c r="BA624" s="9"/>
    </row>
    <row r="625" spans="1:53" ht="15" outlineLevel="1" x14ac:dyDescent="0.25">
      <c r="A625" s="7"/>
      <c r="B625" s="8"/>
      <c r="C625" s="18"/>
      <c r="D625" s="18"/>
      <c r="E625" s="18"/>
      <c r="F625" s="27"/>
      <c r="G625" s="27" t="str">
        <f t="shared" si="137"/>
        <v>AYBOA1a</v>
      </c>
      <c r="H625" s="232">
        <f t="shared" si="139"/>
        <v>0</v>
      </c>
      <c r="I625" s="232">
        <f t="shared" si="139"/>
        <v>0</v>
      </c>
      <c r="J625" s="232">
        <f t="shared" si="139"/>
        <v>0</v>
      </c>
      <c r="K625" s="232">
        <f t="shared" si="139"/>
        <v>0</v>
      </c>
      <c r="L625" s="743" cm="1">
        <f t="array" ref="L625">INDEX($H625:$K625,0,MATCH(L$594,$H$594:$K$594,0))*HLOOKUP(L$593,$J$590:$R$591,2)</f>
        <v>0</v>
      </c>
      <c r="M625" s="743" cm="1">
        <f t="array" ref="M625">INDEX($H625:$K625,0,MATCH(M$594,$H$594:$K$594,0))*HLOOKUP(M$593,$J$590:$R$591,2)</f>
        <v>0</v>
      </c>
      <c r="N625" s="743" cm="1">
        <f t="array" ref="N625">INDEX($H625:$K625,0,MATCH(N$594,$H$594:$K$594,0))*HLOOKUP(N$593,$J$590:$R$591,2)</f>
        <v>0</v>
      </c>
      <c r="O625" s="743" cm="1">
        <f t="array" ref="O625">INDEX($H625:$K625,0,MATCH(O$594,$H$594:$K$594,0))*HLOOKUP(O$593,$J$590:$R$591,2)</f>
        <v>0</v>
      </c>
      <c r="P625" s="743" cm="1">
        <f t="array" ref="P625">INDEX($H625:$K625,0,MATCH(P$594,$H$594:$K$594,0))*HLOOKUP(P$593,$J$590:$R$591,2)</f>
        <v>0</v>
      </c>
      <c r="Q625" s="743" cm="1">
        <f t="array" ref="Q625">INDEX($H625:$K625,0,MATCH(Q$594,$H$594:$K$594,0))*HLOOKUP(Q$593,$J$590:$R$591,2)</f>
        <v>0</v>
      </c>
      <c r="R625" s="743" cm="1">
        <f t="array" ref="R625">INDEX($H625:$K625,0,MATCH(R$594,$H$594:$K$594,0))*HLOOKUP(R$593,$J$590:$R$591,2)</f>
        <v>0</v>
      </c>
      <c r="S625" s="743" cm="1">
        <f t="array" ref="S625">INDEX($H625:$K625,0,MATCH(S$594,$H$594:$K$594,0))*HLOOKUP(S$593,$J$590:$R$591,2)</f>
        <v>0</v>
      </c>
      <c r="T625" s="743" cm="1">
        <f t="array" ref="T625">INDEX($H625:$K625,0,MATCH(T$594,$H$594:$K$594,0))*HLOOKUP(T$593,$J$590:$R$591,2)</f>
        <v>0</v>
      </c>
      <c r="U625" s="743" cm="1">
        <f t="array" ref="U625">INDEX($H625:$K625,0,MATCH(U$594,$H$594:$K$594,0))*HLOOKUP(U$593,$J$590:$R$591,2)</f>
        <v>0</v>
      </c>
      <c r="V625" s="743" cm="1">
        <f t="array" ref="V625">INDEX($H625:$K625,0,MATCH(V$594,$H$594:$K$594,0))*HLOOKUP(V$593,$J$590:$R$591,2)</f>
        <v>0</v>
      </c>
      <c r="W625" s="743" cm="1">
        <f t="array" ref="W625">INDEX($H625:$K625,0,MATCH(W$594,$H$594:$K$594,0))*HLOOKUP(W$593,$J$590:$R$591,2)</f>
        <v>0</v>
      </c>
      <c r="X625" s="743" cm="1">
        <f t="array" ref="X625">INDEX($H625:$K625,0,MATCH(X$594,$H$594:$K$594,0))*HLOOKUP(X$593,$J$590:$R$591,2)</f>
        <v>0</v>
      </c>
      <c r="Y625" s="743" cm="1">
        <f t="array" ref="Y625">INDEX($H625:$K625,0,MATCH(Y$594,$H$594:$K$594,0))*HLOOKUP(Y$593,$J$590:$R$591,2)</f>
        <v>0</v>
      </c>
      <c r="Z625" s="743" cm="1">
        <f t="array" ref="Z625">INDEX($H625:$K625,0,MATCH(Z$594,$H$594:$K$594,0))*HLOOKUP(Z$593,$J$590:$R$591,2)</f>
        <v>0</v>
      </c>
      <c r="AA625" s="743" cm="1">
        <f t="array" ref="AA625">INDEX($H625:$K625,0,MATCH(AA$594,$H$594:$K$594,0))*HLOOKUP(AA$593,$J$590:$R$591,2)</f>
        <v>0</v>
      </c>
      <c r="AB625" s="743" cm="1">
        <f t="array" ref="AB625">INDEX($H625:$K625,0,MATCH(AB$594,$H$594:$K$594,0))*HLOOKUP(AB$593,$J$590:$R$591,2)</f>
        <v>0</v>
      </c>
      <c r="AC625" s="743" cm="1">
        <f t="array" ref="AC625">INDEX($H625:$K625,0,MATCH(AC$594,$H$594:$K$594,0))*HLOOKUP(AC$593,$J$590:$R$591,2)</f>
        <v>0</v>
      </c>
      <c r="AD625" s="743" cm="1">
        <f t="array" ref="AD625">INDEX($H625:$K625,0,MATCH(AD$594,$H$594:$K$594,0))*HLOOKUP(AD$593,$J$590:$R$591,2)</f>
        <v>0</v>
      </c>
      <c r="AE625" s="743" cm="1">
        <f t="array" ref="AE625">INDEX($H625:$K625,0,MATCH(AE$594,$H$594:$K$594,0))*HLOOKUP(AE$593,$J$590:$R$591,2)</f>
        <v>0</v>
      </c>
      <c r="AF625" s="743" cm="1">
        <f t="array" ref="AF625">INDEX($H625:$K625,0,MATCH(AF$594,$H$594:$K$594,0))*HLOOKUP(AF$593,$J$590:$R$591,2)</f>
        <v>0</v>
      </c>
      <c r="AG625" s="743" cm="1">
        <f t="array" ref="AG625">INDEX($H625:$K625,0,MATCH(AG$594,$H$594:$K$594,0))*HLOOKUP(AG$593,$J$590:$R$591,2)</f>
        <v>0</v>
      </c>
      <c r="AH625" s="743" cm="1">
        <f t="array" ref="AH625">INDEX($H625:$K625,0,MATCH(AH$594,$H$594:$K$594,0))*HLOOKUP(AH$593,$J$590:$R$591,2)</f>
        <v>0</v>
      </c>
      <c r="AI625" s="743" cm="1">
        <f t="array" ref="AI625">INDEX($H625:$K625,0,MATCH(AI$594,$H$594:$K$594,0))*HLOOKUP(AI$593,$J$590:$R$591,2)</f>
        <v>0</v>
      </c>
      <c r="AJ625" s="743" cm="1">
        <f t="array" ref="AJ625">INDEX($H625:$K625,0,MATCH(AJ$594,$H$594:$K$594,0))*HLOOKUP(AJ$593,$J$590:$R$591,2)</f>
        <v>0</v>
      </c>
      <c r="AK625" s="743" cm="1">
        <f t="array" ref="AK625">INDEX($H625:$K625,0,MATCH(AK$594,$H$594:$K$594,0))*HLOOKUP(AK$593,$J$590:$R$591,2)</f>
        <v>0</v>
      </c>
      <c r="AL625" s="743" cm="1">
        <f t="array" ref="AL625">INDEX($H625:$K625,0,MATCH(AL$594,$H$594:$K$594,0))*HLOOKUP(AL$593,$J$590:$R$591,2)</f>
        <v>0</v>
      </c>
      <c r="AM625" s="743" cm="1">
        <f t="array" ref="AM625">INDEX($H625:$K625,0,MATCH(AM$594,$H$594:$K$594,0))*HLOOKUP(AM$593,$J$590:$R$591,2)</f>
        <v>0</v>
      </c>
      <c r="AN625" s="743" cm="1">
        <f t="array" ref="AN625">INDEX($H625:$K625,0,MATCH(AN$594,$H$594:$K$594,0))*HLOOKUP(AN$593,$J$590:$R$591,2)</f>
        <v>0</v>
      </c>
      <c r="AO625" s="743" cm="1">
        <f t="array" ref="AO625">INDEX($H625:$K625,0,MATCH(AO$594,$H$594:$K$594,0))*HLOOKUP(AO$593,$J$590:$R$591,2)</f>
        <v>0</v>
      </c>
      <c r="AP625" s="743" cm="1">
        <f t="array" ref="AP625">INDEX($H625:$K625,0,MATCH(AP$594,$H$594:$K$594,0))*HLOOKUP(AP$593,$J$590:$R$591,2)</f>
        <v>0</v>
      </c>
      <c r="AQ625" s="743" cm="1">
        <f t="array" ref="AQ625">INDEX($H625:$K625,0,MATCH(AQ$594,$H$594:$K$594,0))*HLOOKUP(AQ$593,$J$590:$R$591,2)</f>
        <v>0</v>
      </c>
      <c r="AR625" s="743" cm="1">
        <f t="array" ref="AR625">INDEX($H625:$K625,0,MATCH(AR$594,$H$594:$K$594,0))*HLOOKUP(AR$593,$J$590:$R$591,2)</f>
        <v>0</v>
      </c>
      <c r="AS625" s="743" cm="1">
        <f t="array" ref="AS625">INDEX($H625:$K625,0,MATCH(AS$594,$H$594:$K$594,0))*HLOOKUP(AS$593,$J$590:$R$591,2)</f>
        <v>0</v>
      </c>
      <c r="AT625" s="743" cm="1">
        <f t="array" ref="AT625">INDEX($H625:$K625,0,MATCH(AT$594,$H$594:$K$594,0))*HLOOKUP(AT$593,$J$590:$R$591,2)</f>
        <v>0</v>
      </c>
      <c r="AU625" s="743" cm="1">
        <f t="array" ref="AU625">INDEX($H625:$K625,0,MATCH(AU$594,$H$594:$K$594,0))*HLOOKUP(AU$593,$J$590:$R$591,2)</f>
        <v>0</v>
      </c>
      <c r="AV625" s="196"/>
      <c r="AW625" s="196"/>
      <c r="AX625" s="17"/>
      <c r="AY625" s="9"/>
      <c r="AZ625" s="9"/>
      <c r="BA625" s="9"/>
    </row>
    <row r="626" spans="1:53" ht="15" outlineLevel="1" x14ac:dyDescent="0.25">
      <c r="A626" s="7"/>
      <c r="B626" s="8"/>
      <c r="C626" s="18"/>
      <c r="D626" s="18"/>
      <c r="E626" s="18"/>
      <c r="F626" s="27"/>
      <c r="G626" s="27" t="str">
        <f t="shared" si="137"/>
        <v>AANBOa</v>
      </c>
      <c r="H626" s="232">
        <f t="shared" si="139"/>
        <v>0</v>
      </c>
      <c r="I626" s="232">
        <f t="shared" si="139"/>
        <v>0</v>
      </c>
      <c r="J626" s="232">
        <f t="shared" si="139"/>
        <v>0</v>
      </c>
      <c r="K626" s="232">
        <f t="shared" si="139"/>
        <v>0</v>
      </c>
      <c r="L626" s="743" cm="1">
        <f t="array" ref="L626">INDEX($H626:$K626,0,MATCH(L$594,$H$594:$K$594,0))*HLOOKUP(L$593,$J$590:$R$591,2)</f>
        <v>0</v>
      </c>
      <c r="M626" s="743" cm="1">
        <f t="array" ref="M626">INDEX($H626:$K626,0,MATCH(M$594,$H$594:$K$594,0))*HLOOKUP(M$593,$J$590:$R$591,2)</f>
        <v>0</v>
      </c>
      <c r="N626" s="743" cm="1">
        <f t="array" ref="N626">INDEX($H626:$K626,0,MATCH(N$594,$H$594:$K$594,0))*HLOOKUP(N$593,$J$590:$R$591,2)</f>
        <v>0</v>
      </c>
      <c r="O626" s="743" cm="1">
        <f t="array" ref="O626">INDEX($H626:$K626,0,MATCH(O$594,$H$594:$K$594,0))*HLOOKUP(O$593,$J$590:$R$591,2)</f>
        <v>0</v>
      </c>
      <c r="P626" s="743" cm="1">
        <f t="array" ref="P626">INDEX($H626:$K626,0,MATCH(P$594,$H$594:$K$594,0))*HLOOKUP(P$593,$J$590:$R$591,2)</f>
        <v>0</v>
      </c>
      <c r="Q626" s="743" cm="1">
        <f t="array" ref="Q626">INDEX($H626:$K626,0,MATCH(Q$594,$H$594:$K$594,0))*HLOOKUP(Q$593,$J$590:$R$591,2)</f>
        <v>0</v>
      </c>
      <c r="R626" s="743" cm="1">
        <f t="array" ref="R626">INDEX($H626:$K626,0,MATCH(R$594,$H$594:$K$594,0))*HLOOKUP(R$593,$J$590:$R$591,2)</f>
        <v>0</v>
      </c>
      <c r="S626" s="743" cm="1">
        <f t="array" ref="S626">INDEX($H626:$K626,0,MATCH(S$594,$H$594:$K$594,0))*HLOOKUP(S$593,$J$590:$R$591,2)</f>
        <v>0</v>
      </c>
      <c r="T626" s="743" cm="1">
        <f t="array" ref="T626">INDEX($H626:$K626,0,MATCH(T$594,$H$594:$K$594,0))*HLOOKUP(T$593,$J$590:$R$591,2)</f>
        <v>0</v>
      </c>
      <c r="U626" s="743" cm="1">
        <f t="array" ref="U626">INDEX($H626:$K626,0,MATCH(U$594,$H$594:$K$594,0))*HLOOKUP(U$593,$J$590:$R$591,2)</f>
        <v>0</v>
      </c>
      <c r="V626" s="743" cm="1">
        <f t="array" ref="V626">INDEX($H626:$K626,0,MATCH(V$594,$H$594:$K$594,0))*HLOOKUP(V$593,$J$590:$R$591,2)</f>
        <v>0</v>
      </c>
      <c r="W626" s="743" cm="1">
        <f t="array" ref="W626">INDEX($H626:$K626,0,MATCH(W$594,$H$594:$K$594,0))*HLOOKUP(W$593,$J$590:$R$591,2)</f>
        <v>0</v>
      </c>
      <c r="X626" s="743" cm="1">
        <f t="array" ref="X626">INDEX($H626:$K626,0,MATCH(X$594,$H$594:$K$594,0))*HLOOKUP(X$593,$J$590:$R$591,2)</f>
        <v>0</v>
      </c>
      <c r="Y626" s="743" cm="1">
        <f t="array" ref="Y626">INDEX($H626:$K626,0,MATCH(Y$594,$H$594:$K$594,0))*HLOOKUP(Y$593,$J$590:$R$591,2)</f>
        <v>0</v>
      </c>
      <c r="Z626" s="743" cm="1">
        <f t="array" ref="Z626">INDEX($H626:$K626,0,MATCH(Z$594,$H$594:$K$594,0))*HLOOKUP(Z$593,$J$590:$R$591,2)</f>
        <v>0</v>
      </c>
      <c r="AA626" s="743" cm="1">
        <f t="array" ref="AA626">INDEX($H626:$K626,0,MATCH(AA$594,$H$594:$K$594,0))*HLOOKUP(AA$593,$J$590:$R$591,2)</f>
        <v>0</v>
      </c>
      <c r="AB626" s="743" cm="1">
        <f t="array" ref="AB626">INDEX($H626:$K626,0,MATCH(AB$594,$H$594:$K$594,0))*HLOOKUP(AB$593,$J$590:$R$591,2)</f>
        <v>0</v>
      </c>
      <c r="AC626" s="743" cm="1">
        <f t="array" ref="AC626">INDEX($H626:$K626,0,MATCH(AC$594,$H$594:$K$594,0))*HLOOKUP(AC$593,$J$590:$R$591,2)</f>
        <v>0</v>
      </c>
      <c r="AD626" s="743" cm="1">
        <f t="array" ref="AD626">INDEX($H626:$K626,0,MATCH(AD$594,$H$594:$K$594,0))*HLOOKUP(AD$593,$J$590:$R$591,2)</f>
        <v>0</v>
      </c>
      <c r="AE626" s="743" cm="1">
        <f t="array" ref="AE626">INDEX($H626:$K626,0,MATCH(AE$594,$H$594:$K$594,0))*HLOOKUP(AE$593,$J$590:$R$591,2)</f>
        <v>0</v>
      </c>
      <c r="AF626" s="743" cm="1">
        <f t="array" ref="AF626">INDEX($H626:$K626,0,MATCH(AF$594,$H$594:$K$594,0))*HLOOKUP(AF$593,$J$590:$R$591,2)</f>
        <v>0</v>
      </c>
      <c r="AG626" s="743" cm="1">
        <f t="array" ref="AG626">INDEX($H626:$K626,0,MATCH(AG$594,$H$594:$K$594,0))*HLOOKUP(AG$593,$J$590:$R$591,2)</f>
        <v>0</v>
      </c>
      <c r="AH626" s="743" cm="1">
        <f t="array" ref="AH626">INDEX($H626:$K626,0,MATCH(AH$594,$H$594:$K$594,0))*HLOOKUP(AH$593,$J$590:$R$591,2)</f>
        <v>0</v>
      </c>
      <c r="AI626" s="743" cm="1">
        <f t="array" ref="AI626">INDEX($H626:$K626,0,MATCH(AI$594,$H$594:$K$594,0))*HLOOKUP(AI$593,$J$590:$R$591,2)</f>
        <v>0</v>
      </c>
      <c r="AJ626" s="743" cm="1">
        <f t="array" ref="AJ626">INDEX($H626:$K626,0,MATCH(AJ$594,$H$594:$K$594,0))*HLOOKUP(AJ$593,$J$590:$R$591,2)</f>
        <v>0</v>
      </c>
      <c r="AK626" s="743" cm="1">
        <f t="array" ref="AK626">INDEX($H626:$K626,0,MATCH(AK$594,$H$594:$K$594,0))*HLOOKUP(AK$593,$J$590:$R$591,2)</f>
        <v>0</v>
      </c>
      <c r="AL626" s="743" cm="1">
        <f t="array" ref="AL626">INDEX($H626:$K626,0,MATCH(AL$594,$H$594:$K$594,0))*HLOOKUP(AL$593,$J$590:$R$591,2)</f>
        <v>0</v>
      </c>
      <c r="AM626" s="743" cm="1">
        <f t="array" ref="AM626">INDEX($H626:$K626,0,MATCH(AM$594,$H$594:$K$594,0))*HLOOKUP(AM$593,$J$590:$R$591,2)</f>
        <v>0</v>
      </c>
      <c r="AN626" s="743" cm="1">
        <f t="array" ref="AN626">INDEX($H626:$K626,0,MATCH(AN$594,$H$594:$K$594,0))*HLOOKUP(AN$593,$J$590:$R$591,2)</f>
        <v>0</v>
      </c>
      <c r="AO626" s="743" cm="1">
        <f t="array" ref="AO626">INDEX($H626:$K626,0,MATCH(AO$594,$H$594:$K$594,0))*HLOOKUP(AO$593,$J$590:$R$591,2)</f>
        <v>0</v>
      </c>
      <c r="AP626" s="743" cm="1">
        <f t="array" ref="AP626">INDEX($H626:$K626,0,MATCH(AP$594,$H$594:$K$594,0))*HLOOKUP(AP$593,$J$590:$R$591,2)</f>
        <v>0</v>
      </c>
      <c r="AQ626" s="743" cm="1">
        <f t="array" ref="AQ626">INDEX($H626:$K626,0,MATCH(AQ$594,$H$594:$K$594,0))*HLOOKUP(AQ$593,$J$590:$R$591,2)</f>
        <v>0</v>
      </c>
      <c r="AR626" s="743" cm="1">
        <f t="array" ref="AR626">INDEX($H626:$K626,0,MATCH(AR$594,$H$594:$K$594,0))*HLOOKUP(AR$593,$J$590:$R$591,2)</f>
        <v>0</v>
      </c>
      <c r="AS626" s="743" cm="1">
        <f t="array" ref="AS626">INDEX($H626:$K626,0,MATCH(AS$594,$H$594:$K$594,0))*HLOOKUP(AS$593,$J$590:$R$591,2)</f>
        <v>0</v>
      </c>
      <c r="AT626" s="743" cm="1">
        <f t="array" ref="AT626">INDEX($H626:$K626,0,MATCH(AT$594,$H$594:$K$594,0))*HLOOKUP(AT$593,$J$590:$R$591,2)</f>
        <v>0</v>
      </c>
      <c r="AU626" s="743" cm="1">
        <f t="array" ref="AU626">INDEX($H626:$K626,0,MATCH(AU$594,$H$594:$K$594,0))*HLOOKUP(AU$593,$J$590:$R$591,2)</f>
        <v>0</v>
      </c>
      <c r="AV626" s="196"/>
      <c r="AW626" s="196"/>
      <c r="AX626" s="17"/>
      <c r="AY626" s="9"/>
      <c r="AZ626" s="9"/>
      <c r="BA626" s="9"/>
    </row>
    <row r="627" spans="1:53" ht="15" outlineLevel="1" x14ac:dyDescent="0.25">
      <c r="A627" s="7"/>
      <c r="B627" s="8"/>
      <c r="C627" s="18"/>
      <c r="D627" s="18"/>
      <c r="E627" s="18"/>
      <c r="F627" s="27"/>
      <c r="G627" s="27" t="str">
        <f t="shared" ref="G627:G652" si="140">_xlfn.CONCAT(H193:M193)</f>
        <v>YABA2Ba</v>
      </c>
      <c r="H627" s="232">
        <f t="shared" si="139"/>
        <v>0</v>
      </c>
      <c r="I627" s="232">
        <f t="shared" si="139"/>
        <v>0</v>
      </c>
      <c r="J627" s="232">
        <f t="shared" si="139"/>
        <v>0</v>
      </c>
      <c r="K627" s="232">
        <f t="shared" si="139"/>
        <v>0</v>
      </c>
      <c r="L627" s="743" cm="1">
        <f t="array" ref="L627">INDEX($H627:$K627,0,MATCH(L$594,$H$594:$K$594,0))*HLOOKUP(L$593,$J$590:$R$591,2)</f>
        <v>0</v>
      </c>
      <c r="M627" s="743" cm="1">
        <f t="array" ref="M627">INDEX($H627:$K627,0,MATCH(M$594,$H$594:$K$594,0))*HLOOKUP(M$593,$J$590:$R$591,2)</f>
        <v>0</v>
      </c>
      <c r="N627" s="743" cm="1">
        <f t="array" ref="N627">INDEX($H627:$K627,0,MATCH(N$594,$H$594:$K$594,0))*HLOOKUP(N$593,$J$590:$R$591,2)</f>
        <v>0</v>
      </c>
      <c r="O627" s="743" cm="1">
        <f t="array" ref="O627">INDEX($H627:$K627,0,MATCH(O$594,$H$594:$K$594,0))*HLOOKUP(O$593,$J$590:$R$591,2)</f>
        <v>0</v>
      </c>
      <c r="P627" s="743" cm="1">
        <f t="array" ref="P627">INDEX($H627:$K627,0,MATCH(P$594,$H$594:$K$594,0))*HLOOKUP(P$593,$J$590:$R$591,2)</f>
        <v>0</v>
      </c>
      <c r="Q627" s="743" cm="1">
        <f t="array" ref="Q627">INDEX($H627:$K627,0,MATCH(Q$594,$H$594:$K$594,0))*HLOOKUP(Q$593,$J$590:$R$591,2)</f>
        <v>0</v>
      </c>
      <c r="R627" s="743" cm="1">
        <f t="array" ref="R627">INDEX($H627:$K627,0,MATCH(R$594,$H$594:$K$594,0))*HLOOKUP(R$593,$J$590:$R$591,2)</f>
        <v>0</v>
      </c>
      <c r="S627" s="743" cm="1">
        <f t="array" ref="S627">INDEX($H627:$K627,0,MATCH(S$594,$H$594:$K$594,0))*HLOOKUP(S$593,$J$590:$R$591,2)</f>
        <v>0</v>
      </c>
      <c r="T627" s="743" cm="1">
        <f t="array" ref="T627">INDEX($H627:$K627,0,MATCH(T$594,$H$594:$K$594,0))*HLOOKUP(T$593,$J$590:$R$591,2)</f>
        <v>0</v>
      </c>
      <c r="U627" s="743" cm="1">
        <f t="array" ref="U627">INDEX($H627:$K627,0,MATCH(U$594,$H$594:$K$594,0))*HLOOKUP(U$593,$J$590:$R$591,2)</f>
        <v>0</v>
      </c>
      <c r="V627" s="743" cm="1">
        <f t="array" ref="V627">INDEX($H627:$K627,0,MATCH(V$594,$H$594:$K$594,0))*HLOOKUP(V$593,$J$590:$R$591,2)</f>
        <v>0</v>
      </c>
      <c r="W627" s="743" cm="1">
        <f t="array" ref="W627">INDEX($H627:$K627,0,MATCH(W$594,$H$594:$K$594,0))*HLOOKUP(W$593,$J$590:$R$591,2)</f>
        <v>0</v>
      </c>
      <c r="X627" s="743" cm="1">
        <f t="array" ref="X627">INDEX($H627:$K627,0,MATCH(X$594,$H$594:$K$594,0))*HLOOKUP(X$593,$J$590:$R$591,2)</f>
        <v>0</v>
      </c>
      <c r="Y627" s="743" cm="1">
        <f t="array" ref="Y627">INDEX($H627:$K627,0,MATCH(Y$594,$H$594:$K$594,0))*HLOOKUP(Y$593,$J$590:$R$591,2)</f>
        <v>0</v>
      </c>
      <c r="Z627" s="743" cm="1">
        <f t="array" ref="Z627">INDEX($H627:$K627,0,MATCH(Z$594,$H$594:$K$594,0))*HLOOKUP(Z$593,$J$590:$R$591,2)</f>
        <v>0</v>
      </c>
      <c r="AA627" s="743" cm="1">
        <f t="array" ref="AA627">INDEX($H627:$K627,0,MATCH(AA$594,$H$594:$K$594,0))*HLOOKUP(AA$593,$J$590:$R$591,2)</f>
        <v>0</v>
      </c>
      <c r="AB627" s="743" cm="1">
        <f t="array" ref="AB627">INDEX($H627:$K627,0,MATCH(AB$594,$H$594:$K$594,0))*HLOOKUP(AB$593,$J$590:$R$591,2)</f>
        <v>0</v>
      </c>
      <c r="AC627" s="743" cm="1">
        <f t="array" ref="AC627">INDEX($H627:$K627,0,MATCH(AC$594,$H$594:$K$594,0))*HLOOKUP(AC$593,$J$590:$R$591,2)</f>
        <v>0</v>
      </c>
      <c r="AD627" s="743" cm="1">
        <f t="array" ref="AD627">INDEX($H627:$K627,0,MATCH(AD$594,$H$594:$K$594,0))*HLOOKUP(AD$593,$J$590:$R$591,2)</f>
        <v>0</v>
      </c>
      <c r="AE627" s="743" cm="1">
        <f t="array" ref="AE627">INDEX($H627:$K627,0,MATCH(AE$594,$H$594:$K$594,0))*HLOOKUP(AE$593,$J$590:$R$591,2)</f>
        <v>0</v>
      </c>
      <c r="AF627" s="743" cm="1">
        <f t="array" ref="AF627">INDEX($H627:$K627,0,MATCH(AF$594,$H$594:$K$594,0))*HLOOKUP(AF$593,$J$590:$R$591,2)</f>
        <v>0</v>
      </c>
      <c r="AG627" s="743" cm="1">
        <f t="array" ref="AG627">INDEX($H627:$K627,0,MATCH(AG$594,$H$594:$K$594,0))*HLOOKUP(AG$593,$J$590:$R$591,2)</f>
        <v>0</v>
      </c>
      <c r="AH627" s="743" cm="1">
        <f t="array" ref="AH627">INDEX($H627:$K627,0,MATCH(AH$594,$H$594:$K$594,0))*HLOOKUP(AH$593,$J$590:$R$591,2)</f>
        <v>0</v>
      </c>
      <c r="AI627" s="743" cm="1">
        <f t="array" ref="AI627">INDEX($H627:$K627,0,MATCH(AI$594,$H$594:$K$594,0))*HLOOKUP(AI$593,$J$590:$R$591,2)</f>
        <v>0</v>
      </c>
      <c r="AJ627" s="743" cm="1">
        <f t="array" ref="AJ627">INDEX($H627:$K627,0,MATCH(AJ$594,$H$594:$K$594,0))*HLOOKUP(AJ$593,$J$590:$R$591,2)</f>
        <v>0</v>
      </c>
      <c r="AK627" s="743" cm="1">
        <f t="array" ref="AK627">INDEX($H627:$K627,0,MATCH(AK$594,$H$594:$K$594,0))*HLOOKUP(AK$593,$J$590:$R$591,2)</f>
        <v>0</v>
      </c>
      <c r="AL627" s="743" cm="1">
        <f t="array" ref="AL627">INDEX($H627:$K627,0,MATCH(AL$594,$H$594:$K$594,0))*HLOOKUP(AL$593,$J$590:$R$591,2)</f>
        <v>0</v>
      </c>
      <c r="AM627" s="743" cm="1">
        <f t="array" ref="AM627">INDEX($H627:$K627,0,MATCH(AM$594,$H$594:$K$594,0))*HLOOKUP(AM$593,$J$590:$R$591,2)</f>
        <v>0</v>
      </c>
      <c r="AN627" s="743" cm="1">
        <f t="array" ref="AN627">INDEX($H627:$K627,0,MATCH(AN$594,$H$594:$K$594,0))*HLOOKUP(AN$593,$J$590:$R$591,2)</f>
        <v>0</v>
      </c>
      <c r="AO627" s="743" cm="1">
        <f t="array" ref="AO627">INDEX($H627:$K627,0,MATCH(AO$594,$H$594:$K$594,0))*HLOOKUP(AO$593,$J$590:$R$591,2)</f>
        <v>0</v>
      </c>
      <c r="AP627" s="743" cm="1">
        <f t="array" ref="AP627">INDEX($H627:$K627,0,MATCH(AP$594,$H$594:$K$594,0))*HLOOKUP(AP$593,$J$590:$R$591,2)</f>
        <v>0</v>
      </c>
      <c r="AQ627" s="743" cm="1">
        <f t="array" ref="AQ627">INDEX($H627:$K627,0,MATCH(AQ$594,$H$594:$K$594,0))*HLOOKUP(AQ$593,$J$590:$R$591,2)</f>
        <v>0</v>
      </c>
      <c r="AR627" s="743" cm="1">
        <f t="array" ref="AR627">INDEX($H627:$K627,0,MATCH(AR$594,$H$594:$K$594,0))*HLOOKUP(AR$593,$J$590:$R$591,2)</f>
        <v>0</v>
      </c>
      <c r="AS627" s="743" cm="1">
        <f t="array" ref="AS627">INDEX($H627:$K627,0,MATCH(AS$594,$H$594:$K$594,0))*HLOOKUP(AS$593,$J$590:$R$591,2)</f>
        <v>0</v>
      </c>
      <c r="AT627" s="743" cm="1">
        <f t="array" ref="AT627">INDEX($H627:$K627,0,MATCH(AT$594,$H$594:$K$594,0))*HLOOKUP(AT$593,$J$590:$R$591,2)</f>
        <v>0</v>
      </c>
      <c r="AU627" s="743" cm="1">
        <f t="array" ref="AU627">INDEX($H627:$K627,0,MATCH(AU$594,$H$594:$K$594,0))*HLOOKUP(AU$593,$J$590:$R$591,2)</f>
        <v>0</v>
      </c>
      <c r="AV627" s="196"/>
      <c r="AW627" s="196"/>
      <c r="AX627" s="17"/>
      <c r="AY627" s="9"/>
      <c r="AZ627" s="9"/>
      <c r="BA627" s="9"/>
    </row>
    <row r="628" spans="1:53" ht="15" outlineLevel="1" x14ac:dyDescent="0.25">
      <c r="A628" s="7"/>
      <c r="B628" s="8"/>
      <c r="C628" s="18"/>
      <c r="D628" s="18"/>
      <c r="E628" s="18"/>
      <c r="F628" s="27"/>
      <c r="G628" s="27" t="str">
        <f t="shared" si="140"/>
        <v>AYABA1b</v>
      </c>
      <c r="H628" s="232">
        <f t="shared" si="139"/>
        <v>0</v>
      </c>
      <c r="I628" s="232">
        <f t="shared" si="139"/>
        <v>1</v>
      </c>
      <c r="J628" s="232">
        <f t="shared" si="139"/>
        <v>1</v>
      </c>
      <c r="K628" s="232">
        <f t="shared" si="139"/>
        <v>1</v>
      </c>
      <c r="L628" s="743" cm="1">
        <f t="array" ref="L628">INDEX($H628:$K628,0,MATCH(L$594,$H$594:$K$594,0))*HLOOKUP(L$593,$J$590:$R$591,2)</f>
        <v>0</v>
      </c>
      <c r="M628" s="743" cm="1">
        <f t="array" ref="M628">INDEX($H628:$K628,0,MATCH(M$594,$H$594:$K$594,0))*HLOOKUP(M$593,$J$590:$R$591,2)</f>
        <v>1</v>
      </c>
      <c r="N628" s="743" cm="1">
        <f t="array" ref="N628">INDEX($H628:$K628,0,MATCH(N$594,$H$594:$K$594,0))*HLOOKUP(N$593,$J$590:$R$591,2)</f>
        <v>1</v>
      </c>
      <c r="O628" s="743" cm="1">
        <f t="array" ref="O628">INDEX($H628:$K628,0,MATCH(O$594,$H$594:$K$594,0))*HLOOKUP(O$593,$J$590:$R$591,2)</f>
        <v>1</v>
      </c>
      <c r="P628" s="743" cm="1">
        <f t="array" ref="P628">INDEX($H628:$K628,0,MATCH(P$594,$H$594:$K$594,0))*HLOOKUP(P$593,$J$590:$R$591,2)</f>
        <v>0</v>
      </c>
      <c r="Q628" s="743" cm="1">
        <f t="array" ref="Q628">INDEX($H628:$K628,0,MATCH(Q$594,$H$594:$K$594,0))*HLOOKUP(Q$593,$J$590:$R$591,2)</f>
        <v>1</v>
      </c>
      <c r="R628" s="743" cm="1">
        <f t="array" ref="R628">INDEX($H628:$K628,0,MATCH(R$594,$H$594:$K$594,0))*HLOOKUP(R$593,$J$590:$R$591,2)</f>
        <v>1</v>
      </c>
      <c r="S628" s="743" cm="1">
        <f t="array" ref="S628">INDEX($H628:$K628,0,MATCH(S$594,$H$594:$K$594,0))*HLOOKUP(S$593,$J$590:$R$591,2)</f>
        <v>1</v>
      </c>
      <c r="T628" s="743" cm="1">
        <f t="array" ref="T628">INDEX($H628:$K628,0,MATCH(T$594,$H$594:$K$594,0))*HLOOKUP(T$593,$J$590:$R$591,2)</f>
        <v>0</v>
      </c>
      <c r="U628" s="743" cm="1">
        <f t="array" ref="U628">INDEX($H628:$K628,0,MATCH(U$594,$H$594:$K$594,0))*HLOOKUP(U$593,$J$590:$R$591,2)</f>
        <v>1</v>
      </c>
      <c r="V628" s="743" cm="1">
        <f t="array" ref="V628">INDEX($H628:$K628,0,MATCH(V$594,$H$594:$K$594,0))*HLOOKUP(V$593,$J$590:$R$591,2)</f>
        <v>1</v>
      </c>
      <c r="W628" s="743" cm="1">
        <f t="array" ref="W628">INDEX($H628:$K628,0,MATCH(W$594,$H$594:$K$594,0))*HLOOKUP(W$593,$J$590:$R$591,2)</f>
        <v>1</v>
      </c>
      <c r="X628" s="743" cm="1">
        <f t="array" ref="X628">INDEX($H628:$K628,0,MATCH(X$594,$H$594:$K$594,0))*HLOOKUP(X$593,$J$590:$R$591,2)</f>
        <v>0</v>
      </c>
      <c r="Y628" s="743" cm="1">
        <f t="array" ref="Y628">INDEX($H628:$K628,0,MATCH(Y$594,$H$594:$K$594,0))*HLOOKUP(Y$593,$J$590:$R$591,2)</f>
        <v>1</v>
      </c>
      <c r="Z628" s="743" cm="1">
        <f t="array" ref="Z628">INDEX($H628:$K628,0,MATCH(Z$594,$H$594:$K$594,0))*HLOOKUP(Z$593,$J$590:$R$591,2)</f>
        <v>1</v>
      </c>
      <c r="AA628" s="743" cm="1">
        <f t="array" ref="AA628">INDEX($H628:$K628,0,MATCH(AA$594,$H$594:$K$594,0))*HLOOKUP(AA$593,$J$590:$R$591,2)</f>
        <v>1</v>
      </c>
      <c r="AB628" s="743" cm="1">
        <f t="array" ref="AB628">INDEX($H628:$K628,0,MATCH(AB$594,$H$594:$K$594,0))*HLOOKUP(AB$593,$J$590:$R$591,2)</f>
        <v>0</v>
      </c>
      <c r="AC628" s="743" cm="1">
        <f t="array" ref="AC628">INDEX($H628:$K628,0,MATCH(AC$594,$H$594:$K$594,0))*HLOOKUP(AC$593,$J$590:$R$591,2)</f>
        <v>1</v>
      </c>
      <c r="AD628" s="743" cm="1">
        <f t="array" ref="AD628">INDEX($H628:$K628,0,MATCH(AD$594,$H$594:$K$594,0))*HLOOKUP(AD$593,$J$590:$R$591,2)</f>
        <v>1</v>
      </c>
      <c r="AE628" s="743" cm="1">
        <f t="array" ref="AE628">INDEX($H628:$K628,0,MATCH(AE$594,$H$594:$K$594,0))*HLOOKUP(AE$593,$J$590:$R$591,2)</f>
        <v>1</v>
      </c>
      <c r="AF628" s="743" cm="1">
        <f t="array" ref="AF628">INDEX($H628:$K628,0,MATCH(AF$594,$H$594:$K$594,0))*HLOOKUP(AF$593,$J$590:$R$591,2)</f>
        <v>0</v>
      </c>
      <c r="AG628" s="743" cm="1">
        <f t="array" ref="AG628">INDEX($H628:$K628,0,MATCH(AG$594,$H$594:$K$594,0))*HLOOKUP(AG$593,$J$590:$R$591,2)</f>
        <v>1</v>
      </c>
      <c r="AH628" s="743" cm="1">
        <f t="array" ref="AH628">INDEX($H628:$K628,0,MATCH(AH$594,$H$594:$K$594,0))*HLOOKUP(AH$593,$J$590:$R$591,2)</f>
        <v>1</v>
      </c>
      <c r="AI628" s="743" cm="1">
        <f t="array" ref="AI628">INDEX($H628:$K628,0,MATCH(AI$594,$H$594:$K$594,0))*HLOOKUP(AI$593,$J$590:$R$591,2)</f>
        <v>1</v>
      </c>
      <c r="AJ628" s="743" cm="1">
        <f t="array" ref="AJ628">INDEX($H628:$K628,0,MATCH(AJ$594,$H$594:$K$594,0))*HLOOKUP(AJ$593,$J$590:$R$591,2)</f>
        <v>0</v>
      </c>
      <c r="AK628" s="743" cm="1">
        <f t="array" ref="AK628">INDEX($H628:$K628,0,MATCH(AK$594,$H$594:$K$594,0))*HLOOKUP(AK$593,$J$590:$R$591,2)</f>
        <v>1</v>
      </c>
      <c r="AL628" s="743" cm="1">
        <f t="array" ref="AL628">INDEX($H628:$K628,0,MATCH(AL$594,$H$594:$K$594,0))*HLOOKUP(AL$593,$J$590:$R$591,2)</f>
        <v>1</v>
      </c>
      <c r="AM628" s="743" cm="1">
        <f t="array" ref="AM628">INDEX($H628:$K628,0,MATCH(AM$594,$H$594:$K$594,0))*HLOOKUP(AM$593,$J$590:$R$591,2)</f>
        <v>1</v>
      </c>
      <c r="AN628" s="743" cm="1">
        <f t="array" ref="AN628">INDEX($H628:$K628,0,MATCH(AN$594,$H$594:$K$594,0))*HLOOKUP(AN$593,$J$590:$R$591,2)</f>
        <v>0</v>
      </c>
      <c r="AO628" s="743" cm="1">
        <f t="array" ref="AO628">INDEX($H628:$K628,0,MATCH(AO$594,$H$594:$K$594,0))*HLOOKUP(AO$593,$J$590:$R$591,2)</f>
        <v>1</v>
      </c>
      <c r="AP628" s="743" cm="1">
        <f t="array" ref="AP628">INDEX($H628:$K628,0,MATCH(AP$594,$H$594:$K$594,0))*HLOOKUP(AP$593,$J$590:$R$591,2)</f>
        <v>1</v>
      </c>
      <c r="AQ628" s="743" cm="1">
        <f t="array" ref="AQ628">INDEX($H628:$K628,0,MATCH(AQ$594,$H$594:$K$594,0))*HLOOKUP(AQ$593,$J$590:$R$591,2)</f>
        <v>1</v>
      </c>
      <c r="AR628" s="743" cm="1">
        <f t="array" ref="AR628">INDEX($H628:$K628,0,MATCH(AR$594,$H$594:$K$594,0))*HLOOKUP(AR$593,$J$590:$R$591,2)</f>
        <v>0</v>
      </c>
      <c r="AS628" s="743" cm="1">
        <f t="array" ref="AS628">INDEX($H628:$K628,0,MATCH(AS$594,$H$594:$K$594,0))*HLOOKUP(AS$593,$J$590:$R$591,2)</f>
        <v>1</v>
      </c>
      <c r="AT628" s="743" cm="1">
        <f t="array" ref="AT628">INDEX($H628:$K628,0,MATCH(AT$594,$H$594:$K$594,0))*HLOOKUP(AT$593,$J$590:$R$591,2)</f>
        <v>1</v>
      </c>
      <c r="AU628" s="743" cm="1">
        <f t="array" ref="AU628">INDEX($H628:$K628,0,MATCH(AU$594,$H$594:$K$594,0))*HLOOKUP(AU$593,$J$590:$R$591,2)</f>
        <v>1</v>
      </c>
      <c r="AV628" s="196"/>
      <c r="AW628" s="196"/>
      <c r="AX628" s="17"/>
      <c r="AY628" s="9"/>
      <c r="AZ628" s="9"/>
      <c r="BA628" s="9"/>
    </row>
    <row r="629" spans="1:53" ht="15" outlineLevel="1" x14ac:dyDescent="0.25">
      <c r="A629" s="7"/>
      <c r="B629" s="8"/>
      <c r="C629" s="18"/>
      <c r="D629" s="18"/>
      <c r="E629" s="18"/>
      <c r="F629" s="27"/>
      <c r="G629" s="27" t="str">
        <f t="shared" si="140"/>
        <v>YAOA2OFa</v>
      </c>
      <c r="H629" s="232">
        <f t="shared" si="139"/>
        <v>0</v>
      </c>
      <c r="I629" s="232">
        <f t="shared" si="139"/>
        <v>0</v>
      </c>
      <c r="J629" s="232">
        <f t="shared" si="139"/>
        <v>0</v>
      </c>
      <c r="K629" s="232">
        <f t="shared" si="139"/>
        <v>0</v>
      </c>
      <c r="L629" s="743" cm="1">
        <f t="array" ref="L629">INDEX($H629:$K629,0,MATCH(L$594,$H$594:$K$594,0))*HLOOKUP(L$593,$J$590:$R$591,2)</f>
        <v>0</v>
      </c>
      <c r="M629" s="743" cm="1">
        <f t="array" ref="M629">INDEX($H629:$K629,0,MATCH(M$594,$H$594:$K$594,0))*HLOOKUP(M$593,$J$590:$R$591,2)</f>
        <v>0</v>
      </c>
      <c r="N629" s="743" cm="1">
        <f t="array" ref="N629">INDEX($H629:$K629,0,MATCH(N$594,$H$594:$K$594,0))*HLOOKUP(N$593,$J$590:$R$591,2)</f>
        <v>0</v>
      </c>
      <c r="O629" s="743" cm="1">
        <f t="array" ref="O629">INDEX($H629:$K629,0,MATCH(O$594,$H$594:$K$594,0))*HLOOKUP(O$593,$J$590:$R$591,2)</f>
        <v>0</v>
      </c>
      <c r="P629" s="743" cm="1">
        <f t="array" ref="P629">INDEX($H629:$K629,0,MATCH(P$594,$H$594:$K$594,0))*HLOOKUP(P$593,$J$590:$R$591,2)</f>
        <v>0</v>
      </c>
      <c r="Q629" s="743" cm="1">
        <f t="array" ref="Q629">INDEX($H629:$K629,0,MATCH(Q$594,$H$594:$K$594,0))*HLOOKUP(Q$593,$J$590:$R$591,2)</f>
        <v>0</v>
      </c>
      <c r="R629" s="743" cm="1">
        <f t="array" ref="R629">INDEX($H629:$K629,0,MATCH(R$594,$H$594:$K$594,0))*HLOOKUP(R$593,$J$590:$R$591,2)</f>
        <v>0</v>
      </c>
      <c r="S629" s="743" cm="1">
        <f t="array" ref="S629">INDEX($H629:$K629,0,MATCH(S$594,$H$594:$K$594,0))*HLOOKUP(S$593,$J$590:$R$591,2)</f>
        <v>0</v>
      </c>
      <c r="T629" s="743" cm="1">
        <f t="array" ref="T629">INDEX($H629:$K629,0,MATCH(T$594,$H$594:$K$594,0))*HLOOKUP(T$593,$J$590:$R$591,2)</f>
        <v>0</v>
      </c>
      <c r="U629" s="743" cm="1">
        <f t="array" ref="U629">INDEX($H629:$K629,0,MATCH(U$594,$H$594:$K$594,0))*HLOOKUP(U$593,$J$590:$R$591,2)</f>
        <v>0</v>
      </c>
      <c r="V629" s="743" cm="1">
        <f t="array" ref="V629">INDEX($H629:$K629,0,MATCH(V$594,$H$594:$K$594,0))*HLOOKUP(V$593,$J$590:$R$591,2)</f>
        <v>0</v>
      </c>
      <c r="W629" s="743" cm="1">
        <f t="array" ref="W629">INDEX($H629:$K629,0,MATCH(W$594,$H$594:$K$594,0))*HLOOKUP(W$593,$J$590:$R$591,2)</f>
        <v>0</v>
      </c>
      <c r="X629" s="743" cm="1">
        <f t="array" ref="X629">INDEX($H629:$K629,0,MATCH(X$594,$H$594:$K$594,0))*HLOOKUP(X$593,$J$590:$R$591,2)</f>
        <v>0</v>
      </c>
      <c r="Y629" s="743" cm="1">
        <f t="array" ref="Y629">INDEX($H629:$K629,0,MATCH(Y$594,$H$594:$K$594,0))*HLOOKUP(Y$593,$J$590:$R$591,2)</f>
        <v>0</v>
      </c>
      <c r="Z629" s="743" cm="1">
        <f t="array" ref="Z629">INDEX($H629:$K629,0,MATCH(Z$594,$H$594:$K$594,0))*HLOOKUP(Z$593,$J$590:$R$591,2)</f>
        <v>0</v>
      </c>
      <c r="AA629" s="743" cm="1">
        <f t="array" ref="AA629">INDEX($H629:$K629,0,MATCH(AA$594,$H$594:$K$594,0))*HLOOKUP(AA$593,$J$590:$R$591,2)</f>
        <v>0</v>
      </c>
      <c r="AB629" s="743" cm="1">
        <f t="array" ref="AB629">INDEX($H629:$K629,0,MATCH(AB$594,$H$594:$K$594,0))*HLOOKUP(AB$593,$J$590:$R$591,2)</f>
        <v>0</v>
      </c>
      <c r="AC629" s="743" cm="1">
        <f t="array" ref="AC629">INDEX($H629:$K629,0,MATCH(AC$594,$H$594:$K$594,0))*HLOOKUP(AC$593,$J$590:$R$591,2)</f>
        <v>0</v>
      </c>
      <c r="AD629" s="743" cm="1">
        <f t="array" ref="AD629">INDEX($H629:$K629,0,MATCH(AD$594,$H$594:$K$594,0))*HLOOKUP(AD$593,$J$590:$R$591,2)</f>
        <v>0</v>
      </c>
      <c r="AE629" s="743" cm="1">
        <f t="array" ref="AE629">INDEX($H629:$K629,0,MATCH(AE$594,$H$594:$K$594,0))*HLOOKUP(AE$593,$J$590:$R$591,2)</f>
        <v>0</v>
      </c>
      <c r="AF629" s="743" cm="1">
        <f t="array" ref="AF629">INDEX($H629:$K629,0,MATCH(AF$594,$H$594:$K$594,0))*HLOOKUP(AF$593,$J$590:$R$591,2)</f>
        <v>0</v>
      </c>
      <c r="AG629" s="743" cm="1">
        <f t="array" ref="AG629">INDEX($H629:$K629,0,MATCH(AG$594,$H$594:$K$594,0))*HLOOKUP(AG$593,$J$590:$R$591,2)</f>
        <v>0</v>
      </c>
      <c r="AH629" s="743" cm="1">
        <f t="array" ref="AH629">INDEX($H629:$K629,0,MATCH(AH$594,$H$594:$K$594,0))*HLOOKUP(AH$593,$J$590:$R$591,2)</f>
        <v>0</v>
      </c>
      <c r="AI629" s="743" cm="1">
        <f t="array" ref="AI629">INDEX($H629:$K629,0,MATCH(AI$594,$H$594:$K$594,0))*HLOOKUP(AI$593,$J$590:$R$591,2)</f>
        <v>0</v>
      </c>
      <c r="AJ629" s="743" cm="1">
        <f t="array" ref="AJ629">INDEX($H629:$K629,0,MATCH(AJ$594,$H$594:$K$594,0))*HLOOKUP(AJ$593,$J$590:$R$591,2)</f>
        <v>0</v>
      </c>
      <c r="AK629" s="743" cm="1">
        <f t="array" ref="AK629">INDEX($H629:$K629,0,MATCH(AK$594,$H$594:$K$594,0))*HLOOKUP(AK$593,$J$590:$R$591,2)</f>
        <v>0</v>
      </c>
      <c r="AL629" s="743" cm="1">
        <f t="array" ref="AL629">INDEX($H629:$K629,0,MATCH(AL$594,$H$594:$K$594,0))*HLOOKUP(AL$593,$J$590:$R$591,2)</f>
        <v>0</v>
      </c>
      <c r="AM629" s="743" cm="1">
        <f t="array" ref="AM629">INDEX($H629:$K629,0,MATCH(AM$594,$H$594:$K$594,0))*HLOOKUP(AM$593,$J$590:$R$591,2)</f>
        <v>0</v>
      </c>
      <c r="AN629" s="743" cm="1">
        <f t="array" ref="AN629">INDEX($H629:$K629,0,MATCH(AN$594,$H$594:$K$594,0))*HLOOKUP(AN$593,$J$590:$R$591,2)</f>
        <v>0</v>
      </c>
      <c r="AO629" s="743" cm="1">
        <f t="array" ref="AO629">INDEX($H629:$K629,0,MATCH(AO$594,$H$594:$K$594,0))*HLOOKUP(AO$593,$J$590:$R$591,2)</f>
        <v>0</v>
      </c>
      <c r="AP629" s="743" cm="1">
        <f t="array" ref="AP629">INDEX($H629:$K629,0,MATCH(AP$594,$H$594:$K$594,0))*HLOOKUP(AP$593,$J$590:$R$591,2)</f>
        <v>0</v>
      </c>
      <c r="AQ629" s="743" cm="1">
        <f t="array" ref="AQ629">INDEX($H629:$K629,0,MATCH(AQ$594,$H$594:$K$594,0))*HLOOKUP(AQ$593,$J$590:$R$591,2)</f>
        <v>0</v>
      </c>
      <c r="AR629" s="743" cm="1">
        <f t="array" ref="AR629">INDEX($H629:$K629,0,MATCH(AR$594,$H$594:$K$594,0))*HLOOKUP(AR$593,$J$590:$R$591,2)</f>
        <v>0</v>
      </c>
      <c r="AS629" s="743" cm="1">
        <f t="array" ref="AS629">INDEX($H629:$K629,0,MATCH(AS$594,$H$594:$K$594,0))*HLOOKUP(AS$593,$J$590:$R$591,2)</f>
        <v>0</v>
      </c>
      <c r="AT629" s="743" cm="1">
        <f t="array" ref="AT629">INDEX($H629:$K629,0,MATCH(AT$594,$H$594:$K$594,0))*HLOOKUP(AT$593,$J$590:$R$591,2)</f>
        <v>0</v>
      </c>
      <c r="AU629" s="743" cm="1">
        <f t="array" ref="AU629">INDEX($H629:$K629,0,MATCH(AU$594,$H$594:$K$594,0))*HLOOKUP(AU$593,$J$590:$R$591,2)</f>
        <v>0</v>
      </c>
      <c r="AV629" s="196"/>
      <c r="AW629" s="196"/>
      <c r="AX629" s="17"/>
      <c r="AY629" s="9"/>
      <c r="AZ629" s="9"/>
      <c r="BA629" s="9"/>
    </row>
    <row r="630" spans="1:53" ht="15" outlineLevel="1" x14ac:dyDescent="0.25">
      <c r="A630" s="7"/>
      <c r="B630" s="8"/>
      <c r="C630" s="18"/>
      <c r="D630" s="18"/>
      <c r="E630" s="18"/>
      <c r="F630" s="27"/>
      <c r="G630" s="27" t="str">
        <f t="shared" si="140"/>
        <v>AYAOA1of</v>
      </c>
      <c r="H630" s="232">
        <f t="shared" si="139"/>
        <v>0</v>
      </c>
      <c r="I630" s="232">
        <f t="shared" si="139"/>
        <v>1</v>
      </c>
      <c r="J630" s="232">
        <f t="shared" si="139"/>
        <v>0</v>
      </c>
      <c r="K630" s="232">
        <f t="shared" si="139"/>
        <v>0</v>
      </c>
      <c r="L630" s="743" cm="1">
        <f t="array" ref="L630">INDEX($H630:$K630,0,MATCH(L$594,$H$594:$K$594,0))*HLOOKUP(L$593,$J$590:$R$591,2)</f>
        <v>0</v>
      </c>
      <c r="M630" s="743" cm="1">
        <f t="array" ref="M630">INDEX($H630:$K630,0,MATCH(M$594,$H$594:$K$594,0))*HLOOKUP(M$593,$J$590:$R$591,2)</f>
        <v>1</v>
      </c>
      <c r="N630" s="743" cm="1">
        <f t="array" ref="N630">INDEX($H630:$K630,0,MATCH(N$594,$H$594:$K$594,0))*HLOOKUP(N$593,$J$590:$R$591,2)</f>
        <v>0</v>
      </c>
      <c r="O630" s="743" cm="1">
        <f t="array" ref="O630">INDEX($H630:$K630,0,MATCH(O$594,$H$594:$K$594,0))*HLOOKUP(O$593,$J$590:$R$591,2)</f>
        <v>0</v>
      </c>
      <c r="P630" s="743" cm="1">
        <f t="array" ref="P630">INDEX($H630:$K630,0,MATCH(P$594,$H$594:$K$594,0))*HLOOKUP(P$593,$J$590:$R$591,2)</f>
        <v>0</v>
      </c>
      <c r="Q630" s="743" cm="1">
        <f t="array" ref="Q630">INDEX($H630:$K630,0,MATCH(Q$594,$H$594:$K$594,0))*HLOOKUP(Q$593,$J$590:$R$591,2)</f>
        <v>1</v>
      </c>
      <c r="R630" s="743" cm="1">
        <f t="array" ref="R630">INDEX($H630:$K630,0,MATCH(R$594,$H$594:$K$594,0))*HLOOKUP(R$593,$J$590:$R$591,2)</f>
        <v>0</v>
      </c>
      <c r="S630" s="743" cm="1">
        <f t="array" ref="S630">INDEX($H630:$K630,0,MATCH(S$594,$H$594:$K$594,0))*HLOOKUP(S$593,$J$590:$R$591,2)</f>
        <v>0</v>
      </c>
      <c r="T630" s="743" cm="1">
        <f t="array" ref="T630">INDEX($H630:$K630,0,MATCH(T$594,$H$594:$K$594,0))*HLOOKUP(T$593,$J$590:$R$591,2)</f>
        <v>0</v>
      </c>
      <c r="U630" s="743" cm="1">
        <f t="array" ref="U630">INDEX($H630:$K630,0,MATCH(U$594,$H$594:$K$594,0))*HLOOKUP(U$593,$J$590:$R$591,2)</f>
        <v>1</v>
      </c>
      <c r="V630" s="743" cm="1">
        <f t="array" ref="V630">INDEX($H630:$K630,0,MATCH(V$594,$H$594:$K$594,0))*HLOOKUP(V$593,$J$590:$R$591,2)</f>
        <v>0</v>
      </c>
      <c r="W630" s="743" cm="1">
        <f t="array" ref="W630">INDEX($H630:$K630,0,MATCH(W$594,$H$594:$K$594,0))*HLOOKUP(W$593,$J$590:$R$591,2)</f>
        <v>0</v>
      </c>
      <c r="X630" s="743" cm="1">
        <f t="array" ref="X630">INDEX($H630:$K630,0,MATCH(X$594,$H$594:$K$594,0))*HLOOKUP(X$593,$J$590:$R$591,2)</f>
        <v>0</v>
      </c>
      <c r="Y630" s="743" cm="1">
        <f t="array" ref="Y630">INDEX($H630:$K630,0,MATCH(Y$594,$H$594:$K$594,0))*HLOOKUP(Y$593,$J$590:$R$591,2)</f>
        <v>1</v>
      </c>
      <c r="Z630" s="743" cm="1">
        <f t="array" ref="Z630">INDEX($H630:$K630,0,MATCH(Z$594,$H$594:$K$594,0))*HLOOKUP(Z$593,$J$590:$R$591,2)</f>
        <v>0</v>
      </c>
      <c r="AA630" s="743" cm="1">
        <f t="array" ref="AA630">INDEX($H630:$K630,0,MATCH(AA$594,$H$594:$K$594,0))*HLOOKUP(AA$593,$J$590:$R$591,2)</f>
        <v>0</v>
      </c>
      <c r="AB630" s="743" cm="1">
        <f t="array" ref="AB630">INDEX($H630:$K630,0,MATCH(AB$594,$H$594:$K$594,0))*HLOOKUP(AB$593,$J$590:$R$591,2)</f>
        <v>0</v>
      </c>
      <c r="AC630" s="743" cm="1">
        <f t="array" ref="AC630">INDEX($H630:$K630,0,MATCH(AC$594,$H$594:$K$594,0))*HLOOKUP(AC$593,$J$590:$R$591,2)</f>
        <v>1</v>
      </c>
      <c r="AD630" s="743" cm="1">
        <f t="array" ref="AD630">INDEX($H630:$K630,0,MATCH(AD$594,$H$594:$K$594,0))*HLOOKUP(AD$593,$J$590:$R$591,2)</f>
        <v>0</v>
      </c>
      <c r="AE630" s="743" cm="1">
        <f t="array" ref="AE630">INDEX($H630:$K630,0,MATCH(AE$594,$H$594:$K$594,0))*HLOOKUP(AE$593,$J$590:$R$591,2)</f>
        <v>0</v>
      </c>
      <c r="AF630" s="743" cm="1">
        <f t="array" ref="AF630">INDEX($H630:$K630,0,MATCH(AF$594,$H$594:$K$594,0))*HLOOKUP(AF$593,$J$590:$R$591,2)</f>
        <v>0</v>
      </c>
      <c r="AG630" s="743" cm="1">
        <f t="array" ref="AG630">INDEX($H630:$K630,0,MATCH(AG$594,$H$594:$K$594,0))*HLOOKUP(AG$593,$J$590:$R$591,2)</f>
        <v>1</v>
      </c>
      <c r="AH630" s="743" cm="1">
        <f t="array" ref="AH630">INDEX($H630:$K630,0,MATCH(AH$594,$H$594:$K$594,0))*HLOOKUP(AH$593,$J$590:$R$591,2)</f>
        <v>0</v>
      </c>
      <c r="AI630" s="743" cm="1">
        <f t="array" ref="AI630">INDEX($H630:$K630,0,MATCH(AI$594,$H$594:$K$594,0))*HLOOKUP(AI$593,$J$590:$R$591,2)</f>
        <v>0</v>
      </c>
      <c r="AJ630" s="743" cm="1">
        <f t="array" ref="AJ630">INDEX($H630:$K630,0,MATCH(AJ$594,$H$594:$K$594,0))*HLOOKUP(AJ$593,$J$590:$R$591,2)</f>
        <v>0</v>
      </c>
      <c r="AK630" s="743" cm="1">
        <f t="array" ref="AK630">INDEX($H630:$K630,0,MATCH(AK$594,$H$594:$K$594,0))*HLOOKUP(AK$593,$J$590:$R$591,2)</f>
        <v>1</v>
      </c>
      <c r="AL630" s="743" cm="1">
        <f t="array" ref="AL630">INDEX($H630:$K630,0,MATCH(AL$594,$H$594:$K$594,0))*HLOOKUP(AL$593,$J$590:$R$591,2)</f>
        <v>0</v>
      </c>
      <c r="AM630" s="743" cm="1">
        <f t="array" ref="AM630">INDEX($H630:$K630,0,MATCH(AM$594,$H$594:$K$594,0))*HLOOKUP(AM$593,$J$590:$R$591,2)</f>
        <v>0</v>
      </c>
      <c r="AN630" s="743" cm="1">
        <f t="array" ref="AN630">INDEX($H630:$K630,0,MATCH(AN$594,$H$594:$K$594,0))*HLOOKUP(AN$593,$J$590:$R$591,2)</f>
        <v>0</v>
      </c>
      <c r="AO630" s="743" cm="1">
        <f t="array" ref="AO630">INDEX($H630:$K630,0,MATCH(AO$594,$H$594:$K$594,0))*HLOOKUP(AO$593,$J$590:$R$591,2)</f>
        <v>1</v>
      </c>
      <c r="AP630" s="743" cm="1">
        <f t="array" ref="AP630">INDEX($H630:$K630,0,MATCH(AP$594,$H$594:$K$594,0))*HLOOKUP(AP$593,$J$590:$R$591,2)</f>
        <v>0</v>
      </c>
      <c r="AQ630" s="743" cm="1">
        <f t="array" ref="AQ630">INDEX($H630:$K630,0,MATCH(AQ$594,$H$594:$K$594,0))*HLOOKUP(AQ$593,$J$590:$R$591,2)</f>
        <v>0</v>
      </c>
      <c r="AR630" s="743" cm="1">
        <f t="array" ref="AR630">INDEX($H630:$K630,0,MATCH(AR$594,$H$594:$K$594,0))*HLOOKUP(AR$593,$J$590:$R$591,2)</f>
        <v>0</v>
      </c>
      <c r="AS630" s="743" cm="1">
        <f t="array" ref="AS630">INDEX($H630:$K630,0,MATCH(AS$594,$H$594:$K$594,0))*HLOOKUP(AS$593,$J$590:$R$591,2)</f>
        <v>1</v>
      </c>
      <c r="AT630" s="743" cm="1">
        <f t="array" ref="AT630">INDEX($H630:$K630,0,MATCH(AT$594,$H$594:$K$594,0))*HLOOKUP(AT$593,$J$590:$R$591,2)</f>
        <v>0</v>
      </c>
      <c r="AU630" s="743" cm="1">
        <f t="array" ref="AU630">INDEX($H630:$K630,0,MATCH(AU$594,$H$594:$K$594,0))*HLOOKUP(AU$593,$J$590:$R$591,2)</f>
        <v>0</v>
      </c>
      <c r="AV630" s="196"/>
      <c r="AW630" s="196"/>
      <c r="AX630" s="17"/>
      <c r="AY630" s="9"/>
      <c r="AZ630" s="9"/>
      <c r="BA630" s="9"/>
    </row>
    <row r="631" spans="1:53" ht="15" outlineLevel="1" x14ac:dyDescent="0.25">
      <c r="A631" s="7"/>
      <c r="B631" s="8"/>
      <c r="C631" s="18"/>
      <c r="D631" s="18"/>
      <c r="E631" s="18"/>
      <c r="F631" s="27"/>
      <c r="G631" s="27" t="str">
        <f t="shared" si="140"/>
        <v>YYNBNb</v>
      </c>
      <c r="H631" s="232">
        <f t="shared" si="139"/>
        <v>0</v>
      </c>
      <c r="I631" s="232">
        <f t="shared" si="139"/>
        <v>1</v>
      </c>
      <c r="J631" s="232">
        <f t="shared" si="139"/>
        <v>1</v>
      </c>
      <c r="K631" s="232">
        <f t="shared" si="139"/>
        <v>1</v>
      </c>
      <c r="L631" s="743" cm="1">
        <f t="array" ref="L631">INDEX($H631:$K631,0,MATCH(L$594,$H$594:$K$594,0))*HLOOKUP(L$593,$J$590:$R$591,2)</f>
        <v>0</v>
      </c>
      <c r="M631" s="743" cm="1">
        <f t="array" ref="M631">INDEX($H631:$K631,0,MATCH(M$594,$H$594:$K$594,0))*HLOOKUP(M$593,$J$590:$R$591,2)</f>
        <v>1</v>
      </c>
      <c r="N631" s="743" cm="1">
        <f t="array" ref="N631">INDEX($H631:$K631,0,MATCH(N$594,$H$594:$K$594,0))*HLOOKUP(N$593,$J$590:$R$591,2)</f>
        <v>1</v>
      </c>
      <c r="O631" s="743" cm="1">
        <f t="array" ref="O631">INDEX($H631:$K631,0,MATCH(O$594,$H$594:$K$594,0))*HLOOKUP(O$593,$J$590:$R$591,2)</f>
        <v>1</v>
      </c>
      <c r="P631" s="743" cm="1">
        <f t="array" ref="P631">INDEX($H631:$K631,0,MATCH(P$594,$H$594:$K$594,0))*HLOOKUP(P$593,$J$590:$R$591,2)</f>
        <v>0</v>
      </c>
      <c r="Q631" s="743" cm="1">
        <f t="array" ref="Q631">INDEX($H631:$K631,0,MATCH(Q$594,$H$594:$K$594,0))*HLOOKUP(Q$593,$J$590:$R$591,2)</f>
        <v>1</v>
      </c>
      <c r="R631" s="743" cm="1">
        <f t="array" ref="R631">INDEX($H631:$K631,0,MATCH(R$594,$H$594:$K$594,0))*HLOOKUP(R$593,$J$590:$R$591,2)</f>
        <v>1</v>
      </c>
      <c r="S631" s="743" cm="1">
        <f t="array" ref="S631">INDEX($H631:$K631,0,MATCH(S$594,$H$594:$K$594,0))*HLOOKUP(S$593,$J$590:$R$591,2)</f>
        <v>1</v>
      </c>
      <c r="T631" s="743" cm="1">
        <f t="array" ref="T631">INDEX($H631:$K631,0,MATCH(T$594,$H$594:$K$594,0))*HLOOKUP(T$593,$J$590:$R$591,2)</f>
        <v>0</v>
      </c>
      <c r="U631" s="743" cm="1">
        <f t="array" ref="U631">INDEX($H631:$K631,0,MATCH(U$594,$H$594:$K$594,0))*HLOOKUP(U$593,$J$590:$R$591,2)</f>
        <v>1</v>
      </c>
      <c r="V631" s="743" cm="1">
        <f t="array" ref="V631">INDEX($H631:$K631,0,MATCH(V$594,$H$594:$K$594,0))*HLOOKUP(V$593,$J$590:$R$591,2)</f>
        <v>1</v>
      </c>
      <c r="W631" s="743" cm="1">
        <f t="array" ref="W631">INDEX($H631:$K631,0,MATCH(W$594,$H$594:$K$594,0))*HLOOKUP(W$593,$J$590:$R$591,2)</f>
        <v>1</v>
      </c>
      <c r="X631" s="743" cm="1">
        <f t="array" ref="X631">INDEX($H631:$K631,0,MATCH(X$594,$H$594:$K$594,0))*HLOOKUP(X$593,$J$590:$R$591,2)</f>
        <v>0</v>
      </c>
      <c r="Y631" s="743" cm="1">
        <f t="array" ref="Y631">INDEX($H631:$K631,0,MATCH(Y$594,$H$594:$K$594,0))*HLOOKUP(Y$593,$J$590:$R$591,2)</f>
        <v>1</v>
      </c>
      <c r="Z631" s="743" cm="1">
        <f t="array" ref="Z631">INDEX($H631:$K631,0,MATCH(Z$594,$H$594:$K$594,0))*HLOOKUP(Z$593,$J$590:$R$591,2)</f>
        <v>1</v>
      </c>
      <c r="AA631" s="743" cm="1">
        <f t="array" ref="AA631">INDEX($H631:$K631,0,MATCH(AA$594,$H$594:$K$594,0))*HLOOKUP(AA$593,$J$590:$R$591,2)</f>
        <v>1</v>
      </c>
      <c r="AB631" s="743" cm="1">
        <f t="array" ref="AB631">INDEX($H631:$K631,0,MATCH(AB$594,$H$594:$K$594,0))*HLOOKUP(AB$593,$J$590:$R$591,2)</f>
        <v>0</v>
      </c>
      <c r="AC631" s="743" cm="1">
        <f t="array" ref="AC631">INDEX($H631:$K631,0,MATCH(AC$594,$H$594:$K$594,0))*HLOOKUP(AC$593,$J$590:$R$591,2)</f>
        <v>1</v>
      </c>
      <c r="AD631" s="743" cm="1">
        <f t="array" ref="AD631">INDEX($H631:$K631,0,MATCH(AD$594,$H$594:$K$594,0))*HLOOKUP(AD$593,$J$590:$R$591,2)</f>
        <v>1</v>
      </c>
      <c r="AE631" s="743" cm="1">
        <f t="array" ref="AE631">INDEX($H631:$K631,0,MATCH(AE$594,$H$594:$K$594,0))*HLOOKUP(AE$593,$J$590:$R$591,2)</f>
        <v>1</v>
      </c>
      <c r="AF631" s="743" cm="1">
        <f t="array" ref="AF631">INDEX($H631:$K631,0,MATCH(AF$594,$H$594:$K$594,0))*HLOOKUP(AF$593,$J$590:$R$591,2)</f>
        <v>0</v>
      </c>
      <c r="AG631" s="743" cm="1">
        <f t="array" ref="AG631">INDEX($H631:$K631,0,MATCH(AG$594,$H$594:$K$594,0))*HLOOKUP(AG$593,$J$590:$R$591,2)</f>
        <v>1</v>
      </c>
      <c r="AH631" s="743" cm="1">
        <f t="array" ref="AH631">INDEX($H631:$K631,0,MATCH(AH$594,$H$594:$K$594,0))*HLOOKUP(AH$593,$J$590:$R$591,2)</f>
        <v>1</v>
      </c>
      <c r="AI631" s="743" cm="1">
        <f t="array" ref="AI631">INDEX($H631:$K631,0,MATCH(AI$594,$H$594:$K$594,0))*HLOOKUP(AI$593,$J$590:$R$591,2)</f>
        <v>1</v>
      </c>
      <c r="AJ631" s="743" cm="1">
        <f t="array" ref="AJ631">INDEX($H631:$K631,0,MATCH(AJ$594,$H$594:$K$594,0))*HLOOKUP(AJ$593,$J$590:$R$591,2)</f>
        <v>0</v>
      </c>
      <c r="AK631" s="743" cm="1">
        <f t="array" ref="AK631">INDEX($H631:$K631,0,MATCH(AK$594,$H$594:$K$594,0))*HLOOKUP(AK$593,$J$590:$R$591,2)</f>
        <v>1</v>
      </c>
      <c r="AL631" s="743" cm="1">
        <f t="array" ref="AL631">INDEX($H631:$K631,0,MATCH(AL$594,$H$594:$K$594,0))*HLOOKUP(AL$593,$J$590:$R$591,2)</f>
        <v>1</v>
      </c>
      <c r="AM631" s="743" cm="1">
        <f t="array" ref="AM631">INDEX($H631:$K631,0,MATCH(AM$594,$H$594:$K$594,0))*HLOOKUP(AM$593,$J$590:$R$591,2)</f>
        <v>1</v>
      </c>
      <c r="AN631" s="743" cm="1">
        <f t="array" ref="AN631">INDEX($H631:$K631,0,MATCH(AN$594,$H$594:$K$594,0))*HLOOKUP(AN$593,$J$590:$R$591,2)</f>
        <v>0</v>
      </c>
      <c r="AO631" s="743" cm="1">
        <f t="array" ref="AO631">INDEX($H631:$K631,0,MATCH(AO$594,$H$594:$K$594,0))*HLOOKUP(AO$593,$J$590:$R$591,2)</f>
        <v>1</v>
      </c>
      <c r="AP631" s="743" cm="1">
        <f t="array" ref="AP631">INDEX($H631:$K631,0,MATCH(AP$594,$H$594:$K$594,0))*HLOOKUP(AP$593,$J$590:$R$591,2)</f>
        <v>1</v>
      </c>
      <c r="AQ631" s="743" cm="1">
        <f t="array" ref="AQ631">INDEX($H631:$K631,0,MATCH(AQ$594,$H$594:$K$594,0))*HLOOKUP(AQ$593,$J$590:$R$591,2)</f>
        <v>1</v>
      </c>
      <c r="AR631" s="743" cm="1">
        <f t="array" ref="AR631">INDEX($H631:$K631,0,MATCH(AR$594,$H$594:$K$594,0))*HLOOKUP(AR$593,$J$590:$R$591,2)</f>
        <v>0</v>
      </c>
      <c r="AS631" s="743" cm="1">
        <f t="array" ref="AS631">INDEX($H631:$K631,0,MATCH(AS$594,$H$594:$K$594,0))*HLOOKUP(AS$593,$J$590:$R$591,2)</f>
        <v>1</v>
      </c>
      <c r="AT631" s="743" cm="1">
        <f t="array" ref="AT631">INDEX($H631:$K631,0,MATCH(AT$594,$H$594:$K$594,0))*HLOOKUP(AT$593,$J$590:$R$591,2)</f>
        <v>1</v>
      </c>
      <c r="AU631" s="743" cm="1">
        <f t="array" ref="AU631">INDEX($H631:$K631,0,MATCH(AU$594,$H$594:$K$594,0))*HLOOKUP(AU$593,$J$590:$R$591,2)</f>
        <v>1</v>
      </c>
      <c r="AV631" s="196"/>
      <c r="AW631" s="196"/>
      <c r="AX631" s="17"/>
      <c r="AY631" s="9"/>
      <c r="AZ631" s="9"/>
      <c r="BA631" s="9"/>
    </row>
    <row r="632" spans="1:53" ht="15" outlineLevel="1" x14ac:dyDescent="0.25">
      <c r="A632" s="7"/>
      <c r="B632" s="8"/>
      <c r="C632" s="18"/>
      <c r="D632" s="18"/>
      <c r="E632" s="18"/>
      <c r="F632" s="27"/>
      <c r="G632" s="27" t="str">
        <f t="shared" si="140"/>
        <v>YYNBNbd</v>
      </c>
      <c r="H632" s="232">
        <f t="shared" si="139"/>
        <v>0</v>
      </c>
      <c r="I632" s="232">
        <f t="shared" si="139"/>
        <v>1</v>
      </c>
      <c r="J632" s="232">
        <f t="shared" si="139"/>
        <v>1</v>
      </c>
      <c r="K632" s="232">
        <f t="shared" si="139"/>
        <v>1</v>
      </c>
      <c r="L632" s="743" cm="1">
        <f t="array" ref="L632">INDEX($H632:$K632,0,MATCH(L$594,$H$594:$K$594,0))*HLOOKUP(L$593,$J$590:$R$591,2)</f>
        <v>0</v>
      </c>
      <c r="M632" s="743" cm="1">
        <f t="array" ref="M632">INDEX($H632:$K632,0,MATCH(M$594,$H$594:$K$594,0))*HLOOKUP(M$593,$J$590:$R$591,2)</f>
        <v>1</v>
      </c>
      <c r="N632" s="743" cm="1">
        <f t="array" ref="N632">INDEX($H632:$K632,0,MATCH(N$594,$H$594:$K$594,0))*HLOOKUP(N$593,$J$590:$R$591,2)</f>
        <v>1</v>
      </c>
      <c r="O632" s="743" cm="1">
        <f t="array" ref="O632">INDEX($H632:$K632,0,MATCH(O$594,$H$594:$K$594,0))*HLOOKUP(O$593,$J$590:$R$591,2)</f>
        <v>1</v>
      </c>
      <c r="P632" s="743" cm="1">
        <f t="array" ref="P632">INDEX($H632:$K632,0,MATCH(P$594,$H$594:$K$594,0))*HLOOKUP(P$593,$J$590:$R$591,2)</f>
        <v>0</v>
      </c>
      <c r="Q632" s="743" cm="1">
        <f t="array" ref="Q632">INDEX($H632:$K632,0,MATCH(Q$594,$H$594:$K$594,0))*HLOOKUP(Q$593,$J$590:$R$591,2)</f>
        <v>1</v>
      </c>
      <c r="R632" s="743" cm="1">
        <f t="array" ref="R632">INDEX($H632:$K632,0,MATCH(R$594,$H$594:$K$594,0))*HLOOKUP(R$593,$J$590:$R$591,2)</f>
        <v>1</v>
      </c>
      <c r="S632" s="743" cm="1">
        <f t="array" ref="S632">INDEX($H632:$K632,0,MATCH(S$594,$H$594:$K$594,0))*HLOOKUP(S$593,$J$590:$R$591,2)</f>
        <v>1</v>
      </c>
      <c r="T632" s="743" cm="1">
        <f t="array" ref="T632">INDEX($H632:$K632,0,MATCH(T$594,$H$594:$K$594,0))*HLOOKUP(T$593,$J$590:$R$591,2)</f>
        <v>0</v>
      </c>
      <c r="U632" s="743" cm="1">
        <f t="array" ref="U632">INDEX($H632:$K632,0,MATCH(U$594,$H$594:$K$594,0))*HLOOKUP(U$593,$J$590:$R$591,2)</f>
        <v>1</v>
      </c>
      <c r="V632" s="743" cm="1">
        <f t="array" ref="V632">INDEX($H632:$K632,0,MATCH(V$594,$H$594:$K$594,0))*HLOOKUP(V$593,$J$590:$R$591,2)</f>
        <v>1</v>
      </c>
      <c r="W632" s="743" cm="1">
        <f t="array" ref="W632">INDEX($H632:$K632,0,MATCH(W$594,$H$594:$K$594,0))*HLOOKUP(W$593,$J$590:$R$591,2)</f>
        <v>1</v>
      </c>
      <c r="X632" s="743" cm="1">
        <f t="array" ref="X632">INDEX($H632:$K632,0,MATCH(X$594,$H$594:$K$594,0))*HLOOKUP(X$593,$J$590:$R$591,2)</f>
        <v>0</v>
      </c>
      <c r="Y632" s="743" cm="1">
        <f t="array" ref="Y632">INDEX($H632:$K632,0,MATCH(Y$594,$H$594:$K$594,0))*HLOOKUP(Y$593,$J$590:$R$591,2)</f>
        <v>1</v>
      </c>
      <c r="Z632" s="743" cm="1">
        <f t="array" ref="Z632">INDEX($H632:$K632,0,MATCH(Z$594,$H$594:$K$594,0))*HLOOKUP(Z$593,$J$590:$R$591,2)</f>
        <v>1</v>
      </c>
      <c r="AA632" s="743" cm="1">
        <f t="array" ref="AA632">INDEX($H632:$K632,0,MATCH(AA$594,$H$594:$K$594,0))*HLOOKUP(AA$593,$J$590:$R$591,2)</f>
        <v>1</v>
      </c>
      <c r="AB632" s="743" cm="1">
        <f t="array" ref="AB632">INDEX($H632:$K632,0,MATCH(AB$594,$H$594:$K$594,0))*HLOOKUP(AB$593,$J$590:$R$591,2)</f>
        <v>0</v>
      </c>
      <c r="AC632" s="743" cm="1">
        <f t="array" ref="AC632">INDEX($H632:$K632,0,MATCH(AC$594,$H$594:$K$594,0))*HLOOKUP(AC$593,$J$590:$R$591,2)</f>
        <v>1</v>
      </c>
      <c r="AD632" s="743" cm="1">
        <f t="array" ref="AD632">INDEX($H632:$K632,0,MATCH(AD$594,$H$594:$K$594,0))*HLOOKUP(AD$593,$J$590:$R$591,2)</f>
        <v>1</v>
      </c>
      <c r="AE632" s="743" cm="1">
        <f t="array" ref="AE632">INDEX($H632:$K632,0,MATCH(AE$594,$H$594:$K$594,0))*HLOOKUP(AE$593,$J$590:$R$591,2)</f>
        <v>1</v>
      </c>
      <c r="AF632" s="743" cm="1">
        <f t="array" ref="AF632">INDEX($H632:$K632,0,MATCH(AF$594,$H$594:$K$594,0))*HLOOKUP(AF$593,$J$590:$R$591,2)</f>
        <v>0</v>
      </c>
      <c r="AG632" s="743" cm="1">
        <f t="array" ref="AG632">INDEX($H632:$K632,0,MATCH(AG$594,$H$594:$K$594,0))*HLOOKUP(AG$593,$J$590:$R$591,2)</f>
        <v>1</v>
      </c>
      <c r="AH632" s="743" cm="1">
        <f t="array" ref="AH632">INDEX($H632:$K632,0,MATCH(AH$594,$H$594:$K$594,0))*HLOOKUP(AH$593,$J$590:$R$591,2)</f>
        <v>1</v>
      </c>
      <c r="AI632" s="743" cm="1">
        <f t="array" ref="AI632">INDEX($H632:$K632,0,MATCH(AI$594,$H$594:$K$594,0))*HLOOKUP(AI$593,$J$590:$R$591,2)</f>
        <v>1</v>
      </c>
      <c r="AJ632" s="743" cm="1">
        <f t="array" ref="AJ632">INDEX($H632:$K632,0,MATCH(AJ$594,$H$594:$K$594,0))*HLOOKUP(AJ$593,$J$590:$R$591,2)</f>
        <v>0</v>
      </c>
      <c r="AK632" s="743" cm="1">
        <f t="array" ref="AK632">INDEX($H632:$K632,0,MATCH(AK$594,$H$594:$K$594,0))*HLOOKUP(AK$593,$J$590:$R$591,2)</f>
        <v>1</v>
      </c>
      <c r="AL632" s="743" cm="1">
        <f t="array" ref="AL632">INDEX($H632:$K632,0,MATCH(AL$594,$H$594:$K$594,0))*HLOOKUP(AL$593,$J$590:$R$591,2)</f>
        <v>1</v>
      </c>
      <c r="AM632" s="743" cm="1">
        <f t="array" ref="AM632">INDEX($H632:$K632,0,MATCH(AM$594,$H$594:$K$594,0))*HLOOKUP(AM$593,$J$590:$R$591,2)</f>
        <v>1</v>
      </c>
      <c r="AN632" s="743" cm="1">
        <f t="array" ref="AN632">INDEX($H632:$K632,0,MATCH(AN$594,$H$594:$K$594,0))*HLOOKUP(AN$593,$J$590:$R$591,2)</f>
        <v>0</v>
      </c>
      <c r="AO632" s="743" cm="1">
        <f t="array" ref="AO632">INDEX($H632:$K632,0,MATCH(AO$594,$H$594:$K$594,0))*HLOOKUP(AO$593,$J$590:$R$591,2)</f>
        <v>1</v>
      </c>
      <c r="AP632" s="743" cm="1">
        <f t="array" ref="AP632">INDEX($H632:$K632,0,MATCH(AP$594,$H$594:$K$594,0))*HLOOKUP(AP$593,$J$590:$R$591,2)</f>
        <v>1</v>
      </c>
      <c r="AQ632" s="743" cm="1">
        <f t="array" ref="AQ632">INDEX($H632:$K632,0,MATCH(AQ$594,$H$594:$K$594,0))*HLOOKUP(AQ$593,$J$590:$R$591,2)</f>
        <v>1</v>
      </c>
      <c r="AR632" s="743" cm="1">
        <f t="array" ref="AR632">INDEX($H632:$K632,0,MATCH(AR$594,$H$594:$K$594,0))*HLOOKUP(AR$593,$J$590:$R$591,2)</f>
        <v>0</v>
      </c>
      <c r="AS632" s="743" cm="1">
        <f t="array" ref="AS632">INDEX($H632:$K632,0,MATCH(AS$594,$H$594:$K$594,0))*HLOOKUP(AS$593,$J$590:$R$591,2)</f>
        <v>1</v>
      </c>
      <c r="AT632" s="743" cm="1">
        <f t="array" ref="AT632">INDEX($H632:$K632,0,MATCH(AT$594,$H$594:$K$594,0))*HLOOKUP(AT$593,$J$590:$R$591,2)</f>
        <v>1</v>
      </c>
      <c r="AU632" s="743" cm="1">
        <f t="array" ref="AU632">INDEX($H632:$K632,0,MATCH(AU$594,$H$594:$K$594,0))*HLOOKUP(AU$593,$J$590:$R$591,2)</f>
        <v>1</v>
      </c>
      <c r="AV632" s="196"/>
      <c r="AW632" s="196"/>
      <c r="AX632" s="17"/>
      <c r="AY632" s="9"/>
      <c r="AZ632" s="9"/>
      <c r="BA632" s="9"/>
    </row>
    <row r="633" spans="1:53" ht="15" outlineLevel="1" x14ac:dyDescent="0.25">
      <c r="A633" s="7"/>
      <c r="B633" s="8"/>
      <c r="C633" s="18"/>
      <c r="D633" s="18"/>
      <c r="E633" s="18"/>
      <c r="F633" s="27"/>
      <c r="G633" s="27" t="str">
        <f t="shared" si="140"/>
        <v>YYBNBz</v>
      </c>
      <c r="H633" s="232">
        <f t="shared" si="139"/>
        <v>0</v>
      </c>
      <c r="I633" s="232">
        <f t="shared" si="139"/>
        <v>1</v>
      </c>
      <c r="J633" s="232">
        <f t="shared" si="139"/>
        <v>1</v>
      </c>
      <c r="K633" s="232">
        <f t="shared" si="139"/>
        <v>1</v>
      </c>
      <c r="L633" s="743" cm="1">
        <f t="array" ref="L633">INDEX($H633:$K633,0,MATCH(L$594,$H$594:$K$594,0))*HLOOKUP(L$593,$J$590:$R$591,2)</f>
        <v>0</v>
      </c>
      <c r="M633" s="743" cm="1">
        <f t="array" ref="M633">INDEX($H633:$K633,0,MATCH(M$594,$H$594:$K$594,0))*HLOOKUP(M$593,$J$590:$R$591,2)</f>
        <v>1</v>
      </c>
      <c r="N633" s="743" cm="1">
        <f t="array" ref="N633">INDEX($H633:$K633,0,MATCH(N$594,$H$594:$K$594,0))*HLOOKUP(N$593,$J$590:$R$591,2)</f>
        <v>1</v>
      </c>
      <c r="O633" s="743" cm="1">
        <f t="array" ref="O633">INDEX($H633:$K633,0,MATCH(O$594,$H$594:$K$594,0))*HLOOKUP(O$593,$J$590:$R$591,2)</f>
        <v>1</v>
      </c>
      <c r="P633" s="743" cm="1">
        <f t="array" ref="P633">INDEX($H633:$K633,0,MATCH(P$594,$H$594:$K$594,0))*HLOOKUP(P$593,$J$590:$R$591,2)</f>
        <v>0</v>
      </c>
      <c r="Q633" s="743" cm="1">
        <f t="array" ref="Q633">INDEX($H633:$K633,0,MATCH(Q$594,$H$594:$K$594,0))*HLOOKUP(Q$593,$J$590:$R$591,2)</f>
        <v>1</v>
      </c>
      <c r="R633" s="743" cm="1">
        <f t="array" ref="R633">INDEX($H633:$K633,0,MATCH(R$594,$H$594:$K$594,0))*HLOOKUP(R$593,$J$590:$R$591,2)</f>
        <v>1</v>
      </c>
      <c r="S633" s="743" cm="1">
        <f t="array" ref="S633">INDEX($H633:$K633,0,MATCH(S$594,$H$594:$K$594,0))*HLOOKUP(S$593,$J$590:$R$591,2)</f>
        <v>1</v>
      </c>
      <c r="T633" s="743" cm="1">
        <f t="array" ref="T633">INDEX($H633:$K633,0,MATCH(T$594,$H$594:$K$594,0))*HLOOKUP(T$593,$J$590:$R$591,2)</f>
        <v>0</v>
      </c>
      <c r="U633" s="743" cm="1">
        <f t="array" ref="U633">INDEX($H633:$K633,0,MATCH(U$594,$H$594:$K$594,0))*HLOOKUP(U$593,$J$590:$R$591,2)</f>
        <v>1</v>
      </c>
      <c r="V633" s="743" cm="1">
        <f t="array" ref="V633">INDEX($H633:$K633,0,MATCH(V$594,$H$594:$K$594,0))*HLOOKUP(V$593,$J$590:$R$591,2)</f>
        <v>1</v>
      </c>
      <c r="W633" s="743" cm="1">
        <f t="array" ref="W633">INDEX($H633:$K633,0,MATCH(W$594,$H$594:$K$594,0))*HLOOKUP(W$593,$J$590:$R$591,2)</f>
        <v>1</v>
      </c>
      <c r="X633" s="743" cm="1">
        <f t="array" ref="X633">INDEX($H633:$K633,0,MATCH(X$594,$H$594:$K$594,0))*HLOOKUP(X$593,$J$590:$R$591,2)</f>
        <v>0</v>
      </c>
      <c r="Y633" s="743" cm="1">
        <f t="array" ref="Y633">INDEX($H633:$K633,0,MATCH(Y$594,$H$594:$K$594,0))*HLOOKUP(Y$593,$J$590:$R$591,2)</f>
        <v>1</v>
      </c>
      <c r="Z633" s="743" cm="1">
        <f t="array" ref="Z633">INDEX($H633:$K633,0,MATCH(Z$594,$H$594:$K$594,0))*HLOOKUP(Z$593,$J$590:$R$591,2)</f>
        <v>1</v>
      </c>
      <c r="AA633" s="743" cm="1">
        <f t="array" ref="AA633">INDEX($H633:$K633,0,MATCH(AA$594,$H$594:$K$594,0))*HLOOKUP(AA$593,$J$590:$R$591,2)</f>
        <v>1</v>
      </c>
      <c r="AB633" s="743" cm="1">
        <f t="array" ref="AB633">INDEX($H633:$K633,0,MATCH(AB$594,$H$594:$K$594,0))*HLOOKUP(AB$593,$J$590:$R$591,2)</f>
        <v>0</v>
      </c>
      <c r="AC633" s="743" cm="1">
        <f t="array" ref="AC633">INDEX($H633:$K633,0,MATCH(AC$594,$H$594:$K$594,0))*HLOOKUP(AC$593,$J$590:$R$591,2)</f>
        <v>1</v>
      </c>
      <c r="AD633" s="743" cm="1">
        <f t="array" ref="AD633">INDEX($H633:$K633,0,MATCH(AD$594,$H$594:$K$594,0))*HLOOKUP(AD$593,$J$590:$R$591,2)</f>
        <v>1</v>
      </c>
      <c r="AE633" s="743" cm="1">
        <f t="array" ref="AE633">INDEX($H633:$K633,0,MATCH(AE$594,$H$594:$K$594,0))*HLOOKUP(AE$593,$J$590:$R$591,2)</f>
        <v>1</v>
      </c>
      <c r="AF633" s="743" cm="1">
        <f t="array" ref="AF633">INDEX($H633:$K633,0,MATCH(AF$594,$H$594:$K$594,0))*HLOOKUP(AF$593,$J$590:$R$591,2)</f>
        <v>0</v>
      </c>
      <c r="AG633" s="743" cm="1">
        <f t="array" ref="AG633">INDEX($H633:$K633,0,MATCH(AG$594,$H$594:$K$594,0))*HLOOKUP(AG$593,$J$590:$R$591,2)</f>
        <v>1</v>
      </c>
      <c r="AH633" s="743" cm="1">
        <f t="array" ref="AH633">INDEX($H633:$K633,0,MATCH(AH$594,$H$594:$K$594,0))*HLOOKUP(AH$593,$J$590:$R$591,2)</f>
        <v>1</v>
      </c>
      <c r="AI633" s="743" cm="1">
        <f t="array" ref="AI633">INDEX($H633:$K633,0,MATCH(AI$594,$H$594:$K$594,0))*HLOOKUP(AI$593,$J$590:$R$591,2)</f>
        <v>1</v>
      </c>
      <c r="AJ633" s="743" cm="1">
        <f t="array" ref="AJ633">INDEX($H633:$K633,0,MATCH(AJ$594,$H$594:$K$594,0))*HLOOKUP(AJ$593,$J$590:$R$591,2)</f>
        <v>0</v>
      </c>
      <c r="AK633" s="743" cm="1">
        <f t="array" ref="AK633">INDEX($H633:$K633,0,MATCH(AK$594,$H$594:$K$594,0))*HLOOKUP(AK$593,$J$590:$R$591,2)</f>
        <v>1</v>
      </c>
      <c r="AL633" s="743" cm="1">
        <f t="array" ref="AL633">INDEX($H633:$K633,0,MATCH(AL$594,$H$594:$K$594,0))*HLOOKUP(AL$593,$J$590:$R$591,2)</f>
        <v>1</v>
      </c>
      <c r="AM633" s="743" cm="1">
        <f t="array" ref="AM633">INDEX($H633:$K633,0,MATCH(AM$594,$H$594:$K$594,0))*HLOOKUP(AM$593,$J$590:$R$591,2)</f>
        <v>1</v>
      </c>
      <c r="AN633" s="743" cm="1">
        <f t="array" ref="AN633">INDEX($H633:$K633,0,MATCH(AN$594,$H$594:$K$594,0))*HLOOKUP(AN$593,$J$590:$R$591,2)</f>
        <v>0</v>
      </c>
      <c r="AO633" s="743" cm="1">
        <f t="array" ref="AO633">INDEX($H633:$K633,0,MATCH(AO$594,$H$594:$K$594,0))*HLOOKUP(AO$593,$J$590:$R$591,2)</f>
        <v>1</v>
      </c>
      <c r="AP633" s="743" cm="1">
        <f t="array" ref="AP633">INDEX($H633:$K633,0,MATCH(AP$594,$H$594:$K$594,0))*HLOOKUP(AP$593,$J$590:$R$591,2)</f>
        <v>1</v>
      </c>
      <c r="AQ633" s="743" cm="1">
        <f t="array" ref="AQ633">INDEX($H633:$K633,0,MATCH(AQ$594,$H$594:$K$594,0))*HLOOKUP(AQ$593,$J$590:$R$591,2)</f>
        <v>1</v>
      </c>
      <c r="AR633" s="743" cm="1">
        <f t="array" ref="AR633">INDEX($H633:$K633,0,MATCH(AR$594,$H$594:$K$594,0))*HLOOKUP(AR$593,$J$590:$R$591,2)</f>
        <v>0</v>
      </c>
      <c r="AS633" s="743" cm="1">
        <f t="array" ref="AS633">INDEX($H633:$K633,0,MATCH(AS$594,$H$594:$K$594,0))*HLOOKUP(AS$593,$J$590:$R$591,2)</f>
        <v>1</v>
      </c>
      <c r="AT633" s="743" cm="1">
        <f t="array" ref="AT633">INDEX($H633:$K633,0,MATCH(AT$594,$H$594:$K$594,0))*HLOOKUP(AT$593,$J$590:$R$591,2)</f>
        <v>1</v>
      </c>
      <c r="AU633" s="743" cm="1">
        <f t="array" ref="AU633">INDEX($H633:$K633,0,MATCH(AU$594,$H$594:$K$594,0))*HLOOKUP(AU$593,$J$590:$R$591,2)</f>
        <v>1</v>
      </c>
      <c r="AV633" s="196"/>
      <c r="AW633" s="196"/>
      <c r="AX633" s="17"/>
      <c r="AY633" s="9"/>
      <c r="AZ633" s="9"/>
      <c r="BA633" s="9"/>
    </row>
    <row r="634" spans="1:53" ht="15" outlineLevel="1" x14ac:dyDescent="0.25">
      <c r="A634" s="7"/>
      <c r="B634" s="8"/>
      <c r="C634" s="18"/>
      <c r="D634" s="18"/>
      <c r="E634" s="18"/>
      <c r="F634" s="27"/>
      <c r="G634" s="27" t="str">
        <f t="shared" si="140"/>
        <v>YYBNBzd</v>
      </c>
      <c r="H634" s="232">
        <f t="shared" si="139"/>
        <v>0</v>
      </c>
      <c r="I634" s="232">
        <f t="shared" si="139"/>
        <v>1</v>
      </c>
      <c r="J634" s="232">
        <f t="shared" si="139"/>
        <v>1</v>
      </c>
      <c r="K634" s="232">
        <f t="shared" si="139"/>
        <v>1</v>
      </c>
      <c r="L634" s="743" cm="1">
        <f t="array" ref="L634">INDEX($H634:$K634,0,MATCH(L$594,$H$594:$K$594,0))*HLOOKUP(L$593,$J$590:$R$591,2)</f>
        <v>0</v>
      </c>
      <c r="M634" s="743" cm="1">
        <f t="array" ref="M634">INDEX($H634:$K634,0,MATCH(M$594,$H$594:$K$594,0))*HLOOKUP(M$593,$J$590:$R$591,2)</f>
        <v>1</v>
      </c>
      <c r="N634" s="743" cm="1">
        <f t="array" ref="N634">INDEX($H634:$K634,0,MATCH(N$594,$H$594:$K$594,0))*HLOOKUP(N$593,$J$590:$R$591,2)</f>
        <v>1</v>
      </c>
      <c r="O634" s="743" cm="1">
        <f t="array" ref="O634">INDEX($H634:$K634,0,MATCH(O$594,$H$594:$K$594,0))*HLOOKUP(O$593,$J$590:$R$591,2)</f>
        <v>1</v>
      </c>
      <c r="P634" s="743" cm="1">
        <f t="array" ref="P634">INDEX($H634:$K634,0,MATCH(P$594,$H$594:$K$594,0))*HLOOKUP(P$593,$J$590:$R$591,2)</f>
        <v>0</v>
      </c>
      <c r="Q634" s="743" cm="1">
        <f t="array" ref="Q634">INDEX($H634:$K634,0,MATCH(Q$594,$H$594:$K$594,0))*HLOOKUP(Q$593,$J$590:$R$591,2)</f>
        <v>1</v>
      </c>
      <c r="R634" s="743" cm="1">
        <f t="array" ref="R634">INDEX($H634:$K634,0,MATCH(R$594,$H$594:$K$594,0))*HLOOKUP(R$593,$J$590:$R$591,2)</f>
        <v>1</v>
      </c>
      <c r="S634" s="743" cm="1">
        <f t="array" ref="S634">INDEX($H634:$K634,0,MATCH(S$594,$H$594:$K$594,0))*HLOOKUP(S$593,$J$590:$R$591,2)</f>
        <v>1</v>
      </c>
      <c r="T634" s="743" cm="1">
        <f t="array" ref="T634">INDEX($H634:$K634,0,MATCH(T$594,$H$594:$K$594,0))*HLOOKUP(T$593,$J$590:$R$591,2)</f>
        <v>0</v>
      </c>
      <c r="U634" s="743" cm="1">
        <f t="array" ref="U634">INDEX($H634:$K634,0,MATCH(U$594,$H$594:$K$594,0))*HLOOKUP(U$593,$J$590:$R$591,2)</f>
        <v>1</v>
      </c>
      <c r="V634" s="743" cm="1">
        <f t="array" ref="V634">INDEX($H634:$K634,0,MATCH(V$594,$H$594:$K$594,0))*HLOOKUP(V$593,$J$590:$R$591,2)</f>
        <v>1</v>
      </c>
      <c r="W634" s="743" cm="1">
        <f t="array" ref="W634">INDEX($H634:$K634,0,MATCH(W$594,$H$594:$K$594,0))*HLOOKUP(W$593,$J$590:$R$591,2)</f>
        <v>1</v>
      </c>
      <c r="X634" s="743" cm="1">
        <f t="array" ref="X634">INDEX($H634:$K634,0,MATCH(X$594,$H$594:$K$594,0))*HLOOKUP(X$593,$J$590:$R$591,2)</f>
        <v>0</v>
      </c>
      <c r="Y634" s="743" cm="1">
        <f t="array" ref="Y634">INDEX($H634:$K634,0,MATCH(Y$594,$H$594:$K$594,0))*HLOOKUP(Y$593,$J$590:$R$591,2)</f>
        <v>1</v>
      </c>
      <c r="Z634" s="743" cm="1">
        <f t="array" ref="Z634">INDEX($H634:$K634,0,MATCH(Z$594,$H$594:$K$594,0))*HLOOKUP(Z$593,$J$590:$R$591,2)</f>
        <v>1</v>
      </c>
      <c r="AA634" s="743" cm="1">
        <f t="array" ref="AA634">INDEX($H634:$K634,0,MATCH(AA$594,$H$594:$K$594,0))*HLOOKUP(AA$593,$J$590:$R$591,2)</f>
        <v>1</v>
      </c>
      <c r="AB634" s="743" cm="1">
        <f t="array" ref="AB634">INDEX($H634:$K634,0,MATCH(AB$594,$H$594:$K$594,0))*HLOOKUP(AB$593,$J$590:$R$591,2)</f>
        <v>0</v>
      </c>
      <c r="AC634" s="743" cm="1">
        <f t="array" ref="AC634">INDEX($H634:$K634,0,MATCH(AC$594,$H$594:$K$594,0))*HLOOKUP(AC$593,$J$590:$R$591,2)</f>
        <v>1</v>
      </c>
      <c r="AD634" s="743" cm="1">
        <f t="array" ref="AD634">INDEX($H634:$K634,0,MATCH(AD$594,$H$594:$K$594,0))*HLOOKUP(AD$593,$J$590:$R$591,2)</f>
        <v>1</v>
      </c>
      <c r="AE634" s="743" cm="1">
        <f t="array" ref="AE634">INDEX($H634:$K634,0,MATCH(AE$594,$H$594:$K$594,0))*HLOOKUP(AE$593,$J$590:$R$591,2)</f>
        <v>1</v>
      </c>
      <c r="AF634" s="743" cm="1">
        <f t="array" ref="AF634">INDEX($H634:$K634,0,MATCH(AF$594,$H$594:$K$594,0))*HLOOKUP(AF$593,$J$590:$R$591,2)</f>
        <v>0</v>
      </c>
      <c r="AG634" s="743" cm="1">
        <f t="array" ref="AG634">INDEX($H634:$K634,0,MATCH(AG$594,$H$594:$K$594,0))*HLOOKUP(AG$593,$J$590:$R$591,2)</f>
        <v>1</v>
      </c>
      <c r="AH634" s="743" cm="1">
        <f t="array" ref="AH634">INDEX($H634:$K634,0,MATCH(AH$594,$H$594:$K$594,0))*HLOOKUP(AH$593,$J$590:$R$591,2)</f>
        <v>1</v>
      </c>
      <c r="AI634" s="743" cm="1">
        <f t="array" ref="AI634">INDEX($H634:$K634,0,MATCH(AI$594,$H$594:$K$594,0))*HLOOKUP(AI$593,$J$590:$R$591,2)</f>
        <v>1</v>
      </c>
      <c r="AJ634" s="743" cm="1">
        <f t="array" ref="AJ634">INDEX($H634:$K634,0,MATCH(AJ$594,$H$594:$K$594,0))*HLOOKUP(AJ$593,$J$590:$R$591,2)</f>
        <v>0</v>
      </c>
      <c r="AK634" s="743" cm="1">
        <f t="array" ref="AK634">INDEX($H634:$K634,0,MATCH(AK$594,$H$594:$K$594,0))*HLOOKUP(AK$593,$J$590:$R$591,2)</f>
        <v>1</v>
      </c>
      <c r="AL634" s="743" cm="1">
        <f t="array" ref="AL634">INDEX($H634:$K634,0,MATCH(AL$594,$H$594:$K$594,0))*HLOOKUP(AL$593,$J$590:$R$591,2)</f>
        <v>1</v>
      </c>
      <c r="AM634" s="743" cm="1">
        <f t="array" ref="AM634">INDEX($H634:$K634,0,MATCH(AM$594,$H$594:$K$594,0))*HLOOKUP(AM$593,$J$590:$R$591,2)</f>
        <v>1</v>
      </c>
      <c r="AN634" s="743" cm="1">
        <f t="array" ref="AN634">INDEX($H634:$K634,0,MATCH(AN$594,$H$594:$K$594,0))*HLOOKUP(AN$593,$J$590:$R$591,2)</f>
        <v>0</v>
      </c>
      <c r="AO634" s="743" cm="1">
        <f t="array" ref="AO634">INDEX($H634:$K634,0,MATCH(AO$594,$H$594:$K$594,0))*HLOOKUP(AO$593,$J$590:$R$591,2)</f>
        <v>1</v>
      </c>
      <c r="AP634" s="743" cm="1">
        <f t="array" ref="AP634">INDEX($H634:$K634,0,MATCH(AP$594,$H$594:$K$594,0))*HLOOKUP(AP$593,$J$590:$R$591,2)</f>
        <v>1</v>
      </c>
      <c r="AQ634" s="743" cm="1">
        <f t="array" ref="AQ634">INDEX($H634:$K634,0,MATCH(AQ$594,$H$594:$K$594,0))*HLOOKUP(AQ$593,$J$590:$R$591,2)</f>
        <v>1</v>
      </c>
      <c r="AR634" s="743" cm="1">
        <f t="array" ref="AR634">INDEX($H634:$K634,0,MATCH(AR$594,$H$594:$K$594,0))*HLOOKUP(AR$593,$J$590:$R$591,2)</f>
        <v>0</v>
      </c>
      <c r="AS634" s="743" cm="1">
        <f t="array" ref="AS634">INDEX($H634:$K634,0,MATCH(AS$594,$H$594:$K$594,0))*HLOOKUP(AS$593,$J$590:$R$591,2)</f>
        <v>1</v>
      </c>
      <c r="AT634" s="743" cm="1">
        <f t="array" ref="AT634">INDEX($H634:$K634,0,MATCH(AT$594,$H$594:$K$594,0))*HLOOKUP(AT$593,$J$590:$R$591,2)</f>
        <v>1</v>
      </c>
      <c r="AU634" s="743" cm="1">
        <f t="array" ref="AU634">INDEX($H634:$K634,0,MATCH(AU$594,$H$594:$K$594,0))*HLOOKUP(AU$593,$J$590:$R$591,2)</f>
        <v>1</v>
      </c>
      <c r="AV634" s="196"/>
      <c r="AW634" s="196"/>
      <c r="AX634" s="17"/>
      <c r="AY634" s="9"/>
      <c r="AZ634" s="9"/>
      <c r="BA634" s="9"/>
    </row>
    <row r="635" spans="1:53" ht="12" customHeight="1" outlineLevel="1" x14ac:dyDescent="0.25">
      <c r="A635" s="7"/>
      <c r="B635" s="8"/>
      <c r="C635" s="18"/>
      <c r="D635" s="18"/>
      <c r="E635" s="18"/>
      <c r="F635" s="34"/>
      <c r="G635" s="27" t="str">
        <f t="shared" si="140"/>
        <v>YYBNBr</v>
      </c>
      <c r="H635" s="232">
        <f t="shared" ref="H635:K636" si="141">IF(H549&gt;0,1,0)</f>
        <v>0</v>
      </c>
      <c r="I635" s="232">
        <f t="shared" si="141"/>
        <v>1</v>
      </c>
      <c r="J635" s="232">
        <f t="shared" si="141"/>
        <v>1</v>
      </c>
      <c r="K635" s="232">
        <f t="shared" si="141"/>
        <v>1</v>
      </c>
      <c r="L635" s="743" cm="1">
        <f t="array" ref="L635">INDEX($H635:$K635,0,MATCH(L$594,$H$594:$K$594,0))*HLOOKUP(L$593,$J$590:$R$591,2)</f>
        <v>0</v>
      </c>
      <c r="M635" s="743" cm="1">
        <f t="array" ref="M635">INDEX($H635:$K635,0,MATCH(M$594,$H$594:$K$594,0))*HLOOKUP(M$593,$J$590:$R$591,2)</f>
        <v>1</v>
      </c>
      <c r="N635" s="743" cm="1">
        <f t="array" ref="N635">INDEX($H635:$K635,0,MATCH(N$594,$H$594:$K$594,0))*HLOOKUP(N$593,$J$590:$R$591,2)</f>
        <v>1</v>
      </c>
      <c r="O635" s="743" cm="1">
        <f t="array" ref="O635">INDEX($H635:$K635,0,MATCH(O$594,$H$594:$K$594,0))*HLOOKUP(O$593,$J$590:$R$591,2)</f>
        <v>1</v>
      </c>
      <c r="P635" s="743" cm="1">
        <f t="array" ref="P635">INDEX($H635:$K635,0,MATCH(P$594,$H$594:$K$594,0))*HLOOKUP(P$593,$J$590:$R$591,2)</f>
        <v>0</v>
      </c>
      <c r="Q635" s="743" cm="1">
        <f t="array" ref="Q635">INDEX($H635:$K635,0,MATCH(Q$594,$H$594:$K$594,0))*HLOOKUP(Q$593,$J$590:$R$591,2)</f>
        <v>1</v>
      </c>
      <c r="R635" s="743" cm="1">
        <f t="array" ref="R635">INDEX($H635:$K635,0,MATCH(R$594,$H$594:$K$594,0))*HLOOKUP(R$593,$J$590:$R$591,2)</f>
        <v>1</v>
      </c>
      <c r="S635" s="743" cm="1">
        <f t="array" ref="S635">INDEX($H635:$K635,0,MATCH(S$594,$H$594:$K$594,0))*HLOOKUP(S$593,$J$590:$R$591,2)</f>
        <v>1</v>
      </c>
      <c r="T635" s="743" cm="1">
        <f t="array" ref="T635">INDEX($H635:$K635,0,MATCH(T$594,$H$594:$K$594,0))*HLOOKUP(T$593,$J$590:$R$591,2)</f>
        <v>0</v>
      </c>
      <c r="U635" s="743" cm="1">
        <f t="array" ref="U635">INDEX($H635:$K635,0,MATCH(U$594,$H$594:$K$594,0))*HLOOKUP(U$593,$J$590:$R$591,2)</f>
        <v>1</v>
      </c>
      <c r="V635" s="743" cm="1">
        <f t="array" ref="V635">INDEX($H635:$K635,0,MATCH(V$594,$H$594:$K$594,0))*HLOOKUP(V$593,$J$590:$R$591,2)</f>
        <v>1</v>
      </c>
      <c r="W635" s="743" cm="1">
        <f t="array" ref="W635">INDEX($H635:$K635,0,MATCH(W$594,$H$594:$K$594,0))*HLOOKUP(W$593,$J$590:$R$591,2)</f>
        <v>1</v>
      </c>
      <c r="X635" s="743" cm="1">
        <f t="array" ref="X635">INDEX($H635:$K635,0,MATCH(X$594,$H$594:$K$594,0))*HLOOKUP(X$593,$J$590:$R$591,2)</f>
        <v>0</v>
      </c>
      <c r="Y635" s="743" cm="1">
        <f t="array" ref="Y635">INDEX($H635:$K635,0,MATCH(Y$594,$H$594:$K$594,0))*HLOOKUP(Y$593,$J$590:$R$591,2)</f>
        <v>1</v>
      </c>
      <c r="Z635" s="743" cm="1">
        <f t="array" ref="Z635">INDEX($H635:$K635,0,MATCH(Z$594,$H$594:$K$594,0))*HLOOKUP(Z$593,$J$590:$R$591,2)</f>
        <v>1</v>
      </c>
      <c r="AA635" s="743" cm="1">
        <f t="array" ref="AA635">INDEX($H635:$K635,0,MATCH(AA$594,$H$594:$K$594,0))*HLOOKUP(AA$593,$J$590:$R$591,2)</f>
        <v>1</v>
      </c>
      <c r="AB635" s="743" cm="1">
        <f t="array" ref="AB635">INDEX($H635:$K635,0,MATCH(AB$594,$H$594:$K$594,0))*HLOOKUP(AB$593,$J$590:$R$591,2)</f>
        <v>0</v>
      </c>
      <c r="AC635" s="743" cm="1">
        <f t="array" ref="AC635">INDEX($H635:$K635,0,MATCH(AC$594,$H$594:$K$594,0))*HLOOKUP(AC$593,$J$590:$R$591,2)</f>
        <v>1</v>
      </c>
      <c r="AD635" s="743" cm="1">
        <f t="array" ref="AD635">INDEX($H635:$K635,0,MATCH(AD$594,$H$594:$K$594,0))*HLOOKUP(AD$593,$J$590:$R$591,2)</f>
        <v>1</v>
      </c>
      <c r="AE635" s="743" cm="1">
        <f t="array" ref="AE635">INDEX($H635:$K635,0,MATCH(AE$594,$H$594:$K$594,0))*HLOOKUP(AE$593,$J$590:$R$591,2)</f>
        <v>1</v>
      </c>
      <c r="AF635" s="743" cm="1">
        <f t="array" ref="AF635">INDEX($H635:$K635,0,MATCH(AF$594,$H$594:$K$594,0))*HLOOKUP(AF$593,$J$590:$R$591,2)</f>
        <v>0</v>
      </c>
      <c r="AG635" s="743" cm="1">
        <f t="array" ref="AG635">INDEX($H635:$K635,0,MATCH(AG$594,$H$594:$K$594,0))*HLOOKUP(AG$593,$J$590:$R$591,2)</f>
        <v>1</v>
      </c>
      <c r="AH635" s="743" cm="1">
        <f t="array" ref="AH635">INDEX($H635:$K635,0,MATCH(AH$594,$H$594:$K$594,0))*HLOOKUP(AH$593,$J$590:$R$591,2)</f>
        <v>1</v>
      </c>
      <c r="AI635" s="743" cm="1">
        <f t="array" ref="AI635">INDEX($H635:$K635,0,MATCH(AI$594,$H$594:$K$594,0))*HLOOKUP(AI$593,$J$590:$R$591,2)</f>
        <v>1</v>
      </c>
      <c r="AJ635" s="743" cm="1">
        <f t="array" ref="AJ635">INDEX($H635:$K635,0,MATCH(AJ$594,$H$594:$K$594,0))*HLOOKUP(AJ$593,$J$590:$R$591,2)</f>
        <v>0</v>
      </c>
      <c r="AK635" s="743" cm="1">
        <f t="array" ref="AK635">INDEX($H635:$K635,0,MATCH(AK$594,$H$594:$K$594,0))*HLOOKUP(AK$593,$J$590:$R$591,2)</f>
        <v>1</v>
      </c>
      <c r="AL635" s="743" cm="1">
        <f t="array" ref="AL635">INDEX($H635:$K635,0,MATCH(AL$594,$H$594:$K$594,0))*HLOOKUP(AL$593,$J$590:$R$591,2)</f>
        <v>1</v>
      </c>
      <c r="AM635" s="743" cm="1">
        <f t="array" ref="AM635">INDEX($H635:$K635,0,MATCH(AM$594,$H$594:$K$594,0))*HLOOKUP(AM$593,$J$590:$R$591,2)</f>
        <v>1</v>
      </c>
      <c r="AN635" s="743" cm="1">
        <f t="array" ref="AN635">INDEX($H635:$K635,0,MATCH(AN$594,$H$594:$K$594,0))*HLOOKUP(AN$593,$J$590:$R$591,2)</f>
        <v>0</v>
      </c>
      <c r="AO635" s="743" cm="1">
        <f t="array" ref="AO635">INDEX($H635:$K635,0,MATCH(AO$594,$H$594:$K$594,0))*HLOOKUP(AO$593,$J$590:$R$591,2)</f>
        <v>1</v>
      </c>
      <c r="AP635" s="743" cm="1">
        <f t="array" ref="AP635">INDEX($H635:$K635,0,MATCH(AP$594,$H$594:$K$594,0))*HLOOKUP(AP$593,$J$590:$R$591,2)</f>
        <v>1</v>
      </c>
      <c r="AQ635" s="743" cm="1">
        <f t="array" ref="AQ635">INDEX($H635:$K635,0,MATCH(AQ$594,$H$594:$K$594,0))*HLOOKUP(AQ$593,$J$590:$R$591,2)</f>
        <v>1</v>
      </c>
      <c r="AR635" s="743" cm="1">
        <f t="array" ref="AR635">INDEX($H635:$K635,0,MATCH(AR$594,$H$594:$K$594,0))*HLOOKUP(AR$593,$J$590:$R$591,2)</f>
        <v>0</v>
      </c>
      <c r="AS635" s="743" cm="1">
        <f t="array" ref="AS635">INDEX($H635:$K635,0,MATCH(AS$594,$H$594:$K$594,0))*HLOOKUP(AS$593,$J$590:$R$591,2)</f>
        <v>1</v>
      </c>
      <c r="AT635" s="743" cm="1">
        <f t="array" ref="AT635">INDEX($H635:$K635,0,MATCH(AT$594,$H$594:$K$594,0))*HLOOKUP(AT$593,$J$590:$R$591,2)</f>
        <v>1</v>
      </c>
      <c r="AU635" s="743" cm="1">
        <f t="array" ref="AU635">INDEX($H635:$K635,0,MATCH(AU$594,$H$594:$K$594,0))*HLOOKUP(AU$593,$J$590:$R$591,2)</f>
        <v>1</v>
      </c>
      <c r="AV635" s="196"/>
      <c r="AW635" s="196"/>
      <c r="AX635" s="17"/>
      <c r="AY635" s="9"/>
      <c r="AZ635" s="9"/>
      <c r="BA635" s="9"/>
    </row>
    <row r="636" spans="1:53" ht="12" customHeight="1" outlineLevel="1" x14ac:dyDescent="0.25">
      <c r="A636" s="7"/>
      <c r="B636" s="8"/>
      <c r="C636" s="18"/>
      <c r="D636" s="18"/>
      <c r="E636" s="18"/>
      <c r="F636" s="34"/>
      <c r="G636" s="27" t="str">
        <f t="shared" si="140"/>
        <v>YYBNBrd</v>
      </c>
      <c r="H636" s="232">
        <f t="shared" si="141"/>
        <v>0</v>
      </c>
      <c r="I636" s="232">
        <f t="shared" si="141"/>
        <v>1</v>
      </c>
      <c r="J636" s="232">
        <f t="shared" si="141"/>
        <v>1</v>
      </c>
      <c r="K636" s="232">
        <f t="shared" si="141"/>
        <v>1</v>
      </c>
      <c r="L636" s="743" cm="1">
        <f t="array" ref="L636">INDEX($H636:$K636,0,MATCH(L$594,$H$594:$K$594,0))*HLOOKUP(L$593,$J$590:$R$591,2)</f>
        <v>0</v>
      </c>
      <c r="M636" s="743" cm="1">
        <f t="array" ref="M636">INDEX($H636:$K636,0,MATCH(M$594,$H$594:$K$594,0))*HLOOKUP(M$593,$J$590:$R$591,2)</f>
        <v>1</v>
      </c>
      <c r="N636" s="743" cm="1">
        <f t="array" ref="N636">INDEX($H636:$K636,0,MATCH(N$594,$H$594:$K$594,0))*HLOOKUP(N$593,$J$590:$R$591,2)</f>
        <v>1</v>
      </c>
      <c r="O636" s="743" cm="1">
        <f t="array" ref="O636">INDEX($H636:$K636,0,MATCH(O$594,$H$594:$K$594,0))*HLOOKUP(O$593,$J$590:$R$591,2)</f>
        <v>1</v>
      </c>
      <c r="P636" s="743" cm="1">
        <f t="array" ref="P636">INDEX($H636:$K636,0,MATCH(P$594,$H$594:$K$594,0))*HLOOKUP(P$593,$J$590:$R$591,2)</f>
        <v>0</v>
      </c>
      <c r="Q636" s="743" cm="1">
        <f t="array" ref="Q636">INDEX($H636:$K636,0,MATCH(Q$594,$H$594:$K$594,0))*HLOOKUP(Q$593,$J$590:$R$591,2)</f>
        <v>1</v>
      </c>
      <c r="R636" s="743" cm="1">
        <f t="array" ref="R636">INDEX($H636:$K636,0,MATCH(R$594,$H$594:$K$594,0))*HLOOKUP(R$593,$J$590:$R$591,2)</f>
        <v>1</v>
      </c>
      <c r="S636" s="743" cm="1">
        <f t="array" ref="S636">INDEX($H636:$K636,0,MATCH(S$594,$H$594:$K$594,0))*HLOOKUP(S$593,$J$590:$R$591,2)</f>
        <v>1</v>
      </c>
      <c r="T636" s="743" cm="1">
        <f t="array" ref="T636">INDEX($H636:$K636,0,MATCH(T$594,$H$594:$K$594,0))*HLOOKUP(T$593,$J$590:$R$591,2)</f>
        <v>0</v>
      </c>
      <c r="U636" s="743" cm="1">
        <f t="array" ref="U636">INDEX($H636:$K636,0,MATCH(U$594,$H$594:$K$594,0))*HLOOKUP(U$593,$J$590:$R$591,2)</f>
        <v>1</v>
      </c>
      <c r="V636" s="743" cm="1">
        <f t="array" ref="V636">INDEX($H636:$K636,0,MATCH(V$594,$H$594:$K$594,0))*HLOOKUP(V$593,$J$590:$R$591,2)</f>
        <v>1</v>
      </c>
      <c r="W636" s="743" cm="1">
        <f t="array" ref="W636">INDEX($H636:$K636,0,MATCH(W$594,$H$594:$K$594,0))*HLOOKUP(W$593,$J$590:$R$591,2)</f>
        <v>1</v>
      </c>
      <c r="X636" s="743" cm="1">
        <f t="array" ref="X636">INDEX($H636:$K636,0,MATCH(X$594,$H$594:$K$594,0))*HLOOKUP(X$593,$J$590:$R$591,2)</f>
        <v>0</v>
      </c>
      <c r="Y636" s="743" cm="1">
        <f t="array" ref="Y636">INDEX($H636:$K636,0,MATCH(Y$594,$H$594:$K$594,0))*HLOOKUP(Y$593,$J$590:$R$591,2)</f>
        <v>1</v>
      </c>
      <c r="Z636" s="743" cm="1">
        <f t="array" ref="Z636">INDEX($H636:$K636,0,MATCH(Z$594,$H$594:$K$594,0))*HLOOKUP(Z$593,$J$590:$R$591,2)</f>
        <v>1</v>
      </c>
      <c r="AA636" s="743" cm="1">
        <f t="array" ref="AA636">INDEX($H636:$K636,0,MATCH(AA$594,$H$594:$K$594,0))*HLOOKUP(AA$593,$J$590:$R$591,2)</f>
        <v>1</v>
      </c>
      <c r="AB636" s="743" cm="1">
        <f t="array" ref="AB636">INDEX($H636:$K636,0,MATCH(AB$594,$H$594:$K$594,0))*HLOOKUP(AB$593,$J$590:$R$591,2)</f>
        <v>0</v>
      </c>
      <c r="AC636" s="743" cm="1">
        <f t="array" ref="AC636">INDEX($H636:$K636,0,MATCH(AC$594,$H$594:$K$594,0))*HLOOKUP(AC$593,$J$590:$R$591,2)</f>
        <v>1</v>
      </c>
      <c r="AD636" s="743" cm="1">
        <f t="array" ref="AD636">INDEX($H636:$K636,0,MATCH(AD$594,$H$594:$K$594,0))*HLOOKUP(AD$593,$J$590:$R$591,2)</f>
        <v>1</v>
      </c>
      <c r="AE636" s="743" cm="1">
        <f t="array" ref="AE636">INDEX($H636:$K636,0,MATCH(AE$594,$H$594:$K$594,0))*HLOOKUP(AE$593,$J$590:$R$591,2)</f>
        <v>1</v>
      </c>
      <c r="AF636" s="743" cm="1">
        <f t="array" ref="AF636">INDEX($H636:$K636,0,MATCH(AF$594,$H$594:$K$594,0))*HLOOKUP(AF$593,$J$590:$R$591,2)</f>
        <v>0</v>
      </c>
      <c r="AG636" s="743" cm="1">
        <f t="array" ref="AG636">INDEX($H636:$K636,0,MATCH(AG$594,$H$594:$K$594,0))*HLOOKUP(AG$593,$J$590:$R$591,2)</f>
        <v>1</v>
      </c>
      <c r="AH636" s="743" cm="1">
        <f t="array" ref="AH636">INDEX($H636:$K636,0,MATCH(AH$594,$H$594:$K$594,0))*HLOOKUP(AH$593,$J$590:$R$591,2)</f>
        <v>1</v>
      </c>
      <c r="AI636" s="743" cm="1">
        <f t="array" ref="AI636">INDEX($H636:$K636,0,MATCH(AI$594,$H$594:$K$594,0))*HLOOKUP(AI$593,$J$590:$R$591,2)</f>
        <v>1</v>
      </c>
      <c r="AJ636" s="743" cm="1">
        <f t="array" ref="AJ636">INDEX($H636:$K636,0,MATCH(AJ$594,$H$594:$K$594,0))*HLOOKUP(AJ$593,$J$590:$R$591,2)</f>
        <v>0</v>
      </c>
      <c r="AK636" s="743" cm="1">
        <f t="array" ref="AK636">INDEX($H636:$K636,0,MATCH(AK$594,$H$594:$K$594,0))*HLOOKUP(AK$593,$J$590:$R$591,2)</f>
        <v>1</v>
      </c>
      <c r="AL636" s="743" cm="1">
        <f t="array" ref="AL636">INDEX($H636:$K636,0,MATCH(AL$594,$H$594:$K$594,0))*HLOOKUP(AL$593,$J$590:$R$591,2)</f>
        <v>1</v>
      </c>
      <c r="AM636" s="743" cm="1">
        <f t="array" ref="AM636">INDEX($H636:$K636,0,MATCH(AM$594,$H$594:$K$594,0))*HLOOKUP(AM$593,$J$590:$R$591,2)</f>
        <v>1</v>
      </c>
      <c r="AN636" s="743" cm="1">
        <f t="array" ref="AN636">INDEX($H636:$K636,0,MATCH(AN$594,$H$594:$K$594,0))*HLOOKUP(AN$593,$J$590:$R$591,2)</f>
        <v>0</v>
      </c>
      <c r="AO636" s="743" cm="1">
        <f t="array" ref="AO636">INDEX($H636:$K636,0,MATCH(AO$594,$H$594:$K$594,0))*HLOOKUP(AO$593,$J$590:$R$591,2)</f>
        <v>1</v>
      </c>
      <c r="AP636" s="743" cm="1">
        <f t="array" ref="AP636">INDEX($H636:$K636,0,MATCH(AP$594,$H$594:$K$594,0))*HLOOKUP(AP$593,$J$590:$R$591,2)</f>
        <v>1</v>
      </c>
      <c r="AQ636" s="743" cm="1">
        <f t="array" ref="AQ636">INDEX($H636:$K636,0,MATCH(AQ$594,$H$594:$K$594,0))*HLOOKUP(AQ$593,$J$590:$R$591,2)</f>
        <v>1</v>
      </c>
      <c r="AR636" s="743" cm="1">
        <f t="array" ref="AR636">INDEX($H636:$K636,0,MATCH(AR$594,$H$594:$K$594,0))*HLOOKUP(AR$593,$J$590:$R$591,2)</f>
        <v>0</v>
      </c>
      <c r="AS636" s="743" cm="1">
        <f t="array" ref="AS636">INDEX($H636:$K636,0,MATCH(AS$594,$H$594:$K$594,0))*HLOOKUP(AS$593,$J$590:$R$591,2)</f>
        <v>1</v>
      </c>
      <c r="AT636" s="743" cm="1">
        <f t="array" ref="AT636">INDEX($H636:$K636,0,MATCH(AT$594,$H$594:$K$594,0))*HLOOKUP(AT$593,$J$590:$R$591,2)</f>
        <v>1</v>
      </c>
      <c r="AU636" s="743" cm="1">
        <f t="array" ref="AU636">INDEX($H636:$K636,0,MATCH(AU$594,$H$594:$K$594,0))*HLOOKUP(AU$593,$J$590:$R$591,2)</f>
        <v>1</v>
      </c>
      <c r="AV636" s="196"/>
      <c r="AW636" s="196"/>
      <c r="AX636" s="17"/>
      <c r="AY636" s="9"/>
      <c r="AZ636" s="9"/>
      <c r="BA636" s="9"/>
    </row>
    <row r="637" spans="1:53" ht="12" customHeight="1" outlineLevel="1" x14ac:dyDescent="0.25">
      <c r="A637" s="7"/>
      <c r="B637" s="8"/>
      <c r="C637" s="18"/>
      <c r="D637" s="18"/>
      <c r="E637" s="18"/>
      <c r="F637" s="34"/>
      <c r="G637" s="27" t="str">
        <f t="shared" si="140"/>
        <v>YYBNBl</v>
      </c>
      <c r="H637" s="232">
        <f t="shared" ref="H637:K637" si="142">IF(H551&gt;0,1,0)</f>
        <v>0</v>
      </c>
      <c r="I637" s="232">
        <f t="shared" si="142"/>
        <v>1</v>
      </c>
      <c r="J637" s="232">
        <f t="shared" si="142"/>
        <v>0</v>
      </c>
      <c r="K637" s="232">
        <f t="shared" si="142"/>
        <v>0</v>
      </c>
      <c r="L637" s="743" cm="1">
        <f t="array" ref="L637">INDEX($H637:$K637,0,MATCH(L$594,$H$594:$K$594,0))*HLOOKUP(L$593,$J$590:$R$591,2)</f>
        <v>0</v>
      </c>
      <c r="M637" s="743" cm="1">
        <f t="array" ref="M637">INDEX($H637:$K637,0,MATCH(M$594,$H$594:$K$594,0))*HLOOKUP(M$593,$J$590:$R$591,2)</f>
        <v>1</v>
      </c>
      <c r="N637" s="743" cm="1">
        <f t="array" ref="N637">INDEX($H637:$K637,0,MATCH(N$594,$H$594:$K$594,0))*HLOOKUP(N$593,$J$590:$R$591,2)</f>
        <v>0</v>
      </c>
      <c r="O637" s="743" cm="1">
        <f t="array" ref="O637">INDEX($H637:$K637,0,MATCH(O$594,$H$594:$K$594,0))*HLOOKUP(O$593,$J$590:$R$591,2)</f>
        <v>0</v>
      </c>
      <c r="P637" s="743" cm="1">
        <f t="array" ref="P637">INDEX($H637:$K637,0,MATCH(P$594,$H$594:$K$594,0))*HLOOKUP(P$593,$J$590:$R$591,2)</f>
        <v>0</v>
      </c>
      <c r="Q637" s="743" cm="1">
        <f t="array" ref="Q637">INDEX($H637:$K637,0,MATCH(Q$594,$H$594:$K$594,0))*HLOOKUP(Q$593,$J$590:$R$591,2)</f>
        <v>1</v>
      </c>
      <c r="R637" s="743" cm="1">
        <f t="array" ref="R637">INDEX($H637:$K637,0,MATCH(R$594,$H$594:$K$594,0))*HLOOKUP(R$593,$J$590:$R$591,2)</f>
        <v>0</v>
      </c>
      <c r="S637" s="743" cm="1">
        <f t="array" ref="S637">INDEX($H637:$K637,0,MATCH(S$594,$H$594:$K$594,0))*HLOOKUP(S$593,$J$590:$R$591,2)</f>
        <v>0</v>
      </c>
      <c r="T637" s="743" cm="1">
        <f t="array" ref="T637">INDEX($H637:$K637,0,MATCH(T$594,$H$594:$K$594,0))*HLOOKUP(T$593,$J$590:$R$591,2)</f>
        <v>0</v>
      </c>
      <c r="U637" s="743" cm="1">
        <f t="array" ref="U637">INDEX($H637:$K637,0,MATCH(U$594,$H$594:$K$594,0))*HLOOKUP(U$593,$J$590:$R$591,2)</f>
        <v>1</v>
      </c>
      <c r="V637" s="743" cm="1">
        <f t="array" ref="V637">INDEX($H637:$K637,0,MATCH(V$594,$H$594:$K$594,0))*HLOOKUP(V$593,$J$590:$R$591,2)</f>
        <v>0</v>
      </c>
      <c r="W637" s="743" cm="1">
        <f t="array" ref="W637">INDEX($H637:$K637,0,MATCH(W$594,$H$594:$K$594,0))*HLOOKUP(W$593,$J$590:$R$591,2)</f>
        <v>0</v>
      </c>
      <c r="X637" s="743" cm="1">
        <f t="array" ref="X637">INDEX($H637:$K637,0,MATCH(X$594,$H$594:$K$594,0))*HLOOKUP(X$593,$J$590:$R$591,2)</f>
        <v>0</v>
      </c>
      <c r="Y637" s="743" cm="1">
        <f t="array" ref="Y637">INDEX($H637:$K637,0,MATCH(Y$594,$H$594:$K$594,0))*HLOOKUP(Y$593,$J$590:$R$591,2)</f>
        <v>1</v>
      </c>
      <c r="Z637" s="743" cm="1">
        <f t="array" ref="Z637">INDEX($H637:$K637,0,MATCH(Z$594,$H$594:$K$594,0))*HLOOKUP(Z$593,$J$590:$R$591,2)</f>
        <v>0</v>
      </c>
      <c r="AA637" s="743" cm="1">
        <f t="array" ref="AA637">INDEX($H637:$K637,0,MATCH(AA$594,$H$594:$K$594,0))*HLOOKUP(AA$593,$J$590:$R$591,2)</f>
        <v>0</v>
      </c>
      <c r="AB637" s="743" cm="1">
        <f t="array" ref="AB637">INDEX($H637:$K637,0,MATCH(AB$594,$H$594:$K$594,0))*HLOOKUP(AB$593,$J$590:$R$591,2)</f>
        <v>0</v>
      </c>
      <c r="AC637" s="743" cm="1">
        <f t="array" ref="AC637">INDEX($H637:$K637,0,MATCH(AC$594,$H$594:$K$594,0))*HLOOKUP(AC$593,$J$590:$R$591,2)</f>
        <v>1</v>
      </c>
      <c r="AD637" s="743" cm="1">
        <f t="array" ref="AD637">INDEX($H637:$K637,0,MATCH(AD$594,$H$594:$K$594,0))*HLOOKUP(AD$593,$J$590:$R$591,2)</f>
        <v>0</v>
      </c>
      <c r="AE637" s="743" cm="1">
        <f t="array" ref="AE637">INDEX($H637:$K637,0,MATCH(AE$594,$H$594:$K$594,0))*HLOOKUP(AE$593,$J$590:$R$591,2)</f>
        <v>0</v>
      </c>
      <c r="AF637" s="743" cm="1">
        <f t="array" ref="AF637">INDEX($H637:$K637,0,MATCH(AF$594,$H$594:$K$594,0))*HLOOKUP(AF$593,$J$590:$R$591,2)</f>
        <v>0</v>
      </c>
      <c r="AG637" s="743" cm="1">
        <f t="array" ref="AG637">INDEX($H637:$K637,0,MATCH(AG$594,$H$594:$K$594,0))*HLOOKUP(AG$593,$J$590:$R$591,2)</f>
        <v>1</v>
      </c>
      <c r="AH637" s="743" cm="1">
        <f t="array" ref="AH637">INDEX($H637:$K637,0,MATCH(AH$594,$H$594:$K$594,0))*HLOOKUP(AH$593,$J$590:$R$591,2)</f>
        <v>0</v>
      </c>
      <c r="AI637" s="743" cm="1">
        <f t="array" ref="AI637">INDEX($H637:$K637,0,MATCH(AI$594,$H$594:$K$594,0))*HLOOKUP(AI$593,$J$590:$R$591,2)</f>
        <v>0</v>
      </c>
      <c r="AJ637" s="743" cm="1">
        <f t="array" ref="AJ637">INDEX($H637:$K637,0,MATCH(AJ$594,$H$594:$K$594,0))*HLOOKUP(AJ$593,$J$590:$R$591,2)</f>
        <v>0</v>
      </c>
      <c r="AK637" s="743" cm="1">
        <f t="array" ref="AK637">INDEX($H637:$K637,0,MATCH(AK$594,$H$594:$K$594,0))*HLOOKUP(AK$593,$J$590:$R$591,2)</f>
        <v>1</v>
      </c>
      <c r="AL637" s="743" cm="1">
        <f t="array" ref="AL637">INDEX($H637:$K637,0,MATCH(AL$594,$H$594:$K$594,0))*HLOOKUP(AL$593,$J$590:$R$591,2)</f>
        <v>0</v>
      </c>
      <c r="AM637" s="743" cm="1">
        <f t="array" ref="AM637">INDEX($H637:$K637,0,MATCH(AM$594,$H$594:$K$594,0))*HLOOKUP(AM$593,$J$590:$R$591,2)</f>
        <v>0</v>
      </c>
      <c r="AN637" s="743" cm="1">
        <f t="array" ref="AN637">INDEX($H637:$K637,0,MATCH(AN$594,$H$594:$K$594,0))*HLOOKUP(AN$593,$J$590:$R$591,2)</f>
        <v>0</v>
      </c>
      <c r="AO637" s="743" cm="1">
        <f t="array" ref="AO637">INDEX($H637:$K637,0,MATCH(AO$594,$H$594:$K$594,0))*HLOOKUP(AO$593,$J$590:$R$591,2)</f>
        <v>1</v>
      </c>
      <c r="AP637" s="743" cm="1">
        <f t="array" ref="AP637">INDEX($H637:$K637,0,MATCH(AP$594,$H$594:$K$594,0))*HLOOKUP(AP$593,$J$590:$R$591,2)</f>
        <v>0</v>
      </c>
      <c r="AQ637" s="743" cm="1">
        <f t="array" ref="AQ637">INDEX($H637:$K637,0,MATCH(AQ$594,$H$594:$K$594,0))*HLOOKUP(AQ$593,$J$590:$R$591,2)</f>
        <v>0</v>
      </c>
      <c r="AR637" s="743" cm="1">
        <f t="array" ref="AR637">INDEX($H637:$K637,0,MATCH(AR$594,$H$594:$K$594,0))*HLOOKUP(AR$593,$J$590:$R$591,2)</f>
        <v>0</v>
      </c>
      <c r="AS637" s="743" cm="1">
        <f t="array" ref="AS637">INDEX($H637:$K637,0,MATCH(AS$594,$H$594:$K$594,0))*HLOOKUP(AS$593,$J$590:$R$591,2)</f>
        <v>1</v>
      </c>
      <c r="AT637" s="743" cm="1">
        <f t="array" ref="AT637">INDEX($H637:$K637,0,MATCH(AT$594,$H$594:$K$594,0))*HLOOKUP(AT$593,$J$590:$R$591,2)</f>
        <v>0</v>
      </c>
      <c r="AU637" s="743" cm="1">
        <f t="array" ref="AU637">INDEX($H637:$K637,0,MATCH(AU$594,$H$594:$K$594,0))*HLOOKUP(AU$593,$J$590:$R$591,2)</f>
        <v>0</v>
      </c>
      <c r="AV637" s="196"/>
      <c r="AW637" s="196"/>
      <c r="AX637" s="17"/>
      <c r="AY637" s="9"/>
      <c r="AZ637" s="9"/>
      <c r="BA637" s="9"/>
    </row>
    <row r="638" spans="1:53" ht="12" customHeight="1" outlineLevel="1" x14ac:dyDescent="0.25">
      <c r="A638" s="7"/>
      <c r="B638" s="8"/>
      <c r="C638" s="18"/>
      <c r="D638" s="18"/>
      <c r="E638" s="18"/>
      <c r="F638" s="34"/>
      <c r="G638" s="27" t="str">
        <f t="shared" si="140"/>
        <v>YYNBLb</v>
      </c>
      <c r="H638" s="232">
        <f t="shared" ref="H638:K638" si="143">IF(H552&gt;0,1,0)</f>
        <v>0</v>
      </c>
      <c r="I638" s="232">
        <f t="shared" si="143"/>
        <v>1</v>
      </c>
      <c r="J638" s="232">
        <f t="shared" si="143"/>
        <v>1</v>
      </c>
      <c r="K638" s="232">
        <f t="shared" si="143"/>
        <v>1</v>
      </c>
      <c r="L638" s="743" cm="1">
        <f t="array" ref="L638">INDEX($H638:$K638,0,MATCH(L$594,$H$594:$K$594,0))*HLOOKUP(L$593,$J$590:$R$591,2)</f>
        <v>0</v>
      </c>
      <c r="M638" s="743" cm="1">
        <f t="array" ref="M638">INDEX($H638:$K638,0,MATCH(M$594,$H$594:$K$594,0))*HLOOKUP(M$593,$J$590:$R$591,2)</f>
        <v>1</v>
      </c>
      <c r="N638" s="743" cm="1">
        <f t="array" ref="N638">INDEX($H638:$K638,0,MATCH(N$594,$H$594:$K$594,0))*HLOOKUP(N$593,$J$590:$R$591,2)</f>
        <v>1</v>
      </c>
      <c r="O638" s="743" cm="1">
        <f t="array" ref="O638">INDEX($H638:$K638,0,MATCH(O$594,$H$594:$K$594,0))*HLOOKUP(O$593,$J$590:$R$591,2)</f>
        <v>1</v>
      </c>
      <c r="P638" s="743" cm="1">
        <f t="array" ref="P638">INDEX($H638:$K638,0,MATCH(P$594,$H$594:$K$594,0))*HLOOKUP(P$593,$J$590:$R$591,2)</f>
        <v>0</v>
      </c>
      <c r="Q638" s="743" cm="1">
        <f t="array" ref="Q638">INDEX($H638:$K638,0,MATCH(Q$594,$H$594:$K$594,0))*HLOOKUP(Q$593,$J$590:$R$591,2)</f>
        <v>1</v>
      </c>
      <c r="R638" s="743" cm="1">
        <f t="array" ref="R638">INDEX($H638:$K638,0,MATCH(R$594,$H$594:$K$594,0))*HLOOKUP(R$593,$J$590:$R$591,2)</f>
        <v>1</v>
      </c>
      <c r="S638" s="743" cm="1">
        <f t="array" ref="S638">INDEX($H638:$K638,0,MATCH(S$594,$H$594:$K$594,0))*HLOOKUP(S$593,$J$590:$R$591,2)</f>
        <v>1</v>
      </c>
      <c r="T638" s="743" cm="1">
        <f t="array" ref="T638">INDEX($H638:$K638,0,MATCH(T$594,$H$594:$K$594,0))*HLOOKUP(T$593,$J$590:$R$591,2)</f>
        <v>0</v>
      </c>
      <c r="U638" s="743" cm="1">
        <f t="array" ref="U638">INDEX($H638:$K638,0,MATCH(U$594,$H$594:$K$594,0))*HLOOKUP(U$593,$J$590:$R$591,2)</f>
        <v>1</v>
      </c>
      <c r="V638" s="743" cm="1">
        <f t="array" ref="V638">INDEX($H638:$K638,0,MATCH(V$594,$H$594:$K$594,0))*HLOOKUP(V$593,$J$590:$R$591,2)</f>
        <v>1</v>
      </c>
      <c r="W638" s="743" cm="1">
        <f t="array" ref="W638">INDEX($H638:$K638,0,MATCH(W$594,$H$594:$K$594,0))*HLOOKUP(W$593,$J$590:$R$591,2)</f>
        <v>1</v>
      </c>
      <c r="X638" s="743" cm="1">
        <f t="array" ref="X638">INDEX($H638:$K638,0,MATCH(X$594,$H$594:$K$594,0))*HLOOKUP(X$593,$J$590:$R$591,2)</f>
        <v>0</v>
      </c>
      <c r="Y638" s="743" cm="1">
        <f t="array" ref="Y638">INDEX($H638:$K638,0,MATCH(Y$594,$H$594:$K$594,0))*HLOOKUP(Y$593,$J$590:$R$591,2)</f>
        <v>1</v>
      </c>
      <c r="Z638" s="743" cm="1">
        <f t="array" ref="Z638">INDEX($H638:$K638,0,MATCH(Z$594,$H$594:$K$594,0))*HLOOKUP(Z$593,$J$590:$R$591,2)</f>
        <v>1</v>
      </c>
      <c r="AA638" s="743" cm="1">
        <f t="array" ref="AA638">INDEX($H638:$K638,0,MATCH(AA$594,$H$594:$K$594,0))*HLOOKUP(AA$593,$J$590:$R$591,2)</f>
        <v>1</v>
      </c>
      <c r="AB638" s="743" cm="1">
        <f t="array" ref="AB638">INDEX($H638:$K638,0,MATCH(AB$594,$H$594:$K$594,0))*HLOOKUP(AB$593,$J$590:$R$591,2)</f>
        <v>0</v>
      </c>
      <c r="AC638" s="743" cm="1">
        <f t="array" ref="AC638">INDEX($H638:$K638,0,MATCH(AC$594,$H$594:$K$594,0))*HLOOKUP(AC$593,$J$590:$R$591,2)</f>
        <v>1</v>
      </c>
      <c r="AD638" s="743" cm="1">
        <f t="array" ref="AD638">INDEX($H638:$K638,0,MATCH(AD$594,$H$594:$K$594,0))*HLOOKUP(AD$593,$J$590:$R$591,2)</f>
        <v>1</v>
      </c>
      <c r="AE638" s="743" cm="1">
        <f t="array" ref="AE638">INDEX($H638:$K638,0,MATCH(AE$594,$H$594:$K$594,0))*HLOOKUP(AE$593,$J$590:$R$591,2)</f>
        <v>1</v>
      </c>
      <c r="AF638" s="743" cm="1">
        <f t="array" ref="AF638">INDEX($H638:$K638,0,MATCH(AF$594,$H$594:$K$594,0))*HLOOKUP(AF$593,$J$590:$R$591,2)</f>
        <v>0</v>
      </c>
      <c r="AG638" s="743" cm="1">
        <f t="array" ref="AG638">INDEX($H638:$K638,0,MATCH(AG$594,$H$594:$K$594,0))*HLOOKUP(AG$593,$J$590:$R$591,2)</f>
        <v>1</v>
      </c>
      <c r="AH638" s="743" cm="1">
        <f t="array" ref="AH638">INDEX($H638:$K638,0,MATCH(AH$594,$H$594:$K$594,0))*HLOOKUP(AH$593,$J$590:$R$591,2)</f>
        <v>1</v>
      </c>
      <c r="AI638" s="743" cm="1">
        <f t="array" ref="AI638">INDEX($H638:$K638,0,MATCH(AI$594,$H$594:$K$594,0))*HLOOKUP(AI$593,$J$590:$R$591,2)</f>
        <v>1</v>
      </c>
      <c r="AJ638" s="743" cm="1">
        <f t="array" ref="AJ638">INDEX($H638:$K638,0,MATCH(AJ$594,$H$594:$K$594,0))*HLOOKUP(AJ$593,$J$590:$R$591,2)</f>
        <v>0</v>
      </c>
      <c r="AK638" s="743" cm="1">
        <f t="array" ref="AK638">INDEX($H638:$K638,0,MATCH(AK$594,$H$594:$K$594,0))*HLOOKUP(AK$593,$J$590:$R$591,2)</f>
        <v>1</v>
      </c>
      <c r="AL638" s="743" cm="1">
        <f t="array" ref="AL638">INDEX($H638:$K638,0,MATCH(AL$594,$H$594:$K$594,0))*HLOOKUP(AL$593,$J$590:$R$591,2)</f>
        <v>1</v>
      </c>
      <c r="AM638" s="743" cm="1">
        <f t="array" ref="AM638">INDEX($H638:$K638,0,MATCH(AM$594,$H$594:$K$594,0))*HLOOKUP(AM$593,$J$590:$R$591,2)</f>
        <v>1</v>
      </c>
      <c r="AN638" s="743" cm="1">
        <f t="array" ref="AN638">INDEX($H638:$K638,0,MATCH(AN$594,$H$594:$K$594,0))*HLOOKUP(AN$593,$J$590:$R$591,2)</f>
        <v>0</v>
      </c>
      <c r="AO638" s="743" cm="1">
        <f t="array" ref="AO638">INDEX($H638:$K638,0,MATCH(AO$594,$H$594:$K$594,0))*HLOOKUP(AO$593,$J$590:$R$591,2)</f>
        <v>1</v>
      </c>
      <c r="AP638" s="743" cm="1">
        <f t="array" ref="AP638">INDEX($H638:$K638,0,MATCH(AP$594,$H$594:$K$594,0))*HLOOKUP(AP$593,$J$590:$R$591,2)</f>
        <v>1</v>
      </c>
      <c r="AQ638" s="743" cm="1">
        <f t="array" ref="AQ638">INDEX($H638:$K638,0,MATCH(AQ$594,$H$594:$K$594,0))*HLOOKUP(AQ$593,$J$590:$R$591,2)</f>
        <v>1</v>
      </c>
      <c r="AR638" s="743" cm="1">
        <f t="array" ref="AR638">INDEX($H638:$K638,0,MATCH(AR$594,$H$594:$K$594,0))*HLOOKUP(AR$593,$J$590:$R$591,2)</f>
        <v>0</v>
      </c>
      <c r="AS638" s="743" cm="1">
        <f t="array" ref="AS638">INDEX($H638:$K638,0,MATCH(AS$594,$H$594:$K$594,0))*HLOOKUP(AS$593,$J$590:$R$591,2)</f>
        <v>1</v>
      </c>
      <c r="AT638" s="743" cm="1">
        <f t="array" ref="AT638">INDEX($H638:$K638,0,MATCH(AT$594,$H$594:$K$594,0))*HLOOKUP(AT$593,$J$590:$R$591,2)</f>
        <v>1</v>
      </c>
      <c r="AU638" s="743" cm="1">
        <f t="array" ref="AU638">INDEX($H638:$K638,0,MATCH(AU$594,$H$594:$K$594,0))*HLOOKUP(AU$593,$J$590:$R$591,2)</f>
        <v>1</v>
      </c>
      <c r="AV638" s="196"/>
      <c r="AW638" s="196"/>
      <c r="AX638" s="17"/>
      <c r="AY638" s="9"/>
      <c r="AZ638" s="9"/>
      <c r="BA638" s="9"/>
    </row>
    <row r="639" spans="1:53" ht="12" customHeight="1" outlineLevel="1" x14ac:dyDescent="0.25">
      <c r="A639" s="7"/>
      <c r="B639" s="8"/>
      <c r="C639" s="18"/>
      <c r="D639" s="18"/>
      <c r="E639" s="18"/>
      <c r="F639" s="34"/>
      <c r="G639" s="27" t="str">
        <f t="shared" si="140"/>
        <v>YYNBLbd</v>
      </c>
      <c r="H639" s="232">
        <f t="shared" ref="H639:K639" si="144">IF(H553&gt;0,1,0)</f>
        <v>0</v>
      </c>
      <c r="I639" s="232">
        <f t="shared" si="144"/>
        <v>1</v>
      </c>
      <c r="J639" s="232">
        <f t="shared" si="144"/>
        <v>1</v>
      </c>
      <c r="K639" s="232">
        <f t="shared" si="144"/>
        <v>1</v>
      </c>
      <c r="L639" s="743" cm="1">
        <f t="array" ref="L639">INDEX($H639:$K639,0,MATCH(L$594,$H$594:$K$594,0))*HLOOKUP(L$593,$J$590:$R$591,2)</f>
        <v>0</v>
      </c>
      <c r="M639" s="743" cm="1">
        <f t="array" ref="M639">INDEX($H639:$K639,0,MATCH(M$594,$H$594:$K$594,0))*HLOOKUP(M$593,$J$590:$R$591,2)</f>
        <v>1</v>
      </c>
      <c r="N639" s="743" cm="1">
        <f t="array" ref="N639">INDEX($H639:$K639,0,MATCH(N$594,$H$594:$K$594,0))*HLOOKUP(N$593,$J$590:$R$591,2)</f>
        <v>1</v>
      </c>
      <c r="O639" s="743" cm="1">
        <f t="array" ref="O639">INDEX($H639:$K639,0,MATCH(O$594,$H$594:$K$594,0))*HLOOKUP(O$593,$J$590:$R$591,2)</f>
        <v>1</v>
      </c>
      <c r="P639" s="743" cm="1">
        <f t="array" ref="P639">INDEX($H639:$K639,0,MATCH(P$594,$H$594:$K$594,0))*HLOOKUP(P$593,$J$590:$R$591,2)</f>
        <v>0</v>
      </c>
      <c r="Q639" s="743" cm="1">
        <f t="array" ref="Q639">INDEX($H639:$K639,0,MATCH(Q$594,$H$594:$K$594,0))*HLOOKUP(Q$593,$J$590:$R$591,2)</f>
        <v>1</v>
      </c>
      <c r="R639" s="743" cm="1">
        <f t="array" ref="R639">INDEX($H639:$K639,0,MATCH(R$594,$H$594:$K$594,0))*HLOOKUP(R$593,$J$590:$R$591,2)</f>
        <v>1</v>
      </c>
      <c r="S639" s="743" cm="1">
        <f t="array" ref="S639">INDEX($H639:$K639,0,MATCH(S$594,$H$594:$K$594,0))*HLOOKUP(S$593,$J$590:$R$591,2)</f>
        <v>1</v>
      </c>
      <c r="T639" s="743" cm="1">
        <f t="array" ref="T639">INDEX($H639:$K639,0,MATCH(T$594,$H$594:$K$594,0))*HLOOKUP(T$593,$J$590:$R$591,2)</f>
        <v>0</v>
      </c>
      <c r="U639" s="743" cm="1">
        <f t="array" ref="U639">INDEX($H639:$K639,0,MATCH(U$594,$H$594:$K$594,0))*HLOOKUP(U$593,$J$590:$R$591,2)</f>
        <v>1</v>
      </c>
      <c r="V639" s="743" cm="1">
        <f t="array" ref="V639">INDEX($H639:$K639,0,MATCH(V$594,$H$594:$K$594,0))*HLOOKUP(V$593,$J$590:$R$591,2)</f>
        <v>1</v>
      </c>
      <c r="W639" s="743" cm="1">
        <f t="array" ref="W639">INDEX($H639:$K639,0,MATCH(W$594,$H$594:$K$594,0))*HLOOKUP(W$593,$J$590:$R$591,2)</f>
        <v>1</v>
      </c>
      <c r="X639" s="743" cm="1">
        <f t="array" ref="X639">INDEX($H639:$K639,0,MATCH(X$594,$H$594:$K$594,0))*HLOOKUP(X$593,$J$590:$R$591,2)</f>
        <v>0</v>
      </c>
      <c r="Y639" s="743" cm="1">
        <f t="array" ref="Y639">INDEX($H639:$K639,0,MATCH(Y$594,$H$594:$K$594,0))*HLOOKUP(Y$593,$J$590:$R$591,2)</f>
        <v>1</v>
      </c>
      <c r="Z639" s="743" cm="1">
        <f t="array" ref="Z639">INDEX($H639:$K639,0,MATCH(Z$594,$H$594:$K$594,0))*HLOOKUP(Z$593,$J$590:$R$591,2)</f>
        <v>1</v>
      </c>
      <c r="AA639" s="743" cm="1">
        <f t="array" ref="AA639">INDEX($H639:$K639,0,MATCH(AA$594,$H$594:$K$594,0))*HLOOKUP(AA$593,$J$590:$R$591,2)</f>
        <v>1</v>
      </c>
      <c r="AB639" s="743" cm="1">
        <f t="array" ref="AB639">INDEX($H639:$K639,0,MATCH(AB$594,$H$594:$K$594,0))*HLOOKUP(AB$593,$J$590:$R$591,2)</f>
        <v>0</v>
      </c>
      <c r="AC639" s="743" cm="1">
        <f t="array" ref="AC639">INDEX($H639:$K639,0,MATCH(AC$594,$H$594:$K$594,0))*HLOOKUP(AC$593,$J$590:$R$591,2)</f>
        <v>1</v>
      </c>
      <c r="AD639" s="743" cm="1">
        <f t="array" ref="AD639">INDEX($H639:$K639,0,MATCH(AD$594,$H$594:$K$594,0))*HLOOKUP(AD$593,$J$590:$R$591,2)</f>
        <v>1</v>
      </c>
      <c r="AE639" s="743" cm="1">
        <f t="array" ref="AE639">INDEX($H639:$K639,0,MATCH(AE$594,$H$594:$K$594,0))*HLOOKUP(AE$593,$J$590:$R$591,2)</f>
        <v>1</v>
      </c>
      <c r="AF639" s="743" cm="1">
        <f t="array" ref="AF639">INDEX($H639:$K639,0,MATCH(AF$594,$H$594:$K$594,0))*HLOOKUP(AF$593,$J$590:$R$591,2)</f>
        <v>0</v>
      </c>
      <c r="AG639" s="743" cm="1">
        <f t="array" ref="AG639">INDEX($H639:$K639,0,MATCH(AG$594,$H$594:$K$594,0))*HLOOKUP(AG$593,$J$590:$R$591,2)</f>
        <v>1</v>
      </c>
      <c r="AH639" s="743" cm="1">
        <f t="array" ref="AH639">INDEX($H639:$K639,0,MATCH(AH$594,$H$594:$K$594,0))*HLOOKUP(AH$593,$J$590:$R$591,2)</f>
        <v>1</v>
      </c>
      <c r="AI639" s="743" cm="1">
        <f t="array" ref="AI639">INDEX($H639:$K639,0,MATCH(AI$594,$H$594:$K$594,0))*HLOOKUP(AI$593,$J$590:$R$591,2)</f>
        <v>1</v>
      </c>
      <c r="AJ639" s="743" cm="1">
        <f t="array" ref="AJ639">INDEX($H639:$K639,0,MATCH(AJ$594,$H$594:$K$594,0))*HLOOKUP(AJ$593,$J$590:$R$591,2)</f>
        <v>0</v>
      </c>
      <c r="AK639" s="743" cm="1">
        <f t="array" ref="AK639">INDEX($H639:$K639,0,MATCH(AK$594,$H$594:$K$594,0))*HLOOKUP(AK$593,$J$590:$R$591,2)</f>
        <v>1</v>
      </c>
      <c r="AL639" s="743" cm="1">
        <f t="array" ref="AL639">INDEX($H639:$K639,0,MATCH(AL$594,$H$594:$K$594,0))*HLOOKUP(AL$593,$J$590:$R$591,2)</f>
        <v>1</v>
      </c>
      <c r="AM639" s="743" cm="1">
        <f t="array" ref="AM639">INDEX($H639:$K639,0,MATCH(AM$594,$H$594:$K$594,0))*HLOOKUP(AM$593,$J$590:$R$591,2)</f>
        <v>1</v>
      </c>
      <c r="AN639" s="743" cm="1">
        <f t="array" ref="AN639">INDEX($H639:$K639,0,MATCH(AN$594,$H$594:$K$594,0))*HLOOKUP(AN$593,$J$590:$R$591,2)</f>
        <v>0</v>
      </c>
      <c r="AO639" s="743" cm="1">
        <f t="array" ref="AO639">INDEX($H639:$K639,0,MATCH(AO$594,$H$594:$K$594,0))*HLOOKUP(AO$593,$J$590:$R$591,2)</f>
        <v>1</v>
      </c>
      <c r="AP639" s="743" cm="1">
        <f t="array" ref="AP639">INDEX($H639:$K639,0,MATCH(AP$594,$H$594:$K$594,0))*HLOOKUP(AP$593,$J$590:$R$591,2)</f>
        <v>1</v>
      </c>
      <c r="AQ639" s="743" cm="1">
        <f t="array" ref="AQ639">INDEX($H639:$K639,0,MATCH(AQ$594,$H$594:$K$594,0))*HLOOKUP(AQ$593,$J$590:$R$591,2)</f>
        <v>1</v>
      </c>
      <c r="AR639" s="743" cm="1">
        <f t="array" ref="AR639">INDEX($H639:$K639,0,MATCH(AR$594,$H$594:$K$594,0))*HLOOKUP(AR$593,$J$590:$R$591,2)</f>
        <v>0</v>
      </c>
      <c r="AS639" s="743" cm="1">
        <f t="array" ref="AS639">INDEX($H639:$K639,0,MATCH(AS$594,$H$594:$K$594,0))*HLOOKUP(AS$593,$J$590:$R$591,2)</f>
        <v>1</v>
      </c>
      <c r="AT639" s="743" cm="1">
        <f t="array" ref="AT639">INDEX($H639:$K639,0,MATCH(AT$594,$H$594:$K$594,0))*HLOOKUP(AT$593,$J$590:$R$591,2)</f>
        <v>1</v>
      </c>
      <c r="AU639" s="743" cm="1">
        <f t="array" ref="AU639">INDEX($H639:$K639,0,MATCH(AU$594,$H$594:$K$594,0))*HLOOKUP(AU$593,$J$590:$R$591,2)</f>
        <v>1</v>
      </c>
      <c r="AV639" s="196"/>
      <c r="AW639" s="196"/>
      <c r="AX639" s="17"/>
      <c r="AY639" s="9"/>
      <c r="AZ639" s="9"/>
      <c r="BA639" s="9"/>
    </row>
    <row r="640" spans="1:53" ht="12" customHeight="1" outlineLevel="1" x14ac:dyDescent="0.25">
      <c r="A640" s="7"/>
      <c r="B640" s="8"/>
      <c r="C640" s="18"/>
      <c r="D640" s="18"/>
      <c r="E640" s="18"/>
      <c r="F640" s="34"/>
      <c r="G640" s="27" t="str">
        <f t="shared" si="140"/>
        <v>YYBLBz</v>
      </c>
      <c r="H640" s="232">
        <f t="shared" ref="H640:K640" si="145">IF(H554&gt;0,1,0)</f>
        <v>0</v>
      </c>
      <c r="I640" s="232">
        <f t="shared" si="145"/>
        <v>1</v>
      </c>
      <c r="J640" s="232">
        <f t="shared" si="145"/>
        <v>1</v>
      </c>
      <c r="K640" s="232">
        <f t="shared" si="145"/>
        <v>1</v>
      </c>
      <c r="L640" s="743" cm="1">
        <f t="array" ref="L640">INDEX($H640:$K640,0,MATCH(L$594,$H$594:$K$594,0))*HLOOKUP(L$593,$J$590:$R$591,2)</f>
        <v>0</v>
      </c>
      <c r="M640" s="743" cm="1">
        <f t="array" ref="M640">INDEX($H640:$K640,0,MATCH(M$594,$H$594:$K$594,0))*HLOOKUP(M$593,$J$590:$R$591,2)</f>
        <v>1</v>
      </c>
      <c r="N640" s="743" cm="1">
        <f t="array" ref="N640">INDEX($H640:$K640,0,MATCH(N$594,$H$594:$K$594,0))*HLOOKUP(N$593,$J$590:$R$591,2)</f>
        <v>1</v>
      </c>
      <c r="O640" s="743" cm="1">
        <f t="array" ref="O640">INDEX($H640:$K640,0,MATCH(O$594,$H$594:$K$594,0))*HLOOKUP(O$593,$J$590:$R$591,2)</f>
        <v>1</v>
      </c>
      <c r="P640" s="743" cm="1">
        <f t="array" ref="P640">INDEX($H640:$K640,0,MATCH(P$594,$H$594:$K$594,0))*HLOOKUP(P$593,$J$590:$R$591,2)</f>
        <v>0</v>
      </c>
      <c r="Q640" s="743" cm="1">
        <f t="array" ref="Q640">INDEX($H640:$K640,0,MATCH(Q$594,$H$594:$K$594,0))*HLOOKUP(Q$593,$J$590:$R$591,2)</f>
        <v>1</v>
      </c>
      <c r="R640" s="743" cm="1">
        <f t="array" ref="R640">INDEX($H640:$K640,0,MATCH(R$594,$H$594:$K$594,0))*HLOOKUP(R$593,$J$590:$R$591,2)</f>
        <v>1</v>
      </c>
      <c r="S640" s="743" cm="1">
        <f t="array" ref="S640">INDEX($H640:$K640,0,MATCH(S$594,$H$594:$K$594,0))*HLOOKUP(S$593,$J$590:$R$591,2)</f>
        <v>1</v>
      </c>
      <c r="T640" s="743" cm="1">
        <f t="array" ref="T640">INDEX($H640:$K640,0,MATCH(T$594,$H$594:$K$594,0))*HLOOKUP(T$593,$J$590:$R$591,2)</f>
        <v>0</v>
      </c>
      <c r="U640" s="743" cm="1">
        <f t="array" ref="U640">INDEX($H640:$K640,0,MATCH(U$594,$H$594:$K$594,0))*HLOOKUP(U$593,$J$590:$R$591,2)</f>
        <v>1</v>
      </c>
      <c r="V640" s="743" cm="1">
        <f t="array" ref="V640">INDEX($H640:$K640,0,MATCH(V$594,$H$594:$K$594,0))*HLOOKUP(V$593,$J$590:$R$591,2)</f>
        <v>1</v>
      </c>
      <c r="W640" s="743" cm="1">
        <f t="array" ref="W640">INDEX($H640:$K640,0,MATCH(W$594,$H$594:$K$594,0))*HLOOKUP(W$593,$J$590:$R$591,2)</f>
        <v>1</v>
      </c>
      <c r="X640" s="743" cm="1">
        <f t="array" ref="X640">INDEX($H640:$K640,0,MATCH(X$594,$H$594:$K$594,0))*HLOOKUP(X$593,$J$590:$R$591,2)</f>
        <v>0</v>
      </c>
      <c r="Y640" s="743" cm="1">
        <f t="array" ref="Y640">INDEX($H640:$K640,0,MATCH(Y$594,$H$594:$K$594,0))*HLOOKUP(Y$593,$J$590:$R$591,2)</f>
        <v>1</v>
      </c>
      <c r="Z640" s="743" cm="1">
        <f t="array" ref="Z640">INDEX($H640:$K640,0,MATCH(Z$594,$H$594:$K$594,0))*HLOOKUP(Z$593,$J$590:$R$591,2)</f>
        <v>1</v>
      </c>
      <c r="AA640" s="743" cm="1">
        <f t="array" ref="AA640">INDEX($H640:$K640,0,MATCH(AA$594,$H$594:$K$594,0))*HLOOKUP(AA$593,$J$590:$R$591,2)</f>
        <v>1</v>
      </c>
      <c r="AB640" s="743" cm="1">
        <f t="array" ref="AB640">INDEX($H640:$K640,0,MATCH(AB$594,$H$594:$K$594,0))*HLOOKUP(AB$593,$J$590:$R$591,2)</f>
        <v>0</v>
      </c>
      <c r="AC640" s="743" cm="1">
        <f t="array" ref="AC640">INDEX($H640:$K640,0,MATCH(AC$594,$H$594:$K$594,0))*HLOOKUP(AC$593,$J$590:$R$591,2)</f>
        <v>1</v>
      </c>
      <c r="AD640" s="743" cm="1">
        <f t="array" ref="AD640">INDEX($H640:$K640,0,MATCH(AD$594,$H$594:$K$594,0))*HLOOKUP(AD$593,$J$590:$R$591,2)</f>
        <v>1</v>
      </c>
      <c r="AE640" s="743" cm="1">
        <f t="array" ref="AE640">INDEX($H640:$K640,0,MATCH(AE$594,$H$594:$K$594,0))*HLOOKUP(AE$593,$J$590:$R$591,2)</f>
        <v>1</v>
      </c>
      <c r="AF640" s="743" cm="1">
        <f t="array" ref="AF640">INDEX($H640:$K640,0,MATCH(AF$594,$H$594:$K$594,0))*HLOOKUP(AF$593,$J$590:$R$591,2)</f>
        <v>0</v>
      </c>
      <c r="AG640" s="743" cm="1">
        <f t="array" ref="AG640">INDEX($H640:$K640,0,MATCH(AG$594,$H$594:$K$594,0))*HLOOKUP(AG$593,$J$590:$R$591,2)</f>
        <v>1</v>
      </c>
      <c r="AH640" s="743" cm="1">
        <f t="array" ref="AH640">INDEX($H640:$K640,0,MATCH(AH$594,$H$594:$K$594,0))*HLOOKUP(AH$593,$J$590:$R$591,2)</f>
        <v>1</v>
      </c>
      <c r="AI640" s="743" cm="1">
        <f t="array" ref="AI640">INDEX($H640:$K640,0,MATCH(AI$594,$H$594:$K$594,0))*HLOOKUP(AI$593,$J$590:$R$591,2)</f>
        <v>1</v>
      </c>
      <c r="AJ640" s="743" cm="1">
        <f t="array" ref="AJ640">INDEX($H640:$K640,0,MATCH(AJ$594,$H$594:$K$594,0))*HLOOKUP(AJ$593,$J$590:$R$591,2)</f>
        <v>0</v>
      </c>
      <c r="AK640" s="743" cm="1">
        <f t="array" ref="AK640">INDEX($H640:$K640,0,MATCH(AK$594,$H$594:$K$594,0))*HLOOKUP(AK$593,$J$590:$R$591,2)</f>
        <v>1</v>
      </c>
      <c r="AL640" s="743" cm="1">
        <f t="array" ref="AL640">INDEX($H640:$K640,0,MATCH(AL$594,$H$594:$K$594,0))*HLOOKUP(AL$593,$J$590:$R$591,2)</f>
        <v>1</v>
      </c>
      <c r="AM640" s="743" cm="1">
        <f t="array" ref="AM640">INDEX($H640:$K640,0,MATCH(AM$594,$H$594:$K$594,0))*HLOOKUP(AM$593,$J$590:$R$591,2)</f>
        <v>1</v>
      </c>
      <c r="AN640" s="743" cm="1">
        <f t="array" ref="AN640">INDEX($H640:$K640,0,MATCH(AN$594,$H$594:$K$594,0))*HLOOKUP(AN$593,$J$590:$R$591,2)</f>
        <v>0</v>
      </c>
      <c r="AO640" s="743" cm="1">
        <f t="array" ref="AO640">INDEX($H640:$K640,0,MATCH(AO$594,$H$594:$K$594,0))*HLOOKUP(AO$593,$J$590:$R$591,2)</f>
        <v>1</v>
      </c>
      <c r="AP640" s="743" cm="1">
        <f t="array" ref="AP640">INDEX($H640:$K640,0,MATCH(AP$594,$H$594:$K$594,0))*HLOOKUP(AP$593,$J$590:$R$591,2)</f>
        <v>1</v>
      </c>
      <c r="AQ640" s="743" cm="1">
        <f t="array" ref="AQ640">INDEX($H640:$K640,0,MATCH(AQ$594,$H$594:$K$594,0))*HLOOKUP(AQ$593,$J$590:$R$591,2)</f>
        <v>1</v>
      </c>
      <c r="AR640" s="743" cm="1">
        <f t="array" ref="AR640">INDEX($H640:$K640,0,MATCH(AR$594,$H$594:$K$594,0))*HLOOKUP(AR$593,$J$590:$R$591,2)</f>
        <v>0</v>
      </c>
      <c r="AS640" s="743" cm="1">
        <f t="array" ref="AS640">INDEX($H640:$K640,0,MATCH(AS$594,$H$594:$K$594,0))*HLOOKUP(AS$593,$J$590:$R$591,2)</f>
        <v>1</v>
      </c>
      <c r="AT640" s="743" cm="1">
        <f t="array" ref="AT640">INDEX($H640:$K640,0,MATCH(AT$594,$H$594:$K$594,0))*HLOOKUP(AT$593,$J$590:$R$591,2)</f>
        <v>1</v>
      </c>
      <c r="AU640" s="743" cm="1">
        <f t="array" ref="AU640">INDEX($H640:$K640,0,MATCH(AU$594,$H$594:$K$594,0))*HLOOKUP(AU$593,$J$590:$R$591,2)</f>
        <v>1</v>
      </c>
      <c r="AV640" s="196"/>
      <c r="AW640" s="196"/>
      <c r="AX640" s="17"/>
      <c r="AY640" s="9"/>
      <c r="AZ640" s="9"/>
      <c r="BA640" s="9"/>
    </row>
    <row r="641" spans="1:53" ht="12" customHeight="1" outlineLevel="1" x14ac:dyDescent="0.25">
      <c r="A641" s="7"/>
      <c r="B641" s="8"/>
      <c r="C641" s="18"/>
      <c r="D641" s="18"/>
      <c r="E641" s="18"/>
      <c r="F641" s="34"/>
      <c r="G641" s="27" t="str">
        <f t="shared" si="140"/>
        <v>YYBLBzd</v>
      </c>
      <c r="H641" s="232">
        <f t="shared" ref="H641:K641" si="146">IF(H555&gt;0,1,0)</f>
        <v>0</v>
      </c>
      <c r="I641" s="232">
        <f t="shared" si="146"/>
        <v>1</v>
      </c>
      <c r="J641" s="232">
        <f t="shared" si="146"/>
        <v>1</v>
      </c>
      <c r="K641" s="232">
        <f t="shared" si="146"/>
        <v>1</v>
      </c>
      <c r="L641" s="743" cm="1">
        <f t="array" ref="L641">INDEX($H641:$K641,0,MATCH(L$594,$H$594:$K$594,0))*HLOOKUP(L$593,$J$590:$R$591,2)</f>
        <v>0</v>
      </c>
      <c r="M641" s="743" cm="1">
        <f t="array" ref="M641">INDEX($H641:$K641,0,MATCH(M$594,$H$594:$K$594,0))*HLOOKUP(M$593,$J$590:$R$591,2)</f>
        <v>1</v>
      </c>
      <c r="N641" s="743" cm="1">
        <f t="array" ref="N641">INDEX($H641:$K641,0,MATCH(N$594,$H$594:$K$594,0))*HLOOKUP(N$593,$J$590:$R$591,2)</f>
        <v>1</v>
      </c>
      <c r="O641" s="743" cm="1">
        <f t="array" ref="O641">INDEX($H641:$K641,0,MATCH(O$594,$H$594:$K$594,0))*HLOOKUP(O$593,$J$590:$R$591,2)</f>
        <v>1</v>
      </c>
      <c r="P641" s="743" cm="1">
        <f t="array" ref="P641">INDEX($H641:$K641,0,MATCH(P$594,$H$594:$K$594,0))*HLOOKUP(P$593,$J$590:$R$591,2)</f>
        <v>0</v>
      </c>
      <c r="Q641" s="743" cm="1">
        <f t="array" ref="Q641">INDEX($H641:$K641,0,MATCH(Q$594,$H$594:$K$594,0))*HLOOKUP(Q$593,$J$590:$R$591,2)</f>
        <v>1</v>
      </c>
      <c r="R641" s="743" cm="1">
        <f t="array" ref="R641">INDEX($H641:$K641,0,MATCH(R$594,$H$594:$K$594,0))*HLOOKUP(R$593,$J$590:$R$591,2)</f>
        <v>1</v>
      </c>
      <c r="S641" s="743" cm="1">
        <f t="array" ref="S641">INDEX($H641:$K641,0,MATCH(S$594,$H$594:$K$594,0))*HLOOKUP(S$593,$J$590:$R$591,2)</f>
        <v>1</v>
      </c>
      <c r="T641" s="743" cm="1">
        <f t="array" ref="T641">INDEX($H641:$K641,0,MATCH(T$594,$H$594:$K$594,0))*HLOOKUP(T$593,$J$590:$R$591,2)</f>
        <v>0</v>
      </c>
      <c r="U641" s="743" cm="1">
        <f t="array" ref="U641">INDEX($H641:$K641,0,MATCH(U$594,$H$594:$K$594,0))*HLOOKUP(U$593,$J$590:$R$591,2)</f>
        <v>1</v>
      </c>
      <c r="V641" s="743" cm="1">
        <f t="array" ref="V641">INDEX($H641:$K641,0,MATCH(V$594,$H$594:$K$594,0))*HLOOKUP(V$593,$J$590:$R$591,2)</f>
        <v>1</v>
      </c>
      <c r="W641" s="743" cm="1">
        <f t="array" ref="W641">INDEX($H641:$K641,0,MATCH(W$594,$H$594:$K$594,0))*HLOOKUP(W$593,$J$590:$R$591,2)</f>
        <v>1</v>
      </c>
      <c r="X641" s="743" cm="1">
        <f t="array" ref="X641">INDEX($H641:$K641,0,MATCH(X$594,$H$594:$K$594,0))*HLOOKUP(X$593,$J$590:$R$591,2)</f>
        <v>0</v>
      </c>
      <c r="Y641" s="743" cm="1">
        <f t="array" ref="Y641">INDEX($H641:$K641,0,MATCH(Y$594,$H$594:$K$594,0))*HLOOKUP(Y$593,$J$590:$R$591,2)</f>
        <v>1</v>
      </c>
      <c r="Z641" s="743" cm="1">
        <f t="array" ref="Z641">INDEX($H641:$K641,0,MATCH(Z$594,$H$594:$K$594,0))*HLOOKUP(Z$593,$J$590:$R$591,2)</f>
        <v>1</v>
      </c>
      <c r="AA641" s="743" cm="1">
        <f t="array" ref="AA641">INDEX($H641:$K641,0,MATCH(AA$594,$H$594:$K$594,0))*HLOOKUP(AA$593,$J$590:$R$591,2)</f>
        <v>1</v>
      </c>
      <c r="AB641" s="743" cm="1">
        <f t="array" ref="AB641">INDEX($H641:$K641,0,MATCH(AB$594,$H$594:$K$594,0))*HLOOKUP(AB$593,$J$590:$R$591,2)</f>
        <v>0</v>
      </c>
      <c r="AC641" s="743" cm="1">
        <f t="array" ref="AC641">INDEX($H641:$K641,0,MATCH(AC$594,$H$594:$K$594,0))*HLOOKUP(AC$593,$J$590:$R$591,2)</f>
        <v>1</v>
      </c>
      <c r="AD641" s="743" cm="1">
        <f t="array" ref="AD641">INDEX($H641:$K641,0,MATCH(AD$594,$H$594:$K$594,0))*HLOOKUP(AD$593,$J$590:$R$591,2)</f>
        <v>1</v>
      </c>
      <c r="AE641" s="743" cm="1">
        <f t="array" ref="AE641">INDEX($H641:$K641,0,MATCH(AE$594,$H$594:$K$594,0))*HLOOKUP(AE$593,$J$590:$R$591,2)</f>
        <v>1</v>
      </c>
      <c r="AF641" s="743" cm="1">
        <f t="array" ref="AF641">INDEX($H641:$K641,0,MATCH(AF$594,$H$594:$K$594,0))*HLOOKUP(AF$593,$J$590:$R$591,2)</f>
        <v>0</v>
      </c>
      <c r="AG641" s="743" cm="1">
        <f t="array" ref="AG641">INDEX($H641:$K641,0,MATCH(AG$594,$H$594:$K$594,0))*HLOOKUP(AG$593,$J$590:$R$591,2)</f>
        <v>1</v>
      </c>
      <c r="AH641" s="743" cm="1">
        <f t="array" ref="AH641">INDEX($H641:$K641,0,MATCH(AH$594,$H$594:$K$594,0))*HLOOKUP(AH$593,$J$590:$R$591,2)</f>
        <v>1</v>
      </c>
      <c r="AI641" s="743" cm="1">
        <f t="array" ref="AI641">INDEX($H641:$K641,0,MATCH(AI$594,$H$594:$K$594,0))*HLOOKUP(AI$593,$J$590:$R$591,2)</f>
        <v>1</v>
      </c>
      <c r="AJ641" s="743" cm="1">
        <f t="array" ref="AJ641">INDEX($H641:$K641,0,MATCH(AJ$594,$H$594:$K$594,0))*HLOOKUP(AJ$593,$J$590:$R$591,2)</f>
        <v>0</v>
      </c>
      <c r="AK641" s="743" cm="1">
        <f t="array" ref="AK641">INDEX($H641:$K641,0,MATCH(AK$594,$H$594:$K$594,0))*HLOOKUP(AK$593,$J$590:$R$591,2)</f>
        <v>1</v>
      </c>
      <c r="AL641" s="743" cm="1">
        <f t="array" ref="AL641">INDEX($H641:$K641,0,MATCH(AL$594,$H$594:$K$594,0))*HLOOKUP(AL$593,$J$590:$R$591,2)</f>
        <v>1</v>
      </c>
      <c r="AM641" s="743" cm="1">
        <f t="array" ref="AM641">INDEX($H641:$K641,0,MATCH(AM$594,$H$594:$K$594,0))*HLOOKUP(AM$593,$J$590:$R$591,2)</f>
        <v>1</v>
      </c>
      <c r="AN641" s="743" cm="1">
        <f t="array" ref="AN641">INDEX($H641:$K641,0,MATCH(AN$594,$H$594:$K$594,0))*HLOOKUP(AN$593,$J$590:$R$591,2)</f>
        <v>0</v>
      </c>
      <c r="AO641" s="743" cm="1">
        <f t="array" ref="AO641">INDEX($H641:$K641,0,MATCH(AO$594,$H$594:$K$594,0))*HLOOKUP(AO$593,$J$590:$R$591,2)</f>
        <v>1</v>
      </c>
      <c r="AP641" s="743" cm="1">
        <f t="array" ref="AP641">INDEX($H641:$K641,0,MATCH(AP$594,$H$594:$K$594,0))*HLOOKUP(AP$593,$J$590:$R$591,2)</f>
        <v>1</v>
      </c>
      <c r="AQ641" s="743" cm="1">
        <f t="array" ref="AQ641">INDEX($H641:$K641,0,MATCH(AQ$594,$H$594:$K$594,0))*HLOOKUP(AQ$593,$J$590:$R$591,2)</f>
        <v>1</v>
      </c>
      <c r="AR641" s="743" cm="1">
        <f t="array" ref="AR641">INDEX($H641:$K641,0,MATCH(AR$594,$H$594:$K$594,0))*HLOOKUP(AR$593,$J$590:$R$591,2)</f>
        <v>0</v>
      </c>
      <c r="AS641" s="743" cm="1">
        <f t="array" ref="AS641">INDEX($H641:$K641,0,MATCH(AS$594,$H$594:$K$594,0))*HLOOKUP(AS$593,$J$590:$R$591,2)</f>
        <v>1</v>
      </c>
      <c r="AT641" s="743" cm="1">
        <f t="array" ref="AT641">INDEX($H641:$K641,0,MATCH(AT$594,$H$594:$K$594,0))*HLOOKUP(AT$593,$J$590:$R$591,2)</f>
        <v>1</v>
      </c>
      <c r="AU641" s="743" cm="1">
        <f t="array" ref="AU641">INDEX($H641:$K641,0,MATCH(AU$594,$H$594:$K$594,0))*HLOOKUP(AU$593,$J$590:$R$591,2)</f>
        <v>1</v>
      </c>
      <c r="AV641" s="196"/>
      <c r="AW641" s="196"/>
      <c r="AX641" s="17"/>
      <c r="AY641" s="9"/>
      <c r="AZ641" s="9"/>
      <c r="BA641" s="9"/>
    </row>
    <row r="642" spans="1:53" ht="12" customHeight="1" outlineLevel="1" x14ac:dyDescent="0.25">
      <c r="A642" s="7"/>
      <c r="B642" s="8"/>
      <c r="C642" s="18"/>
      <c r="D642" s="18"/>
      <c r="E642" s="18"/>
      <c r="F642" s="34"/>
      <c r="G642" s="27" t="str">
        <f t="shared" si="140"/>
        <v>YYLBNb</v>
      </c>
      <c r="H642" s="232">
        <f t="shared" ref="H642:K642" si="147">IF(H556&gt;0,1,0)</f>
        <v>0</v>
      </c>
      <c r="I642" s="232">
        <f t="shared" si="147"/>
        <v>1</v>
      </c>
      <c r="J642" s="232">
        <f t="shared" si="147"/>
        <v>1</v>
      </c>
      <c r="K642" s="232">
        <f t="shared" si="147"/>
        <v>1</v>
      </c>
      <c r="L642" s="743" cm="1">
        <f t="array" ref="L642">INDEX($H642:$K642,0,MATCH(L$594,$H$594:$K$594,0))*HLOOKUP(L$593,$J$590:$R$591,2)</f>
        <v>0</v>
      </c>
      <c r="M642" s="743" cm="1">
        <f t="array" ref="M642">INDEX($H642:$K642,0,MATCH(M$594,$H$594:$K$594,0))*HLOOKUP(M$593,$J$590:$R$591,2)</f>
        <v>1</v>
      </c>
      <c r="N642" s="743" cm="1">
        <f t="array" ref="N642">INDEX($H642:$K642,0,MATCH(N$594,$H$594:$K$594,0))*HLOOKUP(N$593,$J$590:$R$591,2)</f>
        <v>1</v>
      </c>
      <c r="O642" s="743" cm="1">
        <f t="array" ref="O642">INDEX($H642:$K642,0,MATCH(O$594,$H$594:$K$594,0))*HLOOKUP(O$593,$J$590:$R$591,2)</f>
        <v>1</v>
      </c>
      <c r="P642" s="743" cm="1">
        <f t="array" ref="P642">INDEX($H642:$K642,0,MATCH(P$594,$H$594:$K$594,0))*HLOOKUP(P$593,$J$590:$R$591,2)</f>
        <v>0</v>
      </c>
      <c r="Q642" s="743" cm="1">
        <f t="array" ref="Q642">INDEX($H642:$K642,0,MATCH(Q$594,$H$594:$K$594,0))*HLOOKUP(Q$593,$J$590:$R$591,2)</f>
        <v>1</v>
      </c>
      <c r="R642" s="743" cm="1">
        <f t="array" ref="R642">INDEX($H642:$K642,0,MATCH(R$594,$H$594:$K$594,0))*HLOOKUP(R$593,$J$590:$R$591,2)</f>
        <v>1</v>
      </c>
      <c r="S642" s="743" cm="1">
        <f t="array" ref="S642">INDEX($H642:$K642,0,MATCH(S$594,$H$594:$K$594,0))*HLOOKUP(S$593,$J$590:$R$591,2)</f>
        <v>1</v>
      </c>
      <c r="T642" s="743" cm="1">
        <f t="array" ref="T642">INDEX($H642:$K642,0,MATCH(T$594,$H$594:$K$594,0))*HLOOKUP(T$593,$J$590:$R$591,2)</f>
        <v>0</v>
      </c>
      <c r="U642" s="743" cm="1">
        <f t="array" ref="U642">INDEX($H642:$K642,0,MATCH(U$594,$H$594:$K$594,0))*HLOOKUP(U$593,$J$590:$R$591,2)</f>
        <v>1</v>
      </c>
      <c r="V642" s="743" cm="1">
        <f t="array" ref="V642">INDEX($H642:$K642,0,MATCH(V$594,$H$594:$K$594,0))*HLOOKUP(V$593,$J$590:$R$591,2)</f>
        <v>1</v>
      </c>
      <c r="W642" s="743" cm="1">
        <f t="array" ref="W642">INDEX($H642:$K642,0,MATCH(W$594,$H$594:$K$594,0))*HLOOKUP(W$593,$J$590:$R$591,2)</f>
        <v>1</v>
      </c>
      <c r="X642" s="743" cm="1">
        <f t="array" ref="X642">INDEX($H642:$K642,0,MATCH(X$594,$H$594:$K$594,0))*HLOOKUP(X$593,$J$590:$R$591,2)</f>
        <v>0</v>
      </c>
      <c r="Y642" s="743" cm="1">
        <f t="array" ref="Y642">INDEX($H642:$K642,0,MATCH(Y$594,$H$594:$K$594,0))*HLOOKUP(Y$593,$J$590:$R$591,2)</f>
        <v>1</v>
      </c>
      <c r="Z642" s="743" cm="1">
        <f t="array" ref="Z642">INDEX($H642:$K642,0,MATCH(Z$594,$H$594:$K$594,0))*HLOOKUP(Z$593,$J$590:$R$591,2)</f>
        <v>1</v>
      </c>
      <c r="AA642" s="743" cm="1">
        <f t="array" ref="AA642">INDEX($H642:$K642,0,MATCH(AA$594,$H$594:$K$594,0))*HLOOKUP(AA$593,$J$590:$R$591,2)</f>
        <v>1</v>
      </c>
      <c r="AB642" s="743" cm="1">
        <f t="array" ref="AB642">INDEX($H642:$K642,0,MATCH(AB$594,$H$594:$K$594,0))*HLOOKUP(AB$593,$J$590:$R$591,2)</f>
        <v>0</v>
      </c>
      <c r="AC642" s="743" cm="1">
        <f t="array" ref="AC642">INDEX($H642:$K642,0,MATCH(AC$594,$H$594:$K$594,0))*HLOOKUP(AC$593,$J$590:$R$591,2)</f>
        <v>1</v>
      </c>
      <c r="AD642" s="743" cm="1">
        <f t="array" ref="AD642">INDEX($H642:$K642,0,MATCH(AD$594,$H$594:$K$594,0))*HLOOKUP(AD$593,$J$590:$R$591,2)</f>
        <v>1</v>
      </c>
      <c r="AE642" s="743" cm="1">
        <f t="array" ref="AE642">INDEX($H642:$K642,0,MATCH(AE$594,$H$594:$K$594,0))*HLOOKUP(AE$593,$J$590:$R$591,2)</f>
        <v>1</v>
      </c>
      <c r="AF642" s="743" cm="1">
        <f t="array" ref="AF642">INDEX($H642:$K642,0,MATCH(AF$594,$H$594:$K$594,0))*HLOOKUP(AF$593,$J$590:$R$591,2)</f>
        <v>0</v>
      </c>
      <c r="AG642" s="743" cm="1">
        <f t="array" ref="AG642">INDEX($H642:$K642,0,MATCH(AG$594,$H$594:$K$594,0))*HLOOKUP(AG$593,$J$590:$R$591,2)</f>
        <v>1</v>
      </c>
      <c r="AH642" s="743" cm="1">
        <f t="array" ref="AH642">INDEX($H642:$K642,0,MATCH(AH$594,$H$594:$K$594,0))*HLOOKUP(AH$593,$J$590:$R$591,2)</f>
        <v>1</v>
      </c>
      <c r="AI642" s="743" cm="1">
        <f t="array" ref="AI642">INDEX($H642:$K642,0,MATCH(AI$594,$H$594:$K$594,0))*HLOOKUP(AI$593,$J$590:$R$591,2)</f>
        <v>1</v>
      </c>
      <c r="AJ642" s="743" cm="1">
        <f t="array" ref="AJ642">INDEX($H642:$K642,0,MATCH(AJ$594,$H$594:$K$594,0))*HLOOKUP(AJ$593,$J$590:$R$591,2)</f>
        <v>0</v>
      </c>
      <c r="AK642" s="743" cm="1">
        <f t="array" ref="AK642">INDEX($H642:$K642,0,MATCH(AK$594,$H$594:$K$594,0))*HLOOKUP(AK$593,$J$590:$R$591,2)</f>
        <v>1</v>
      </c>
      <c r="AL642" s="743" cm="1">
        <f t="array" ref="AL642">INDEX($H642:$K642,0,MATCH(AL$594,$H$594:$K$594,0))*HLOOKUP(AL$593,$J$590:$R$591,2)</f>
        <v>1</v>
      </c>
      <c r="AM642" s="743" cm="1">
        <f t="array" ref="AM642">INDEX($H642:$K642,0,MATCH(AM$594,$H$594:$K$594,0))*HLOOKUP(AM$593,$J$590:$R$591,2)</f>
        <v>1</v>
      </c>
      <c r="AN642" s="743" cm="1">
        <f t="array" ref="AN642">INDEX($H642:$K642,0,MATCH(AN$594,$H$594:$K$594,0))*HLOOKUP(AN$593,$J$590:$R$591,2)</f>
        <v>0</v>
      </c>
      <c r="AO642" s="743" cm="1">
        <f t="array" ref="AO642">INDEX($H642:$K642,0,MATCH(AO$594,$H$594:$K$594,0))*HLOOKUP(AO$593,$J$590:$R$591,2)</f>
        <v>1</v>
      </c>
      <c r="AP642" s="743" cm="1">
        <f t="array" ref="AP642">INDEX($H642:$K642,0,MATCH(AP$594,$H$594:$K$594,0))*HLOOKUP(AP$593,$J$590:$R$591,2)</f>
        <v>1</v>
      </c>
      <c r="AQ642" s="743" cm="1">
        <f t="array" ref="AQ642">INDEX($H642:$K642,0,MATCH(AQ$594,$H$594:$K$594,0))*HLOOKUP(AQ$593,$J$590:$R$591,2)</f>
        <v>1</v>
      </c>
      <c r="AR642" s="743" cm="1">
        <f t="array" ref="AR642">INDEX($H642:$K642,0,MATCH(AR$594,$H$594:$K$594,0))*HLOOKUP(AR$593,$J$590:$R$591,2)</f>
        <v>0</v>
      </c>
      <c r="AS642" s="743" cm="1">
        <f t="array" ref="AS642">INDEX($H642:$K642,0,MATCH(AS$594,$H$594:$K$594,0))*HLOOKUP(AS$593,$J$590:$R$591,2)</f>
        <v>1</v>
      </c>
      <c r="AT642" s="743" cm="1">
        <f t="array" ref="AT642">INDEX($H642:$K642,0,MATCH(AT$594,$H$594:$K$594,0))*HLOOKUP(AT$593,$J$590:$R$591,2)</f>
        <v>1</v>
      </c>
      <c r="AU642" s="743" cm="1">
        <f t="array" ref="AU642">INDEX($H642:$K642,0,MATCH(AU$594,$H$594:$K$594,0))*HLOOKUP(AU$593,$J$590:$R$591,2)</f>
        <v>1</v>
      </c>
      <c r="AV642" s="196"/>
      <c r="AW642" s="196"/>
      <c r="AX642" s="17"/>
      <c r="AY642" s="9"/>
      <c r="AZ642" s="9"/>
      <c r="BA642" s="9"/>
    </row>
    <row r="643" spans="1:53" ht="12" customHeight="1" outlineLevel="1" x14ac:dyDescent="0.25">
      <c r="A643" s="7"/>
      <c r="B643" s="8"/>
      <c r="C643" s="18"/>
      <c r="D643" s="18"/>
      <c r="E643" s="18"/>
      <c r="F643" s="34"/>
      <c r="G643" s="27" t="str">
        <f t="shared" si="140"/>
        <v>YYLBNbd</v>
      </c>
      <c r="H643" s="232">
        <f t="shared" ref="H643:K643" si="148">IF(H557&gt;0,1,0)</f>
        <v>0</v>
      </c>
      <c r="I643" s="232">
        <f t="shared" si="148"/>
        <v>1</v>
      </c>
      <c r="J643" s="232">
        <f t="shared" si="148"/>
        <v>1</v>
      </c>
      <c r="K643" s="232">
        <f t="shared" si="148"/>
        <v>1</v>
      </c>
      <c r="L643" s="743" cm="1">
        <f t="array" ref="L643">INDEX($H643:$K643,0,MATCH(L$594,$H$594:$K$594,0))*HLOOKUP(L$593,$J$590:$R$591,2)</f>
        <v>0</v>
      </c>
      <c r="M643" s="743" cm="1">
        <f t="array" ref="M643">INDEX($H643:$K643,0,MATCH(M$594,$H$594:$K$594,0))*HLOOKUP(M$593,$J$590:$R$591,2)</f>
        <v>1</v>
      </c>
      <c r="N643" s="743" cm="1">
        <f t="array" ref="N643">INDEX($H643:$K643,0,MATCH(N$594,$H$594:$K$594,0))*HLOOKUP(N$593,$J$590:$R$591,2)</f>
        <v>1</v>
      </c>
      <c r="O643" s="743" cm="1">
        <f t="array" ref="O643">INDEX($H643:$K643,0,MATCH(O$594,$H$594:$K$594,0))*HLOOKUP(O$593,$J$590:$R$591,2)</f>
        <v>1</v>
      </c>
      <c r="P643" s="743" cm="1">
        <f t="array" ref="P643">INDEX($H643:$K643,0,MATCH(P$594,$H$594:$K$594,0))*HLOOKUP(P$593,$J$590:$R$591,2)</f>
        <v>0</v>
      </c>
      <c r="Q643" s="743" cm="1">
        <f t="array" ref="Q643">INDEX($H643:$K643,0,MATCH(Q$594,$H$594:$K$594,0))*HLOOKUP(Q$593,$J$590:$R$591,2)</f>
        <v>1</v>
      </c>
      <c r="R643" s="743" cm="1">
        <f t="array" ref="R643">INDEX($H643:$K643,0,MATCH(R$594,$H$594:$K$594,0))*HLOOKUP(R$593,$J$590:$R$591,2)</f>
        <v>1</v>
      </c>
      <c r="S643" s="743" cm="1">
        <f t="array" ref="S643">INDEX($H643:$K643,0,MATCH(S$594,$H$594:$K$594,0))*HLOOKUP(S$593,$J$590:$R$591,2)</f>
        <v>1</v>
      </c>
      <c r="T643" s="743" cm="1">
        <f t="array" ref="T643">INDEX($H643:$K643,0,MATCH(T$594,$H$594:$K$594,0))*HLOOKUP(T$593,$J$590:$R$591,2)</f>
        <v>0</v>
      </c>
      <c r="U643" s="743" cm="1">
        <f t="array" ref="U643">INDEX($H643:$K643,0,MATCH(U$594,$H$594:$K$594,0))*HLOOKUP(U$593,$J$590:$R$591,2)</f>
        <v>1</v>
      </c>
      <c r="V643" s="743" cm="1">
        <f t="array" ref="V643">INDEX($H643:$K643,0,MATCH(V$594,$H$594:$K$594,0))*HLOOKUP(V$593,$J$590:$R$591,2)</f>
        <v>1</v>
      </c>
      <c r="W643" s="743" cm="1">
        <f t="array" ref="W643">INDEX($H643:$K643,0,MATCH(W$594,$H$594:$K$594,0))*HLOOKUP(W$593,$J$590:$R$591,2)</f>
        <v>1</v>
      </c>
      <c r="X643" s="743" cm="1">
        <f t="array" ref="X643">INDEX($H643:$K643,0,MATCH(X$594,$H$594:$K$594,0))*HLOOKUP(X$593,$J$590:$R$591,2)</f>
        <v>0</v>
      </c>
      <c r="Y643" s="743" cm="1">
        <f t="array" ref="Y643">INDEX($H643:$K643,0,MATCH(Y$594,$H$594:$K$594,0))*HLOOKUP(Y$593,$J$590:$R$591,2)</f>
        <v>1</v>
      </c>
      <c r="Z643" s="743" cm="1">
        <f t="array" ref="Z643">INDEX($H643:$K643,0,MATCH(Z$594,$H$594:$K$594,0))*HLOOKUP(Z$593,$J$590:$R$591,2)</f>
        <v>1</v>
      </c>
      <c r="AA643" s="743" cm="1">
        <f t="array" ref="AA643">INDEX($H643:$K643,0,MATCH(AA$594,$H$594:$K$594,0))*HLOOKUP(AA$593,$J$590:$R$591,2)</f>
        <v>1</v>
      </c>
      <c r="AB643" s="743" cm="1">
        <f t="array" ref="AB643">INDEX($H643:$K643,0,MATCH(AB$594,$H$594:$K$594,0))*HLOOKUP(AB$593,$J$590:$R$591,2)</f>
        <v>0</v>
      </c>
      <c r="AC643" s="743" cm="1">
        <f t="array" ref="AC643">INDEX($H643:$K643,0,MATCH(AC$594,$H$594:$K$594,0))*HLOOKUP(AC$593,$J$590:$R$591,2)</f>
        <v>1</v>
      </c>
      <c r="AD643" s="743" cm="1">
        <f t="array" ref="AD643">INDEX($H643:$K643,0,MATCH(AD$594,$H$594:$K$594,0))*HLOOKUP(AD$593,$J$590:$R$591,2)</f>
        <v>1</v>
      </c>
      <c r="AE643" s="743" cm="1">
        <f t="array" ref="AE643">INDEX($H643:$K643,0,MATCH(AE$594,$H$594:$K$594,0))*HLOOKUP(AE$593,$J$590:$R$591,2)</f>
        <v>1</v>
      </c>
      <c r="AF643" s="743" cm="1">
        <f t="array" ref="AF643">INDEX($H643:$K643,0,MATCH(AF$594,$H$594:$K$594,0))*HLOOKUP(AF$593,$J$590:$R$591,2)</f>
        <v>0</v>
      </c>
      <c r="AG643" s="743" cm="1">
        <f t="array" ref="AG643">INDEX($H643:$K643,0,MATCH(AG$594,$H$594:$K$594,0))*HLOOKUP(AG$593,$J$590:$R$591,2)</f>
        <v>1</v>
      </c>
      <c r="AH643" s="743" cm="1">
        <f t="array" ref="AH643">INDEX($H643:$K643,0,MATCH(AH$594,$H$594:$K$594,0))*HLOOKUP(AH$593,$J$590:$R$591,2)</f>
        <v>1</v>
      </c>
      <c r="AI643" s="743" cm="1">
        <f t="array" ref="AI643">INDEX($H643:$K643,0,MATCH(AI$594,$H$594:$K$594,0))*HLOOKUP(AI$593,$J$590:$R$591,2)</f>
        <v>1</v>
      </c>
      <c r="AJ643" s="743" cm="1">
        <f t="array" ref="AJ643">INDEX($H643:$K643,0,MATCH(AJ$594,$H$594:$K$594,0))*HLOOKUP(AJ$593,$J$590:$R$591,2)</f>
        <v>0</v>
      </c>
      <c r="AK643" s="743" cm="1">
        <f t="array" ref="AK643">INDEX($H643:$K643,0,MATCH(AK$594,$H$594:$K$594,0))*HLOOKUP(AK$593,$J$590:$R$591,2)</f>
        <v>1</v>
      </c>
      <c r="AL643" s="743" cm="1">
        <f t="array" ref="AL643">INDEX($H643:$K643,0,MATCH(AL$594,$H$594:$K$594,0))*HLOOKUP(AL$593,$J$590:$R$591,2)</f>
        <v>1</v>
      </c>
      <c r="AM643" s="743" cm="1">
        <f t="array" ref="AM643">INDEX($H643:$K643,0,MATCH(AM$594,$H$594:$K$594,0))*HLOOKUP(AM$593,$J$590:$R$591,2)</f>
        <v>1</v>
      </c>
      <c r="AN643" s="743" cm="1">
        <f t="array" ref="AN643">INDEX($H643:$K643,0,MATCH(AN$594,$H$594:$K$594,0))*HLOOKUP(AN$593,$J$590:$R$591,2)</f>
        <v>0</v>
      </c>
      <c r="AO643" s="743" cm="1">
        <f t="array" ref="AO643">INDEX($H643:$K643,0,MATCH(AO$594,$H$594:$K$594,0))*HLOOKUP(AO$593,$J$590:$R$591,2)</f>
        <v>1</v>
      </c>
      <c r="AP643" s="743" cm="1">
        <f t="array" ref="AP643">INDEX($H643:$K643,0,MATCH(AP$594,$H$594:$K$594,0))*HLOOKUP(AP$593,$J$590:$R$591,2)</f>
        <v>1</v>
      </c>
      <c r="AQ643" s="743" cm="1">
        <f t="array" ref="AQ643">INDEX($H643:$K643,0,MATCH(AQ$594,$H$594:$K$594,0))*HLOOKUP(AQ$593,$J$590:$R$591,2)</f>
        <v>1</v>
      </c>
      <c r="AR643" s="743" cm="1">
        <f t="array" ref="AR643">INDEX($H643:$K643,0,MATCH(AR$594,$H$594:$K$594,0))*HLOOKUP(AR$593,$J$590:$R$591,2)</f>
        <v>0</v>
      </c>
      <c r="AS643" s="743" cm="1">
        <f t="array" ref="AS643">INDEX($H643:$K643,0,MATCH(AS$594,$H$594:$K$594,0))*HLOOKUP(AS$593,$J$590:$R$591,2)</f>
        <v>1</v>
      </c>
      <c r="AT643" s="743" cm="1">
        <f t="array" ref="AT643">INDEX($H643:$K643,0,MATCH(AT$594,$H$594:$K$594,0))*HLOOKUP(AT$593,$J$590:$R$591,2)</f>
        <v>1</v>
      </c>
      <c r="AU643" s="743" cm="1">
        <f t="array" ref="AU643">INDEX($H643:$K643,0,MATCH(AU$594,$H$594:$K$594,0))*HLOOKUP(AU$593,$J$590:$R$591,2)</f>
        <v>1</v>
      </c>
      <c r="AV643" s="196"/>
      <c r="AW643" s="196"/>
      <c r="AX643" s="17"/>
      <c r="AY643" s="9"/>
      <c r="AZ643" s="9"/>
      <c r="BA643" s="9"/>
    </row>
    <row r="644" spans="1:53" ht="15" outlineLevel="1" x14ac:dyDescent="0.25">
      <c r="A644" s="7"/>
      <c r="B644" s="8"/>
      <c r="C644" s="18"/>
      <c r="D644" s="18"/>
      <c r="E644" s="18"/>
      <c r="F644" s="27"/>
      <c r="G644" s="27" t="str">
        <f t="shared" si="140"/>
        <v>YYNWNw</v>
      </c>
      <c r="H644" s="232">
        <f t="shared" ref="H644:K644" si="149">IF(H558&gt;0,1,0)</f>
        <v>0</v>
      </c>
      <c r="I644" s="232">
        <f t="shared" si="149"/>
        <v>1</v>
      </c>
      <c r="J644" s="232">
        <f t="shared" si="149"/>
        <v>1</v>
      </c>
      <c r="K644" s="232">
        <f t="shared" si="149"/>
        <v>1</v>
      </c>
      <c r="L644" s="743" cm="1">
        <f t="array" ref="L644">INDEX($H644:$K644,0,MATCH(L$594,$H$594:$K$594,0))*HLOOKUP(L$593,$J$590:$R$591,2)</f>
        <v>0</v>
      </c>
      <c r="M644" s="743" cm="1">
        <f t="array" ref="M644">INDEX($H644:$K644,0,MATCH(M$594,$H$594:$K$594,0))*HLOOKUP(M$593,$J$590:$R$591,2)</f>
        <v>1</v>
      </c>
      <c r="N644" s="743" cm="1">
        <f t="array" ref="N644">INDEX($H644:$K644,0,MATCH(N$594,$H$594:$K$594,0))*HLOOKUP(N$593,$J$590:$R$591,2)</f>
        <v>1</v>
      </c>
      <c r="O644" s="743" cm="1">
        <f t="array" ref="O644">INDEX($H644:$K644,0,MATCH(O$594,$H$594:$K$594,0))*HLOOKUP(O$593,$J$590:$R$591,2)</f>
        <v>1</v>
      </c>
      <c r="P644" s="743" cm="1">
        <f t="array" ref="P644">INDEX($H644:$K644,0,MATCH(P$594,$H$594:$K$594,0))*HLOOKUP(P$593,$J$590:$R$591,2)</f>
        <v>0</v>
      </c>
      <c r="Q644" s="743" cm="1">
        <f t="array" ref="Q644">INDEX($H644:$K644,0,MATCH(Q$594,$H$594:$K$594,0))*HLOOKUP(Q$593,$J$590:$R$591,2)</f>
        <v>1</v>
      </c>
      <c r="R644" s="743" cm="1">
        <f t="array" ref="R644">INDEX($H644:$K644,0,MATCH(R$594,$H$594:$K$594,0))*HLOOKUP(R$593,$J$590:$R$591,2)</f>
        <v>1</v>
      </c>
      <c r="S644" s="743" cm="1">
        <f t="array" ref="S644">INDEX($H644:$K644,0,MATCH(S$594,$H$594:$K$594,0))*HLOOKUP(S$593,$J$590:$R$591,2)</f>
        <v>1</v>
      </c>
      <c r="T644" s="743" cm="1">
        <f t="array" ref="T644">INDEX($H644:$K644,0,MATCH(T$594,$H$594:$K$594,0))*HLOOKUP(T$593,$J$590:$R$591,2)</f>
        <v>0</v>
      </c>
      <c r="U644" s="743" cm="1">
        <f t="array" ref="U644">INDEX($H644:$K644,0,MATCH(U$594,$H$594:$K$594,0))*HLOOKUP(U$593,$J$590:$R$591,2)</f>
        <v>1</v>
      </c>
      <c r="V644" s="743" cm="1">
        <f t="array" ref="V644">INDEX($H644:$K644,0,MATCH(V$594,$H$594:$K$594,0))*HLOOKUP(V$593,$J$590:$R$591,2)</f>
        <v>1</v>
      </c>
      <c r="W644" s="743" cm="1">
        <f t="array" ref="W644">INDEX($H644:$K644,0,MATCH(W$594,$H$594:$K$594,0))*HLOOKUP(W$593,$J$590:$R$591,2)</f>
        <v>1</v>
      </c>
      <c r="X644" s="743" cm="1">
        <f t="array" ref="X644">INDEX($H644:$K644,0,MATCH(X$594,$H$594:$K$594,0))*HLOOKUP(X$593,$J$590:$R$591,2)</f>
        <v>0</v>
      </c>
      <c r="Y644" s="743" cm="1">
        <f t="array" ref="Y644">INDEX($H644:$K644,0,MATCH(Y$594,$H$594:$K$594,0))*HLOOKUP(Y$593,$J$590:$R$591,2)</f>
        <v>1</v>
      </c>
      <c r="Z644" s="743" cm="1">
        <f t="array" ref="Z644">INDEX($H644:$K644,0,MATCH(Z$594,$H$594:$K$594,0))*HLOOKUP(Z$593,$J$590:$R$591,2)</f>
        <v>1</v>
      </c>
      <c r="AA644" s="743" cm="1">
        <f t="array" ref="AA644">INDEX($H644:$K644,0,MATCH(AA$594,$H$594:$K$594,0))*HLOOKUP(AA$593,$J$590:$R$591,2)</f>
        <v>1</v>
      </c>
      <c r="AB644" s="743" cm="1">
        <f t="array" ref="AB644">INDEX($H644:$K644,0,MATCH(AB$594,$H$594:$K$594,0))*HLOOKUP(AB$593,$J$590:$R$591,2)</f>
        <v>0</v>
      </c>
      <c r="AC644" s="743" cm="1">
        <f t="array" ref="AC644">INDEX($H644:$K644,0,MATCH(AC$594,$H$594:$K$594,0))*HLOOKUP(AC$593,$J$590:$R$591,2)</f>
        <v>1</v>
      </c>
      <c r="AD644" s="743" cm="1">
        <f t="array" ref="AD644">INDEX($H644:$K644,0,MATCH(AD$594,$H$594:$K$594,0))*HLOOKUP(AD$593,$J$590:$R$591,2)</f>
        <v>1</v>
      </c>
      <c r="AE644" s="743" cm="1">
        <f t="array" ref="AE644">INDEX($H644:$K644,0,MATCH(AE$594,$H$594:$K$594,0))*HLOOKUP(AE$593,$J$590:$R$591,2)</f>
        <v>1</v>
      </c>
      <c r="AF644" s="743" cm="1">
        <f t="array" ref="AF644">INDEX($H644:$K644,0,MATCH(AF$594,$H$594:$K$594,0))*HLOOKUP(AF$593,$J$590:$R$591,2)</f>
        <v>0</v>
      </c>
      <c r="AG644" s="743" cm="1">
        <f t="array" ref="AG644">INDEX($H644:$K644,0,MATCH(AG$594,$H$594:$K$594,0))*HLOOKUP(AG$593,$J$590:$R$591,2)</f>
        <v>1</v>
      </c>
      <c r="AH644" s="743" cm="1">
        <f t="array" ref="AH644">INDEX($H644:$K644,0,MATCH(AH$594,$H$594:$K$594,0))*HLOOKUP(AH$593,$J$590:$R$591,2)</f>
        <v>1</v>
      </c>
      <c r="AI644" s="743" cm="1">
        <f t="array" ref="AI644">INDEX($H644:$K644,0,MATCH(AI$594,$H$594:$K$594,0))*HLOOKUP(AI$593,$J$590:$R$591,2)</f>
        <v>1</v>
      </c>
      <c r="AJ644" s="743" cm="1">
        <f t="array" ref="AJ644">INDEX($H644:$K644,0,MATCH(AJ$594,$H$594:$K$594,0))*HLOOKUP(AJ$593,$J$590:$R$591,2)</f>
        <v>0</v>
      </c>
      <c r="AK644" s="743" cm="1">
        <f t="array" ref="AK644">INDEX($H644:$K644,0,MATCH(AK$594,$H$594:$K$594,0))*HLOOKUP(AK$593,$J$590:$R$591,2)</f>
        <v>1</v>
      </c>
      <c r="AL644" s="743" cm="1">
        <f t="array" ref="AL644">INDEX($H644:$K644,0,MATCH(AL$594,$H$594:$K$594,0))*HLOOKUP(AL$593,$J$590:$R$591,2)</f>
        <v>1</v>
      </c>
      <c r="AM644" s="743" cm="1">
        <f t="array" ref="AM644">INDEX($H644:$K644,0,MATCH(AM$594,$H$594:$K$594,0))*HLOOKUP(AM$593,$J$590:$R$591,2)</f>
        <v>1</v>
      </c>
      <c r="AN644" s="743" cm="1">
        <f t="array" ref="AN644">INDEX($H644:$K644,0,MATCH(AN$594,$H$594:$K$594,0))*HLOOKUP(AN$593,$J$590:$R$591,2)</f>
        <v>0</v>
      </c>
      <c r="AO644" s="743" cm="1">
        <f t="array" ref="AO644">INDEX($H644:$K644,0,MATCH(AO$594,$H$594:$K$594,0))*HLOOKUP(AO$593,$J$590:$R$591,2)</f>
        <v>1</v>
      </c>
      <c r="AP644" s="743" cm="1">
        <f t="array" ref="AP644">INDEX($H644:$K644,0,MATCH(AP$594,$H$594:$K$594,0))*HLOOKUP(AP$593,$J$590:$R$591,2)</f>
        <v>1</v>
      </c>
      <c r="AQ644" s="743" cm="1">
        <f t="array" ref="AQ644">INDEX($H644:$K644,0,MATCH(AQ$594,$H$594:$K$594,0))*HLOOKUP(AQ$593,$J$590:$R$591,2)</f>
        <v>1</v>
      </c>
      <c r="AR644" s="743" cm="1">
        <f t="array" ref="AR644">INDEX($H644:$K644,0,MATCH(AR$594,$H$594:$K$594,0))*HLOOKUP(AR$593,$J$590:$R$591,2)</f>
        <v>0</v>
      </c>
      <c r="AS644" s="743" cm="1">
        <f t="array" ref="AS644">INDEX($H644:$K644,0,MATCH(AS$594,$H$594:$K$594,0))*HLOOKUP(AS$593,$J$590:$R$591,2)</f>
        <v>1</v>
      </c>
      <c r="AT644" s="743" cm="1">
        <f t="array" ref="AT644">INDEX($H644:$K644,0,MATCH(AT$594,$H$594:$K$594,0))*HLOOKUP(AT$593,$J$590:$R$591,2)</f>
        <v>1</v>
      </c>
      <c r="AU644" s="743" cm="1">
        <f t="array" ref="AU644">INDEX($H644:$K644,0,MATCH(AU$594,$H$594:$K$594,0))*HLOOKUP(AU$593,$J$590:$R$591,2)</f>
        <v>1</v>
      </c>
      <c r="AV644" s="196"/>
      <c r="AW644" s="196"/>
      <c r="AX644" s="17"/>
      <c r="AY644" s="9"/>
      <c r="AZ644" s="9"/>
      <c r="BA644" s="9"/>
    </row>
    <row r="645" spans="1:53" ht="15" outlineLevel="1" x14ac:dyDescent="0.25">
      <c r="A645" s="7"/>
      <c r="B645" s="8"/>
      <c r="C645" s="18"/>
      <c r="D645" s="18"/>
      <c r="E645" s="18"/>
      <c r="F645" s="27"/>
      <c r="G645" s="27" t="str">
        <f t="shared" si="140"/>
        <v>YYNWNwd</v>
      </c>
      <c r="H645" s="232">
        <f t="shared" ref="H645:K645" si="150">IF(H559&gt;0,1,0)</f>
        <v>0</v>
      </c>
      <c r="I645" s="232">
        <f t="shared" si="150"/>
        <v>1</v>
      </c>
      <c r="J645" s="232">
        <f t="shared" si="150"/>
        <v>1</v>
      </c>
      <c r="K645" s="232">
        <f t="shared" si="150"/>
        <v>1</v>
      </c>
      <c r="L645" s="743" cm="1">
        <f t="array" ref="L645">INDEX($H645:$K645,0,MATCH(L$594,$H$594:$K$594,0))*HLOOKUP(L$593,$J$590:$R$591,2)</f>
        <v>0</v>
      </c>
      <c r="M645" s="743" cm="1">
        <f t="array" ref="M645">INDEX($H645:$K645,0,MATCH(M$594,$H$594:$K$594,0))*HLOOKUP(M$593,$J$590:$R$591,2)</f>
        <v>1</v>
      </c>
      <c r="N645" s="743" cm="1">
        <f t="array" ref="N645">INDEX($H645:$K645,0,MATCH(N$594,$H$594:$K$594,0))*HLOOKUP(N$593,$J$590:$R$591,2)</f>
        <v>1</v>
      </c>
      <c r="O645" s="743" cm="1">
        <f t="array" ref="O645">INDEX($H645:$K645,0,MATCH(O$594,$H$594:$K$594,0))*HLOOKUP(O$593,$J$590:$R$591,2)</f>
        <v>1</v>
      </c>
      <c r="P645" s="743" cm="1">
        <f t="array" ref="P645">INDEX($H645:$K645,0,MATCH(P$594,$H$594:$K$594,0))*HLOOKUP(P$593,$J$590:$R$591,2)</f>
        <v>0</v>
      </c>
      <c r="Q645" s="743" cm="1">
        <f t="array" ref="Q645">INDEX($H645:$K645,0,MATCH(Q$594,$H$594:$K$594,0))*HLOOKUP(Q$593,$J$590:$R$591,2)</f>
        <v>1</v>
      </c>
      <c r="R645" s="743" cm="1">
        <f t="array" ref="R645">INDEX($H645:$K645,0,MATCH(R$594,$H$594:$K$594,0))*HLOOKUP(R$593,$J$590:$R$591,2)</f>
        <v>1</v>
      </c>
      <c r="S645" s="743" cm="1">
        <f t="array" ref="S645">INDEX($H645:$K645,0,MATCH(S$594,$H$594:$K$594,0))*HLOOKUP(S$593,$J$590:$R$591,2)</f>
        <v>1</v>
      </c>
      <c r="T645" s="743" cm="1">
        <f t="array" ref="T645">INDEX($H645:$K645,0,MATCH(T$594,$H$594:$K$594,0))*HLOOKUP(T$593,$J$590:$R$591,2)</f>
        <v>0</v>
      </c>
      <c r="U645" s="743" cm="1">
        <f t="array" ref="U645">INDEX($H645:$K645,0,MATCH(U$594,$H$594:$K$594,0))*HLOOKUP(U$593,$J$590:$R$591,2)</f>
        <v>1</v>
      </c>
      <c r="V645" s="743" cm="1">
        <f t="array" ref="V645">INDEX($H645:$K645,0,MATCH(V$594,$H$594:$K$594,0))*HLOOKUP(V$593,$J$590:$R$591,2)</f>
        <v>1</v>
      </c>
      <c r="W645" s="743" cm="1">
        <f t="array" ref="W645">INDEX($H645:$K645,0,MATCH(W$594,$H$594:$K$594,0))*HLOOKUP(W$593,$J$590:$R$591,2)</f>
        <v>1</v>
      </c>
      <c r="X645" s="743" cm="1">
        <f t="array" ref="X645">INDEX($H645:$K645,0,MATCH(X$594,$H$594:$K$594,0))*HLOOKUP(X$593,$J$590:$R$591,2)</f>
        <v>0</v>
      </c>
      <c r="Y645" s="743" cm="1">
        <f t="array" ref="Y645">INDEX($H645:$K645,0,MATCH(Y$594,$H$594:$K$594,0))*HLOOKUP(Y$593,$J$590:$R$591,2)</f>
        <v>1</v>
      </c>
      <c r="Z645" s="743" cm="1">
        <f t="array" ref="Z645">INDEX($H645:$K645,0,MATCH(Z$594,$H$594:$K$594,0))*HLOOKUP(Z$593,$J$590:$R$591,2)</f>
        <v>1</v>
      </c>
      <c r="AA645" s="743" cm="1">
        <f t="array" ref="AA645">INDEX($H645:$K645,0,MATCH(AA$594,$H$594:$K$594,0))*HLOOKUP(AA$593,$J$590:$R$591,2)</f>
        <v>1</v>
      </c>
      <c r="AB645" s="743" cm="1">
        <f t="array" ref="AB645">INDEX($H645:$K645,0,MATCH(AB$594,$H$594:$K$594,0))*HLOOKUP(AB$593,$J$590:$R$591,2)</f>
        <v>0</v>
      </c>
      <c r="AC645" s="743" cm="1">
        <f t="array" ref="AC645">INDEX($H645:$K645,0,MATCH(AC$594,$H$594:$K$594,0))*HLOOKUP(AC$593,$J$590:$R$591,2)</f>
        <v>1</v>
      </c>
      <c r="AD645" s="743" cm="1">
        <f t="array" ref="AD645">INDEX($H645:$K645,0,MATCH(AD$594,$H$594:$K$594,0))*HLOOKUP(AD$593,$J$590:$R$591,2)</f>
        <v>1</v>
      </c>
      <c r="AE645" s="743" cm="1">
        <f t="array" ref="AE645">INDEX($H645:$K645,0,MATCH(AE$594,$H$594:$K$594,0))*HLOOKUP(AE$593,$J$590:$R$591,2)</f>
        <v>1</v>
      </c>
      <c r="AF645" s="743" cm="1">
        <f t="array" ref="AF645">INDEX($H645:$K645,0,MATCH(AF$594,$H$594:$K$594,0))*HLOOKUP(AF$593,$J$590:$R$591,2)</f>
        <v>0</v>
      </c>
      <c r="AG645" s="743" cm="1">
        <f t="array" ref="AG645">INDEX($H645:$K645,0,MATCH(AG$594,$H$594:$K$594,0))*HLOOKUP(AG$593,$J$590:$R$591,2)</f>
        <v>1</v>
      </c>
      <c r="AH645" s="743" cm="1">
        <f t="array" ref="AH645">INDEX($H645:$K645,0,MATCH(AH$594,$H$594:$K$594,0))*HLOOKUP(AH$593,$J$590:$R$591,2)</f>
        <v>1</v>
      </c>
      <c r="AI645" s="743" cm="1">
        <f t="array" ref="AI645">INDEX($H645:$K645,0,MATCH(AI$594,$H$594:$K$594,0))*HLOOKUP(AI$593,$J$590:$R$591,2)</f>
        <v>1</v>
      </c>
      <c r="AJ645" s="743" cm="1">
        <f t="array" ref="AJ645">INDEX($H645:$K645,0,MATCH(AJ$594,$H$594:$K$594,0))*HLOOKUP(AJ$593,$J$590:$R$591,2)</f>
        <v>0</v>
      </c>
      <c r="AK645" s="743" cm="1">
        <f t="array" ref="AK645">INDEX($H645:$K645,0,MATCH(AK$594,$H$594:$K$594,0))*HLOOKUP(AK$593,$J$590:$R$591,2)</f>
        <v>1</v>
      </c>
      <c r="AL645" s="743" cm="1">
        <f t="array" ref="AL645">INDEX($H645:$K645,0,MATCH(AL$594,$H$594:$K$594,0))*HLOOKUP(AL$593,$J$590:$R$591,2)</f>
        <v>1</v>
      </c>
      <c r="AM645" s="743" cm="1">
        <f t="array" ref="AM645">INDEX($H645:$K645,0,MATCH(AM$594,$H$594:$K$594,0))*HLOOKUP(AM$593,$J$590:$R$591,2)</f>
        <v>1</v>
      </c>
      <c r="AN645" s="743" cm="1">
        <f t="array" ref="AN645">INDEX($H645:$K645,0,MATCH(AN$594,$H$594:$K$594,0))*HLOOKUP(AN$593,$J$590:$R$591,2)</f>
        <v>0</v>
      </c>
      <c r="AO645" s="743" cm="1">
        <f t="array" ref="AO645">INDEX($H645:$K645,0,MATCH(AO$594,$H$594:$K$594,0))*HLOOKUP(AO$593,$J$590:$R$591,2)</f>
        <v>1</v>
      </c>
      <c r="AP645" s="743" cm="1">
        <f t="array" ref="AP645">INDEX($H645:$K645,0,MATCH(AP$594,$H$594:$K$594,0))*HLOOKUP(AP$593,$J$590:$R$591,2)</f>
        <v>1</v>
      </c>
      <c r="AQ645" s="743" cm="1">
        <f t="array" ref="AQ645">INDEX($H645:$K645,0,MATCH(AQ$594,$H$594:$K$594,0))*HLOOKUP(AQ$593,$J$590:$R$591,2)</f>
        <v>1</v>
      </c>
      <c r="AR645" s="743" cm="1">
        <f t="array" ref="AR645">INDEX($H645:$K645,0,MATCH(AR$594,$H$594:$K$594,0))*HLOOKUP(AR$593,$J$590:$R$591,2)</f>
        <v>0</v>
      </c>
      <c r="AS645" s="743" cm="1">
        <f t="array" ref="AS645">INDEX($H645:$K645,0,MATCH(AS$594,$H$594:$K$594,0))*HLOOKUP(AS$593,$J$590:$R$591,2)</f>
        <v>1</v>
      </c>
      <c r="AT645" s="743" cm="1">
        <f t="array" ref="AT645">INDEX($H645:$K645,0,MATCH(AT$594,$H$594:$K$594,0))*HLOOKUP(AT$593,$J$590:$R$591,2)</f>
        <v>1</v>
      </c>
      <c r="AU645" s="743" cm="1">
        <f t="array" ref="AU645">INDEX($H645:$K645,0,MATCH(AU$594,$H$594:$K$594,0))*HLOOKUP(AU$593,$J$590:$R$591,2)</f>
        <v>1</v>
      </c>
      <c r="AV645" s="196"/>
      <c r="AW645" s="196"/>
      <c r="AX645" s="17"/>
      <c r="AY645" s="9"/>
      <c r="AZ645" s="9"/>
      <c r="BA645" s="9"/>
    </row>
    <row r="646" spans="1:53" ht="15" outlineLevel="1" x14ac:dyDescent="0.25">
      <c r="A646" s="7"/>
      <c r="B646" s="8"/>
      <c r="C646" s="18"/>
      <c r="D646" s="18"/>
      <c r="E646" s="18"/>
      <c r="F646" s="27"/>
      <c r="G646" s="27" t="str">
        <f t="shared" si="140"/>
        <v>YYWNWz</v>
      </c>
      <c r="H646" s="232">
        <f t="shared" ref="H646:K646" si="151">IF(H560&gt;0,1,0)</f>
        <v>0</v>
      </c>
      <c r="I646" s="232">
        <f t="shared" si="151"/>
        <v>1</v>
      </c>
      <c r="J646" s="232">
        <f t="shared" si="151"/>
        <v>1</v>
      </c>
      <c r="K646" s="232">
        <f t="shared" si="151"/>
        <v>1</v>
      </c>
      <c r="L646" s="743" cm="1">
        <f t="array" ref="L646">INDEX($H646:$K646,0,MATCH(L$594,$H$594:$K$594,0))*HLOOKUP(L$593,$J$590:$R$591,2)</f>
        <v>0</v>
      </c>
      <c r="M646" s="743" cm="1">
        <f t="array" ref="M646">INDEX($H646:$K646,0,MATCH(M$594,$H$594:$K$594,0))*HLOOKUP(M$593,$J$590:$R$591,2)</f>
        <v>1</v>
      </c>
      <c r="N646" s="743" cm="1">
        <f t="array" ref="N646">INDEX($H646:$K646,0,MATCH(N$594,$H$594:$K$594,0))*HLOOKUP(N$593,$J$590:$R$591,2)</f>
        <v>1</v>
      </c>
      <c r="O646" s="743" cm="1">
        <f t="array" ref="O646">INDEX($H646:$K646,0,MATCH(O$594,$H$594:$K$594,0))*HLOOKUP(O$593,$J$590:$R$591,2)</f>
        <v>1</v>
      </c>
      <c r="P646" s="743" cm="1">
        <f t="array" ref="P646">INDEX($H646:$K646,0,MATCH(P$594,$H$594:$K$594,0))*HLOOKUP(P$593,$J$590:$R$591,2)</f>
        <v>0</v>
      </c>
      <c r="Q646" s="743" cm="1">
        <f t="array" ref="Q646">INDEX($H646:$K646,0,MATCH(Q$594,$H$594:$K$594,0))*HLOOKUP(Q$593,$J$590:$R$591,2)</f>
        <v>1</v>
      </c>
      <c r="R646" s="743" cm="1">
        <f t="array" ref="R646">INDEX($H646:$K646,0,MATCH(R$594,$H$594:$K$594,0))*HLOOKUP(R$593,$J$590:$R$591,2)</f>
        <v>1</v>
      </c>
      <c r="S646" s="743" cm="1">
        <f t="array" ref="S646">INDEX($H646:$K646,0,MATCH(S$594,$H$594:$K$594,0))*HLOOKUP(S$593,$J$590:$R$591,2)</f>
        <v>1</v>
      </c>
      <c r="T646" s="743" cm="1">
        <f t="array" ref="T646">INDEX($H646:$K646,0,MATCH(T$594,$H$594:$K$594,0))*HLOOKUP(T$593,$J$590:$R$591,2)</f>
        <v>0</v>
      </c>
      <c r="U646" s="743" cm="1">
        <f t="array" ref="U646">INDEX($H646:$K646,0,MATCH(U$594,$H$594:$K$594,0))*HLOOKUP(U$593,$J$590:$R$591,2)</f>
        <v>1</v>
      </c>
      <c r="V646" s="743" cm="1">
        <f t="array" ref="V646">INDEX($H646:$K646,0,MATCH(V$594,$H$594:$K$594,0))*HLOOKUP(V$593,$J$590:$R$591,2)</f>
        <v>1</v>
      </c>
      <c r="W646" s="743" cm="1">
        <f t="array" ref="W646">INDEX($H646:$K646,0,MATCH(W$594,$H$594:$K$594,0))*HLOOKUP(W$593,$J$590:$R$591,2)</f>
        <v>1</v>
      </c>
      <c r="X646" s="743" cm="1">
        <f t="array" ref="X646">INDEX($H646:$K646,0,MATCH(X$594,$H$594:$K$594,0))*HLOOKUP(X$593,$J$590:$R$591,2)</f>
        <v>0</v>
      </c>
      <c r="Y646" s="743" cm="1">
        <f t="array" ref="Y646">INDEX($H646:$K646,0,MATCH(Y$594,$H$594:$K$594,0))*HLOOKUP(Y$593,$J$590:$R$591,2)</f>
        <v>1</v>
      </c>
      <c r="Z646" s="743" cm="1">
        <f t="array" ref="Z646">INDEX($H646:$K646,0,MATCH(Z$594,$H$594:$K$594,0))*HLOOKUP(Z$593,$J$590:$R$591,2)</f>
        <v>1</v>
      </c>
      <c r="AA646" s="743" cm="1">
        <f t="array" ref="AA646">INDEX($H646:$K646,0,MATCH(AA$594,$H$594:$K$594,0))*HLOOKUP(AA$593,$J$590:$R$591,2)</f>
        <v>1</v>
      </c>
      <c r="AB646" s="743" cm="1">
        <f t="array" ref="AB646">INDEX($H646:$K646,0,MATCH(AB$594,$H$594:$K$594,0))*HLOOKUP(AB$593,$J$590:$R$591,2)</f>
        <v>0</v>
      </c>
      <c r="AC646" s="743" cm="1">
        <f t="array" ref="AC646">INDEX($H646:$K646,0,MATCH(AC$594,$H$594:$K$594,0))*HLOOKUP(AC$593,$J$590:$R$591,2)</f>
        <v>1</v>
      </c>
      <c r="AD646" s="743" cm="1">
        <f t="array" ref="AD646">INDEX($H646:$K646,0,MATCH(AD$594,$H$594:$K$594,0))*HLOOKUP(AD$593,$J$590:$R$591,2)</f>
        <v>1</v>
      </c>
      <c r="AE646" s="743" cm="1">
        <f t="array" ref="AE646">INDEX($H646:$K646,0,MATCH(AE$594,$H$594:$K$594,0))*HLOOKUP(AE$593,$J$590:$R$591,2)</f>
        <v>1</v>
      </c>
      <c r="AF646" s="743" cm="1">
        <f t="array" ref="AF646">INDEX($H646:$K646,0,MATCH(AF$594,$H$594:$K$594,0))*HLOOKUP(AF$593,$J$590:$R$591,2)</f>
        <v>0</v>
      </c>
      <c r="AG646" s="743" cm="1">
        <f t="array" ref="AG646">INDEX($H646:$K646,0,MATCH(AG$594,$H$594:$K$594,0))*HLOOKUP(AG$593,$J$590:$R$591,2)</f>
        <v>1</v>
      </c>
      <c r="AH646" s="743" cm="1">
        <f t="array" ref="AH646">INDEX($H646:$K646,0,MATCH(AH$594,$H$594:$K$594,0))*HLOOKUP(AH$593,$J$590:$R$591,2)</f>
        <v>1</v>
      </c>
      <c r="AI646" s="743" cm="1">
        <f t="array" ref="AI646">INDEX($H646:$K646,0,MATCH(AI$594,$H$594:$K$594,0))*HLOOKUP(AI$593,$J$590:$R$591,2)</f>
        <v>1</v>
      </c>
      <c r="AJ646" s="743" cm="1">
        <f t="array" ref="AJ646">INDEX($H646:$K646,0,MATCH(AJ$594,$H$594:$K$594,0))*HLOOKUP(AJ$593,$J$590:$R$591,2)</f>
        <v>0</v>
      </c>
      <c r="AK646" s="743" cm="1">
        <f t="array" ref="AK646">INDEX($H646:$K646,0,MATCH(AK$594,$H$594:$K$594,0))*HLOOKUP(AK$593,$J$590:$R$591,2)</f>
        <v>1</v>
      </c>
      <c r="AL646" s="743" cm="1">
        <f t="array" ref="AL646">INDEX($H646:$K646,0,MATCH(AL$594,$H$594:$K$594,0))*HLOOKUP(AL$593,$J$590:$R$591,2)</f>
        <v>1</v>
      </c>
      <c r="AM646" s="743" cm="1">
        <f t="array" ref="AM646">INDEX($H646:$K646,0,MATCH(AM$594,$H$594:$K$594,0))*HLOOKUP(AM$593,$J$590:$R$591,2)</f>
        <v>1</v>
      </c>
      <c r="AN646" s="743" cm="1">
        <f t="array" ref="AN646">INDEX($H646:$K646,0,MATCH(AN$594,$H$594:$K$594,0))*HLOOKUP(AN$593,$J$590:$R$591,2)</f>
        <v>0</v>
      </c>
      <c r="AO646" s="743" cm="1">
        <f t="array" ref="AO646">INDEX($H646:$K646,0,MATCH(AO$594,$H$594:$K$594,0))*HLOOKUP(AO$593,$J$590:$R$591,2)</f>
        <v>1</v>
      </c>
      <c r="AP646" s="743" cm="1">
        <f t="array" ref="AP646">INDEX($H646:$K646,0,MATCH(AP$594,$H$594:$K$594,0))*HLOOKUP(AP$593,$J$590:$R$591,2)</f>
        <v>1</v>
      </c>
      <c r="AQ646" s="743" cm="1">
        <f t="array" ref="AQ646">INDEX($H646:$K646,0,MATCH(AQ$594,$H$594:$K$594,0))*HLOOKUP(AQ$593,$J$590:$R$591,2)</f>
        <v>1</v>
      </c>
      <c r="AR646" s="743" cm="1">
        <f t="array" ref="AR646">INDEX($H646:$K646,0,MATCH(AR$594,$H$594:$K$594,0))*HLOOKUP(AR$593,$J$590:$R$591,2)</f>
        <v>0</v>
      </c>
      <c r="AS646" s="743" cm="1">
        <f t="array" ref="AS646">INDEX($H646:$K646,0,MATCH(AS$594,$H$594:$K$594,0))*HLOOKUP(AS$593,$J$590:$R$591,2)</f>
        <v>1</v>
      </c>
      <c r="AT646" s="743" cm="1">
        <f t="array" ref="AT646">INDEX($H646:$K646,0,MATCH(AT$594,$H$594:$K$594,0))*HLOOKUP(AT$593,$J$590:$R$591,2)</f>
        <v>1</v>
      </c>
      <c r="AU646" s="743" cm="1">
        <f t="array" ref="AU646">INDEX($H646:$K646,0,MATCH(AU$594,$H$594:$K$594,0))*HLOOKUP(AU$593,$J$590:$R$591,2)</f>
        <v>1</v>
      </c>
      <c r="AV646" s="196"/>
      <c r="AW646" s="196"/>
      <c r="AX646" s="17"/>
      <c r="AY646" s="9"/>
      <c r="AZ646" s="9"/>
      <c r="BA646" s="9"/>
    </row>
    <row r="647" spans="1:53" ht="15" outlineLevel="1" x14ac:dyDescent="0.25">
      <c r="A647" s="7"/>
      <c r="B647" s="8"/>
      <c r="C647" s="18"/>
      <c r="D647" s="18"/>
      <c r="E647" s="18"/>
      <c r="F647" s="27"/>
      <c r="G647" s="27" t="str">
        <f t="shared" si="140"/>
        <v>YYWNWzd</v>
      </c>
      <c r="H647" s="232">
        <f t="shared" ref="H647:K647" si="152">IF(H561&gt;0,1,0)</f>
        <v>0</v>
      </c>
      <c r="I647" s="232">
        <f t="shared" si="152"/>
        <v>1</v>
      </c>
      <c r="J647" s="232">
        <f t="shared" si="152"/>
        <v>1</v>
      </c>
      <c r="K647" s="232">
        <f t="shared" si="152"/>
        <v>1</v>
      </c>
      <c r="L647" s="743" cm="1">
        <f t="array" ref="L647">INDEX($H647:$K647,0,MATCH(L$594,$H$594:$K$594,0))*HLOOKUP(L$593,$J$590:$R$591,2)</f>
        <v>0</v>
      </c>
      <c r="M647" s="743" cm="1">
        <f t="array" ref="M647">INDEX($H647:$K647,0,MATCH(M$594,$H$594:$K$594,0))*HLOOKUP(M$593,$J$590:$R$591,2)</f>
        <v>1</v>
      </c>
      <c r="N647" s="743" cm="1">
        <f t="array" ref="N647">INDEX($H647:$K647,0,MATCH(N$594,$H$594:$K$594,0))*HLOOKUP(N$593,$J$590:$R$591,2)</f>
        <v>1</v>
      </c>
      <c r="O647" s="743" cm="1">
        <f t="array" ref="O647">INDEX($H647:$K647,0,MATCH(O$594,$H$594:$K$594,0))*HLOOKUP(O$593,$J$590:$R$591,2)</f>
        <v>1</v>
      </c>
      <c r="P647" s="743" cm="1">
        <f t="array" ref="P647">INDEX($H647:$K647,0,MATCH(P$594,$H$594:$K$594,0))*HLOOKUP(P$593,$J$590:$R$591,2)</f>
        <v>0</v>
      </c>
      <c r="Q647" s="743" cm="1">
        <f t="array" ref="Q647">INDEX($H647:$K647,0,MATCH(Q$594,$H$594:$K$594,0))*HLOOKUP(Q$593,$J$590:$R$591,2)</f>
        <v>1</v>
      </c>
      <c r="R647" s="743" cm="1">
        <f t="array" ref="R647">INDEX($H647:$K647,0,MATCH(R$594,$H$594:$K$594,0))*HLOOKUP(R$593,$J$590:$R$591,2)</f>
        <v>1</v>
      </c>
      <c r="S647" s="743" cm="1">
        <f t="array" ref="S647">INDEX($H647:$K647,0,MATCH(S$594,$H$594:$K$594,0))*HLOOKUP(S$593,$J$590:$R$591,2)</f>
        <v>1</v>
      </c>
      <c r="T647" s="743" cm="1">
        <f t="array" ref="T647">INDEX($H647:$K647,0,MATCH(T$594,$H$594:$K$594,0))*HLOOKUP(T$593,$J$590:$R$591,2)</f>
        <v>0</v>
      </c>
      <c r="U647" s="743" cm="1">
        <f t="array" ref="U647">INDEX($H647:$K647,0,MATCH(U$594,$H$594:$K$594,0))*HLOOKUP(U$593,$J$590:$R$591,2)</f>
        <v>1</v>
      </c>
      <c r="V647" s="743" cm="1">
        <f t="array" ref="V647">INDEX($H647:$K647,0,MATCH(V$594,$H$594:$K$594,0))*HLOOKUP(V$593,$J$590:$R$591,2)</f>
        <v>1</v>
      </c>
      <c r="W647" s="743" cm="1">
        <f t="array" ref="W647">INDEX($H647:$K647,0,MATCH(W$594,$H$594:$K$594,0))*HLOOKUP(W$593,$J$590:$R$591,2)</f>
        <v>1</v>
      </c>
      <c r="X647" s="743" cm="1">
        <f t="array" ref="X647">INDEX($H647:$K647,0,MATCH(X$594,$H$594:$K$594,0))*HLOOKUP(X$593,$J$590:$R$591,2)</f>
        <v>0</v>
      </c>
      <c r="Y647" s="743" cm="1">
        <f t="array" ref="Y647">INDEX($H647:$K647,0,MATCH(Y$594,$H$594:$K$594,0))*HLOOKUP(Y$593,$J$590:$R$591,2)</f>
        <v>1</v>
      </c>
      <c r="Z647" s="743" cm="1">
        <f t="array" ref="Z647">INDEX($H647:$K647,0,MATCH(Z$594,$H$594:$K$594,0))*HLOOKUP(Z$593,$J$590:$R$591,2)</f>
        <v>1</v>
      </c>
      <c r="AA647" s="743" cm="1">
        <f t="array" ref="AA647">INDEX($H647:$K647,0,MATCH(AA$594,$H$594:$K$594,0))*HLOOKUP(AA$593,$J$590:$R$591,2)</f>
        <v>1</v>
      </c>
      <c r="AB647" s="743" cm="1">
        <f t="array" ref="AB647">INDEX($H647:$K647,0,MATCH(AB$594,$H$594:$K$594,0))*HLOOKUP(AB$593,$J$590:$R$591,2)</f>
        <v>0</v>
      </c>
      <c r="AC647" s="743" cm="1">
        <f t="array" ref="AC647">INDEX($H647:$K647,0,MATCH(AC$594,$H$594:$K$594,0))*HLOOKUP(AC$593,$J$590:$R$591,2)</f>
        <v>1</v>
      </c>
      <c r="AD647" s="743" cm="1">
        <f t="array" ref="AD647">INDEX($H647:$K647,0,MATCH(AD$594,$H$594:$K$594,0))*HLOOKUP(AD$593,$J$590:$R$591,2)</f>
        <v>1</v>
      </c>
      <c r="AE647" s="743" cm="1">
        <f t="array" ref="AE647">INDEX($H647:$K647,0,MATCH(AE$594,$H$594:$K$594,0))*HLOOKUP(AE$593,$J$590:$R$591,2)</f>
        <v>1</v>
      </c>
      <c r="AF647" s="743" cm="1">
        <f t="array" ref="AF647">INDEX($H647:$K647,0,MATCH(AF$594,$H$594:$K$594,0))*HLOOKUP(AF$593,$J$590:$R$591,2)</f>
        <v>0</v>
      </c>
      <c r="AG647" s="743" cm="1">
        <f t="array" ref="AG647">INDEX($H647:$K647,0,MATCH(AG$594,$H$594:$K$594,0))*HLOOKUP(AG$593,$J$590:$R$591,2)</f>
        <v>1</v>
      </c>
      <c r="AH647" s="743" cm="1">
        <f t="array" ref="AH647">INDEX($H647:$K647,0,MATCH(AH$594,$H$594:$K$594,0))*HLOOKUP(AH$593,$J$590:$R$591,2)</f>
        <v>1</v>
      </c>
      <c r="AI647" s="743" cm="1">
        <f t="array" ref="AI647">INDEX($H647:$K647,0,MATCH(AI$594,$H$594:$K$594,0))*HLOOKUP(AI$593,$J$590:$R$591,2)</f>
        <v>1</v>
      </c>
      <c r="AJ647" s="743" cm="1">
        <f t="array" ref="AJ647">INDEX($H647:$K647,0,MATCH(AJ$594,$H$594:$K$594,0))*HLOOKUP(AJ$593,$J$590:$R$591,2)</f>
        <v>0</v>
      </c>
      <c r="AK647" s="743" cm="1">
        <f t="array" ref="AK647">INDEX($H647:$K647,0,MATCH(AK$594,$H$594:$K$594,0))*HLOOKUP(AK$593,$J$590:$R$591,2)</f>
        <v>1</v>
      </c>
      <c r="AL647" s="743" cm="1">
        <f t="array" ref="AL647">INDEX($H647:$K647,0,MATCH(AL$594,$H$594:$K$594,0))*HLOOKUP(AL$593,$J$590:$R$591,2)</f>
        <v>1</v>
      </c>
      <c r="AM647" s="743" cm="1">
        <f t="array" ref="AM647">INDEX($H647:$K647,0,MATCH(AM$594,$H$594:$K$594,0))*HLOOKUP(AM$593,$J$590:$R$591,2)</f>
        <v>1</v>
      </c>
      <c r="AN647" s="743" cm="1">
        <f t="array" ref="AN647">INDEX($H647:$K647,0,MATCH(AN$594,$H$594:$K$594,0))*HLOOKUP(AN$593,$J$590:$R$591,2)</f>
        <v>0</v>
      </c>
      <c r="AO647" s="743" cm="1">
        <f t="array" ref="AO647">INDEX($H647:$K647,0,MATCH(AO$594,$H$594:$K$594,0))*HLOOKUP(AO$593,$J$590:$R$591,2)</f>
        <v>1</v>
      </c>
      <c r="AP647" s="743" cm="1">
        <f t="array" ref="AP647">INDEX($H647:$K647,0,MATCH(AP$594,$H$594:$K$594,0))*HLOOKUP(AP$593,$J$590:$R$591,2)</f>
        <v>1</v>
      </c>
      <c r="AQ647" s="743" cm="1">
        <f t="array" ref="AQ647">INDEX($H647:$K647,0,MATCH(AQ$594,$H$594:$K$594,0))*HLOOKUP(AQ$593,$J$590:$R$591,2)</f>
        <v>1</v>
      </c>
      <c r="AR647" s="743" cm="1">
        <f t="array" ref="AR647">INDEX($H647:$K647,0,MATCH(AR$594,$H$594:$K$594,0))*HLOOKUP(AR$593,$J$590:$R$591,2)</f>
        <v>0</v>
      </c>
      <c r="AS647" s="743" cm="1">
        <f t="array" ref="AS647">INDEX($H647:$K647,0,MATCH(AS$594,$H$594:$K$594,0))*HLOOKUP(AS$593,$J$590:$R$591,2)</f>
        <v>1</v>
      </c>
      <c r="AT647" s="743" cm="1">
        <f t="array" ref="AT647">INDEX($H647:$K647,0,MATCH(AT$594,$H$594:$K$594,0))*HLOOKUP(AT$593,$J$590:$R$591,2)</f>
        <v>1</v>
      </c>
      <c r="AU647" s="743" cm="1">
        <f t="array" ref="AU647">INDEX($H647:$K647,0,MATCH(AU$594,$H$594:$K$594,0))*HLOOKUP(AU$593,$J$590:$R$591,2)</f>
        <v>1</v>
      </c>
      <c r="AV647" s="196"/>
      <c r="AW647" s="196"/>
      <c r="AX647" s="17"/>
      <c r="AY647" s="9"/>
      <c r="AZ647" s="9"/>
      <c r="BA647" s="9"/>
    </row>
    <row r="648" spans="1:53" ht="12" customHeight="1" outlineLevel="1" x14ac:dyDescent="0.25">
      <c r="A648" s="7"/>
      <c r="B648" s="8"/>
      <c r="C648" s="18"/>
      <c r="D648" s="18"/>
      <c r="E648" s="18"/>
      <c r="F648" s="34"/>
      <c r="G648" s="27" t="str">
        <f t="shared" si="140"/>
        <v>YYNWBr</v>
      </c>
      <c r="H648" s="232">
        <f t="shared" ref="H648:K648" si="153">IF(H562&gt;0,1,0)</f>
        <v>0</v>
      </c>
      <c r="I648" s="232">
        <f t="shared" si="153"/>
        <v>1</v>
      </c>
      <c r="J648" s="232">
        <f t="shared" si="153"/>
        <v>1</v>
      </c>
      <c r="K648" s="232">
        <f t="shared" si="153"/>
        <v>1</v>
      </c>
      <c r="L648" s="743" cm="1">
        <f t="array" ref="L648">INDEX($H648:$K648,0,MATCH(L$594,$H$594:$K$594,0))*HLOOKUP(L$593,$J$590:$R$591,2)</f>
        <v>0</v>
      </c>
      <c r="M648" s="743" cm="1">
        <f t="array" ref="M648">INDEX($H648:$K648,0,MATCH(M$594,$H$594:$K$594,0))*HLOOKUP(M$593,$J$590:$R$591,2)</f>
        <v>1</v>
      </c>
      <c r="N648" s="743" cm="1">
        <f t="array" ref="N648">INDEX($H648:$K648,0,MATCH(N$594,$H$594:$K$594,0))*HLOOKUP(N$593,$J$590:$R$591,2)</f>
        <v>1</v>
      </c>
      <c r="O648" s="743" cm="1">
        <f t="array" ref="O648">INDEX($H648:$K648,0,MATCH(O$594,$H$594:$K$594,0))*HLOOKUP(O$593,$J$590:$R$591,2)</f>
        <v>1</v>
      </c>
      <c r="P648" s="743" cm="1">
        <f t="array" ref="P648">INDEX($H648:$K648,0,MATCH(P$594,$H$594:$K$594,0))*HLOOKUP(P$593,$J$590:$R$591,2)</f>
        <v>0</v>
      </c>
      <c r="Q648" s="743" cm="1">
        <f t="array" ref="Q648">INDEX($H648:$K648,0,MATCH(Q$594,$H$594:$K$594,0))*HLOOKUP(Q$593,$J$590:$R$591,2)</f>
        <v>1</v>
      </c>
      <c r="R648" s="743" cm="1">
        <f t="array" ref="R648">INDEX($H648:$K648,0,MATCH(R$594,$H$594:$K$594,0))*HLOOKUP(R$593,$J$590:$R$591,2)</f>
        <v>1</v>
      </c>
      <c r="S648" s="743" cm="1">
        <f t="array" ref="S648">INDEX($H648:$K648,0,MATCH(S$594,$H$594:$K$594,0))*HLOOKUP(S$593,$J$590:$R$591,2)</f>
        <v>1</v>
      </c>
      <c r="T648" s="743" cm="1">
        <f t="array" ref="T648">INDEX($H648:$K648,0,MATCH(T$594,$H$594:$K$594,0))*HLOOKUP(T$593,$J$590:$R$591,2)</f>
        <v>0</v>
      </c>
      <c r="U648" s="743" cm="1">
        <f t="array" ref="U648">INDEX($H648:$K648,0,MATCH(U$594,$H$594:$K$594,0))*HLOOKUP(U$593,$J$590:$R$591,2)</f>
        <v>1</v>
      </c>
      <c r="V648" s="743" cm="1">
        <f t="array" ref="V648">INDEX($H648:$K648,0,MATCH(V$594,$H$594:$K$594,0))*HLOOKUP(V$593,$J$590:$R$591,2)</f>
        <v>1</v>
      </c>
      <c r="W648" s="743" cm="1">
        <f t="array" ref="W648">INDEX($H648:$K648,0,MATCH(W$594,$H$594:$K$594,0))*HLOOKUP(W$593,$J$590:$R$591,2)</f>
        <v>1</v>
      </c>
      <c r="X648" s="743" cm="1">
        <f t="array" ref="X648">INDEX($H648:$K648,0,MATCH(X$594,$H$594:$K$594,0))*HLOOKUP(X$593,$J$590:$R$591,2)</f>
        <v>0</v>
      </c>
      <c r="Y648" s="743" cm="1">
        <f t="array" ref="Y648">INDEX($H648:$K648,0,MATCH(Y$594,$H$594:$K$594,0))*HLOOKUP(Y$593,$J$590:$R$591,2)</f>
        <v>1</v>
      </c>
      <c r="Z648" s="743" cm="1">
        <f t="array" ref="Z648">INDEX($H648:$K648,0,MATCH(Z$594,$H$594:$K$594,0))*HLOOKUP(Z$593,$J$590:$R$591,2)</f>
        <v>1</v>
      </c>
      <c r="AA648" s="743" cm="1">
        <f t="array" ref="AA648">INDEX($H648:$K648,0,MATCH(AA$594,$H$594:$K$594,0))*HLOOKUP(AA$593,$J$590:$R$591,2)</f>
        <v>1</v>
      </c>
      <c r="AB648" s="743" cm="1">
        <f t="array" ref="AB648">INDEX($H648:$K648,0,MATCH(AB$594,$H$594:$K$594,0))*HLOOKUP(AB$593,$J$590:$R$591,2)</f>
        <v>0</v>
      </c>
      <c r="AC648" s="743" cm="1">
        <f t="array" ref="AC648">INDEX($H648:$K648,0,MATCH(AC$594,$H$594:$K$594,0))*HLOOKUP(AC$593,$J$590:$R$591,2)</f>
        <v>1</v>
      </c>
      <c r="AD648" s="743" cm="1">
        <f t="array" ref="AD648">INDEX($H648:$K648,0,MATCH(AD$594,$H$594:$K$594,0))*HLOOKUP(AD$593,$J$590:$R$591,2)</f>
        <v>1</v>
      </c>
      <c r="AE648" s="743" cm="1">
        <f t="array" ref="AE648">INDEX($H648:$K648,0,MATCH(AE$594,$H$594:$K$594,0))*HLOOKUP(AE$593,$J$590:$R$591,2)</f>
        <v>1</v>
      </c>
      <c r="AF648" s="743" cm="1">
        <f t="array" ref="AF648">INDEX($H648:$K648,0,MATCH(AF$594,$H$594:$K$594,0))*HLOOKUP(AF$593,$J$590:$R$591,2)</f>
        <v>0</v>
      </c>
      <c r="AG648" s="743" cm="1">
        <f t="array" ref="AG648">INDEX($H648:$K648,0,MATCH(AG$594,$H$594:$K$594,0))*HLOOKUP(AG$593,$J$590:$R$591,2)</f>
        <v>1</v>
      </c>
      <c r="AH648" s="743" cm="1">
        <f t="array" ref="AH648">INDEX($H648:$K648,0,MATCH(AH$594,$H$594:$K$594,0))*HLOOKUP(AH$593,$J$590:$R$591,2)</f>
        <v>1</v>
      </c>
      <c r="AI648" s="743" cm="1">
        <f t="array" ref="AI648">INDEX($H648:$K648,0,MATCH(AI$594,$H$594:$K$594,0))*HLOOKUP(AI$593,$J$590:$R$591,2)</f>
        <v>1</v>
      </c>
      <c r="AJ648" s="743" cm="1">
        <f t="array" ref="AJ648">INDEX($H648:$K648,0,MATCH(AJ$594,$H$594:$K$594,0))*HLOOKUP(AJ$593,$J$590:$R$591,2)</f>
        <v>0</v>
      </c>
      <c r="AK648" s="743" cm="1">
        <f t="array" ref="AK648">INDEX($H648:$K648,0,MATCH(AK$594,$H$594:$K$594,0))*HLOOKUP(AK$593,$J$590:$R$591,2)</f>
        <v>1</v>
      </c>
      <c r="AL648" s="743" cm="1">
        <f t="array" ref="AL648">INDEX($H648:$K648,0,MATCH(AL$594,$H$594:$K$594,0))*HLOOKUP(AL$593,$J$590:$R$591,2)</f>
        <v>1</v>
      </c>
      <c r="AM648" s="743" cm="1">
        <f t="array" ref="AM648">INDEX($H648:$K648,0,MATCH(AM$594,$H$594:$K$594,0))*HLOOKUP(AM$593,$J$590:$R$591,2)</f>
        <v>1</v>
      </c>
      <c r="AN648" s="743" cm="1">
        <f t="array" ref="AN648">INDEX($H648:$K648,0,MATCH(AN$594,$H$594:$K$594,0))*HLOOKUP(AN$593,$J$590:$R$591,2)</f>
        <v>0</v>
      </c>
      <c r="AO648" s="743" cm="1">
        <f t="array" ref="AO648">INDEX($H648:$K648,0,MATCH(AO$594,$H$594:$K$594,0))*HLOOKUP(AO$593,$J$590:$R$591,2)</f>
        <v>1</v>
      </c>
      <c r="AP648" s="743" cm="1">
        <f t="array" ref="AP648">INDEX($H648:$K648,0,MATCH(AP$594,$H$594:$K$594,0))*HLOOKUP(AP$593,$J$590:$R$591,2)</f>
        <v>1</v>
      </c>
      <c r="AQ648" s="743" cm="1">
        <f t="array" ref="AQ648">INDEX($H648:$K648,0,MATCH(AQ$594,$H$594:$K$594,0))*HLOOKUP(AQ$593,$J$590:$R$591,2)</f>
        <v>1</v>
      </c>
      <c r="AR648" s="743" cm="1">
        <f t="array" ref="AR648">INDEX($H648:$K648,0,MATCH(AR$594,$H$594:$K$594,0))*HLOOKUP(AR$593,$J$590:$R$591,2)</f>
        <v>0</v>
      </c>
      <c r="AS648" s="743" cm="1">
        <f t="array" ref="AS648">INDEX($H648:$K648,0,MATCH(AS$594,$H$594:$K$594,0))*HLOOKUP(AS$593,$J$590:$R$591,2)</f>
        <v>1</v>
      </c>
      <c r="AT648" s="743" cm="1">
        <f t="array" ref="AT648">INDEX($H648:$K648,0,MATCH(AT$594,$H$594:$K$594,0))*HLOOKUP(AT$593,$J$590:$R$591,2)</f>
        <v>1</v>
      </c>
      <c r="AU648" s="743" cm="1">
        <f t="array" ref="AU648">INDEX($H648:$K648,0,MATCH(AU$594,$H$594:$K$594,0))*HLOOKUP(AU$593,$J$590:$R$591,2)</f>
        <v>1</v>
      </c>
      <c r="AV648" s="196"/>
      <c r="AW648" s="196"/>
      <c r="AX648" s="17"/>
      <c r="AY648" s="9"/>
      <c r="AZ648" s="9"/>
      <c r="BA648" s="9"/>
    </row>
    <row r="649" spans="1:53" ht="12" customHeight="1" outlineLevel="1" x14ac:dyDescent="0.25">
      <c r="A649" s="7"/>
      <c r="B649" s="8"/>
      <c r="C649" s="18"/>
      <c r="D649" s="18"/>
      <c r="E649" s="18"/>
      <c r="F649" s="34"/>
      <c r="G649" s="27" t="str">
        <f t="shared" si="140"/>
        <v>YYNWBrd</v>
      </c>
      <c r="H649" s="232">
        <f t="shared" ref="H649:K649" si="154">IF(H563&gt;0,1,0)</f>
        <v>0</v>
      </c>
      <c r="I649" s="232">
        <f t="shared" si="154"/>
        <v>1</v>
      </c>
      <c r="J649" s="232">
        <f t="shared" si="154"/>
        <v>1</v>
      </c>
      <c r="K649" s="232">
        <f t="shared" si="154"/>
        <v>1</v>
      </c>
      <c r="L649" s="743" cm="1">
        <f t="array" ref="L649">INDEX($H649:$K649,0,MATCH(L$594,$H$594:$K$594,0))*HLOOKUP(L$593,$J$590:$R$591,2)</f>
        <v>0</v>
      </c>
      <c r="M649" s="743" cm="1">
        <f t="array" ref="M649">INDEX($H649:$K649,0,MATCH(M$594,$H$594:$K$594,0))*HLOOKUP(M$593,$J$590:$R$591,2)</f>
        <v>1</v>
      </c>
      <c r="N649" s="743" cm="1">
        <f t="array" ref="N649">INDEX($H649:$K649,0,MATCH(N$594,$H$594:$K$594,0))*HLOOKUP(N$593,$J$590:$R$591,2)</f>
        <v>1</v>
      </c>
      <c r="O649" s="743" cm="1">
        <f t="array" ref="O649">INDEX($H649:$K649,0,MATCH(O$594,$H$594:$K$594,0))*HLOOKUP(O$593,$J$590:$R$591,2)</f>
        <v>1</v>
      </c>
      <c r="P649" s="743" cm="1">
        <f t="array" ref="P649">INDEX($H649:$K649,0,MATCH(P$594,$H$594:$K$594,0))*HLOOKUP(P$593,$J$590:$R$591,2)</f>
        <v>0</v>
      </c>
      <c r="Q649" s="743" cm="1">
        <f t="array" ref="Q649">INDEX($H649:$K649,0,MATCH(Q$594,$H$594:$K$594,0))*HLOOKUP(Q$593,$J$590:$R$591,2)</f>
        <v>1</v>
      </c>
      <c r="R649" s="743" cm="1">
        <f t="array" ref="R649">INDEX($H649:$K649,0,MATCH(R$594,$H$594:$K$594,0))*HLOOKUP(R$593,$J$590:$R$591,2)</f>
        <v>1</v>
      </c>
      <c r="S649" s="743" cm="1">
        <f t="array" ref="S649">INDEX($H649:$K649,0,MATCH(S$594,$H$594:$K$594,0))*HLOOKUP(S$593,$J$590:$R$591,2)</f>
        <v>1</v>
      </c>
      <c r="T649" s="743" cm="1">
        <f t="array" ref="T649">INDEX($H649:$K649,0,MATCH(T$594,$H$594:$K$594,0))*HLOOKUP(T$593,$J$590:$R$591,2)</f>
        <v>0</v>
      </c>
      <c r="U649" s="743" cm="1">
        <f t="array" ref="U649">INDEX($H649:$K649,0,MATCH(U$594,$H$594:$K$594,0))*HLOOKUP(U$593,$J$590:$R$591,2)</f>
        <v>1</v>
      </c>
      <c r="V649" s="743" cm="1">
        <f t="array" ref="V649">INDEX($H649:$K649,0,MATCH(V$594,$H$594:$K$594,0))*HLOOKUP(V$593,$J$590:$R$591,2)</f>
        <v>1</v>
      </c>
      <c r="W649" s="743" cm="1">
        <f t="array" ref="W649">INDEX($H649:$K649,0,MATCH(W$594,$H$594:$K$594,0))*HLOOKUP(W$593,$J$590:$R$591,2)</f>
        <v>1</v>
      </c>
      <c r="X649" s="743" cm="1">
        <f t="array" ref="X649">INDEX($H649:$K649,0,MATCH(X$594,$H$594:$K$594,0))*HLOOKUP(X$593,$J$590:$R$591,2)</f>
        <v>0</v>
      </c>
      <c r="Y649" s="743" cm="1">
        <f t="array" ref="Y649">INDEX($H649:$K649,0,MATCH(Y$594,$H$594:$K$594,0))*HLOOKUP(Y$593,$J$590:$R$591,2)</f>
        <v>1</v>
      </c>
      <c r="Z649" s="743" cm="1">
        <f t="array" ref="Z649">INDEX($H649:$K649,0,MATCH(Z$594,$H$594:$K$594,0))*HLOOKUP(Z$593,$J$590:$R$591,2)</f>
        <v>1</v>
      </c>
      <c r="AA649" s="743" cm="1">
        <f t="array" ref="AA649">INDEX($H649:$K649,0,MATCH(AA$594,$H$594:$K$594,0))*HLOOKUP(AA$593,$J$590:$R$591,2)</f>
        <v>1</v>
      </c>
      <c r="AB649" s="743" cm="1">
        <f t="array" ref="AB649">INDEX($H649:$K649,0,MATCH(AB$594,$H$594:$K$594,0))*HLOOKUP(AB$593,$J$590:$R$591,2)</f>
        <v>0</v>
      </c>
      <c r="AC649" s="743" cm="1">
        <f t="array" ref="AC649">INDEX($H649:$K649,0,MATCH(AC$594,$H$594:$K$594,0))*HLOOKUP(AC$593,$J$590:$R$591,2)</f>
        <v>1</v>
      </c>
      <c r="AD649" s="743" cm="1">
        <f t="array" ref="AD649">INDEX($H649:$K649,0,MATCH(AD$594,$H$594:$K$594,0))*HLOOKUP(AD$593,$J$590:$R$591,2)</f>
        <v>1</v>
      </c>
      <c r="AE649" s="743" cm="1">
        <f t="array" ref="AE649">INDEX($H649:$K649,0,MATCH(AE$594,$H$594:$K$594,0))*HLOOKUP(AE$593,$J$590:$R$591,2)</f>
        <v>1</v>
      </c>
      <c r="AF649" s="743" cm="1">
        <f t="array" ref="AF649">INDEX($H649:$K649,0,MATCH(AF$594,$H$594:$K$594,0))*HLOOKUP(AF$593,$J$590:$R$591,2)</f>
        <v>0</v>
      </c>
      <c r="AG649" s="743" cm="1">
        <f t="array" ref="AG649">INDEX($H649:$K649,0,MATCH(AG$594,$H$594:$K$594,0))*HLOOKUP(AG$593,$J$590:$R$591,2)</f>
        <v>1</v>
      </c>
      <c r="AH649" s="743" cm="1">
        <f t="array" ref="AH649">INDEX($H649:$K649,0,MATCH(AH$594,$H$594:$K$594,0))*HLOOKUP(AH$593,$J$590:$R$591,2)</f>
        <v>1</v>
      </c>
      <c r="AI649" s="743" cm="1">
        <f t="array" ref="AI649">INDEX($H649:$K649,0,MATCH(AI$594,$H$594:$K$594,0))*HLOOKUP(AI$593,$J$590:$R$591,2)</f>
        <v>1</v>
      </c>
      <c r="AJ649" s="743" cm="1">
        <f t="array" ref="AJ649">INDEX($H649:$K649,0,MATCH(AJ$594,$H$594:$K$594,0))*HLOOKUP(AJ$593,$J$590:$R$591,2)</f>
        <v>0</v>
      </c>
      <c r="AK649" s="743" cm="1">
        <f t="array" ref="AK649">INDEX($H649:$K649,0,MATCH(AK$594,$H$594:$K$594,0))*HLOOKUP(AK$593,$J$590:$R$591,2)</f>
        <v>1</v>
      </c>
      <c r="AL649" s="743" cm="1">
        <f t="array" ref="AL649">INDEX($H649:$K649,0,MATCH(AL$594,$H$594:$K$594,0))*HLOOKUP(AL$593,$J$590:$R$591,2)</f>
        <v>1</v>
      </c>
      <c r="AM649" s="743" cm="1">
        <f t="array" ref="AM649">INDEX($H649:$K649,0,MATCH(AM$594,$H$594:$K$594,0))*HLOOKUP(AM$593,$J$590:$R$591,2)</f>
        <v>1</v>
      </c>
      <c r="AN649" s="743" cm="1">
        <f t="array" ref="AN649">INDEX($H649:$K649,0,MATCH(AN$594,$H$594:$K$594,0))*HLOOKUP(AN$593,$J$590:$R$591,2)</f>
        <v>0</v>
      </c>
      <c r="AO649" s="743" cm="1">
        <f t="array" ref="AO649">INDEX($H649:$K649,0,MATCH(AO$594,$H$594:$K$594,0))*HLOOKUP(AO$593,$J$590:$R$591,2)</f>
        <v>1</v>
      </c>
      <c r="AP649" s="743" cm="1">
        <f t="array" ref="AP649">INDEX($H649:$K649,0,MATCH(AP$594,$H$594:$K$594,0))*HLOOKUP(AP$593,$J$590:$R$591,2)</f>
        <v>1</v>
      </c>
      <c r="AQ649" s="743" cm="1">
        <f t="array" ref="AQ649">INDEX($H649:$K649,0,MATCH(AQ$594,$H$594:$K$594,0))*HLOOKUP(AQ$593,$J$590:$R$591,2)</f>
        <v>1</v>
      </c>
      <c r="AR649" s="743" cm="1">
        <f t="array" ref="AR649">INDEX($H649:$K649,0,MATCH(AR$594,$H$594:$K$594,0))*HLOOKUP(AR$593,$J$590:$R$591,2)</f>
        <v>0</v>
      </c>
      <c r="AS649" s="743" cm="1">
        <f t="array" ref="AS649">INDEX($H649:$K649,0,MATCH(AS$594,$H$594:$K$594,0))*HLOOKUP(AS$593,$J$590:$R$591,2)</f>
        <v>1</v>
      </c>
      <c r="AT649" s="743" cm="1">
        <f t="array" ref="AT649">INDEX($H649:$K649,0,MATCH(AT$594,$H$594:$K$594,0))*HLOOKUP(AT$593,$J$590:$R$591,2)</f>
        <v>1</v>
      </c>
      <c r="AU649" s="743" cm="1">
        <f t="array" ref="AU649">INDEX($H649:$K649,0,MATCH(AU$594,$H$594:$K$594,0))*HLOOKUP(AU$593,$J$590:$R$591,2)</f>
        <v>1</v>
      </c>
      <c r="AV649" s="196"/>
      <c r="AW649" s="196"/>
      <c r="AX649" s="17"/>
      <c r="AY649" s="9"/>
      <c r="AZ649" s="9"/>
      <c r="BA649" s="9"/>
    </row>
    <row r="650" spans="1:53" ht="15" outlineLevel="1" x14ac:dyDescent="0.25">
      <c r="A650" s="7"/>
      <c r="B650" s="8"/>
      <c r="C650" s="18"/>
      <c r="D650" s="18"/>
      <c r="E650" s="18"/>
      <c r="F650" s="27"/>
      <c r="G650" s="27" t="str">
        <f t="shared" si="140"/>
        <v>YYWBNw</v>
      </c>
      <c r="H650" s="232">
        <f t="shared" ref="H650:K650" si="155">IF(H564&gt;0,1,0)</f>
        <v>0</v>
      </c>
      <c r="I650" s="232">
        <f t="shared" si="155"/>
        <v>1</v>
      </c>
      <c r="J650" s="232">
        <f t="shared" si="155"/>
        <v>1</v>
      </c>
      <c r="K650" s="232">
        <f t="shared" si="155"/>
        <v>1</v>
      </c>
      <c r="L650" s="743" cm="1">
        <f t="array" ref="L650">INDEX($H650:$K650,0,MATCH(L$594,$H$594:$K$594,0))*HLOOKUP(L$593,$J$590:$R$591,2)</f>
        <v>0</v>
      </c>
      <c r="M650" s="743" cm="1">
        <f t="array" ref="M650">INDEX($H650:$K650,0,MATCH(M$594,$H$594:$K$594,0))*HLOOKUP(M$593,$J$590:$R$591,2)</f>
        <v>1</v>
      </c>
      <c r="N650" s="743" cm="1">
        <f t="array" ref="N650">INDEX($H650:$K650,0,MATCH(N$594,$H$594:$K$594,0))*HLOOKUP(N$593,$J$590:$R$591,2)</f>
        <v>1</v>
      </c>
      <c r="O650" s="743" cm="1">
        <f t="array" ref="O650">INDEX($H650:$K650,0,MATCH(O$594,$H$594:$K$594,0))*HLOOKUP(O$593,$J$590:$R$591,2)</f>
        <v>1</v>
      </c>
      <c r="P650" s="743" cm="1">
        <f t="array" ref="P650">INDEX($H650:$K650,0,MATCH(P$594,$H$594:$K$594,0))*HLOOKUP(P$593,$J$590:$R$591,2)</f>
        <v>0</v>
      </c>
      <c r="Q650" s="743" cm="1">
        <f t="array" ref="Q650">INDEX($H650:$K650,0,MATCH(Q$594,$H$594:$K$594,0))*HLOOKUP(Q$593,$J$590:$R$591,2)</f>
        <v>1</v>
      </c>
      <c r="R650" s="743" cm="1">
        <f t="array" ref="R650">INDEX($H650:$K650,0,MATCH(R$594,$H$594:$K$594,0))*HLOOKUP(R$593,$J$590:$R$591,2)</f>
        <v>1</v>
      </c>
      <c r="S650" s="743" cm="1">
        <f t="array" ref="S650">INDEX($H650:$K650,0,MATCH(S$594,$H$594:$K$594,0))*HLOOKUP(S$593,$J$590:$R$591,2)</f>
        <v>1</v>
      </c>
      <c r="T650" s="743" cm="1">
        <f t="array" ref="T650">INDEX($H650:$K650,0,MATCH(T$594,$H$594:$K$594,0))*HLOOKUP(T$593,$J$590:$R$591,2)</f>
        <v>0</v>
      </c>
      <c r="U650" s="743" cm="1">
        <f t="array" ref="U650">INDEX($H650:$K650,0,MATCH(U$594,$H$594:$K$594,0))*HLOOKUP(U$593,$J$590:$R$591,2)</f>
        <v>1</v>
      </c>
      <c r="V650" s="743" cm="1">
        <f t="array" ref="V650">INDEX($H650:$K650,0,MATCH(V$594,$H$594:$K$594,0))*HLOOKUP(V$593,$J$590:$R$591,2)</f>
        <v>1</v>
      </c>
      <c r="W650" s="743" cm="1">
        <f t="array" ref="W650">INDEX($H650:$K650,0,MATCH(W$594,$H$594:$K$594,0))*HLOOKUP(W$593,$J$590:$R$591,2)</f>
        <v>1</v>
      </c>
      <c r="X650" s="743" cm="1">
        <f t="array" ref="X650">INDEX($H650:$K650,0,MATCH(X$594,$H$594:$K$594,0))*HLOOKUP(X$593,$J$590:$R$591,2)</f>
        <v>0</v>
      </c>
      <c r="Y650" s="743" cm="1">
        <f t="array" ref="Y650">INDEX($H650:$K650,0,MATCH(Y$594,$H$594:$K$594,0))*HLOOKUP(Y$593,$J$590:$R$591,2)</f>
        <v>1</v>
      </c>
      <c r="Z650" s="743" cm="1">
        <f t="array" ref="Z650">INDEX($H650:$K650,0,MATCH(Z$594,$H$594:$K$594,0))*HLOOKUP(Z$593,$J$590:$R$591,2)</f>
        <v>1</v>
      </c>
      <c r="AA650" s="743" cm="1">
        <f t="array" ref="AA650">INDEX($H650:$K650,0,MATCH(AA$594,$H$594:$K$594,0))*HLOOKUP(AA$593,$J$590:$R$591,2)</f>
        <v>1</v>
      </c>
      <c r="AB650" s="743" cm="1">
        <f t="array" ref="AB650">INDEX($H650:$K650,0,MATCH(AB$594,$H$594:$K$594,0))*HLOOKUP(AB$593,$J$590:$R$591,2)</f>
        <v>0</v>
      </c>
      <c r="AC650" s="743" cm="1">
        <f t="array" ref="AC650">INDEX($H650:$K650,0,MATCH(AC$594,$H$594:$K$594,0))*HLOOKUP(AC$593,$J$590:$R$591,2)</f>
        <v>1</v>
      </c>
      <c r="AD650" s="743" cm="1">
        <f t="array" ref="AD650">INDEX($H650:$K650,0,MATCH(AD$594,$H$594:$K$594,0))*HLOOKUP(AD$593,$J$590:$R$591,2)</f>
        <v>1</v>
      </c>
      <c r="AE650" s="743" cm="1">
        <f t="array" ref="AE650">INDEX($H650:$K650,0,MATCH(AE$594,$H$594:$K$594,0))*HLOOKUP(AE$593,$J$590:$R$591,2)</f>
        <v>1</v>
      </c>
      <c r="AF650" s="743" cm="1">
        <f t="array" ref="AF650">INDEX($H650:$K650,0,MATCH(AF$594,$H$594:$K$594,0))*HLOOKUP(AF$593,$J$590:$R$591,2)</f>
        <v>0</v>
      </c>
      <c r="AG650" s="743" cm="1">
        <f t="array" ref="AG650">INDEX($H650:$K650,0,MATCH(AG$594,$H$594:$K$594,0))*HLOOKUP(AG$593,$J$590:$R$591,2)</f>
        <v>1</v>
      </c>
      <c r="AH650" s="743" cm="1">
        <f t="array" ref="AH650">INDEX($H650:$K650,0,MATCH(AH$594,$H$594:$K$594,0))*HLOOKUP(AH$593,$J$590:$R$591,2)</f>
        <v>1</v>
      </c>
      <c r="AI650" s="743" cm="1">
        <f t="array" ref="AI650">INDEX($H650:$K650,0,MATCH(AI$594,$H$594:$K$594,0))*HLOOKUP(AI$593,$J$590:$R$591,2)</f>
        <v>1</v>
      </c>
      <c r="AJ650" s="743" cm="1">
        <f t="array" ref="AJ650">INDEX($H650:$K650,0,MATCH(AJ$594,$H$594:$K$594,0))*HLOOKUP(AJ$593,$J$590:$R$591,2)</f>
        <v>0</v>
      </c>
      <c r="AK650" s="743" cm="1">
        <f t="array" ref="AK650">INDEX($H650:$K650,0,MATCH(AK$594,$H$594:$K$594,0))*HLOOKUP(AK$593,$J$590:$R$591,2)</f>
        <v>1</v>
      </c>
      <c r="AL650" s="743" cm="1">
        <f t="array" ref="AL650">INDEX($H650:$K650,0,MATCH(AL$594,$H$594:$K$594,0))*HLOOKUP(AL$593,$J$590:$R$591,2)</f>
        <v>1</v>
      </c>
      <c r="AM650" s="743" cm="1">
        <f t="array" ref="AM650">INDEX($H650:$K650,0,MATCH(AM$594,$H$594:$K$594,0))*HLOOKUP(AM$593,$J$590:$R$591,2)</f>
        <v>1</v>
      </c>
      <c r="AN650" s="743" cm="1">
        <f t="array" ref="AN650">INDEX($H650:$K650,0,MATCH(AN$594,$H$594:$K$594,0))*HLOOKUP(AN$593,$J$590:$R$591,2)</f>
        <v>0</v>
      </c>
      <c r="AO650" s="743" cm="1">
        <f t="array" ref="AO650">INDEX($H650:$K650,0,MATCH(AO$594,$H$594:$K$594,0))*HLOOKUP(AO$593,$J$590:$R$591,2)</f>
        <v>1</v>
      </c>
      <c r="AP650" s="743" cm="1">
        <f t="array" ref="AP650">INDEX($H650:$K650,0,MATCH(AP$594,$H$594:$K$594,0))*HLOOKUP(AP$593,$J$590:$R$591,2)</f>
        <v>1</v>
      </c>
      <c r="AQ650" s="743" cm="1">
        <f t="array" ref="AQ650">INDEX($H650:$K650,0,MATCH(AQ$594,$H$594:$K$594,0))*HLOOKUP(AQ$593,$J$590:$R$591,2)</f>
        <v>1</v>
      </c>
      <c r="AR650" s="743" cm="1">
        <f t="array" ref="AR650">INDEX($H650:$K650,0,MATCH(AR$594,$H$594:$K$594,0))*HLOOKUP(AR$593,$J$590:$R$591,2)</f>
        <v>0</v>
      </c>
      <c r="AS650" s="743" cm="1">
        <f t="array" ref="AS650">INDEX($H650:$K650,0,MATCH(AS$594,$H$594:$K$594,0))*HLOOKUP(AS$593,$J$590:$R$591,2)</f>
        <v>1</v>
      </c>
      <c r="AT650" s="743" cm="1">
        <f t="array" ref="AT650">INDEX($H650:$K650,0,MATCH(AT$594,$H$594:$K$594,0))*HLOOKUP(AT$593,$J$590:$R$591,2)</f>
        <v>1</v>
      </c>
      <c r="AU650" s="743" cm="1">
        <f t="array" ref="AU650">INDEX($H650:$K650,0,MATCH(AU$594,$H$594:$K$594,0))*HLOOKUP(AU$593,$J$590:$R$591,2)</f>
        <v>1</v>
      </c>
      <c r="AV650" s="196"/>
      <c r="AW650" s="196"/>
      <c r="AX650" s="17"/>
      <c r="AY650" s="9"/>
      <c r="AZ650" s="9"/>
      <c r="BA650" s="9"/>
    </row>
    <row r="651" spans="1:53" ht="15" outlineLevel="1" x14ac:dyDescent="0.25">
      <c r="A651" s="7"/>
      <c r="B651" s="8"/>
      <c r="C651" s="18"/>
      <c r="D651" s="18"/>
      <c r="E651" s="18"/>
      <c r="F651" s="27"/>
      <c r="G651" s="27" t="str">
        <f t="shared" si="140"/>
        <v>YYWBNwd</v>
      </c>
      <c r="H651" s="232">
        <f t="shared" ref="H651:K651" si="156">IF(H565&gt;0,1,0)</f>
        <v>0</v>
      </c>
      <c r="I651" s="232">
        <f t="shared" si="156"/>
        <v>1</v>
      </c>
      <c r="J651" s="232">
        <f t="shared" si="156"/>
        <v>1</v>
      </c>
      <c r="K651" s="232">
        <f t="shared" si="156"/>
        <v>1</v>
      </c>
      <c r="L651" s="743" cm="1">
        <f t="array" ref="L651">INDEX($H651:$K651,0,MATCH(L$594,$H$594:$K$594,0))*HLOOKUP(L$593,$J$590:$R$591,2)</f>
        <v>0</v>
      </c>
      <c r="M651" s="743" cm="1">
        <f t="array" ref="M651">INDEX($H651:$K651,0,MATCH(M$594,$H$594:$K$594,0))*HLOOKUP(M$593,$J$590:$R$591,2)</f>
        <v>1</v>
      </c>
      <c r="N651" s="743" cm="1">
        <f t="array" ref="N651">INDEX($H651:$K651,0,MATCH(N$594,$H$594:$K$594,0))*HLOOKUP(N$593,$J$590:$R$591,2)</f>
        <v>1</v>
      </c>
      <c r="O651" s="743" cm="1">
        <f t="array" ref="O651">INDEX($H651:$K651,0,MATCH(O$594,$H$594:$K$594,0))*HLOOKUP(O$593,$J$590:$R$591,2)</f>
        <v>1</v>
      </c>
      <c r="P651" s="743" cm="1">
        <f t="array" ref="P651">INDEX($H651:$K651,0,MATCH(P$594,$H$594:$K$594,0))*HLOOKUP(P$593,$J$590:$R$591,2)</f>
        <v>0</v>
      </c>
      <c r="Q651" s="743" cm="1">
        <f t="array" ref="Q651">INDEX($H651:$K651,0,MATCH(Q$594,$H$594:$K$594,0))*HLOOKUP(Q$593,$J$590:$R$591,2)</f>
        <v>1</v>
      </c>
      <c r="R651" s="743" cm="1">
        <f t="array" ref="R651">INDEX($H651:$K651,0,MATCH(R$594,$H$594:$K$594,0))*HLOOKUP(R$593,$J$590:$R$591,2)</f>
        <v>1</v>
      </c>
      <c r="S651" s="743" cm="1">
        <f t="array" ref="S651">INDEX($H651:$K651,0,MATCH(S$594,$H$594:$K$594,0))*HLOOKUP(S$593,$J$590:$R$591,2)</f>
        <v>1</v>
      </c>
      <c r="T651" s="743" cm="1">
        <f t="array" ref="T651">INDEX($H651:$K651,0,MATCH(T$594,$H$594:$K$594,0))*HLOOKUP(T$593,$J$590:$R$591,2)</f>
        <v>0</v>
      </c>
      <c r="U651" s="743" cm="1">
        <f t="array" ref="U651">INDEX($H651:$K651,0,MATCH(U$594,$H$594:$K$594,0))*HLOOKUP(U$593,$J$590:$R$591,2)</f>
        <v>1</v>
      </c>
      <c r="V651" s="743" cm="1">
        <f t="array" ref="V651">INDEX($H651:$K651,0,MATCH(V$594,$H$594:$K$594,0))*HLOOKUP(V$593,$J$590:$R$591,2)</f>
        <v>1</v>
      </c>
      <c r="W651" s="743" cm="1">
        <f t="array" ref="W651">INDEX($H651:$K651,0,MATCH(W$594,$H$594:$K$594,0))*HLOOKUP(W$593,$J$590:$R$591,2)</f>
        <v>1</v>
      </c>
      <c r="X651" s="743" cm="1">
        <f t="array" ref="X651">INDEX($H651:$K651,0,MATCH(X$594,$H$594:$K$594,0))*HLOOKUP(X$593,$J$590:$R$591,2)</f>
        <v>0</v>
      </c>
      <c r="Y651" s="743" cm="1">
        <f t="array" ref="Y651">INDEX($H651:$K651,0,MATCH(Y$594,$H$594:$K$594,0))*HLOOKUP(Y$593,$J$590:$R$591,2)</f>
        <v>1</v>
      </c>
      <c r="Z651" s="743" cm="1">
        <f t="array" ref="Z651">INDEX($H651:$K651,0,MATCH(Z$594,$H$594:$K$594,0))*HLOOKUP(Z$593,$J$590:$R$591,2)</f>
        <v>1</v>
      </c>
      <c r="AA651" s="743" cm="1">
        <f t="array" ref="AA651">INDEX($H651:$K651,0,MATCH(AA$594,$H$594:$K$594,0))*HLOOKUP(AA$593,$J$590:$R$591,2)</f>
        <v>1</v>
      </c>
      <c r="AB651" s="743" cm="1">
        <f t="array" ref="AB651">INDEX($H651:$K651,0,MATCH(AB$594,$H$594:$K$594,0))*HLOOKUP(AB$593,$J$590:$R$591,2)</f>
        <v>0</v>
      </c>
      <c r="AC651" s="743" cm="1">
        <f t="array" ref="AC651">INDEX($H651:$K651,0,MATCH(AC$594,$H$594:$K$594,0))*HLOOKUP(AC$593,$J$590:$R$591,2)</f>
        <v>1</v>
      </c>
      <c r="AD651" s="743" cm="1">
        <f t="array" ref="AD651">INDEX($H651:$K651,0,MATCH(AD$594,$H$594:$K$594,0))*HLOOKUP(AD$593,$J$590:$R$591,2)</f>
        <v>1</v>
      </c>
      <c r="AE651" s="743" cm="1">
        <f t="array" ref="AE651">INDEX($H651:$K651,0,MATCH(AE$594,$H$594:$K$594,0))*HLOOKUP(AE$593,$J$590:$R$591,2)</f>
        <v>1</v>
      </c>
      <c r="AF651" s="743" cm="1">
        <f t="array" ref="AF651">INDEX($H651:$K651,0,MATCH(AF$594,$H$594:$K$594,0))*HLOOKUP(AF$593,$J$590:$R$591,2)</f>
        <v>0</v>
      </c>
      <c r="AG651" s="743" cm="1">
        <f t="array" ref="AG651">INDEX($H651:$K651,0,MATCH(AG$594,$H$594:$K$594,0))*HLOOKUP(AG$593,$J$590:$R$591,2)</f>
        <v>1</v>
      </c>
      <c r="AH651" s="743" cm="1">
        <f t="array" ref="AH651">INDEX($H651:$K651,0,MATCH(AH$594,$H$594:$K$594,0))*HLOOKUP(AH$593,$J$590:$R$591,2)</f>
        <v>1</v>
      </c>
      <c r="AI651" s="743" cm="1">
        <f t="array" ref="AI651">INDEX($H651:$K651,0,MATCH(AI$594,$H$594:$K$594,0))*HLOOKUP(AI$593,$J$590:$R$591,2)</f>
        <v>1</v>
      </c>
      <c r="AJ651" s="743" cm="1">
        <f t="array" ref="AJ651">INDEX($H651:$K651,0,MATCH(AJ$594,$H$594:$K$594,0))*HLOOKUP(AJ$593,$J$590:$R$591,2)</f>
        <v>0</v>
      </c>
      <c r="AK651" s="743" cm="1">
        <f t="array" ref="AK651">INDEX($H651:$K651,0,MATCH(AK$594,$H$594:$K$594,0))*HLOOKUP(AK$593,$J$590:$R$591,2)</f>
        <v>1</v>
      </c>
      <c r="AL651" s="743" cm="1">
        <f t="array" ref="AL651">INDEX($H651:$K651,0,MATCH(AL$594,$H$594:$K$594,0))*HLOOKUP(AL$593,$J$590:$R$591,2)</f>
        <v>1</v>
      </c>
      <c r="AM651" s="743" cm="1">
        <f t="array" ref="AM651">INDEX($H651:$K651,0,MATCH(AM$594,$H$594:$K$594,0))*HLOOKUP(AM$593,$J$590:$R$591,2)</f>
        <v>1</v>
      </c>
      <c r="AN651" s="743" cm="1">
        <f t="array" ref="AN651">INDEX($H651:$K651,0,MATCH(AN$594,$H$594:$K$594,0))*HLOOKUP(AN$593,$J$590:$R$591,2)</f>
        <v>0</v>
      </c>
      <c r="AO651" s="743" cm="1">
        <f t="array" ref="AO651">INDEX($H651:$K651,0,MATCH(AO$594,$H$594:$K$594,0))*HLOOKUP(AO$593,$J$590:$R$591,2)</f>
        <v>1</v>
      </c>
      <c r="AP651" s="743" cm="1">
        <f t="array" ref="AP651">INDEX($H651:$K651,0,MATCH(AP$594,$H$594:$K$594,0))*HLOOKUP(AP$593,$J$590:$R$591,2)</f>
        <v>1</v>
      </c>
      <c r="AQ651" s="743" cm="1">
        <f t="array" ref="AQ651">INDEX($H651:$K651,0,MATCH(AQ$594,$H$594:$K$594,0))*HLOOKUP(AQ$593,$J$590:$R$591,2)</f>
        <v>1</v>
      </c>
      <c r="AR651" s="743" cm="1">
        <f t="array" ref="AR651">INDEX($H651:$K651,0,MATCH(AR$594,$H$594:$K$594,0))*HLOOKUP(AR$593,$J$590:$R$591,2)</f>
        <v>0</v>
      </c>
      <c r="AS651" s="743" cm="1">
        <f t="array" ref="AS651">INDEX($H651:$K651,0,MATCH(AS$594,$H$594:$K$594,0))*HLOOKUP(AS$593,$J$590:$R$591,2)</f>
        <v>1</v>
      </c>
      <c r="AT651" s="743" cm="1">
        <f t="array" ref="AT651">INDEX($H651:$K651,0,MATCH(AT$594,$H$594:$K$594,0))*HLOOKUP(AT$593,$J$590:$R$591,2)</f>
        <v>1</v>
      </c>
      <c r="AU651" s="743" cm="1">
        <f t="array" ref="AU651">INDEX($H651:$K651,0,MATCH(AU$594,$H$594:$K$594,0))*HLOOKUP(AU$593,$J$590:$R$591,2)</f>
        <v>1</v>
      </c>
      <c r="AV651" s="196"/>
      <c r="AW651" s="196"/>
      <c r="AX651" s="17"/>
      <c r="AY651" s="9"/>
      <c r="AZ651" s="9"/>
      <c r="BA651" s="9"/>
    </row>
    <row r="652" spans="1:53" ht="12" customHeight="1" outlineLevel="1" x14ac:dyDescent="0.25">
      <c r="A652" s="7"/>
      <c r="B652" s="8"/>
      <c r="C652" s="18"/>
      <c r="D652" s="18"/>
      <c r="E652" s="18"/>
      <c r="F652" s="34"/>
      <c r="G652" s="27" t="str">
        <f t="shared" si="140"/>
        <v>YYBNWb</v>
      </c>
      <c r="H652" s="232">
        <f t="shared" ref="H652:K652" si="157">IF(H566&gt;0,1,0)</f>
        <v>0</v>
      </c>
      <c r="I652" s="232">
        <f t="shared" si="157"/>
        <v>1</v>
      </c>
      <c r="J652" s="232">
        <f t="shared" si="157"/>
        <v>1</v>
      </c>
      <c r="K652" s="232">
        <f t="shared" si="157"/>
        <v>1</v>
      </c>
      <c r="L652" s="743" cm="1">
        <f t="array" ref="L652">INDEX($H652:$K652,0,MATCH(L$594,$H$594:$K$594,0))*HLOOKUP(L$593,$J$590:$R$591,2)</f>
        <v>0</v>
      </c>
      <c r="M652" s="743" cm="1">
        <f t="array" ref="M652">INDEX($H652:$K652,0,MATCH(M$594,$H$594:$K$594,0))*HLOOKUP(M$593,$J$590:$R$591,2)</f>
        <v>1</v>
      </c>
      <c r="N652" s="743" cm="1">
        <f t="array" ref="N652">INDEX($H652:$K652,0,MATCH(N$594,$H$594:$K$594,0))*HLOOKUP(N$593,$J$590:$R$591,2)</f>
        <v>1</v>
      </c>
      <c r="O652" s="743" cm="1">
        <f t="array" ref="O652">INDEX($H652:$K652,0,MATCH(O$594,$H$594:$K$594,0))*HLOOKUP(O$593,$J$590:$R$591,2)</f>
        <v>1</v>
      </c>
      <c r="P652" s="743" cm="1">
        <f t="array" ref="P652">INDEX($H652:$K652,0,MATCH(P$594,$H$594:$K$594,0))*HLOOKUP(P$593,$J$590:$R$591,2)</f>
        <v>0</v>
      </c>
      <c r="Q652" s="743" cm="1">
        <f t="array" ref="Q652">INDEX($H652:$K652,0,MATCH(Q$594,$H$594:$K$594,0))*HLOOKUP(Q$593,$J$590:$R$591,2)</f>
        <v>1</v>
      </c>
      <c r="R652" s="743" cm="1">
        <f t="array" ref="R652">INDEX($H652:$K652,0,MATCH(R$594,$H$594:$K$594,0))*HLOOKUP(R$593,$J$590:$R$591,2)</f>
        <v>1</v>
      </c>
      <c r="S652" s="743" cm="1">
        <f t="array" ref="S652">INDEX($H652:$K652,0,MATCH(S$594,$H$594:$K$594,0))*HLOOKUP(S$593,$J$590:$R$591,2)</f>
        <v>1</v>
      </c>
      <c r="T652" s="743" cm="1">
        <f t="array" ref="T652">INDEX($H652:$K652,0,MATCH(T$594,$H$594:$K$594,0))*HLOOKUP(T$593,$J$590:$R$591,2)</f>
        <v>0</v>
      </c>
      <c r="U652" s="743" cm="1">
        <f t="array" ref="U652">INDEX($H652:$K652,0,MATCH(U$594,$H$594:$K$594,0))*HLOOKUP(U$593,$J$590:$R$591,2)</f>
        <v>1</v>
      </c>
      <c r="V652" s="743" cm="1">
        <f t="array" ref="V652">INDEX($H652:$K652,0,MATCH(V$594,$H$594:$K$594,0))*HLOOKUP(V$593,$J$590:$R$591,2)</f>
        <v>1</v>
      </c>
      <c r="W652" s="743" cm="1">
        <f t="array" ref="W652">INDEX($H652:$K652,0,MATCH(W$594,$H$594:$K$594,0))*HLOOKUP(W$593,$J$590:$R$591,2)</f>
        <v>1</v>
      </c>
      <c r="X652" s="743" cm="1">
        <f t="array" ref="X652">INDEX($H652:$K652,0,MATCH(X$594,$H$594:$K$594,0))*HLOOKUP(X$593,$J$590:$R$591,2)</f>
        <v>0</v>
      </c>
      <c r="Y652" s="743" cm="1">
        <f t="array" ref="Y652">INDEX($H652:$K652,0,MATCH(Y$594,$H$594:$K$594,0))*HLOOKUP(Y$593,$J$590:$R$591,2)</f>
        <v>1</v>
      </c>
      <c r="Z652" s="743" cm="1">
        <f t="array" ref="Z652">INDEX($H652:$K652,0,MATCH(Z$594,$H$594:$K$594,0))*HLOOKUP(Z$593,$J$590:$R$591,2)</f>
        <v>1</v>
      </c>
      <c r="AA652" s="743" cm="1">
        <f t="array" ref="AA652">INDEX($H652:$K652,0,MATCH(AA$594,$H$594:$K$594,0))*HLOOKUP(AA$593,$J$590:$R$591,2)</f>
        <v>1</v>
      </c>
      <c r="AB652" s="743" cm="1">
        <f t="array" ref="AB652">INDEX($H652:$K652,0,MATCH(AB$594,$H$594:$K$594,0))*HLOOKUP(AB$593,$J$590:$R$591,2)</f>
        <v>0</v>
      </c>
      <c r="AC652" s="743" cm="1">
        <f t="array" ref="AC652">INDEX($H652:$K652,0,MATCH(AC$594,$H$594:$K$594,0))*HLOOKUP(AC$593,$J$590:$R$591,2)</f>
        <v>1</v>
      </c>
      <c r="AD652" s="743" cm="1">
        <f t="array" ref="AD652">INDEX($H652:$K652,0,MATCH(AD$594,$H$594:$K$594,0))*HLOOKUP(AD$593,$J$590:$R$591,2)</f>
        <v>1</v>
      </c>
      <c r="AE652" s="743" cm="1">
        <f t="array" ref="AE652">INDEX($H652:$K652,0,MATCH(AE$594,$H$594:$K$594,0))*HLOOKUP(AE$593,$J$590:$R$591,2)</f>
        <v>1</v>
      </c>
      <c r="AF652" s="743" cm="1">
        <f t="array" ref="AF652">INDEX($H652:$K652,0,MATCH(AF$594,$H$594:$K$594,0))*HLOOKUP(AF$593,$J$590:$R$591,2)</f>
        <v>0</v>
      </c>
      <c r="AG652" s="743" cm="1">
        <f t="array" ref="AG652">INDEX($H652:$K652,0,MATCH(AG$594,$H$594:$K$594,0))*HLOOKUP(AG$593,$J$590:$R$591,2)</f>
        <v>1</v>
      </c>
      <c r="AH652" s="743" cm="1">
        <f t="array" ref="AH652">INDEX($H652:$K652,0,MATCH(AH$594,$H$594:$K$594,0))*HLOOKUP(AH$593,$J$590:$R$591,2)</f>
        <v>1</v>
      </c>
      <c r="AI652" s="743" cm="1">
        <f t="array" ref="AI652">INDEX($H652:$K652,0,MATCH(AI$594,$H$594:$K$594,0))*HLOOKUP(AI$593,$J$590:$R$591,2)</f>
        <v>1</v>
      </c>
      <c r="AJ652" s="743" cm="1">
        <f t="array" ref="AJ652">INDEX($H652:$K652,0,MATCH(AJ$594,$H$594:$K$594,0))*HLOOKUP(AJ$593,$J$590:$R$591,2)</f>
        <v>0</v>
      </c>
      <c r="AK652" s="743" cm="1">
        <f t="array" ref="AK652">INDEX($H652:$K652,0,MATCH(AK$594,$H$594:$K$594,0))*HLOOKUP(AK$593,$J$590:$R$591,2)</f>
        <v>1</v>
      </c>
      <c r="AL652" s="743" cm="1">
        <f t="array" ref="AL652">INDEX($H652:$K652,0,MATCH(AL$594,$H$594:$K$594,0))*HLOOKUP(AL$593,$J$590:$R$591,2)</f>
        <v>1</v>
      </c>
      <c r="AM652" s="743" cm="1">
        <f t="array" ref="AM652">INDEX($H652:$K652,0,MATCH(AM$594,$H$594:$K$594,0))*HLOOKUP(AM$593,$J$590:$R$591,2)</f>
        <v>1</v>
      </c>
      <c r="AN652" s="743" cm="1">
        <f t="array" ref="AN652">INDEX($H652:$K652,0,MATCH(AN$594,$H$594:$K$594,0))*HLOOKUP(AN$593,$J$590:$R$591,2)</f>
        <v>0</v>
      </c>
      <c r="AO652" s="743" cm="1">
        <f t="array" ref="AO652">INDEX($H652:$K652,0,MATCH(AO$594,$H$594:$K$594,0))*HLOOKUP(AO$593,$J$590:$R$591,2)</f>
        <v>1</v>
      </c>
      <c r="AP652" s="743" cm="1">
        <f t="array" ref="AP652">INDEX($H652:$K652,0,MATCH(AP$594,$H$594:$K$594,0))*HLOOKUP(AP$593,$J$590:$R$591,2)</f>
        <v>1</v>
      </c>
      <c r="AQ652" s="743" cm="1">
        <f t="array" ref="AQ652">INDEX($H652:$K652,0,MATCH(AQ$594,$H$594:$K$594,0))*HLOOKUP(AQ$593,$J$590:$R$591,2)</f>
        <v>1</v>
      </c>
      <c r="AR652" s="743" cm="1">
        <f t="array" ref="AR652">INDEX($H652:$K652,0,MATCH(AR$594,$H$594:$K$594,0))*HLOOKUP(AR$593,$J$590:$R$591,2)</f>
        <v>0</v>
      </c>
      <c r="AS652" s="743" cm="1">
        <f t="array" ref="AS652">INDEX($H652:$K652,0,MATCH(AS$594,$H$594:$K$594,0))*HLOOKUP(AS$593,$J$590:$R$591,2)</f>
        <v>1</v>
      </c>
      <c r="AT652" s="743" cm="1">
        <f t="array" ref="AT652">INDEX($H652:$K652,0,MATCH(AT$594,$H$594:$K$594,0))*HLOOKUP(AT$593,$J$590:$R$591,2)</f>
        <v>1</v>
      </c>
      <c r="AU652" s="743" cm="1">
        <f t="array" ref="AU652">INDEX($H652:$K652,0,MATCH(AU$594,$H$594:$K$594,0))*HLOOKUP(AU$593,$J$590:$R$591,2)</f>
        <v>1</v>
      </c>
      <c r="AV652" s="196"/>
      <c r="AW652" s="196"/>
      <c r="AX652" s="17"/>
      <c r="AY652" s="9"/>
      <c r="AZ652" s="9"/>
      <c r="BA652" s="9"/>
    </row>
    <row r="653" spans="1:53" ht="12" customHeight="1" outlineLevel="1" x14ac:dyDescent="0.25">
      <c r="A653" s="7"/>
      <c r="B653" s="8"/>
      <c r="C653" s="18"/>
      <c r="D653" s="18"/>
      <c r="E653" s="18"/>
      <c r="F653" s="34"/>
      <c r="G653" s="27" t="str">
        <f t="shared" ref="G653:G660" si="158">_xlfn.CONCAT(H219:M219)</f>
        <v>YYBNWbd</v>
      </c>
      <c r="H653" s="232">
        <f t="shared" ref="H653:K653" si="159">IF(H567&gt;0,1,0)</f>
        <v>0</v>
      </c>
      <c r="I653" s="232">
        <f t="shared" si="159"/>
        <v>1</v>
      </c>
      <c r="J653" s="232">
        <f t="shared" si="159"/>
        <v>1</v>
      </c>
      <c r="K653" s="232">
        <f t="shared" si="159"/>
        <v>1</v>
      </c>
      <c r="L653" s="743" cm="1">
        <f t="array" ref="L653">INDEX($H653:$K653,0,MATCH(L$594,$H$594:$K$594,0))*HLOOKUP(L$593,$J$590:$R$591,2)</f>
        <v>0</v>
      </c>
      <c r="M653" s="743" cm="1">
        <f t="array" ref="M653">INDEX($H653:$K653,0,MATCH(M$594,$H$594:$K$594,0))*HLOOKUP(M$593,$J$590:$R$591,2)</f>
        <v>1</v>
      </c>
      <c r="N653" s="743" cm="1">
        <f t="array" ref="N653">INDEX($H653:$K653,0,MATCH(N$594,$H$594:$K$594,0))*HLOOKUP(N$593,$J$590:$R$591,2)</f>
        <v>1</v>
      </c>
      <c r="O653" s="743" cm="1">
        <f t="array" ref="O653">INDEX($H653:$K653,0,MATCH(O$594,$H$594:$K$594,0))*HLOOKUP(O$593,$J$590:$R$591,2)</f>
        <v>1</v>
      </c>
      <c r="P653" s="743" cm="1">
        <f t="array" ref="P653">INDEX($H653:$K653,0,MATCH(P$594,$H$594:$K$594,0))*HLOOKUP(P$593,$J$590:$R$591,2)</f>
        <v>0</v>
      </c>
      <c r="Q653" s="743" cm="1">
        <f t="array" ref="Q653">INDEX($H653:$K653,0,MATCH(Q$594,$H$594:$K$594,0))*HLOOKUP(Q$593,$J$590:$R$591,2)</f>
        <v>1</v>
      </c>
      <c r="R653" s="743" cm="1">
        <f t="array" ref="R653">INDEX($H653:$K653,0,MATCH(R$594,$H$594:$K$594,0))*HLOOKUP(R$593,$J$590:$R$591,2)</f>
        <v>1</v>
      </c>
      <c r="S653" s="743" cm="1">
        <f t="array" ref="S653">INDEX($H653:$K653,0,MATCH(S$594,$H$594:$K$594,0))*HLOOKUP(S$593,$J$590:$R$591,2)</f>
        <v>1</v>
      </c>
      <c r="T653" s="743" cm="1">
        <f t="array" ref="T653">INDEX($H653:$K653,0,MATCH(T$594,$H$594:$K$594,0))*HLOOKUP(T$593,$J$590:$R$591,2)</f>
        <v>0</v>
      </c>
      <c r="U653" s="743" cm="1">
        <f t="array" ref="U653">INDEX($H653:$K653,0,MATCH(U$594,$H$594:$K$594,0))*HLOOKUP(U$593,$J$590:$R$591,2)</f>
        <v>1</v>
      </c>
      <c r="V653" s="743" cm="1">
        <f t="array" ref="V653">INDEX($H653:$K653,0,MATCH(V$594,$H$594:$K$594,0))*HLOOKUP(V$593,$J$590:$R$591,2)</f>
        <v>1</v>
      </c>
      <c r="W653" s="743" cm="1">
        <f t="array" ref="W653">INDEX($H653:$K653,0,MATCH(W$594,$H$594:$K$594,0))*HLOOKUP(W$593,$J$590:$R$591,2)</f>
        <v>1</v>
      </c>
      <c r="X653" s="743" cm="1">
        <f t="array" ref="X653">INDEX($H653:$K653,0,MATCH(X$594,$H$594:$K$594,0))*HLOOKUP(X$593,$J$590:$R$591,2)</f>
        <v>0</v>
      </c>
      <c r="Y653" s="743" cm="1">
        <f t="array" ref="Y653">INDEX($H653:$K653,0,MATCH(Y$594,$H$594:$K$594,0))*HLOOKUP(Y$593,$J$590:$R$591,2)</f>
        <v>1</v>
      </c>
      <c r="Z653" s="743" cm="1">
        <f t="array" ref="Z653">INDEX($H653:$K653,0,MATCH(Z$594,$H$594:$K$594,0))*HLOOKUP(Z$593,$J$590:$R$591,2)</f>
        <v>1</v>
      </c>
      <c r="AA653" s="743" cm="1">
        <f t="array" ref="AA653">INDEX($H653:$K653,0,MATCH(AA$594,$H$594:$K$594,0))*HLOOKUP(AA$593,$J$590:$R$591,2)</f>
        <v>1</v>
      </c>
      <c r="AB653" s="743" cm="1">
        <f t="array" ref="AB653">INDEX($H653:$K653,0,MATCH(AB$594,$H$594:$K$594,0))*HLOOKUP(AB$593,$J$590:$R$591,2)</f>
        <v>0</v>
      </c>
      <c r="AC653" s="743" cm="1">
        <f t="array" ref="AC653">INDEX($H653:$K653,0,MATCH(AC$594,$H$594:$K$594,0))*HLOOKUP(AC$593,$J$590:$R$591,2)</f>
        <v>1</v>
      </c>
      <c r="AD653" s="743" cm="1">
        <f t="array" ref="AD653">INDEX($H653:$K653,0,MATCH(AD$594,$H$594:$K$594,0))*HLOOKUP(AD$593,$J$590:$R$591,2)</f>
        <v>1</v>
      </c>
      <c r="AE653" s="743" cm="1">
        <f t="array" ref="AE653">INDEX($H653:$K653,0,MATCH(AE$594,$H$594:$K$594,0))*HLOOKUP(AE$593,$J$590:$R$591,2)</f>
        <v>1</v>
      </c>
      <c r="AF653" s="743" cm="1">
        <f t="array" ref="AF653">INDEX($H653:$K653,0,MATCH(AF$594,$H$594:$K$594,0))*HLOOKUP(AF$593,$J$590:$R$591,2)</f>
        <v>0</v>
      </c>
      <c r="AG653" s="743" cm="1">
        <f t="array" ref="AG653">INDEX($H653:$K653,0,MATCH(AG$594,$H$594:$K$594,0))*HLOOKUP(AG$593,$J$590:$R$591,2)</f>
        <v>1</v>
      </c>
      <c r="AH653" s="743" cm="1">
        <f t="array" ref="AH653">INDEX($H653:$K653,0,MATCH(AH$594,$H$594:$K$594,0))*HLOOKUP(AH$593,$J$590:$R$591,2)</f>
        <v>1</v>
      </c>
      <c r="AI653" s="743" cm="1">
        <f t="array" ref="AI653">INDEX($H653:$K653,0,MATCH(AI$594,$H$594:$K$594,0))*HLOOKUP(AI$593,$J$590:$R$591,2)</f>
        <v>1</v>
      </c>
      <c r="AJ653" s="743" cm="1">
        <f t="array" ref="AJ653">INDEX($H653:$K653,0,MATCH(AJ$594,$H$594:$K$594,0))*HLOOKUP(AJ$593,$J$590:$R$591,2)</f>
        <v>0</v>
      </c>
      <c r="AK653" s="743" cm="1">
        <f t="array" ref="AK653">INDEX($H653:$K653,0,MATCH(AK$594,$H$594:$K$594,0))*HLOOKUP(AK$593,$J$590:$R$591,2)</f>
        <v>1</v>
      </c>
      <c r="AL653" s="743" cm="1">
        <f t="array" ref="AL653">INDEX($H653:$K653,0,MATCH(AL$594,$H$594:$K$594,0))*HLOOKUP(AL$593,$J$590:$R$591,2)</f>
        <v>1</v>
      </c>
      <c r="AM653" s="743" cm="1">
        <f t="array" ref="AM653">INDEX($H653:$K653,0,MATCH(AM$594,$H$594:$K$594,0))*HLOOKUP(AM$593,$J$590:$R$591,2)</f>
        <v>1</v>
      </c>
      <c r="AN653" s="743" cm="1">
        <f t="array" ref="AN653">INDEX($H653:$K653,0,MATCH(AN$594,$H$594:$K$594,0))*HLOOKUP(AN$593,$J$590:$R$591,2)</f>
        <v>0</v>
      </c>
      <c r="AO653" s="743" cm="1">
        <f t="array" ref="AO653">INDEX($H653:$K653,0,MATCH(AO$594,$H$594:$K$594,0))*HLOOKUP(AO$593,$J$590:$R$591,2)</f>
        <v>1</v>
      </c>
      <c r="AP653" s="743" cm="1">
        <f t="array" ref="AP653">INDEX($H653:$K653,0,MATCH(AP$594,$H$594:$K$594,0))*HLOOKUP(AP$593,$J$590:$R$591,2)</f>
        <v>1</v>
      </c>
      <c r="AQ653" s="743" cm="1">
        <f t="array" ref="AQ653">INDEX($H653:$K653,0,MATCH(AQ$594,$H$594:$K$594,0))*HLOOKUP(AQ$593,$J$590:$R$591,2)</f>
        <v>1</v>
      </c>
      <c r="AR653" s="743" cm="1">
        <f t="array" ref="AR653">INDEX($H653:$K653,0,MATCH(AR$594,$H$594:$K$594,0))*HLOOKUP(AR$593,$J$590:$R$591,2)</f>
        <v>0</v>
      </c>
      <c r="AS653" s="743" cm="1">
        <f t="array" ref="AS653">INDEX($H653:$K653,0,MATCH(AS$594,$H$594:$K$594,0))*HLOOKUP(AS$593,$J$590:$R$591,2)</f>
        <v>1</v>
      </c>
      <c r="AT653" s="743" cm="1">
        <f t="array" ref="AT653">INDEX($H653:$K653,0,MATCH(AT$594,$H$594:$K$594,0))*HLOOKUP(AT$593,$J$590:$R$591,2)</f>
        <v>1</v>
      </c>
      <c r="AU653" s="743" cm="1">
        <f t="array" ref="AU653">INDEX($H653:$K653,0,MATCH(AU$594,$H$594:$K$594,0))*HLOOKUP(AU$593,$J$590:$R$591,2)</f>
        <v>1</v>
      </c>
      <c r="AV653" s="196"/>
      <c r="AW653" s="196"/>
      <c r="AX653" s="17"/>
      <c r="AY653" s="9"/>
      <c r="AZ653" s="9"/>
      <c r="BA653" s="9"/>
    </row>
    <row r="654" spans="1:53" ht="12" customHeight="1" outlineLevel="1" x14ac:dyDescent="0.25">
      <c r="A654" s="7"/>
      <c r="B654" s="8"/>
      <c r="C654" s="18"/>
      <c r="D654" s="18"/>
      <c r="E654" s="18"/>
      <c r="F654" s="34"/>
      <c r="G654" s="27" t="str">
        <f t="shared" si="158"/>
        <v>YYNWBl</v>
      </c>
      <c r="H654" s="232">
        <f t="shared" ref="H654:K654" si="160">IF(H568&gt;0,1,0)</f>
        <v>0</v>
      </c>
      <c r="I654" s="232">
        <f t="shared" si="160"/>
        <v>1</v>
      </c>
      <c r="J654" s="232">
        <f t="shared" si="160"/>
        <v>0</v>
      </c>
      <c r="K654" s="232">
        <f t="shared" si="160"/>
        <v>0</v>
      </c>
      <c r="L654" s="743" cm="1">
        <f t="array" ref="L654">INDEX($H654:$K654,0,MATCH(L$594,$H$594:$K$594,0))*HLOOKUP(L$593,$J$590:$R$591,2)</f>
        <v>0</v>
      </c>
      <c r="M654" s="743" cm="1">
        <f t="array" ref="M654">INDEX($H654:$K654,0,MATCH(M$594,$H$594:$K$594,0))*HLOOKUP(M$593,$J$590:$R$591,2)</f>
        <v>1</v>
      </c>
      <c r="N654" s="743" cm="1">
        <f t="array" ref="N654">INDEX($H654:$K654,0,MATCH(N$594,$H$594:$K$594,0))*HLOOKUP(N$593,$J$590:$R$591,2)</f>
        <v>0</v>
      </c>
      <c r="O654" s="743" cm="1">
        <f t="array" ref="O654">INDEX($H654:$K654,0,MATCH(O$594,$H$594:$K$594,0))*HLOOKUP(O$593,$J$590:$R$591,2)</f>
        <v>0</v>
      </c>
      <c r="P654" s="743" cm="1">
        <f t="array" ref="P654">INDEX($H654:$K654,0,MATCH(P$594,$H$594:$K$594,0))*HLOOKUP(P$593,$J$590:$R$591,2)</f>
        <v>0</v>
      </c>
      <c r="Q654" s="743" cm="1">
        <f t="array" ref="Q654">INDEX($H654:$K654,0,MATCH(Q$594,$H$594:$K$594,0))*HLOOKUP(Q$593,$J$590:$R$591,2)</f>
        <v>1</v>
      </c>
      <c r="R654" s="743" cm="1">
        <f t="array" ref="R654">INDEX($H654:$K654,0,MATCH(R$594,$H$594:$K$594,0))*HLOOKUP(R$593,$J$590:$R$591,2)</f>
        <v>0</v>
      </c>
      <c r="S654" s="743" cm="1">
        <f t="array" ref="S654">INDEX($H654:$K654,0,MATCH(S$594,$H$594:$K$594,0))*HLOOKUP(S$593,$J$590:$R$591,2)</f>
        <v>0</v>
      </c>
      <c r="T654" s="743" cm="1">
        <f t="array" ref="T654">INDEX($H654:$K654,0,MATCH(T$594,$H$594:$K$594,0))*HLOOKUP(T$593,$J$590:$R$591,2)</f>
        <v>0</v>
      </c>
      <c r="U654" s="743" cm="1">
        <f t="array" ref="U654">INDEX($H654:$K654,0,MATCH(U$594,$H$594:$K$594,0))*HLOOKUP(U$593,$J$590:$R$591,2)</f>
        <v>1</v>
      </c>
      <c r="V654" s="743" cm="1">
        <f t="array" ref="V654">INDEX($H654:$K654,0,MATCH(V$594,$H$594:$K$594,0))*HLOOKUP(V$593,$J$590:$R$591,2)</f>
        <v>0</v>
      </c>
      <c r="W654" s="743" cm="1">
        <f t="array" ref="W654">INDEX($H654:$K654,0,MATCH(W$594,$H$594:$K$594,0))*HLOOKUP(W$593,$J$590:$R$591,2)</f>
        <v>0</v>
      </c>
      <c r="X654" s="743" cm="1">
        <f t="array" ref="X654">INDEX($H654:$K654,0,MATCH(X$594,$H$594:$K$594,0))*HLOOKUP(X$593,$J$590:$R$591,2)</f>
        <v>0</v>
      </c>
      <c r="Y654" s="743" cm="1">
        <f t="array" ref="Y654">INDEX($H654:$K654,0,MATCH(Y$594,$H$594:$K$594,0))*HLOOKUP(Y$593,$J$590:$R$591,2)</f>
        <v>1</v>
      </c>
      <c r="Z654" s="743" cm="1">
        <f t="array" ref="Z654">INDEX($H654:$K654,0,MATCH(Z$594,$H$594:$K$594,0))*HLOOKUP(Z$593,$J$590:$R$591,2)</f>
        <v>0</v>
      </c>
      <c r="AA654" s="743" cm="1">
        <f t="array" ref="AA654">INDEX($H654:$K654,0,MATCH(AA$594,$H$594:$K$594,0))*HLOOKUP(AA$593,$J$590:$R$591,2)</f>
        <v>0</v>
      </c>
      <c r="AB654" s="743" cm="1">
        <f t="array" ref="AB654">INDEX($H654:$K654,0,MATCH(AB$594,$H$594:$K$594,0))*HLOOKUP(AB$593,$J$590:$R$591,2)</f>
        <v>0</v>
      </c>
      <c r="AC654" s="743" cm="1">
        <f t="array" ref="AC654">INDEX($H654:$K654,0,MATCH(AC$594,$H$594:$K$594,0))*HLOOKUP(AC$593,$J$590:$R$591,2)</f>
        <v>1</v>
      </c>
      <c r="AD654" s="743" cm="1">
        <f t="array" ref="AD654">INDEX($H654:$K654,0,MATCH(AD$594,$H$594:$K$594,0))*HLOOKUP(AD$593,$J$590:$R$591,2)</f>
        <v>0</v>
      </c>
      <c r="AE654" s="743" cm="1">
        <f t="array" ref="AE654">INDEX($H654:$K654,0,MATCH(AE$594,$H$594:$K$594,0))*HLOOKUP(AE$593,$J$590:$R$591,2)</f>
        <v>0</v>
      </c>
      <c r="AF654" s="743" cm="1">
        <f t="array" ref="AF654">INDEX($H654:$K654,0,MATCH(AF$594,$H$594:$K$594,0))*HLOOKUP(AF$593,$J$590:$R$591,2)</f>
        <v>0</v>
      </c>
      <c r="AG654" s="743" cm="1">
        <f t="array" ref="AG654">INDEX($H654:$K654,0,MATCH(AG$594,$H$594:$K$594,0))*HLOOKUP(AG$593,$J$590:$R$591,2)</f>
        <v>1</v>
      </c>
      <c r="AH654" s="743" cm="1">
        <f t="array" ref="AH654">INDEX($H654:$K654,0,MATCH(AH$594,$H$594:$K$594,0))*HLOOKUP(AH$593,$J$590:$R$591,2)</f>
        <v>0</v>
      </c>
      <c r="AI654" s="743" cm="1">
        <f t="array" ref="AI654">INDEX($H654:$K654,0,MATCH(AI$594,$H$594:$K$594,0))*HLOOKUP(AI$593,$J$590:$R$591,2)</f>
        <v>0</v>
      </c>
      <c r="AJ654" s="743" cm="1">
        <f t="array" ref="AJ654">INDEX($H654:$K654,0,MATCH(AJ$594,$H$594:$K$594,0))*HLOOKUP(AJ$593,$J$590:$R$591,2)</f>
        <v>0</v>
      </c>
      <c r="AK654" s="743" cm="1">
        <f t="array" ref="AK654">INDEX($H654:$K654,0,MATCH(AK$594,$H$594:$K$594,0))*HLOOKUP(AK$593,$J$590:$R$591,2)</f>
        <v>1</v>
      </c>
      <c r="AL654" s="743" cm="1">
        <f t="array" ref="AL654">INDEX($H654:$K654,0,MATCH(AL$594,$H$594:$K$594,0))*HLOOKUP(AL$593,$J$590:$R$591,2)</f>
        <v>0</v>
      </c>
      <c r="AM654" s="743" cm="1">
        <f t="array" ref="AM654">INDEX($H654:$K654,0,MATCH(AM$594,$H$594:$K$594,0))*HLOOKUP(AM$593,$J$590:$R$591,2)</f>
        <v>0</v>
      </c>
      <c r="AN654" s="743" cm="1">
        <f t="array" ref="AN654">INDEX($H654:$K654,0,MATCH(AN$594,$H$594:$K$594,0))*HLOOKUP(AN$593,$J$590:$R$591,2)</f>
        <v>0</v>
      </c>
      <c r="AO654" s="743" cm="1">
        <f t="array" ref="AO654">INDEX($H654:$K654,0,MATCH(AO$594,$H$594:$K$594,0))*HLOOKUP(AO$593,$J$590:$R$591,2)</f>
        <v>1</v>
      </c>
      <c r="AP654" s="743" cm="1">
        <f t="array" ref="AP654">INDEX($H654:$K654,0,MATCH(AP$594,$H$594:$K$594,0))*HLOOKUP(AP$593,$J$590:$R$591,2)</f>
        <v>0</v>
      </c>
      <c r="AQ654" s="743" cm="1">
        <f t="array" ref="AQ654">INDEX($H654:$K654,0,MATCH(AQ$594,$H$594:$K$594,0))*HLOOKUP(AQ$593,$J$590:$R$591,2)</f>
        <v>0</v>
      </c>
      <c r="AR654" s="743" cm="1">
        <f t="array" ref="AR654">INDEX($H654:$K654,0,MATCH(AR$594,$H$594:$K$594,0))*HLOOKUP(AR$593,$J$590:$R$591,2)</f>
        <v>0</v>
      </c>
      <c r="AS654" s="743" cm="1">
        <f t="array" ref="AS654">INDEX($H654:$K654,0,MATCH(AS$594,$H$594:$K$594,0))*HLOOKUP(AS$593,$J$590:$R$591,2)</f>
        <v>1</v>
      </c>
      <c r="AT654" s="743" cm="1">
        <f t="array" ref="AT654">INDEX($H654:$K654,0,MATCH(AT$594,$H$594:$K$594,0))*HLOOKUP(AT$593,$J$590:$R$591,2)</f>
        <v>0</v>
      </c>
      <c r="AU654" s="743" cm="1">
        <f t="array" ref="AU654">INDEX($H654:$K654,0,MATCH(AU$594,$H$594:$K$594,0))*HLOOKUP(AU$593,$J$590:$R$591,2)</f>
        <v>0</v>
      </c>
      <c r="AV654" s="196"/>
      <c r="AW654" s="196"/>
      <c r="AX654" s="17"/>
      <c r="AY654" s="9"/>
      <c r="AZ654" s="9"/>
      <c r="BA654" s="9"/>
    </row>
    <row r="655" spans="1:53" ht="12" customHeight="1" outlineLevel="1" x14ac:dyDescent="0.25">
      <c r="A655" s="7"/>
      <c r="B655" s="8"/>
      <c r="C655" s="18"/>
      <c r="D655" s="18"/>
      <c r="E655" s="18"/>
      <c r="F655" s="34"/>
      <c r="G655" s="27" t="str">
        <f t="shared" si="158"/>
        <v>YYWBLw</v>
      </c>
      <c r="H655" s="232">
        <f t="shared" ref="H655:K655" si="161">IF(H569&gt;0,1,0)</f>
        <v>0</v>
      </c>
      <c r="I655" s="232">
        <f t="shared" si="161"/>
        <v>1</v>
      </c>
      <c r="J655" s="232">
        <f t="shared" si="161"/>
        <v>1</v>
      </c>
      <c r="K655" s="232">
        <f t="shared" si="161"/>
        <v>1</v>
      </c>
      <c r="L655" s="743" cm="1">
        <f t="array" ref="L655">INDEX($H655:$K655,0,MATCH(L$594,$H$594:$K$594,0))*HLOOKUP(L$593,$J$590:$R$591,2)</f>
        <v>0</v>
      </c>
      <c r="M655" s="743" cm="1">
        <f t="array" ref="M655">INDEX($H655:$K655,0,MATCH(M$594,$H$594:$K$594,0))*HLOOKUP(M$593,$J$590:$R$591,2)</f>
        <v>1</v>
      </c>
      <c r="N655" s="743" cm="1">
        <f t="array" ref="N655">INDEX($H655:$K655,0,MATCH(N$594,$H$594:$K$594,0))*HLOOKUP(N$593,$J$590:$R$591,2)</f>
        <v>1</v>
      </c>
      <c r="O655" s="743" cm="1">
        <f t="array" ref="O655">INDEX($H655:$K655,0,MATCH(O$594,$H$594:$K$594,0))*HLOOKUP(O$593,$J$590:$R$591,2)</f>
        <v>1</v>
      </c>
      <c r="P655" s="743" cm="1">
        <f t="array" ref="P655">INDEX($H655:$K655,0,MATCH(P$594,$H$594:$K$594,0))*HLOOKUP(P$593,$J$590:$R$591,2)</f>
        <v>0</v>
      </c>
      <c r="Q655" s="743" cm="1">
        <f t="array" ref="Q655">INDEX($H655:$K655,0,MATCH(Q$594,$H$594:$K$594,0))*HLOOKUP(Q$593,$J$590:$R$591,2)</f>
        <v>1</v>
      </c>
      <c r="R655" s="743" cm="1">
        <f t="array" ref="R655">INDEX($H655:$K655,0,MATCH(R$594,$H$594:$K$594,0))*HLOOKUP(R$593,$J$590:$R$591,2)</f>
        <v>1</v>
      </c>
      <c r="S655" s="743" cm="1">
        <f t="array" ref="S655">INDEX($H655:$K655,0,MATCH(S$594,$H$594:$K$594,0))*HLOOKUP(S$593,$J$590:$R$591,2)</f>
        <v>1</v>
      </c>
      <c r="T655" s="743" cm="1">
        <f t="array" ref="T655">INDEX($H655:$K655,0,MATCH(T$594,$H$594:$K$594,0))*HLOOKUP(T$593,$J$590:$R$591,2)</f>
        <v>0</v>
      </c>
      <c r="U655" s="743" cm="1">
        <f t="array" ref="U655">INDEX($H655:$K655,0,MATCH(U$594,$H$594:$K$594,0))*HLOOKUP(U$593,$J$590:$R$591,2)</f>
        <v>1</v>
      </c>
      <c r="V655" s="743" cm="1">
        <f t="array" ref="V655">INDEX($H655:$K655,0,MATCH(V$594,$H$594:$K$594,0))*HLOOKUP(V$593,$J$590:$R$591,2)</f>
        <v>1</v>
      </c>
      <c r="W655" s="743" cm="1">
        <f t="array" ref="W655">INDEX($H655:$K655,0,MATCH(W$594,$H$594:$K$594,0))*HLOOKUP(W$593,$J$590:$R$591,2)</f>
        <v>1</v>
      </c>
      <c r="X655" s="743" cm="1">
        <f t="array" ref="X655">INDEX($H655:$K655,0,MATCH(X$594,$H$594:$K$594,0))*HLOOKUP(X$593,$J$590:$R$591,2)</f>
        <v>0</v>
      </c>
      <c r="Y655" s="743" cm="1">
        <f t="array" ref="Y655">INDEX($H655:$K655,0,MATCH(Y$594,$H$594:$K$594,0))*HLOOKUP(Y$593,$J$590:$R$591,2)</f>
        <v>1</v>
      </c>
      <c r="Z655" s="743" cm="1">
        <f t="array" ref="Z655">INDEX($H655:$K655,0,MATCH(Z$594,$H$594:$K$594,0))*HLOOKUP(Z$593,$J$590:$R$591,2)</f>
        <v>1</v>
      </c>
      <c r="AA655" s="743" cm="1">
        <f t="array" ref="AA655">INDEX($H655:$K655,0,MATCH(AA$594,$H$594:$K$594,0))*HLOOKUP(AA$593,$J$590:$R$591,2)</f>
        <v>1</v>
      </c>
      <c r="AB655" s="743" cm="1">
        <f t="array" ref="AB655">INDEX($H655:$K655,0,MATCH(AB$594,$H$594:$K$594,0))*HLOOKUP(AB$593,$J$590:$R$591,2)</f>
        <v>0</v>
      </c>
      <c r="AC655" s="743" cm="1">
        <f t="array" ref="AC655">INDEX($H655:$K655,0,MATCH(AC$594,$H$594:$K$594,0))*HLOOKUP(AC$593,$J$590:$R$591,2)</f>
        <v>1</v>
      </c>
      <c r="AD655" s="743" cm="1">
        <f t="array" ref="AD655">INDEX($H655:$K655,0,MATCH(AD$594,$H$594:$K$594,0))*HLOOKUP(AD$593,$J$590:$R$591,2)</f>
        <v>1</v>
      </c>
      <c r="AE655" s="743" cm="1">
        <f t="array" ref="AE655">INDEX($H655:$K655,0,MATCH(AE$594,$H$594:$K$594,0))*HLOOKUP(AE$593,$J$590:$R$591,2)</f>
        <v>1</v>
      </c>
      <c r="AF655" s="743" cm="1">
        <f t="array" ref="AF655">INDEX($H655:$K655,0,MATCH(AF$594,$H$594:$K$594,0))*HLOOKUP(AF$593,$J$590:$R$591,2)</f>
        <v>0</v>
      </c>
      <c r="AG655" s="743" cm="1">
        <f t="array" ref="AG655">INDEX($H655:$K655,0,MATCH(AG$594,$H$594:$K$594,0))*HLOOKUP(AG$593,$J$590:$R$591,2)</f>
        <v>1</v>
      </c>
      <c r="AH655" s="743" cm="1">
        <f t="array" ref="AH655">INDEX($H655:$K655,0,MATCH(AH$594,$H$594:$K$594,0))*HLOOKUP(AH$593,$J$590:$R$591,2)</f>
        <v>1</v>
      </c>
      <c r="AI655" s="743" cm="1">
        <f t="array" ref="AI655">INDEX($H655:$K655,0,MATCH(AI$594,$H$594:$K$594,0))*HLOOKUP(AI$593,$J$590:$R$591,2)</f>
        <v>1</v>
      </c>
      <c r="AJ655" s="743" cm="1">
        <f t="array" ref="AJ655">INDEX($H655:$K655,0,MATCH(AJ$594,$H$594:$K$594,0))*HLOOKUP(AJ$593,$J$590:$R$591,2)</f>
        <v>0</v>
      </c>
      <c r="AK655" s="743" cm="1">
        <f t="array" ref="AK655">INDEX($H655:$K655,0,MATCH(AK$594,$H$594:$K$594,0))*HLOOKUP(AK$593,$J$590:$R$591,2)</f>
        <v>1</v>
      </c>
      <c r="AL655" s="743" cm="1">
        <f t="array" ref="AL655">INDEX($H655:$K655,0,MATCH(AL$594,$H$594:$K$594,0))*HLOOKUP(AL$593,$J$590:$R$591,2)</f>
        <v>1</v>
      </c>
      <c r="AM655" s="743" cm="1">
        <f t="array" ref="AM655">INDEX($H655:$K655,0,MATCH(AM$594,$H$594:$K$594,0))*HLOOKUP(AM$593,$J$590:$R$591,2)</f>
        <v>1</v>
      </c>
      <c r="AN655" s="743" cm="1">
        <f t="array" ref="AN655">INDEX($H655:$K655,0,MATCH(AN$594,$H$594:$K$594,0))*HLOOKUP(AN$593,$J$590:$R$591,2)</f>
        <v>0</v>
      </c>
      <c r="AO655" s="743" cm="1">
        <f t="array" ref="AO655">INDEX($H655:$K655,0,MATCH(AO$594,$H$594:$K$594,0))*HLOOKUP(AO$593,$J$590:$R$591,2)</f>
        <v>1</v>
      </c>
      <c r="AP655" s="743" cm="1">
        <f t="array" ref="AP655">INDEX($H655:$K655,0,MATCH(AP$594,$H$594:$K$594,0))*HLOOKUP(AP$593,$J$590:$R$591,2)</f>
        <v>1</v>
      </c>
      <c r="AQ655" s="743" cm="1">
        <f t="array" ref="AQ655">INDEX($H655:$K655,0,MATCH(AQ$594,$H$594:$K$594,0))*HLOOKUP(AQ$593,$J$590:$R$591,2)</f>
        <v>1</v>
      </c>
      <c r="AR655" s="743" cm="1">
        <f t="array" ref="AR655">INDEX($H655:$K655,0,MATCH(AR$594,$H$594:$K$594,0))*HLOOKUP(AR$593,$J$590:$R$591,2)</f>
        <v>0</v>
      </c>
      <c r="AS655" s="743" cm="1">
        <f t="array" ref="AS655">INDEX($H655:$K655,0,MATCH(AS$594,$H$594:$K$594,0))*HLOOKUP(AS$593,$J$590:$R$591,2)</f>
        <v>1</v>
      </c>
      <c r="AT655" s="743" cm="1">
        <f t="array" ref="AT655">INDEX($H655:$K655,0,MATCH(AT$594,$H$594:$K$594,0))*HLOOKUP(AT$593,$J$590:$R$591,2)</f>
        <v>1</v>
      </c>
      <c r="AU655" s="743" cm="1">
        <f t="array" ref="AU655">INDEX($H655:$K655,0,MATCH(AU$594,$H$594:$K$594,0))*HLOOKUP(AU$593,$J$590:$R$591,2)</f>
        <v>1</v>
      </c>
      <c r="AV655" s="196"/>
      <c r="AW655" s="196"/>
      <c r="AX655" s="17"/>
      <c r="AY655" s="9"/>
      <c r="AZ655" s="9"/>
      <c r="BA655" s="9"/>
    </row>
    <row r="656" spans="1:53" ht="12" customHeight="1" outlineLevel="1" x14ac:dyDescent="0.25">
      <c r="A656" s="7"/>
      <c r="B656" s="8"/>
      <c r="C656" s="18"/>
      <c r="D656" s="18"/>
      <c r="E656" s="18"/>
      <c r="F656" s="34"/>
      <c r="G656" s="27" t="str">
        <f t="shared" si="158"/>
        <v>YYWBLwd</v>
      </c>
      <c r="H656" s="232">
        <f t="shared" ref="H656:K656" si="162">IF(H570&gt;0,1,0)</f>
        <v>0</v>
      </c>
      <c r="I656" s="232">
        <f t="shared" si="162"/>
        <v>1</v>
      </c>
      <c r="J656" s="232">
        <f t="shared" si="162"/>
        <v>1</v>
      </c>
      <c r="K656" s="232">
        <f t="shared" si="162"/>
        <v>1</v>
      </c>
      <c r="L656" s="743" cm="1">
        <f t="array" ref="L656">INDEX($H656:$K656,0,MATCH(L$594,$H$594:$K$594,0))*HLOOKUP(L$593,$J$590:$R$591,2)</f>
        <v>0</v>
      </c>
      <c r="M656" s="743" cm="1">
        <f t="array" ref="M656">INDEX($H656:$K656,0,MATCH(M$594,$H$594:$K$594,0))*HLOOKUP(M$593,$J$590:$R$591,2)</f>
        <v>1</v>
      </c>
      <c r="N656" s="743" cm="1">
        <f t="array" ref="N656">INDEX($H656:$K656,0,MATCH(N$594,$H$594:$K$594,0))*HLOOKUP(N$593,$J$590:$R$591,2)</f>
        <v>1</v>
      </c>
      <c r="O656" s="743" cm="1">
        <f t="array" ref="O656">INDEX($H656:$K656,0,MATCH(O$594,$H$594:$K$594,0))*HLOOKUP(O$593,$J$590:$R$591,2)</f>
        <v>1</v>
      </c>
      <c r="P656" s="743" cm="1">
        <f t="array" ref="P656">INDEX($H656:$K656,0,MATCH(P$594,$H$594:$K$594,0))*HLOOKUP(P$593,$J$590:$R$591,2)</f>
        <v>0</v>
      </c>
      <c r="Q656" s="743" cm="1">
        <f t="array" ref="Q656">INDEX($H656:$K656,0,MATCH(Q$594,$H$594:$K$594,0))*HLOOKUP(Q$593,$J$590:$R$591,2)</f>
        <v>1</v>
      </c>
      <c r="R656" s="743" cm="1">
        <f t="array" ref="R656">INDEX($H656:$K656,0,MATCH(R$594,$H$594:$K$594,0))*HLOOKUP(R$593,$J$590:$R$591,2)</f>
        <v>1</v>
      </c>
      <c r="S656" s="743" cm="1">
        <f t="array" ref="S656">INDEX($H656:$K656,0,MATCH(S$594,$H$594:$K$594,0))*HLOOKUP(S$593,$J$590:$R$591,2)</f>
        <v>1</v>
      </c>
      <c r="T656" s="743" cm="1">
        <f t="array" ref="T656">INDEX($H656:$K656,0,MATCH(T$594,$H$594:$K$594,0))*HLOOKUP(T$593,$J$590:$R$591,2)</f>
        <v>0</v>
      </c>
      <c r="U656" s="743" cm="1">
        <f t="array" ref="U656">INDEX($H656:$K656,0,MATCH(U$594,$H$594:$K$594,0))*HLOOKUP(U$593,$J$590:$R$591,2)</f>
        <v>1</v>
      </c>
      <c r="V656" s="743" cm="1">
        <f t="array" ref="V656">INDEX($H656:$K656,0,MATCH(V$594,$H$594:$K$594,0))*HLOOKUP(V$593,$J$590:$R$591,2)</f>
        <v>1</v>
      </c>
      <c r="W656" s="743" cm="1">
        <f t="array" ref="W656">INDEX($H656:$K656,0,MATCH(W$594,$H$594:$K$594,0))*HLOOKUP(W$593,$J$590:$R$591,2)</f>
        <v>1</v>
      </c>
      <c r="X656" s="743" cm="1">
        <f t="array" ref="X656">INDEX($H656:$K656,0,MATCH(X$594,$H$594:$K$594,0))*HLOOKUP(X$593,$J$590:$R$591,2)</f>
        <v>0</v>
      </c>
      <c r="Y656" s="743" cm="1">
        <f t="array" ref="Y656">INDEX($H656:$K656,0,MATCH(Y$594,$H$594:$K$594,0))*HLOOKUP(Y$593,$J$590:$R$591,2)</f>
        <v>1</v>
      </c>
      <c r="Z656" s="743" cm="1">
        <f t="array" ref="Z656">INDEX($H656:$K656,0,MATCH(Z$594,$H$594:$K$594,0))*HLOOKUP(Z$593,$J$590:$R$591,2)</f>
        <v>1</v>
      </c>
      <c r="AA656" s="743" cm="1">
        <f t="array" ref="AA656">INDEX($H656:$K656,0,MATCH(AA$594,$H$594:$K$594,0))*HLOOKUP(AA$593,$J$590:$R$591,2)</f>
        <v>1</v>
      </c>
      <c r="AB656" s="743" cm="1">
        <f t="array" ref="AB656">INDEX($H656:$K656,0,MATCH(AB$594,$H$594:$K$594,0))*HLOOKUP(AB$593,$J$590:$R$591,2)</f>
        <v>0</v>
      </c>
      <c r="AC656" s="743" cm="1">
        <f t="array" ref="AC656">INDEX($H656:$K656,0,MATCH(AC$594,$H$594:$K$594,0))*HLOOKUP(AC$593,$J$590:$R$591,2)</f>
        <v>1</v>
      </c>
      <c r="AD656" s="743" cm="1">
        <f t="array" ref="AD656">INDEX($H656:$K656,0,MATCH(AD$594,$H$594:$K$594,0))*HLOOKUP(AD$593,$J$590:$R$591,2)</f>
        <v>1</v>
      </c>
      <c r="AE656" s="743" cm="1">
        <f t="array" ref="AE656">INDEX($H656:$K656,0,MATCH(AE$594,$H$594:$K$594,0))*HLOOKUP(AE$593,$J$590:$R$591,2)</f>
        <v>1</v>
      </c>
      <c r="AF656" s="743" cm="1">
        <f t="array" ref="AF656">INDEX($H656:$K656,0,MATCH(AF$594,$H$594:$K$594,0))*HLOOKUP(AF$593,$J$590:$R$591,2)</f>
        <v>0</v>
      </c>
      <c r="AG656" s="743" cm="1">
        <f t="array" ref="AG656">INDEX($H656:$K656,0,MATCH(AG$594,$H$594:$K$594,0))*HLOOKUP(AG$593,$J$590:$R$591,2)</f>
        <v>1</v>
      </c>
      <c r="AH656" s="743" cm="1">
        <f t="array" ref="AH656">INDEX($H656:$K656,0,MATCH(AH$594,$H$594:$K$594,0))*HLOOKUP(AH$593,$J$590:$R$591,2)</f>
        <v>1</v>
      </c>
      <c r="AI656" s="743" cm="1">
        <f t="array" ref="AI656">INDEX($H656:$K656,0,MATCH(AI$594,$H$594:$K$594,0))*HLOOKUP(AI$593,$J$590:$R$591,2)</f>
        <v>1</v>
      </c>
      <c r="AJ656" s="743" cm="1">
        <f t="array" ref="AJ656">INDEX($H656:$K656,0,MATCH(AJ$594,$H$594:$K$594,0))*HLOOKUP(AJ$593,$J$590:$R$591,2)</f>
        <v>0</v>
      </c>
      <c r="AK656" s="743" cm="1">
        <f t="array" ref="AK656">INDEX($H656:$K656,0,MATCH(AK$594,$H$594:$K$594,0))*HLOOKUP(AK$593,$J$590:$R$591,2)</f>
        <v>1</v>
      </c>
      <c r="AL656" s="743" cm="1">
        <f t="array" ref="AL656">INDEX($H656:$K656,0,MATCH(AL$594,$H$594:$K$594,0))*HLOOKUP(AL$593,$J$590:$R$591,2)</f>
        <v>1</v>
      </c>
      <c r="AM656" s="743" cm="1">
        <f t="array" ref="AM656">INDEX($H656:$K656,0,MATCH(AM$594,$H$594:$K$594,0))*HLOOKUP(AM$593,$J$590:$R$591,2)</f>
        <v>1</v>
      </c>
      <c r="AN656" s="743" cm="1">
        <f t="array" ref="AN656">INDEX($H656:$K656,0,MATCH(AN$594,$H$594:$K$594,0))*HLOOKUP(AN$593,$J$590:$R$591,2)</f>
        <v>0</v>
      </c>
      <c r="AO656" s="743" cm="1">
        <f t="array" ref="AO656">INDEX($H656:$K656,0,MATCH(AO$594,$H$594:$K$594,0))*HLOOKUP(AO$593,$J$590:$R$591,2)</f>
        <v>1</v>
      </c>
      <c r="AP656" s="743" cm="1">
        <f t="array" ref="AP656">INDEX($H656:$K656,0,MATCH(AP$594,$H$594:$K$594,0))*HLOOKUP(AP$593,$J$590:$R$591,2)</f>
        <v>1</v>
      </c>
      <c r="AQ656" s="743" cm="1">
        <f t="array" ref="AQ656">INDEX($H656:$K656,0,MATCH(AQ$594,$H$594:$K$594,0))*HLOOKUP(AQ$593,$J$590:$R$591,2)</f>
        <v>1</v>
      </c>
      <c r="AR656" s="743" cm="1">
        <f t="array" ref="AR656">INDEX($H656:$K656,0,MATCH(AR$594,$H$594:$K$594,0))*HLOOKUP(AR$593,$J$590:$R$591,2)</f>
        <v>0</v>
      </c>
      <c r="AS656" s="743" cm="1">
        <f t="array" ref="AS656">INDEX($H656:$K656,0,MATCH(AS$594,$H$594:$K$594,0))*HLOOKUP(AS$593,$J$590:$R$591,2)</f>
        <v>1</v>
      </c>
      <c r="AT656" s="743" cm="1">
        <f t="array" ref="AT656">INDEX($H656:$K656,0,MATCH(AT$594,$H$594:$K$594,0))*HLOOKUP(AT$593,$J$590:$R$591,2)</f>
        <v>1</v>
      </c>
      <c r="AU656" s="743" cm="1">
        <f t="array" ref="AU656">INDEX($H656:$K656,0,MATCH(AU$594,$H$594:$K$594,0))*HLOOKUP(AU$593,$J$590:$R$591,2)</f>
        <v>1</v>
      </c>
      <c r="AV656" s="196"/>
      <c r="AW656" s="196"/>
      <c r="AX656" s="17"/>
      <c r="AY656" s="9"/>
      <c r="AZ656" s="9"/>
      <c r="BA656" s="9"/>
    </row>
    <row r="657" spans="1:53" ht="12" customHeight="1" outlineLevel="1" x14ac:dyDescent="0.25">
      <c r="A657" s="7"/>
      <c r="B657" s="8"/>
      <c r="C657" s="18"/>
      <c r="D657" s="18"/>
      <c r="E657" s="18"/>
      <c r="F657" s="34"/>
      <c r="G657" s="27" t="str">
        <f t="shared" si="158"/>
        <v>YYBLWb</v>
      </c>
      <c r="H657" s="232">
        <f t="shared" ref="H657:K657" si="163">IF(H571&gt;0,1,0)</f>
        <v>0</v>
      </c>
      <c r="I657" s="232">
        <f t="shared" si="163"/>
        <v>1</v>
      </c>
      <c r="J657" s="232">
        <f t="shared" si="163"/>
        <v>1</v>
      </c>
      <c r="K657" s="232">
        <f t="shared" si="163"/>
        <v>1</v>
      </c>
      <c r="L657" s="743" cm="1">
        <f t="array" ref="L657">INDEX($H657:$K657,0,MATCH(L$594,$H$594:$K$594,0))*HLOOKUP(L$593,$J$590:$R$591,2)</f>
        <v>0</v>
      </c>
      <c r="M657" s="743" cm="1">
        <f t="array" ref="M657">INDEX($H657:$K657,0,MATCH(M$594,$H$594:$K$594,0))*HLOOKUP(M$593,$J$590:$R$591,2)</f>
        <v>1</v>
      </c>
      <c r="N657" s="743" cm="1">
        <f t="array" ref="N657">INDEX($H657:$K657,0,MATCH(N$594,$H$594:$K$594,0))*HLOOKUP(N$593,$J$590:$R$591,2)</f>
        <v>1</v>
      </c>
      <c r="O657" s="743" cm="1">
        <f t="array" ref="O657">INDEX($H657:$K657,0,MATCH(O$594,$H$594:$K$594,0))*HLOOKUP(O$593,$J$590:$R$591,2)</f>
        <v>1</v>
      </c>
      <c r="P657" s="743" cm="1">
        <f t="array" ref="P657">INDEX($H657:$K657,0,MATCH(P$594,$H$594:$K$594,0))*HLOOKUP(P$593,$J$590:$R$591,2)</f>
        <v>0</v>
      </c>
      <c r="Q657" s="743" cm="1">
        <f t="array" ref="Q657">INDEX($H657:$K657,0,MATCH(Q$594,$H$594:$K$594,0))*HLOOKUP(Q$593,$J$590:$R$591,2)</f>
        <v>1</v>
      </c>
      <c r="R657" s="743" cm="1">
        <f t="array" ref="R657">INDEX($H657:$K657,0,MATCH(R$594,$H$594:$K$594,0))*HLOOKUP(R$593,$J$590:$R$591,2)</f>
        <v>1</v>
      </c>
      <c r="S657" s="743" cm="1">
        <f t="array" ref="S657">INDEX($H657:$K657,0,MATCH(S$594,$H$594:$K$594,0))*HLOOKUP(S$593,$J$590:$R$591,2)</f>
        <v>1</v>
      </c>
      <c r="T657" s="743" cm="1">
        <f t="array" ref="T657">INDEX($H657:$K657,0,MATCH(T$594,$H$594:$K$594,0))*HLOOKUP(T$593,$J$590:$R$591,2)</f>
        <v>0</v>
      </c>
      <c r="U657" s="743" cm="1">
        <f t="array" ref="U657">INDEX($H657:$K657,0,MATCH(U$594,$H$594:$K$594,0))*HLOOKUP(U$593,$J$590:$R$591,2)</f>
        <v>1</v>
      </c>
      <c r="V657" s="743" cm="1">
        <f t="array" ref="V657">INDEX($H657:$K657,0,MATCH(V$594,$H$594:$K$594,0))*HLOOKUP(V$593,$J$590:$R$591,2)</f>
        <v>1</v>
      </c>
      <c r="W657" s="743" cm="1">
        <f t="array" ref="W657">INDEX($H657:$K657,0,MATCH(W$594,$H$594:$K$594,0))*HLOOKUP(W$593,$J$590:$R$591,2)</f>
        <v>1</v>
      </c>
      <c r="X657" s="743" cm="1">
        <f t="array" ref="X657">INDEX($H657:$K657,0,MATCH(X$594,$H$594:$K$594,0))*HLOOKUP(X$593,$J$590:$R$591,2)</f>
        <v>0</v>
      </c>
      <c r="Y657" s="743" cm="1">
        <f t="array" ref="Y657">INDEX($H657:$K657,0,MATCH(Y$594,$H$594:$K$594,0))*HLOOKUP(Y$593,$J$590:$R$591,2)</f>
        <v>1</v>
      </c>
      <c r="Z657" s="743" cm="1">
        <f t="array" ref="Z657">INDEX($H657:$K657,0,MATCH(Z$594,$H$594:$K$594,0))*HLOOKUP(Z$593,$J$590:$R$591,2)</f>
        <v>1</v>
      </c>
      <c r="AA657" s="743" cm="1">
        <f t="array" ref="AA657">INDEX($H657:$K657,0,MATCH(AA$594,$H$594:$K$594,0))*HLOOKUP(AA$593,$J$590:$R$591,2)</f>
        <v>1</v>
      </c>
      <c r="AB657" s="743" cm="1">
        <f t="array" ref="AB657">INDEX($H657:$K657,0,MATCH(AB$594,$H$594:$K$594,0))*HLOOKUP(AB$593,$J$590:$R$591,2)</f>
        <v>0</v>
      </c>
      <c r="AC657" s="743" cm="1">
        <f t="array" ref="AC657">INDEX($H657:$K657,0,MATCH(AC$594,$H$594:$K$594,0))*HLOOKUP(AC$593,$J$590:$R$591,2)</f>
        <v>1</v>
      </c>
      <c r="AD657" s="743" cm="1">
        <f t="array" ref="AD657">INDEX($H657:$K657,0,MATCH(AD$594,$H$594:$K$594,0))*HLOOKUP(AD$593,$J$590:$R$591,2)</f>
        <v>1</v>
      </c>
      <c r="AE657" s="743" cm="1">
        <f t="array" ref="AE657">INDEX($H657:$K657,0,MATCH(AE$594,$H$594:$K$594,0))*HLOOKUP(AE$593,$J$590:$R$591,2)</f>
        <v>1</v>
      </c>
      <c r="AF657" s="743" cm="1">
        <f t="array" ref="AF657">INDEX($H657:$K657,0,MATCH(AF$594,$H$594:$K$594,0))*HLOOKUP(AF$593,$J$590:$R$591,2)</f>
        <v>0</v>
      </c>
      <c r="AG657" s="743" cm="1">
        <f t="array" ref="AG657">INDEX($H657:$K657,0,MATCH(AG$594,$H$594:$K$594,0))*HLOOKUP(AG$593,$J$590:$R$591,2)</f>
        <v>1</v>
      </c>
      <c r="AH657" s="743" cm="1">
        <f t="array" ref="AH657">INDEX($H657:$K657,0,MATCH(AH$594,$H$594:$K$594,0))*HLOOKUP(AH$593,$J$590:$R$591,2)</f>
        <v>1</v>
      </c>
      <c r="AI657" s="743" cm="1">
        <f t="array" ref="AI657">INDEX($H657:$K657,0,MATCH(AI$594,$H$594:$K$594,0))*HLOOKUP(AI$593,$J$590:$R$591,2)</f>
        <v>1</v>
      </c>
      <c r="AJ657" s="743" cm="1">
        <f t="array" ref="AJ657">INDEX($H657:$K657,0,MATCH(AJ$594,$H$594:$K$594,0))*HLOOKUP(AJ$593,$J$590:$R$591,2)</f>
        <v>0</v>
      </c>
      <c r="AK657" s="743" cm="1">
        <f t="array" ref="AK657">INDEX($H657:$K657,0,MATCH(AK$594,$H$594:$K$594,0))*HLOOKUP(AK$593,$J$590:$R$591,2)</f>
        <v>1</v>
      </c>
      <c r="AL657" s="743" cm="1">
        <f t="array" ref="AL657">INDEX($H657:$K657,0,MATCH(AL$594,$H$594:$K$594,0))*HLOOKUP(AL$593,$J$590:$R$591,2)</f>
        <v>1</v>
      </c>
      <c r="AM657" s="743" cm="1">
        <f t="array" ref="AM657">INDEX($H657:$K657,0,MATCH(AM$594,$H$594:$K$594,0))*HLOOKUP(AM$593,$J$590:$R$591,2)</f>
        <v>1</v>
      </c>
      <c r="AN657" s="743" cm="1">
        <f t="array" ref="AN657">INDEX($H657:$K657,0,MATCH(AN$594,$H$594:$K$594,0))*HLOOKUP(AN$593,$J$590:$R$591,2)</f>
        <v>0</v>
      </c>
      <c r="AO657" s="743" cm="1">
        <f t="array" ref="AO657">INDEX($H657:$K657,0,MATCH(AO$594,$H$594:$K$594,0))*HLOOKUP(AO$593,$J$590:$R$591,2)</f>
        <v>1</v>
      </c>
      <c r="AP657" s="743" cm="1">
        <f t="array" ref="AP657">INDEX($H657:$K657,0,MATCH(AP$594,$H$594:$K$594,0))*HLOOKUP(AP$593,$J$590:$R$591,2)</f>
        <v>1</v>
      </c>
      <c r="AQ657" s="743" cm="1">
        <f t="array" ref="AQ657">INDEX($H657:$K657,0,MATCH(AQ$594,$H$594:$K$594,0))*HLOOKUP(AQ$593,$J$590:$R$591,2)</f>
        <v>1</v>
      </c>
      <c r="AR657" s="743" cm="1">
        <f t="array" ref="AR657">INDEX($H657:$K657,0,MATCH(AR$594,$H$594:$K$594,0))*HLOOKUP(AR$593,$J$590:$R$591,2)</f>
        <v>0</v>
      </c>
      <c r="AS657" s="743" cm="1">
        <f t="array" ref="AS657">INDEX($H657:$K657,0,MATCH(AS$594,$H$594:$K$594,0))*HLOOKUP(AS$593,$J$590:$R$591,2)</f>
        <v>1</v>
      </c>
      <c r="AT657" s="743" cm="1">
        <f t="array" ref="AT657">INDEX($H657:$K657,0,MATCH(AT$594,$H$594:$K$594,0))*HLOOKUP(AT$593,$J$590:$R$591,2)</f>
        <v>1</v>
      </c>
      <c r="AU657" s="743" cm="1">
        <f t="array" ref="AU657">INDEX($H657:$K657,0,MATCH(AU$594,$H$594:$K$594,0))*HLOOKUP(AU$593,$J$590:$R$591,2)</f>
        <v>1</v>
      </c>
      <c r="AV657" s="196"/>
      <c r="AW657" s="196"/>
      <c r="AX657" s="17"/>
      <c r="AY657" s="9"/>
      <c r="AZ657" s="9"/>
      <c r="BA657" s="9"/>
    </row>
    <row r="658" spans="1:53" ht="12" customHeight="1" outlineLevel="1" x14ac:dyDescent="0.25">
      <c r="A658" s="7"/>
      <c r="B658" s="8"/>
      <c r="C658" s="18"/>
      <c r="D658" s="18"/>
      <c r="E658" s="18"/>
      <c r="F658" s="34"/>
      <c r="G658" s="27" t="str">
        <f t="shared" si="158"/>
        <v>YYBLWbd</v>
      </c>
      <c r="H658" s="232">
        <f t="shared" ref="H658:K658" si="164">IF(H572&gt;0,1,0)</f>
        <v>0</v>
      </c>
      <c r="I658" s="232">
        <f t="shared" si="164"/>
        <v>1</v>
      </c>
      <c r="J658" s="232">
        <f t="shared" si="164"/>
        <v>1</v>
      </c>
      <c r="K658" s="232">
        <f t="shared" si="164"/>
        <v>1</v>
      </c>
      <c r="L658" s="743" cm="1">
        <f t="array" ref="L658">INDEX($H658:$K658,0,MATCH(L$594,$H$594:$K$594,0))*HLOOKUP(L$593,$J$590:$R$591,2)</f>
        <v>0</v>
      </c>
      <c r="M658" s="743" cm="1">
        <f t="array" ref="M658">INDEX($H658:$K658,0,MATCH(M$594,$H$594:$K$594,0))*HLOOKUP(M$593,$J$590:$R$591,2)</f>
        <v>1</v>
      </c>
      <c r="N658" s="743" cm="1">
        <f t="array" ref="N658">INDEX($H658:$K658,0,MATCH(N$594,$H$594:$K$594,0))*HLOOKUP(N$593,$J$590:$R$591,2)</f>
        <v>1</v>
      </c>
      <c r="O658" s="743" cm="1">
        <f t="array" ref="O658">INDEX($H658:$K658,0,MATCH(O$594,$H$594:$K$594,0))*HLOOKUP(O$593,$J$590:$R$591,2)</f>
        <v>1</v>
      </c>
      <c r="P658" s="743" cm="1">
        <f t="array" ref="P658">INDEX($H658:$K658,0,MATCH(P$594,$H$594:$K$594,0))*HLOOKUP(P$593,$J$590:$R$591,2)</f>
        <v>0</v>
      </c>
      <c r="Q658" s="743" cm="1">
        <f t="array" ref="Q658">INDEX($H658:$K658,0,MATCH(Q$594,$H$594:$K$594,0))*HLOOKUP(Q$593,$J$590:$R$591,2)</f>
        <v>1</v>
      </c>
      <c r="R658" s="743" cm="1">
        <f t="array" ref="R658">INDEX($H658:$K658,0,MATCH(R$594,$H$594:$K$594,0))*HLOOKUP(R$593,$J$590:$R$591,2)</f>
        <v>1</v>
      </c>
      <c r="S658" s="743" cm="1">
        <f t="array" ref="S658">INDEX($H658:$K658,0,MATCH(S$594,$H$594:$K$594,0))*HLOOKUP(S$593,$J$590:$R$591,2)</f>
        <v>1</v>
      </c>
      <c r="T658" s="743" cm="1">
        <f t="array" ref="T658">INDEX($H658:$K658,0,MATCH(T$594,$H$594:$K$594,0))*HLOOKUP(T$593,$J$590:$R$591,2)</f>
        <v>0</v>
      </c>
      <c r="U658" s="743" cm="1">
        <f t="array" ref="U658">INDEX($H658:$K658,0,MATCH(U$594,$H$594:$K$594,0))*HLOOKUP(U$593,$J$590:$R$591,2)</f>
        <v>1</v>
      </c>
      <c r="V658" s="743" cm="1">
        <f t="array" ref="V658">INDEX($H658:$K658,0,MATCH(V$594,$H$594:$K$594,0))*HLOOKUP(V$593,$J$590:$R$591,2)</f>
        <v>1</v>
      </c>
      <c r="W658" s="743" cm="1">
        <f t="array" ref="W658">INDEX($H658:$K658,0,MATCH(W$594,$H$594:$K$594,0))*HLOOKUP(W$593,$J$590:$R$591,2)</f>
        <v>1</v>
      </c>
      <c r="X658" s="743" cm="1">
        <f t="array" ref="X658">INDEX($H658:$K658,0,MATCH(X$594,$H$594:$K$594,0))*HLOOKUP(X$593,$J$590:$R$591,2)</f>
        <v>0</v>
      </c>
      <c r="Y658" s="743" cm="1">
        <f t="array" ref="Y658">INDEX($H658:$K658,0,MATCH(Y$594,$H$594:$K$594,0))*HLOOKUP(Y$593,$J$590:$R$591,2)</f>
        <v>1</v>
      </c>
      <c r="Z658" s="743" cm="1">
        <f t="array" ref="Z658">INDEX($H658:$K658,0,MATCH(Z$594,$H$594:$K$594,0))*HLOOKUP(Z$593,$J$590:$R$591,2)</f>
        <v>1</v>
      </c>
      <c r="AA658" s="743" cm="1">
        <f t="array" ref="AA658">INDEX($H658:$K658,0,MATCH(AA$594,$H$594:$K$594,0))*HLOOKUP(AA$593,$J$590:$R$591,2)</f>
        <v>1</v>
      </c>
      <c r="AB658" s="743" cm="1">
        <f t="array" ref="AB658">INDEX($H658:$K658,0,MATCH(AB$594,$H$594:$K$594,0))*HLOOKUP(AB$593,$J$590:$R$591,2)</f>
        <v>0</v>
      </c>
      <c r="AC658" s="743" cm="1">
        <f t="array" ref="AC658">INDEX($H658:$K658,0,MATCH(AC$594,$H$594:$K$594,0))*HLOOKUP(AC$593,$J$590:$R$591,2)</f>
        <v>1</v>
      </c>
      <c r="AD658" s="743" cm="1">
        <f t="array" ref="AD658">INDEX($H658:$K658,0,MATCH(AD$594,$H$594:$K$594,0))*HLOOKUP(AD$593,$J$590:$R$591,2)</f>
        <v>1</v>
      </c>
      <c r="AE658" s="743" cm="1">
        <f t="array" ref="AE658">INDEX($H658:$K658,0,MATCH(AE$594,$H$594:$K$594,0))*HLOOKUP(AE$593,$J$590:$R$591,2)</f>
        <v>1</v>
      </c>
      <c r="AF658" s="743" cm="1">
        <f t="array" ref="AF658">INDEX($H658:$K658,0,MATCH(AF$594,$H$594:$K$594,0))*HLOOKUP(AF$593,$J$590:$R$591,2)</f>
        <v>0</v>
      </c>
      <c r="AG658" s="743" cm="1">
        <f t="array" ref="AG658">INDEX($H658:$K658,0,MATCH(AG$594,$H$594:$K$594,0))*HLOOKUP(AG$593,$J$590:$R$591,2)</f>
        <v>1</v>
      </c>
      <c r="AH658" s="743" cm="1">
        <f t="array" ref="AH658">INDEX($H658:$K658,0,MATCH(AH$594,$H$594:$K$594,0))*HLOOKUP(AH$593,$J$590:$R$591,2)</f>
        <v>1</v>
      </c>
      <c r="AI658" s="743" cm="1">
        <f t="array" ref="AI658">INDEX($H658:$K658,0,MATCH(AI$594,$H$594:$K$594,0))*HLOOKUP(AI$593,$J$590:$R$591,2)</f>
        <v>1</v>
      </c>
      <c r="AJ658" s="743" cm="1">
        <f t="array" ref="AJ658">INDEX($H658:$K658,0,MATCH(AJ$594,$H$594:$K$594,0))*HLOOKUP(AJ$593,$J$590:$R$591,2)</f>
        <v>0</v>
      </c>
      <c r="AK658" s="743" cm="1">
        <f t="array" ref="AK658">INDEX($H658:$K658,0,MATCH(AK$594,$H$594:$K$594,0))*HLOOKUP(AK$593,$J$590:$R$591,2)</f>
        <v>1</v>
      </c>
      <c r="AL658" s="743" cm="1">
        <f t="array" ref="AL658">INDEX($H658:$K658,0,MATCH(AL$594,$H$594:$K$594,0))*HLOOKUP(AL$593,$J$590:$R$591,2)</f>
        <v>1</v>
      </c>
      <c r="AM658" s="743" cm="1">
        <f t="array" ref="AM658">INDEX($H658:$K658,0,MATCH(AM$594,$H$594:$K$594,0))*HLOOKUP(AM$593,$J$590:$R$591,2)</f>
        <v>1</v>
      </c>
      <c r="AN658" s="743" cm="1">
        <f t="array" ref="AN658">INDEX($H658:$K658,0,MATCH(AN$594,$H$594:$K$594,0))*HLOOKUP(AN$593,$J$590:$R$591,2)</f>
        <v>0</v>
      </c>
      <c r="AO658" s="743" cm="1">
        <f t="array" ref="AO658">INDEX($H658:$K658,0,MATCH(AO$594,$H$594:$K$594,0))*HLOOKUP(AO$593,$J$590:$R$591,2)</f>
        <v>1</v>
      </c>
      <c r="AP658" s="743" cm="1">
        <f t="array" ref="AP658">INDEX($H658:$K658,0,MATCH(AP$594,$H$594:$K$594,0))*HLOOKUP(AP$593,$J$590:$R$591,2)</f>
        <v>1</v>
      </c>
      <c r="AQ658" s="743" cm="1">
        <f t="array" ref="AQ658">INDEX($H658:$K658,0,MATCH(AQ$594,$H$594:$K$594,0))*HLOOKUP(AQ$593,$J$590:$R$591,2)</f>
        <v>1</v>
      </c>
      <c r="AR658" s="743" cm="1">
        <f t="array" ref="AR658">INDEX($H658:$K658,0,MATCH(AR$594,$H$594:$K$594,0))*HLOOKUP(AR$593,$J$590:$R$591,2)</f>
        <v>0</v>
      </c>
      <c r="AS658" s="743" cm="1">
        <f t="array" ref="AS658">INDEX($H658:$K658,0,MATCH(AS$594,$H$594:$K$594,0))*HLOOKUP(AS$593,$J$590:$R$591,2)</f>
        <v>1</v>
      </c>
      <c r="AT658" s="743" cm="1">
        <f t="array" ref="AT658">INDEX($H658:$K658,0,MATCH(AT$594,$H$594:$K$594,0))*HLOOKUP(AT$593,$J$590:$R$591,2)</f>
        <v>1</v>
      </c>
      <c r="AU658" s="743" cm="1">
        <f t="array" ref="AU658">INDEX($H658:$K658,0,MATCH(AU$594,$H$594:$K$594,0))*HLOOKUP(AU$593,$J$590:$R$591,2)</f>
        <v>1</v>
      </c>
      <c r="AV658" s="196"/>
      <c r="AW658" s="196"/>
      <c r="AX658" s="17"/>
      <c r="AY658" s="9"/>
      <c r="AZ658" s="9"/>
      <c r="BA658" s="9"/>
    </row>
    <row r="659" spans="1:53" ht="12" customHeight="1" outlineLevel="1" x14ac:dyDescent="0.25">
      <c r="A659" s="7"/>
      <c r="B659" s="8"/>
      <c r="C659" s="18"/>
      <c r="D659" s="18"/>
      <c r="E659" s="18"/>
      <c r="F659" s="34"/>
      <c r="G659" s="27" t="str">
        <f t="shared" si="158"/>
        <v>YYLWBr</v>
      </c>
      <c r="H659" s="232">
        <f t="shared" ref="H659:K659" si="165">IF(H573&gt;0,1,0)</f>
        <v>0</v>
      </c>
      <c r="I659" s="232">
        <f t="shared" si="165"/>
        <v>1</v>
      </c>
      <c r="J659" s="232">
        <f t="shared" si="165"/>
        <v>1</v>
      </c>
      <c r="K659" s="232">
        <f t="shared" si="165"/>
        <v>1</v>
      </c>
      <c r="L659" s="743" cm="1">
        <f t="array" ref="L659">INDEX($H659:$K659,0,MATCH(L$594,$H$594:$K$594,0))*HLOOKUP(L$593,$J$590:$R$591,2)</f>
        <v>0</v>
      </c>
      <c r="M659" s="743" cm="1">
        <f t="array" ref="M659">INDEX($H659:$K659,0,MATCH(M$594,$H$594:$K$594,0))*HLOOKUP(M$593,$J$590:$R$591,2)</f>
        <v>1</v>
      </c>
      <c r="N659" s="743" cm="1">
        <f t="array" ref="N659">INDEX($H659:$K659,0,MATCH(N$594,$H$594:$K$594,0))*HLOOKUP(N$593,$J$590:$R$591,2)</f>
        <v>1</v>
      </c>
      <c r="O659" s="743" cm="1">
        <f t="array" ref="O659">INDEX($H659:$K659,0,MATCH(O$594,$H$594:$K$594,0))*HLOOKUP(O$593,$J$590:$R$591,2)</f>
        <v>1</v>
      </c>
      <c r="P659" s="743" cm="1">
        <f t="array" ref="P659">INDEX($H659:$K659,0,MATCH(P$594,$H$594:$K$594,0))*HLOOKUP(P$593,$J$590:$R$591,2)</f>
        <v>0</v>
      </c>
      <c r="Q659" s="743" cm="1">
        <f t="array" ref="Q659">INDEX($H659:$K659,0,MATCH(Q$594,$H$594:$K$594,0))*HLOOKUP(Q$593,$J$590:$R$591,2)</f>
        <v>1</v>
      </c>
      <c r="R659" s="743" cm="1">
        <f t="array" ref="R659">INDEX($H659:$K659,0,MATCH(R$594,$H$594:$K$594,0))*HLOOKUP(R$593,$J$590:$R$591,2)</f>
        <v>1</v>
      </c>
      <c r="S659" s="743" cm="1">
        <f t="array" ref="S659">INDEX($H659:$K659,0,MATCH(S$594,$H$594:$K$594,0))*HLOOKUP(S$593,$J$590:$R$591,2)</f>
        <v>1</v>
      </c>
      <c r="T659" s="743" cm="1">
        <f t="array" ref="T659">INDEX($H659:$K659,0,MATCH(T$594,$H$594:$K$594,0))*HLOOKUP(T$593,$J$590:$R$591,2)</f>
        <v>0</v>
      </c>
      <c r="U659" s="743" cm="1">
        <f t="array" ref="U659">INDEX($H659:$K659,0,MATCH(U$594,$H$594:$K$594,0))*HLOOKUP(U$593,$J$590:$R$591,2)</f>
        <v>1</v>
      </c>
      <c r="V659" s="743" cm="1">
        <f t="array" ref="V659">INDEX($H659:$K659,0,MATCH(V$594,$H$594:$K$594,0))*HLOOKUP(V$593,$J$590:$R$591,2)</f>
        <v>1</v>
      </c>
      <c r="W659" s="743" cm="1">
        <f t="array" ref="W659">INDEX($H659:$K659,0,MATCH(W$594,$H$594:$K$594,0))*HLOOKUP(W$593,$J$590:$R$591,2)</f>
        <v>1</v>
      </c>
      <c r="X659" s="743" cm="1">
        <f t="array" ref="X659">INDEX($H659:$K659,0,MATCH(X$594,$H$594:$K$594,0))*HLOOKUP(X$593,$J$590:$R$591,2)</f>
        <v>0</v>
      </c>
      <c r="Y659" s="743" cm="1">
        <f t="array" ref="Y659">INDEX($H659:$K659,0,MATCH(Y$594,$H$594:$K$594,0))*HLOOKUP(Y$593,$J$590:$R$591,2)</f>
        <v>1</v>
      </c>
      <c r="Z659" s="743" cm="1">
        <f t="array" ref="Z659">INDEX($H659:$K659,0,MATCH(Z$594,$H$594:$K$594,0))*HLOOKUP(Z$593,$J$590:$R$591,2)</f>
        <v>1</v>
      </c>
      <c r="AA659" s="743" cm="1">
        <f t="array" ref="AA659">INDEX($H659:$K659,0,MATCH(AA$594,$H$594:$K$594,0))*HLOOKUP(AA$593,$J$590:$R$591,2)</f>
        <v>1</v>
      </c>
      <c r="AB659" s="743" cm="1">
        <f t="array" ref="AB659">INDEX($H659:$K659,0,MATCH(AB$594,$H$594:$K$594,0))*HLOOKUP(AB$593,$J$590:$R$591,2)</f>
        <v>0</v>
      </c>
      <c r="AC659" s="743" cm="1">
        <f t="array" ref="AC659">INDEX($H659:$K659,0,MATCH(AC$594,$H$594:$K$594,0))*HLOOKUP(AC$593,$J$590:$R$591,2)</f>
        <v>1</v>
      </c>
      <c r="AD659" s="743" cm="1">
        <f t="array" ref="AD659">INDEX($H659:$K659,0,MATCH(AD$594,$H$594:$K$594,0))*HLOOKUP(AD$593,$J$590:$R$591,2)</f>
        <v>1</v>
      </c>
      <c r="AE659" s="743" cm="1">
        <f t="array" ref="AE659">INDEX($H659:$K659,0,MATCH(AE$594,$H$594:$K$594,0))*HLOOKUP(AE$593,$J$590:$R$591,2)</f>
        <v>1</v>
      </c>
      <c r="AF659" s="743" cm="1">
        <f t="array" ref="AF659">INDEX($H659:$K659,0,MATCH(AF$594,$H$594:$K$594,0))*HLOOKUP(AF$593,$J$590:$R$591,2)</f>
        <v>0</v>
      </c>
      <c r="AG659" s="743" cm="1">
        <f t="array" ref="AG659">INDEX($H659:$K659,0,MATCH(AG$594,$H$594:$K$594,0))*HLOOKUP(AG$593,$J$590:$R$591,2)</f>
        <v>1</v>
      </c>
      <c r="AH659" s="743" cm="1">
        <f t="array" ref="AH659">INDEX($H659:$K659,0,MATCH(AH$594,$H$594:$K$594,0))*HLOOKUP(AH$593,$J$590:$R$591,2)</f>
        <v>1</v>
      </c>
      <c r="AI659" s="743" cm="1">
        <f t="array" ref="AI659">INDEX($H659:$K659,0,MATCH(AI$594,$H$594:$K$594,0))*HLOOKUP(AI$593,$J$590:$R$591,2)</f>
        <v>1</v>
      </c>
      <c r="AJ659" s="743" cm="1">
        <f t="array" ref="AJ659">INDEX($H659:$K659,0,MATCH(AJ$594,$H$594:$K$594,0))*HLOOKUP(AJ$593,$J$590:$R$591,2)</f>
        <v>0</v>
      </c>
      <c r="AK659" s="743" cm="1">
        <f t="array" ref="AK659">INDEX($H659:$K659,0,MATCH(AK$594,$H$594:$K$594,0))*HLOOKUP(AK$593,$J$590:$R$591,2)</f>
        <v>1</v>
      </c>
      <c r="AL659" s="743" cm="1">
        <f t="array" ref="AL659">INDEX($H659:$K659,0,MATCH(AL$594,$H$594:$K$594,0))*HLOOKUP(AL$593,$J$590:$R$591,2)</f>
        <v>1</v>
      </c>
      <c r="AM659" s="743" cm="1">
        <f t="array" ref="AM659">INDEX($H659:$K659,0,MATCH(AM$594,$H$594:$K$594,0))*HLOOKUP(AM$593,$J$590:$R$591,2)</f>
        <v>1</v>
      </c>
      <c r="AN659" s="743" cm="1">
        <f t="array" ref="AN659">INDEX($H659:$K659,0,MATCH(AN$594,$H$594:$K$594,0))*HLOOKUP(AN$593,$J$590:$R$591,2)</f>
        <v>0</v>
      </c>
      <c r="AO659" s="743" cm="1">
        <f t="array" ref="AO659">INDEX($H659:$K659,0,MATCH(AO$594,$H$594:$K$594,0))*HLOOKUP(AO$593,$J$590:$R$591,2)</f>
        <v>1</v>
      </c>
      <c r="AP659" s="743" cm="1">
        <f t="array" ref="AP659">INDEX($H659:$K659,0,MATCH(AP$594,$H$594:$K$594,0))*HLOOKUP(AP$593,$J$590:$R$591,2)</f>
        <v>1</v>
      </c>
      <c r="AQ659" s="743" cm="1">
        <f t="array" ref="AQ659">INDEX($H659:$K659,0,MATCH(AQ$594,$H$594:$K$594,0))*HLOOKUP(AQ$593,$J$590:$R$591,2)</f>
        <v>1</v>
      </c>
      <c r="AR659" s="743" cm="1">
        <f t="array" ref="AR659">INDEX($H659:$K659,0,MATCH(AR$594,$H$594:$K$594,0))*HLOOKUP(AR$593,$J$590:$R$591,2)</f>
        <v>0</v>
      </c>
      <c r="AS659" s="743" cm="1">
        <f t="array" ref="AS659">INDEX($H659:$K659,0,MATCH(AS$594,$H$594:$K$594,0))*HLOOKUP(AS$593,$J$590:$R$591,2)</f>
        <v>1</v>
      </c>
      <c r="AT659" s="743" cm="1">
        <f t="array" ref="AT659">INDEX($H659:$K659,0,MATCH(AT$594,$H$594:$K$594,0))*HLOOKUP(AT$593,$J$590:$R$591,2)</f>
        <v>1</v>
      </c>
      <c r="AU659" s="743" cm="1">
        <f t="array" ref="AU659">INDEX($H659:$K659,0,MATCH(AU$594,$H$594:$K$594,0))*HLOOKUP(AU$593,$J$590:$R$591,2)</f>
        <v>1</v>
      </c>
      <c r="AV659" s="196"/>
      <c r="AW659" s="196"/>
      <c r="AX659" s="17"/>
      <c r="AY659" s="9"/>
      <c r="AZ659" s="9"/>
      <c r="BA659" s="9"/>
    </row>
    <row r="660" spans="1:53" ht="12" customHeight="1" outlineLevel="1" x14ac:dyDescent="0.25">
      <c r="A660" s="7"/>
      <c r="B660" s="8"/>
      <c r="C660" s="18"/>
      <c r="D660" s="18"/>
      <c r="E660" s="18"/>
      <c r="F660" s="34"/>
      <c r="G660" s="27" t="str">
        <f t="shared" si="158"/>
        <v>YYLWBrd</v>
      </c>
      <c r="H660" s="232">
        <f t="shared" ref="H660:K660" si="166">IF(H574&gt;0,1,0)</f>
        <v>0</v>
      </c>
      <c r="I660" s="232">
        <f t="shared" si="166"/>
        <v>1</v>
      </c>
      <c r="J660" s="232">
        <f t="shared" si="166"/>
        <v>1</v>
      </c>
      <c r="K660" s="232">
        <f t="shared" si="166"/>
        <v>1</v>
      </c>
      <c r="L660" s="743" cm="1">
        <f t="array" ref="L660">INDEX($H660:$K660,0,MATCH(L$594,$H$594:$K$594,0))*HLOOKUP(L$593,$J$590:$R$591,2)</f>
        <v>0</v>
      </c>
      <c r="M660" s="743" cm="1">
        <f t="array" ref="M660">INDEX($H660:$K660,0,MATCH(M$594,$H$594:$K$594,0))*HLOOKUP(M$593,$J$590:$R$591,2)</f>
        <v>1</v>
      </c>
      <c r="N660" s="743" cm="1">
        <f t="array" ref="N660">INDEX($H660:$K660,0,MATCH(N$594,$H$594:$K$594,0))*HLOOKUP(N$593,$J$590:$R$591,2)</f>
        <v>1</v>
      </c>
      <c r="O660" s="743" cm="1">
        <f t="array" ref="O660">INDEX($H660:$K660,0,MATCH(O$594,$H$594:$K$594,0))*HLOOKUP(O$593,$J$590:$R$591,2)</f>
        <v>1</v>
      </c>
      <c r="P660" s="743" cm="1">
        <f t="array" ref="P660">INDEX($H660:$K660,0,MATCH(P$594,$H$594:$K$594,0))*HLOOKUP(P$593,$J$590:$R$591,2)</f>
        <v>0</v>
      </c>
      <c r="Q660" s="743" cm="1">
        <f t="array" ref="Q660">INDEX($H660:$K660,0,MATCH(Q$594,$H$594:$K$594,0))*HLOOKUP(Q$593,$J$590:$R$591,2)</f>
        <v>1</v>
      </c>
      <c r="R660" s="743" cm="1">
        <f t="array" ref="R660">INDEX($H660:$K660,0,MATCH(R$594,$H$594:$K$594,0))*HLOOKUP(R$593,$J$590:$R$591,2)</f>
        <v>1</v>
      </c>
      <c r="S660" s="743" cm="1">
        <f t="array" ref="S660">INDEX($H660:$K660,0,MATCH(S$594,$H$594:$K$594,0))*HLOOKUP(S$593,$J$590:$R$591,2)</f>
        <v>1</v>
      </c>
      <c r="T660" s="743" cm="1">
        <f t="array" ref="T660">INDEX($H660:$K660,0,MATCH(T$594,$H$594:$K$594,0))*HLOOKUP(T$593,$J$590:$R$591,2)</f>
        <v>0</v>
      </c>
      <c r="U660" s="743" cm="1">
        <f t="array" ref="U660">INDEX($H660:$K660,0,MATCH(U$594,$H$594:$K$594,0))*HLOOKUP(U$593,$J$590:$R$591,2)</f>
        <v>1</v>
      </c>
      <c r="V660" s="743" cm="1">
        <f t="array" ref="V660">INDEX($H660:$K660,0,MATCH(V$594,$H$594:$K$594,0))*HLOOKUP(V$593,$J$590:$R$591,2)</f>
        <v>1</v>
      </c>
      <c r="W660" s="743" cm="1">
        <f t="array" ref="W660">INDEX($H660:$K660,0,MATCH(W$594,$H$594:$K$594,0))*HLOOKUP(W$593,$J$590:$R$591,2)</f>
        <v>1</v>
      </c>
      <c r="X660" s="743" cm="1">
        <f t="array" ref="X660">INDEX($H660:$K660,0,MATCH(X$594,$H$594:$K$594,0))*HLOOKUP(X$593,$J$590:$R$591,2)</f>
        <v>0</v>
      </c>
      <c r="Y660" s="743" cm="1">
        <f t="array" ref="Y660">INDEX($H660:$K660,0,MATCH(Y$594,$H$594:$K$594,0))*HLOOKUP(Y$593,$J$590:$R$591,2)</f>
        <v>1</v>
      </c>
      <c r="Z660" s="743" cm="1">
        <f t="array" ref="Z660">INDEX($H660:$K660,0,MATCH(Z$594,$H$594:$K$594,0))*HLOOKUP(Z$593,$J$590:$R$591,2)</f>
        <v>1</v>
      </c>
      <c r="AA660" s="743" cm="1">
        <f t="array" ref="AA660">INDEX($H660:$K660,0,MATCH(AA$594,$H$594:$K$594,0))*HLOOKUP(AA$593,$J$590:$R$591,2)</f>
        <v>1</v>
      </c>
      <c r="AB660" s="743" cm="1">
        <f t="array" ref="AB660">INDEX($H660:$K660,0,MATCH(AB$594,$H$594:$K$594,0))*HLOOKUP(AB$593,$J$590:$R$591,2)</f>
        <v>0</v>
      </c>
      <c r="AC660" s="743" cm="1">
        <f t="array" ref="AC660">INDEX($H660:$K660,0,MATCH(AC$594,$H$594:$K$594,0))*HLOOKUP(AC$593,$J$590:$R$591,2)</f>
        <v>1</v>
      </c>
      <c r="AD660" s="743" cm="1">
        <f t="array" ref="AD660">INDEX($H660:$K660,0,MATCH(AD$594,$H$594:$K$594,0))*HLOOKUP(AD$593,$J$590:$R$591,2)</f>
        <v>1</v>
      </c>
      <c r="AE660" s="743" cm="1">
        <f t="array" ref="AE660">INDEX($H660:$K660,0,MATCH(AE$594,$H$594:$K$594,0))*HLOOKUP(AE$593,$J$590:$R$591,2)</f>
        <v>1</v>
      </c>
      <c r="AF660" s="743" cm="1">
        <f t="array" ref="AF660">INDEX($H660:$K660,0,MATCH(AF$594,$H$594:$K$594,0))*HLOOKUP(AF$593,$J$590:$R$591,2)</f>
        <v>0</v>
      </c>
      <c r="AG660" s="743" cm="1">
        <f t="array" ref="AG660">INDEX($H660:$K660,0,MATCH(AG$594,$H$594:$K$594,0))*HLOOKUP(AG$593,$J$590:$R$591,2)</f>
        <v>1</v>
      </c>
      <c r="AH660" s="743" cm="1">
        <f t="array" ref="AH660">INDEX($H660:$K660,0,MATCH(AH$594,$H$594:$K$594,0))*HLOOKUP(AH$593,$J$590:$R$591,2)</f>
        <v>1</v>
      </c>
      <c r="AI660" s="743" cm="1">
        <f t="array" ref="AI660">INDEX($H660:$K660,0,MATCH(AI$594,$H$594:$K$594,0))*HLOOKUP(AI$593,$J$590:$R$591,2)</f>
        <v>1</v>
      </c>
      <c r="AJ660" s="743" cm="1">
        <f t="array" ref="AJ660">INDEX($H660:$K660,0,MATCH(AJ$594,$H$594:$K$594,0))*HLOOKUP(AJ$593,$J$590:$R$591,2)</f>
        <v>0</v>
      </c>
      <c r="AK660" s="743" cm="1">
        <f t="array" ref="AK660">INDEX($H660:$K660,0,MATCH(AK$594,$H$594:$K$594,0))*HLOOKUP(AK$593,$J$590:$R$591,2)</f>
        <v>1</v>
      </c>
      <c r="AL660" s="743" cm="1">
        <f t="array" ref="AL660">INDEX($H660:$K660,0,MATCH(AL$594,$H$594:$K$594,0))*HLOOKUP(AL$593,$J$590:$R$591,2)</f>
        <v>1</v>
      </c>
      <c r="AM660" s="743" cm="1">
        <f t="array" ref="AM660">INDEX($H660:$K660,0,MATCH(AM$594,$H$594:$K$594,0))*HLOOKUP(AM$593,$J$590:$R$591,2)</f>
        <v>1</v>
      </c>
      <c r="AN660" s="743" cm="1">
        <f t="array" ref="AN660">INDEX($H660:$K660,0,MATCH(AN$594,$H$594:$K$594,0))*HLOOKUP(AN$593,$J$590:$R$591,2)</f>
        <v>0</v>
      </c>
      <c r="AO660" s="743" cm="1">
        <f t="array" ref="AO660">INDEX($H660:$K660,0,MATCH(AO$594,$H$594:$K$594,0))*HLOOKUP(AO$593,$J$590:$R$591,2)</f>
        <v>1</v>
      </c>
      <c r="AP660" s="743" cm="1">
        <f t="array" ref="AP660">INDEX($H660:$K660,0,MATCH(AP$594,$H$594:$K$594,0))*HLOOKUP(AP$593,$J$590:$R$591,2)</f>
        <v>1</v>
      </c>
      <c r="AQ660" s="743" cm="1">
        <f t="array" ref="AQ660">INDEX($H660:$K660,0,MATCH(AQ$594,$H$594:$K$594,0))*HLOOKUP(AQ$593,$J$590:$R$591,2)</f>
        <v>1</v>
      </c>
      <c r="AR660" s="743" cm="1">
        <f t="array" ref="AR660">INDEX($H660:$K660,0,MATCH(AR$594,$H$594:$K$594,0))*HLOOKUP(AR$593,$J$590:$R$591,2)</f>
        <v>0</v>
      </c>
      <c r="AS660" s="743" cm="1">
        <f t="array" ref="AS660">INDEX($H660:$K660,0,MATCH(AS$594,$H$594:$K$594,0))*HLOOKUP(AS$593,$J$590:$R$591,2)</f>
        <v>1</v>
      </c>
      <c r="AT660" s="743" cm="1">
        <f t="array" ref="AT660">INDEX($H660:$K660,0,MATCH(AT$594,$H$594:$K$594,0))*HLOOKUP(AT$593,$J$590:$R$591,2)</f>
        <v>1</v>
      </c>
      <c r="AU660" s="743" cm="1">
        <f t="array" ref="AU660">INDEX($H660:$K660,0,MATCH(AU$594,$H$594:$K$594,0))*HLOOKUP(AU$593,$J$590:$R$591,2)</f>
        <v>1</v>
      </c>
      <c r="AV660" s="196"/>
      <c r="AW660" s="196"/>
      <c r="AX660" s="17"/>
      <c r="AY660" s="9"/>
      <c r="AZ660" s="9"/>
      <c r="BA660" s="9"/>
    </row>
    <row r="661" spans="1:53" ht="15" outlineLevel="1" x14ac:dyDescent="0.25">
      <c r="A661" s="7"/>
      <c r="B661" s="8"/>
      <c r="C661" s="18"/>
      <c r="D661" s="18"/>
      <c r="E661" s="18"/>
      <c r="F661" s="27"/>
      <c r="G661" s="27" t="str">
        <f t="shared" ref="G661:G672" si="167">_xlfn.CONCAT(H227:M227)</f>
        <v>AAAA2Nw</v>
      </c>
      <c r="H661" s="232">
        <f t="shared" ref="H661:K662" si="168">IF(H575&gt;0,1,0)</f>
        <v>0</v>
      </c>
      <c r="I661" s="232">
        <f t="shared" si="168"/>
        <v>1</v>
      </c>
      <c r="J661" s="232">
        <f t="shared" si="168"/>
        <v>1</v>
      </c>
      <c r="K661" s="232">
        <f t="shared" si="168"/>
        <v>1</v>
      </c>
      <c r="L661" s="743" cm="1">
        <f t="array" ref="L661">INDEX($H661:$K661,0,MATCH(L$594,$H$594:$K$594,0))*HLOOKUP(L$593,$J$590:$R$591,2)</f>
        <v>0</v>
      </c>
      <c r="M661" s="743" cm="1">
        <f t="array" ref="M661">INDEX($H661:$K661,0,MATCH(M$594,$H$594:$K$594,0))*HLOOKUP(M$593,$J$590:$R$591,2)</f>
        <v>1</v>
      </c>
      <c r="N661" s="743" cm="1">
        <f t="array" ref="N661">INDEX($H661:$K661,0,MATCH(N$594,$H$594:$K$594,0))*HLOOKUP(N$593,$J$590:$R$591,2)</f>
        <v>1</v>
      </c>
      <c r="O661" s="743" cm="1">
        <f t="array" ref="O661">INDEX($H661:$K661,0,MATCH(O$594,$H$594:$K$594,0))*HLOOKUP(O$593,$J$590:$R$591,2)</f>
        <v>1</v>
      </c>
      <c r="P661" s="743" cm="1">
        <f t="array" ref="P661">INDEX($H661:$K661,0,MATCH(P$594,$H$594:$K$594,0))*HLOOKUP(P$593,$J$590:$R$591,2)</f>
        <v>0</v>
      </c>
      <c r="Q661" s="743" cm="1">
        <f t="array" ref="Q661">INDEX($H661:$K661,0,MATCH(Q$594,$H$594:$K$594,0))*HLOOKUP(Q$593,$J$590:$R$591,2)</f>
        <v>1</v>
      </c>
      <c r="R661" s="743" cm="1">
        <f t="array" ref="R661">INDEX($H661:$K661,0,MATCH(R$594,$H$594:$K$594,0))*HLOOKUP(R$593,$J$590:$R$591,2)</f>
        <v>1</v>
      </c>
      <c r="S661" s="743" cm="1">
        <f t="array" ref="S661">INDEX($H661:$K661,0,MATCH(S$594,$H$594:$K$594,0))*HLOOKUP(S$593,$J$590:$R$591,2)</f>
        <v>1</v>
      </c>
      <c r="T661" s="743" cm="1">
        <f t="array" ref="T661">INDEX($H661:$K661,0,MATCH(T$594,$H$594:$K$594,0))*HLOOKUP(T$593,$J$590:$R$591,2)</f>
        <v>0</v>
      </c>
      <c r="U661" s="743" cm="1">
        <f t="array" ref="U661">INDEX($H661:$K661,0,MATCH(U$594,$H$594:$K$594,0))*HLOOKUP(U$593,$J$590:$R$591,2)</f>
        <v>1</v>
      </c>
      <c r="V661" s="743" cm="1">
        <f t="array" ref="V661">INDEX($H661:$K661,0,MATCH(V$594,$H$594:$K$594,0))*HLOOKUP(V$593,$J$590:$R$591,2)</f>
        <v>1</v>
      </c>
      <c r="W661" s="743" cm="1">
        <f t="array" ref="W661">INDEX($H661:$K661,0,MATCH(W$594,$H$594:$K$594,0))*HLOOKUP(W$593,$J$590:$R$591,2)</f>
        <v>1</v>
      </c>
      <c r="X661" s="743" cm="1">
        <f t="array" ref="X661">INDEX($H661:$K661,0,MATCH(X$594,$H$594:$K$594,0))*HLOOKUP(X$593,$J$590:$R$591,2)</f>
        <v>0</v>
      </c>
      <c r="Y661" s="743" cm="1">
        <f t="array" ref="Y661">INDEX($H661:$K661,0,MATCH(Y$594,$H$594:$K$594,0))*HLOOKUP(Y$593,$J$590:$R$591,2)</f>
        <v>1</v>
      </c>
      <c r="Z661" s="743" cm="1">
        <f t="array" ref="Z661">INDEX($H661:$K661,0,MATCH(Z$594,$H$594:$K$594,0))*HLOOKUP(Z$593,$J$590:$R$591,2)</f>
        <v>1</v>
      </c>
      <c r="AA661" s="743" cm="1">
        <f t="array" ref="AA661">INDEX($H661:$K661,0,MATCH(AA$594,$H$594:$K$594,0))*HLOOKUP(AA$593,$J$590:$R$591,2)</f>
        <v>1</v>
      </c>
      <c r="AB661" s="743" cm="1">
        <f t="array" ref="AB661">INDEX($H661:$K661,0,MATCH(AB$594,$H$594:$K$594,0))*HLOOKUP(AB$593,$J$590:$R$591,2)</f>
        <v>0</v>
      </c>
      <c r="AC661" s="743" cm="1">
        <f t="array" ref="AC661">INDEX($H661:$K661,0,MATCH(AC$594,$H$594:$K$594,0))*HLOOKUP(AC$593,$J$590:$R$591,2)</f>
        <v>1</v>
      </c>
      <c r="AD661" s="743" cm="1">
        <f t="array" ref="AD661">INDEX($H661:$K661,0,MATCH(AD$594,$H$594:$K$594,0))*HLOOKUP(AD$593,$J$590:$R$591,2)</f>
        <v>1</v>
      </c>
      <c r="AE661" s="743" cm="1">
        <f t="array" ref="AE661">INDEX($H661:$K661,0,MATCH(AE$594,$H$594:$K$594,0))*HLOOKUP(AE$593,$J$590:$R$591,2)</f>
        <v>1</v>
      </c>
      <c r="AF661" s="743" cm="1">
        <f t="array" ref="AF661">INDEX($H661:$K661,0,MATCH(AF$594,$H$594:$K$594,0))*HLOOKUP(AF$593,$J$590:$R$591,2)</f>
        <v>0</v>
      </c>
      <c r="AG661" s="743" cm="1">
        <f t="array" ref="AG661">INDEX($H661:$K661,0,MATCH(AG$594,$H$594:$K$594,0))*HLOOKUP(AG$593,$J$590:$R$591,2)</f>
        <v>1</v>
      </c>
      <c r="AH661" s="743" cm="1">
        <f t="array" ref="AH661">INDEX($H661:$K661,0,MATCH(AH$594,$H$594:$K$594,0))*HLOOKUP(AH$593,$J$590:$R$591,2)</f>
        <v>1</v>
      </c>
      <c r="AI661" s="743" cm="1">
        <f t="array" ref="AI661">INDEX($H661:$K661,0,MATCH(AI$594,$H$594:$K$594,0))*HLOOKUP(AI$593,$J$590:$R$591,2)</f>
        <v>1</v>
      </c>
      <c r="AJ661" s="743" cm="1">
        <f t="array" ref="AJ661">INDEX($H661:$K661,0,MATCH(AJ$594,$H$594:$K$594,0))*HLOOKUP(AJ$593,$J$590:$R$591,2)</f>
        <v>0</v>
      </c>
      <c r="AK661" s="743" cm="1">
        <f t="array" ref="AK661">INDEX($H661:$K661,0,MATCH(AK$594,$H$594:$K$594,0))*HLOOKUP(AK$593,$J$590:$R$591,2)</f>
        <v>1</v>
      </c>
      <c r="AL661" s="743" cm="1">
        <f t="array" ref="AL661">INDEX($H661:$K661,0,MATCH(AL$594,$H$594:$K$594,0))*HLOOKUP(AL$593,$J$590:$R$591,2)</f>
        <v>1</v>
      </c>
      <c r="AM661" s="743" cm="1">
        <f t="array" ref="AM661">INDEX($H661:$K661,0,MATCH(AM$594,$H$594:$K$594,0))*HLOOKUP(AM$593,$J$590:$R$591,2)</f>
        <v>1</v>
      </c>
      <c r="AN661" s="743" cm="1">
        <f t="array" ref="AN661">INDEX($H661:$K661,0,MATCH(AN$594,$H$594:$K$594,0))*HLOOKUP(AN$593,$J$590:$R$591,2)</f>
        <v>0</v>
      </c>
      <c r="AO661" s="743" cm="1">
        <f t="array" ref="AO661">INDEX($H661:$K661,0,MATCH(AO$594,$H$594:$K$594,0))*HLOOKUP(AO$593,$J$590:$R$591,2)</f>
        <v>1</v>
      </c>
      <c r="AP661" s="743" cm="1">
        <f t="array" ref="AP661">INDEX($H661:$K661,0,MATCH(AP$594,$H$594:$K$594,0))*HLOOKUP(AP$593,$J$590:$R$591,2)</f>
        <v>1</v>
      </c>
      <c r="AQ661" s="743" cm="1">
        <f t="array" ref="AQ661">INDEX($H661:$K661,0,MATCH(AQ$594,$H$594:$K$594,0))*HLOOKUP(AQ$593,$J$590:$R$591,2)</f>
        <v>1</v>
      </c>
      <c r="AR661" s="743" cm="1">
        <f t="array" ref="AR661">INDEX($H661:$K661,0,MATCH(AR$594,$H$594:$K$594,0))*HLOOKUP(AR$593,$J$590:$R$591,2)</f>
        <v>0</v>
      </c>
      <c r="AS661" s="743" cm="1">
        <f t="array" ref="AS661">INDEX($H661:$K661,0,MATCH(AS$594,$H$594:$K$594,0))*HLOOKUP(AS$593,$J$590:$R$591,2)</f>
        <v>1</v>
      </c>
      <c r="AT661" s="743" cm="1">
        <f t="array" ref="AT661">INDEX($H661:$K661,0,MATCH(AT$594,$H$594:$K$594,0))*HLOOKUP(AT$593,$J$590:$R$591,2)</f>
        <v>1</v>
      </c>
      <c r="AU661" s="743" cm="1">
        <f t="array" ref="AU661">INDEX($H661:$K661,0,MATCH(AU$594,$H$594:$K$594,0))*HLOOKUP(AU$593,$J$590:$R$591,2)</f>
        <v>1</v>
      </c>
      <c r="AV661" s="196"/>
      <c r="AW661" s="196"/>
      <c r="AX661" s="17"/>
      <c r="AY661" s="9"/>
      <c r="AZ661" s="9"/>
      <c r="BA661" s="9"/>
    </row>
    <row r="662" spans="1:53" ht="15" outlineLevel="1" x14ac:dyDescent="0.25">
      <c r="A662" s="7"/>
      <c r="B662" s="8"/>
      <c r="C662" s="18"/>
      <c r="D662" s="18"/>
      <c r="E662" s="18"/>
      <c r="F662" s="27"/>
      <c r="G662" s="27" t="str">
        <f t="shared" si="167"/>
        <v>AAAA2Nwd</v>
      </c>
      <c r="H662" s="232">
        <f t="shared" si="168"/>
        <v>0</v>
      </c>
      <c r="I662" s="232">
        <f t="shared" si="168"/>
        <v>1</v>
      </c>
      <c r="J662" s="232">
        <f t="shared" si="168"/>
        <v>1</v>
      </c>
      <c r="K662" s="232">
        <f t="shared" si="168"/>
        <v>1</v>
      </c>
      <c r="L662" s="743" cm="1">
        <f t="array" ref="L662">INDEX($H662:$K662,0,MATCH(L$594,$H$594:$K$594,0))*HLOOKUP(L$593,$J$590:$R$591,2)</f>
        <v>0</v>
      </c>
      <c r="M662" s="743" cm="1">
        <f t="array" ref="M662">INDEX($H662:$K662,0,MATCH(M$594,$H$594:$K$594,0))*HLOOKUP(M$593,$J$590:$R$591,2)</f>
        <v>1</v>
      </c>
      <c r="N662" s="743" cm="1">
        <f t="array" ref="N662">INDEX($H662:$K662,0,MATCH(N$594,$H$594:$K$594,0))*HLOOKUP(N$593,$J$590:$R$591,2)</f>
        <v>1</v>
      </c>
      <c r="O662" s="743" cm="1">
        <f t="array" ref="O662">INDEX($H662:$K662,0,MATCH(O$594,$H$594:$K$594,0))*HLOOKUP(O$593,$J$590:$R$591,2)</f>
        <v>1</v>
      </c>
      <c r="P662" s="743" cm="1">
        <f t="array" ref="P662">INDEX($H662:$K662,0,MATCH(P$594,$H$594:$K$594,0))*HLOOKUP(P$593,$J$590:$R$591,2)</f>
        <v>0</v>
      </c>
      <c r="Q662" s="743" cm="1">
        <f t="array" ref="Q662">INDEX($H662:$K662,0,MATCH(Q$594,$H$594:$K$594,0))*HLOOKUP(Q$593,$J$590:$R$591,2)</f>
        <v>1</v>
      </c>
      <c r="R662" s="743" cm="1">
        <f t="array" ref="R662">INDEX($H662:$K662,0,MATCH(R$594,$H$594:$K$594,0))*HLOOKUP(R$593,$J$590:$R$591,2)</f>
        <v>1</v>
      </c>
      <c r="S662" s="743" cm="1">
        <f t="array" ref="S662">INDEX($H662:$K662,0,MATCH(S$594,$H$594:$K$594,0))*HLOOKUP(S$593,$J$590:$R$591,2)</f>
        <v>1</v>
      </c>
      <c r="T662" s="743" cm="1">
        <f t="array" ref="T662">INDEX($H662:$K662,0,MATCH(T$594,$H$594:$K$594,0))*HLOOKUP(T$593,$J$590:$R$591,2)</f>
        <v>0</v>
      </c>
      <c r="U662" s="743" cm="1">
        <f t="array" ref="U662">INDEX($H662:$K662,0,MATCH(U$594,$H$594:$K$594,0))*HLOOKUP(U$593,$J$590:$R$591,2)</f>
        <v>1</v>
      </c>
      <c r="V662" s="743" cm="1">
        <f t="array" ref="V662">INDEX($H662:$K662,0,MATCH(V$594,$H$594:$K$594,0))*HLOOKUP(V$593,$J$590:$R$591,2)</f>
        <v>1</v>
      </c>
      <c r="W662" s="743" cm="1">
        <f t="array" ref="W662">INDEX($H662:$K662,0,MATCH(W$594,$H$594:$K$594,0))*HLOOKUP(W$593,$J$590:$R$591,2)</f>
        <v>1</v>
      </c>
      <c r="X662" s="743" cm="1">
        <f t="array" ref="X662">INDEX($H662:$K662,0,MATCH(X$594,$H$594:$K$594,0))*HLOOKUP(X$593,$J$590:$R$591,2)</f>
        <v>0</v>
      </c>
      <c r="Y662" s="743" cm="1">
        <f t="array" ref="Y662">INDEX($H662:$K662,0,MATCH(Y$594,$H$594:$K$594,0))*HLOOKUP(Y$593,$J$590:$R$591,2)</f>
        <v>1</v>
      </c>
      <c r="Z662" s="743" cm="1">
        <f t="array" ref="Z662">INDEX($H662:$K662,0,MATCH(Z$594,$H$594:$K$594,0))*HLOOKUP(Z$593,$J$590:$R$591,2)</f>
        <v>1</v>
      </c>
      <c r="AA662" s="743" cm="1">
        <f t="array" ref="AA662">INDEX($H662:$K662,0,MATCH(AA$594,$H$594:$K$594,0))*HLOOKUP(AA$593,$J$590:$R$591,2)</f>
        <v>1</v>
      </c>
      <c r="AB662" s="743" cm="1">
        <f t="array" ref="AB662">INDEX($H662:$K662,0,MATCH(AB$594,$H$594:$K$594,0))*HLOOKUP(AB$593,$J$590:$R$591,2)</f>
        <v>0</v>
      </c>
      <c r="AC662" s="743" cm="1">
        <f t="array" ref="AC662">INDEX($H662:$K662,0,MATCH(AC$594,$H$594:$K$594,0))*HLOOKUP(AC$593,$J$590:$R$591,2)</f>
        <v>1</v>
      </c>
      <c r="AD662" s="743" cm="1">
        <f t="array" ref="AD662">INDEX($H662:$K662,0,MATCH(AD$594,$H$594:$K$594,0))*HLOOKUP(AD$593,$J$590:$R$591,2)</f>
        <v>1</v>
      </c>
      <c r="AE662" s="743" cm="1">
        <f t="array" ref="AE662">INDEX($H662:$K662,0,MATCH(AE$594,$H$594:$K$594,0))*HLOOKUP(AE$593,$J$590:$R$591,2)</f>
        <v>1</v>
      </c>
      <c r="AF662" s="743" cm="1">
        <f t="array" ref="AF662">INDEX($H662:$K662,0,MATCH(AF$594,$H$594:$K$594,0))*HLOOKUP(AF$593,$J$590:$R$591,2)</f>
        <v>0</v>
      </c>
      <c r="AG662" s="743" cm="1">
        <f t="array" ref="AG662">INDEX($H662:$K662,0,MATCH(AG$594,$H$594:$K$594,0))*HLOOKUP(AG$593,$J$590:$R$591,2)</f>
        <v>1</v>
      </c>
      <c r="AH662" s="743" cm="1">
        <f t="array" ref="AH662">INDEX($H662:$K662,0,MATCH(AH$594,$H$594:$K$594,0))*HLOOKUP(AH$593,$J$590:$R$591,2)</f>
        <v>1</v>
      </c>
      <c r="AI662" s="743" cm="1">
        <f t="array" ref="AI662">INDEX($H662:$K662,0,MATCH(AI$594,$H$594:$K$594,0))*HLOOKUP(AI$593,$J$590:$R$591,2)</f>
        <v>1</v>
      </c>
      <c r="AJ662" s="743" cm="1">
        <f t="array" ref="AJ662">INDEX($H662:$K662,0,MATCH(AJ$594,$H$594:$K$594,0))*HLOOKUP(AJ$593,$J$590:$R$591,2)</f>
        <v>0</v>
      </c>
      <c r="AK662" s="743" cm="1">
        <f t="array" ref="AK662">INDEX($H662:$K662,0,MATCH(AK$594,$H$594:$K$594,0))*HLOOKUP(AK$593,$J$590:$R$591,2)</f>
        <v>1</v>
      </c>
      <c r="AL662" s="743" cm="1">
        <f t="array" ref="AL662">INDEX($H662:$K662,0,MATCH(AL$594,$H$594:$K$594,0))*HLOOKUP(AL$593,$J$590:$R$591,2)</f>
        <v>1</v>
      </c>
      <c r="AM662" s="743" cm="1">
        <f t="array" ref="AM662">INDEX($H662:$K662,0,MATCH(AM$594,$H$594:$K$594,0))*HLOOKUP(AM$593,$J$590:$R$591,2)</f>
        <v>1</v>
      </c>
      <c r="AN662" s="743" cm="1">
        <f t="array" ref="AN662">INDEX($H662:$K662,0,MATCH(AN$594,$H$594:$K$594,0))*HLOOKUP(AN$593,$J$590:$R$591,2)</f>
        <v>0</v>
      </c>
      <c r="AO662" s="743" cm="1">
        <f t="array" ref="AO662">INDEX($H662:$K662,0,MATCH(AO$594,$H$594:$K$594,0))*HLOOKUP(AO$593,$J$590:$R$591,2)</f>
        <v>1</v>
      </c>
      <c r="AP662" s="743" cm="1">
        <f t="array" ref="AP662">INDEX($H662:$K662,0,MATCH(AP$594,$H$594:$K$594,0))*HLOOKUP(AP$593,$J$590:$R$591,2)</f>
        <v>1</v>
      </c>
      <c r="AQ662" s="743" cm="1">
        <f t="array" ref="AQ662">INDEX($H662:$K662,0,MATCH(AQ$594,$H$594:$K$594,0))*HLOOKUP(AQ$593,$J$590:$R$591,2)</f>
        <v>1</v>
      </c>
      <c r="AR662" s="743" cm="1">
        <f t="array" ref="AR662">INDEX($H662:$K662,0,MATCH(AR$594,$H$594:$K$594,0))*HLOOKUP(AR$593,$J$590:$R$591,2)</f>
        <v>0</v>
      </c>
      <c r="AS662" s="743" cm="1">
        <f t="array" ref="AS662">INDEX($H662:$K662,0,MATCH(AS$594,$H$594:$K$594,0))*HLOOKUP(AS$593,$J$590:$R$591,2)</f>
        <v>1</v>
      </c>
      <c r="AT662" s="743" cm="1">
        <f t="array" ref="AT662">INDEX($H662:$K662,0,MATCH(AT$594,$H$594:$K$594,0))*HLOOKUP(AT$593,$J$590:$R$591,2)</f>
        <v>1</v>
      </c>
      <c r="AU662" s="743" cm="1">
        <f t="array" ref="AU662">INDEX($H662:$K662,0,MATCH(AU$594,$H$594:$K$594,0))*HLOOKUP(AU$593,$J$590:$R$591,2)</f>
        <v>1</v>
      </c>
      <c r="AV662" s="196"/>
      <c r="AW662" s="196"/>
      <c r="AX662" s="17"/>
      <c r="AY662" s="9"/>
      <c r="AZ662" s="9"/>
      <c r="BA662" s="9"/>
    </row>
    <row r="663" spans="1:53" ht="15" outlineLevel="1" x14ac:dyDescent="0.25">
      <c r="A663" s="7"/>
      <c r="B663" s="8"/>
      <c r="C663" s="18"/>
      <c r="D663" s="18"/>
      <c r="E663" s="18"/>
      <c r="F663" s="27"/>
      <c r="G663" s="27" t="str">
        <f t="shared" si="167"/>
        <v>AAANWb</v>
      </c>
      <c r="H663" s="232">
        <f t="shared" ref="H663:K663" si="169">IF(H577&gt;0,1,0)</f>
        <v>0</v>
      </c>
      <c r="I663" s="232">
        <f t="shared" si="169"/>
        <v>1</v>
      </c>
      <c r="J663" s="232">
        <f t="shared" si="169"/>
        <v>1</v>
      </c>
      <c r="K663" s="232">
        <f t="shared" si="169"/>
        <v>1</v>
      </c>
      <c r="L663" s="743" cm="1">
        <f t="array" ref="L663">INDEX($H663:$K663,0,MATCH(L$594,$H$594:$K$594,0))*HLOOKUP(L$593,$J$590:$R$591,2)</f>
        <v>0</v>
      </c>
      <c r="M663" s="743" cm="1">
        <f t="array" ref="M663">INDEX($H663:$K663,0,MATCH(M$594,$H$594:$K$594,0))*HLOOKUP(M$593,$J$590:$R$591,2)</f>
        <v>1</v>
      </c>
      <c r="N663" s="743" cm="1">
        <f t="array" ref="N663">INDEX($H663:$K663,0,MATCH(N$594,$H$594:$K$594,0))*HLOOKUP(N$593,$J$590:$R$591,2)</f>
        <v>1</v>
      </c>
      <c r="O663" s="743" cm="1">
        <f t="array" ref="O663">INDEX($H663:$K663,0,MATCH(O$594,$H$594:$K$594,0))*HLOOKUP(O$593,$J$590:$R$591,2)</f>
        <v>1</v>
      </c>
      <c r="P663" s="743" cm="1">
        <f t="array" ref="P663">INDEX($H663:$K663,0,MATCH(P$594,$H$594:$K$594,0))*HLOOKUP(P$593,$J$590:$R$591,2)</f>
        <v>0</v>
      </c>
      <c r="Q663" s="743" cm="1">
        <f t="array" ref="Q663">INDEX($H663:$K663,0,MATCH(Q$594,$H$594:$K$594,0))*HLOOKUP(Q$593,$J$590:$R$591,2)</f>
        <v>1</v>
      </c>
      <c r="R663" s="743" cm="1">
        <f t="array" ref="R663">INDEX($H663:$K663,0,MATCH(R$594,$H$594:$K$594,0))*HLOOKUP(R$593,$J$590:$R$591,2)</f>
        <v>1</v>
      </c>
      <c r="S663" s="743" cm="1">
        <f t="array" ref="S663">INDEX($H663:$K663,0,MATCH(S$594,$H$594:$K$594,0))*HLOOKUP(S$593,$J$590:$R$591,2)</f>
        <v>1</v>
      </c>
      <c r="T663" s="743" cm="1">
        <f t="array" ref="T663">INDEX($H663:$K663,0,MATCH(T$594,$H$594:$K$594,0))*HLOOKUP(T$593,$J$590:$R$591,2)</f>
        <v>0</v>
      </c>
      <c r="U663" s="743" cm="1">
        <f t="array" ref="U663">INDEX($H663:$K663,0,MATCH(U$594,$H$594:$K$594,0))*HLOOKUP(U$593,$J$590:$R$591,2)</f>
        <v>1</v>
      </c>
      <c r="V663" s="743" cm="1">
        <f t="array" ref="V663">INDEX($H663:$K663,0,MATCH(V$594,$H$594:$K$594,0))*HLOOKUP(V$593,$J$590:$R$591,2)</f>
        <v>1</v>
      </c>
      <c r="W663" s="743" cm="1">
        <f t="array" ref="W663">INDEX($H663:$K663,0,MATCH(W$594,$H$594:$K$594,0))*HLOOKUP(W$593,$J$590:$R$591,2)</f>
        <v>1</v>
      </c>
      <c r="X663" s="743" cm="1">
        <f t="array" ref="X663">INDEX($H663:$K663,0,MATCH(X$594,$H$594:$K$594,0))*HLOOKUP(X$593,$J$590:$R$591,2)</f>
        <v>0</v>
      </c>
      <c r="Y663" s="743" cm="1">
        <f t="array" ref="Y663">INDEX($H663:$K663,0,MATCH(Y$594,$H$594:$K$594,0))*HLOOKUP(Y$593,$J$590:$R$591,2)</f>
        <v>1</v>
      </c>
      <c r="Z663" s="743" cm="1">
        <f t="array" ref="Z663">INDEX($H663:$K663,0,MATCH(Z$594,$H$594:$K$594,0))*HLOOKUP(Z$593,$J$590:$R$591,2)</f>
        <v>1</v>
      </c>
      <c r="AA663" s="743" cm="1">
        <f t="array" ref="AA663">INDEX($H663:$K663,0,MATCH(AA$594,$H$594:$K$594,0))*HLOOKUP(AA$593,$J$590:$R$591,2)</f>
        <v>1</v>
      </c>
      <c r="AB663" s="743" cm="1">
        <f t="array" ref="AB663">INDEX($H663:$K663,0,MATCH(AB$594,$H$594:$K$594,0))*HLOOKUP(AB$593,$J$590:$R$591,2)</f>
        <v>0</v>
      </c>
      <c r="AC663" s="743" cm="1">
        <f t="array" ref="AC663">INDEX($H663:$K663,0,MATCH(AC$594,$H$594:$K$594,0))*HLOOKUP(AC$593,$J$590:$R$591,2)</f>
        <v>1</v>
      </c>
      <c r="AD663" s="743" cm="1">
        <f t="array" ref="AD663">INDEX($H663:$K663,0,MATCH(AD$594,$H$594:$K$594,0))*HLOOKUP(AD$593,$J$590:$R$591,2)</f>
        <v>1</v>
      </c>
      <c r="AE663" s="743" cm="1">
        <f t="array" ref="AE663">INDEX($H663:$K663,0,MATCH(AE$594,$H$594:$K$594,0))*HLOOKUP(AE$593,$J$590:$R$591,2)</f>
        <v>1</v>
      </c>
      <c r="AF663" s="743" cm="1">
        <f t="array" ref="AF663">INDEX($H663:$K663,0,MATCH(AF$594,$H$594:$K$594,0))*HLOOKUP(AF$593,$J$590:$R$591,2)</f>
        <v>0</v>
      </c>
      <c r="AG663" s="743" cm="1">
        <f t="array" ref="AG663">INDEX($H663:$K663,0,MATCH(AG$594,$H$594:$K$594,0))*HLOOKUP(AG$593,$J$590:$R$591,2)</f>
        <v>1</v>
      </c>
      <c r="AH663" s="743" cm="1">
        <f t="array" ref="AH663">INDEX($H663:$K663,0,MATCH(AH$594,$H$594:$K$594,0))*HLOOKUP(AH$593,$J$590:$R$591,2)</f>
        <v>1</v>
      </c>
      <c r="AI663" s="743" cm="1">
        <f t="array" ref="AI663">INDEX($H663:$K663,0,MATCH(AI$594,$H$594:$K$594,0))*HLOOKUP(AI$593,$J$590:$R$591,2)</f>
        <v>1</v>
      </c>
      <c r="AJ663" s="743" cm="1">
        <f t="array" ref="AJ663">INDEX($H663:$K663,0,MATCH(AJ$594,$H$594:$K$594,0))*HLOOKUP(AJ$593,$J$590:$R$591,2)</f>
        <v>0</v>
      </c>
      <c r="AK663" s="743" cm="1">
        <f t="array" ref="AK663">INDEX($H663:$K663,0,MATCH(AK$594,$H$594:$K$594,0))*HLOOKUP(AK$593,$J$590:$R$591,2)</f>
        <v>1</v>
      </c>
      <c r="AL663" s="743" cm="1">
        <f t="array" ref="AL663">INDEX($H663:$K663,0,MATCH(AL$594,$H$594:$K$594,0))*HLOOKUP(AL$593,$J$590:$R$591,2)</f>
        <v>1</v>
      </c>
      <c r="AM663" s="743" cm="1">
        <f t="array" ref="AM663">INDEX($H663:$K663,0,MATCH(AM$594,$H$594:$K$594,0))*HLOOKUP(AM$593,$J$590:$R$591,2)</f>
        <v>1</v>
      </c>
      <c r="AN663" s="743" cm="1">
        <f t="array" ref="AN663">INDEX($H663:$K663,0,MATCH(AN$594,$H$594:$K$594,0))*HLOOKUP(AN$593,$J$590:$R$591,2)</f>
        <v>0</v>
      </c>
      <c r="AO663" s="743" cm="1">
        <f t="array" ref="AO663">INDEX($H663:$K663,0,MATCH(AO$594,$H$594:$K$594,0))*HLOOKUP(AO$593,$J$590:$R$591,2)</f>
        <v>1</v>
      </c>
      <c r="AP663" s="743" cm="1">
        <f t="array" ref="AP663">INDEX($H663:$K663,0,MATCH(AP$594,$H$594:$K$594,0))*HLOOKUP(AP$593,$J$590:$R$591,2)</f>
        <v>1</v>
      </c>
      <c r="AQ663" s="743" cm="1">
        <f t="array" ref="AQ663">INDEX($H663:$K663,0,MATCH(AQ$594,$H$594:$K$594,0))*HLOOKUP(AQ$593,$J$590:$R$591,2)</f>
        <v>1</v>
      </c>
      <c r="AR663" s="743" cm="1">
        <f t="array" ref="AR663">INDEX($H663:$K663,0,MATCH(AR$594,$H$594:$K$594,0))*HLOOKUP(AR$593,$J$590:$R$591,2)</f>
        <v>0</v>
      </c>
      <c r="AS663" s="743" cm="1">
        <f t="array" ref="AS663">INDEX($H663:$K663,0,MATCH(AS$594,$H$594:$K$594,0))*HLOOKUP(AS$593,$J$590:$R$591,2)</f>
        <v>1</v>
      </c>
      <c r="AT663" s="743" cm="1">
        <f t="array" ref="AT663">INDEX($H663:$K663,0,MATCH(AT$594,$H$594:$K$594,0))*HLOOKUP(AT$593,$J$590:$R$591,2)</f>
        <v>1</v>
      </c>
      <c r="AU663" s="743" cm="1">
        <f t="array" ref="AU663">INDEX($H663:$K663,0,MATCH(AU$594,$H$594:$K$594,0))*HLOOKUP(AU$593,$J$590:$R$591,2)</f>
        <v>1</v>
      </c>
      <c r="AV663" s="196"/>
      <c r="AW663" s="196"/>
      <c r="AX663" s="17"/>
      <c r="AY663" s="9"/>
      <c r="AZ663" s="9"/>
      <c r="BA663" s="9"/>
    </row>
    <row r="664" spans="1:53" ht="15" outlineLevel="1" x14ac:dyDescent="0.25">
      <c r="A664" s="7"/>
      <c r="B664" s="8"/>
      <c r="C664" s="18"/>
      <c r="D664" s="18"/>
      <c r="E664" s="18"/>
      <c r="F664" s="27"/>
      <c r="G664" s="27" t="str">
        <f t="shared" si="167"/>
        <v>AAANWbd</v>
      </c>
      <c r="H664" s="232">
        <f t="shared" ref="H664:K664" si="170">IF(H578&gt;0,1,0)</f>
        <v>0</v>
      </c>
      <c r="I664" s="232">
        <f t="shared" si="170"/>
        <v>1</v>
      </c>
      <c r="J664" s="232">
        <f t="shared" si="170"/>
        <v>1</v>
      </c>
      <c r="K664" s="232">
        <f t="shared" si="170"/>
        <v>1</v>
      </c>
      <c r="L664" s="743" cm="1">
        <f t="array" ref="L664">INDEX($H664:$K664,0,MATCH(L$594,$H$594:$K$594,0))*HLOOKUP(L$593,$J$590:$R$591,2)</f>
        <v>0</v>
      </c>
      <c r="M664" s="743" cm="1">
        <f t="array" ref="M664">INDEX($H664:$K664,0,MATCH(M$594,$H$594:$K$594,0))*HLOOKUP(M$593,$J$590:$R$591,2)</f>
        <v>1</v>
      </c>
      <c r="N664" s="743" cm="1">
        <f t="array" ref="N664">INDEX($H664:$K664,0,MATCH(N$594,$H$594:$K$594,0))*HLOOKUP(N$593,$J$590:$R$591,2)</f>
        <v>1</v>
      </c>
      <c r="O664" s="743" cm="1">
        <f t="array" ref="O664">INDEX($H664:$K664,0,MATCH(O$594,$H$594:$K$594,0))*HLOOKUP(O$593,$J$590:$R$591,2)</f>
        <v>1</v>
      </c>
      <c r="P664" s="743" cm="1">
        <f t="array" ref="P664">INDEX($H664:$K664,0,MATCH(P$594,$H$594:$K$594,0))*HLOOKUP(P$593,$J$590:$R$591,2)</f>
        <v>0</v>
      </c>
      <c r="Q664" s="743" cm="1">
        <f t="array" ref="Q664">INDEX($H664:$K664,0,MATCH(Q$594,$H$594:$K$594,0))*HLOOKUP(Q$593,$J$590:$R$591,2)</f>
        <v>1</v>
      </c>
      <c r="R664" s="743" cm="1">
        <f t="array" ref="R664">INDEX($H664:$K664,0,MATCH(R$594,$H$594:$K$594,0))*HLOOKUP(R$593,$J$590:$R$591,2)</f>
        <v>1</v>
      </c>
      <c r="S664" s="743" cm="1">
        <f t="array" ref="S664">INDEX($H664:$K664,0,MATCH(S$594,$H$594:$K$594,0))*HLOOKUP(S$593,$J$590:$R$591,2)</f>
        <v>1</v>
      </c>
      <c r="T664" s="743" cm="1">
        <f t="array" ref="T664">INDEX($H664:$K664,0,MATCH(T$594,$H$594:$K$594,0))*HLOOKUP(T$593,$J$590:$R$591,2)</f>
        <v>0</v>
      </c>
      <c r="U664" s="743" cm="1">
        <f t="array" ref="U664">INDEX($H664:$K664,0,MATCH(U$594,$H$594:$K$594,0))*HLOOKUP(U$593,$J$590:$R$591,2)</f>
        <v>1</v>
      </c>
      <c r="V664" s="743" cm="1">
        <f t="array" ref="V664">INDEX($H664:$K664,0,MATCH(V$594,$H$594:$K$594,0))*HLOOKUP(V$593,$J$590:$R$591,2)</f>
        <v>1</v>
      </c>
      <c r="W664" s="743" cm="1">
        <f t="array" ref="W664">INDEX($H664:$K664,0,MATCH(W$594,$H$594:$K$594,0))*HLOOKUP(W$593,$J$590:$R$591,2)</f>
        <v>1</v>
      </c>
      <c r="X664" s="743" cm="1">
        <f t="array" ref="X664">INDEX($H664:$K664,0,MATCH(X$594,$H$594:$K$594,0))*HLOOKUP(X$593,$J$590:$R$591,2)</f>
        <v>0</v>
      </c>
      <c r="Y664" s="743" cm="1">
        <f t="array" ref="Y664">INDEX($H664:$K664,0,MATCH(Y$594,$H$594:$K$594,0))*HLOOKUP(Y$593,$J$590:$R$591,2)</f>
        <v>1</v>
      </c>
      <c r="Z664" s="743" cm="1">
        <f t="array" ref="Z664">INDEX($H664:$K664,0,MATCH(Z$594,$H$594:$K$594,0))*HLOOKUP(Z$593,$J$590:$R$591,2)</f>
        <v>1</v>
      </c>
      <c r="AA664" s="743" cm="1">
        <f t="array" ref="AA664">INDEX($H664:$K664,0,MATCH(AA$594,$H$594:$K$594,0))*HLOOKUP(AA$593,$J$590:$R$591,2)</f>
        <v>1</v>
      </c>
      <c r="AB664" s="743" cm="1">
        <f t="array" ref="AB664">INDEX($H664:$K664,0,MATCH(AB$594,$H$594:$K$594,0))*HLOOKUP(AB$593,$J$590:$R$591,2)</f>
        <v>0</v>
      </c>
      <c r="AC664" s="743" cm="1">
        <f t="array" ref="AC664">INDEX($H664:$K664,0,MATCH(AC$594,$H$594:$K$594,0))*HLOOKUP(AC$593,$J$590:$R$591,2)</f>
        <v>1</v>
      </c>
      <c r="AD664" s="743" cm="1">
        <f t="array" ref="AD664">INDEX($H664:$K664,0,MATCH(AD$594,$H$594:$K$594,0))*HLOOKUP(AD$593,$J$590:$R$591,2)</f>
        <v>1</v>
      </c>
      <c r="AE664" s="743" cm="1">
        <f t="array" ref="AE664">INDEX($H664:$K664,0,MATCH(AE$594,$H$594:$K$594,0))*HLOOKUP(AE$593,$J$590:$R$591,2)</f>
        <v>1</v>
      </c>
      <c r="AF664" s="743" cm="1">
        <f t="array" ref="AF664">INDEX($H664:$K664,0,MATCH(AF$594,$H$594:$K$594,0))*HLOOKUP(AF$593,$J$590:$R$591,2)</f>
        <v>0</v>
      </c>
      <c r="AG664" s="743" cm="1">
        <f t="array" ref="AG664">INDEX($H664:$K664,0,MATCH(AG$594,$H$594:$K$594,0))*HLOOKUP(AG$593,$J$590:$R$591,2)</f>
        <v>1</v>
      </c>
      <c r="AH664" s="743" cm="1">
        <f t="array" ref="AH664">INDEX($H664:$K664,0,MATCH(AH$594,$H$594:$K$594,0))*HLOOKUP(AH$593,$J$590:$R$591,2)</f>
        <v>1</v>
      </c>
      <c r="AI664" s="743" cm="1">
        <f t="array" ref="AI664">INDEX($H664:$K664,0,MATCH(AI$594,$H$594:$K$594,0))*HLOOKUP(AI$593,$J$590:$R$591,2)</f>
        <v>1</v>
      </c>
      <c r="AJ664" s="743" cm="1">
        <f t="array" ref="AJ664">INDEX($H664:$K664,0,MATCH(AJ$594,$H$594:$K$594,0))*HLOOKUP(AJ$593,$J$590:$R$591,2)</f>
        <v>0</v>
      </c>
      <c r="AK664" s="743" cm="1">
        <f t="array" ref="AK664">INDEX($H664:$K664,0,MATCH(AK$594,$H$594:$K$594,0))*HLOOKUP(AK$593,$J$590:$R$591,2)</f>
        <v>1</v>
      </c>
      <c r="AL664" s="743" cm="1">
        <f t="array" ref="AL664">INDEX($H664:$K664,0,MATCH(AL$594,$H$594:$K$594,0))*HLOOKUP(AL$593,$J$590:$R$591,2)</f>
        <v>1</v>
      </c>
      <c r="AM664" s="743" cm="1">
        <f t="array" ref="AM664">INDEX($H664:$K664,0,MATCH(AM$594,$H$594:$K$594,0))*HLOOKUP(AM$593,$J$590:$R$591,2)</f>
        <v>1</v>
      </c>
      <c r="AN664" s="743" cm="1">
        <f t="array" ref="AN664">INDEX($H664:$K664,0,MATCH(AN$594,$H$594:$K$594,0))*HLOOKUP(AN$593,$J$590:$R$591,2)</f>
        <v>0</v>
      </c>
      <c r="AO664" s="743" cm="1">
        <f t="array" ref="AO664">INDEX($H664:$K664,0,MATCH(AO$594,$H$594:$K$594,0))*HLOOKUP(AO$593,$J$590:$R$591,2)</f>
        <v>1</v>
      </c>
      <c r="AP664" s="743" cm="1">
        <f t="array" ref="AP664">INDEX($H664:$K664,0,MATCH(AP$594,$H$594:$K$594,0))*HLOOKUP(AP$593,$J$590:$R$591,2)</f>
        <v>1</v>
      </c>
      <c r="AQ664" s="743" cm="1">
        <f t="array" ref="AQ664">INDEX($H664:$K664,0,MATCH(AQ$594,$H$594:$K$594,0))*HLOOKUP(AQ$593,$J$590:$R$591,2)</f>
        <v>1</v>
      </c>
      <c r="AR664" s="743" cm="1">
        <f t="array" ref="AR664">INDEX($H664:$K664,0,MATCH(AR$594,$H$594:$K$594,0))*HLOOKUP(AR$593,$J$590:$R$591,2)</f>
        <v>0</v>
      </c>
      <c r="AS664" s="743" cm="1">
        <f t="array" ref="AS664">INDEX($H664:$K664,0,MATCH(AS$594,$H$594:$K$594,0))*HLOOKUP(AS$593,$J$590:$R$591,2)</f>
        <v>1</v>
      </c>
      <c r="AT664" s="743" cm="1">
        <f t="array" ref="AT664">INDEX($H664:$K664,0,MATCH(AT$594,$H$594:$K$594,0))*HLOOKUP(AT$593,$J$590:$R$591,2)</f>
        <v>1</v>
      </c>
      <c r="AU664" s="743" cm="1">
        <f t="array" ref="AU664">INDEX($H664:$K664,0,MATCH(AU$594,$H$594:$K$594,0))*HLOOKUP(AU$593,$J$590:$R$591,2)</f>
        <v>1</v>
      </c>
      <c r="AV664" s="196"/>
      <c r="AW664" s="196"/>
      <c r="AX664" s="17"/>
      <c r="AY664" s="9"/>
      <c r="AZ664" s="9"/>
      <c r="BA664" s="9"/>
    </row>
    <row r="665" spans="1:53" ht="15" outlineLevel="1" x14ac:dyDescent="0.25">
      <c r="A665" s="7"/>
      <c r="B665" s="8"/>
      <c r="C665" s="18"/>
      <c r="D665" s="18"/>
      <c r="E665" s="18"/>
      <c r="F665" s="27"/>
      <c r="G665" s="27" t="str">
        <f t="shared" si="167"/>
        <v>AANWBa</v>
      </c>
      <c r="H665" s="232">
        <f t="shared" ref="H665:K665" si="171">IF(H579&gt;0,1,0)</f>
        <v>0</v>
      </c>
      <c r="I665" s="232">
        <f t="shared" si="171"/>
        <v>0</v>
      </c>
      <c r="J665" s="232">
        <f t="shared" si="171"/>
        <v>0</v>
      </c>
      <c r="K665" s="232">
        <f t="shared" si="171"/>
        <v>0</v>
      </c>
      <c r="L665" s="743" cm="1">
        <f t="array" ref="L665">INDEX($H665:$K665,0,MATCH(L$594,$H$594:$K$594,0))*HLOOKUP(L$593,$J$590:$R$591,2)</f>
        <v>0</v>
      </c>
      <c r="M665" s="743" cm="1">
        <f t="array" ref="M665">INDEX($H665:$K665,0,MATCH(M$594,$H$594:$K$594,0))*HLOOKUP(M$593,$J$590:$R$591,2)</f>
        <v>0</v>
      </c>
      <c r="N665" s="743" cm="1">
        <f t="array" ref="N665">INDEX($H665:$K665,0,MATCH(N$594,$H$594:$K$594,0))*HLOOKUP(N$593,$J$590:$R$591,2)</f>
        <v>0</v>
      </c>
      <c r="O665" s="743" cm="1">
        <f t="array" ref="O665">INDEX($H665:$K665,0,MATCH(O$594,$H$594:$K$594,0))*HLOOKUP(O$593,$J$590:$R$591,2)</f>
        <v>0</v>
      </c>
      <c r="P665" s="743" cm="1">
        <f t="array" ref="P665">INDEX($H665:$K665,0,MATCH(P$594,$H$594:$K$594,0))*HLOOKUP(P$593,$J$590:$R$591,2)</f>
        <v>0</v>
      </c>
      <c r="Q665" s="743" cm="1">
        <f t="array" ref="Q665">INDEX($H665:$K665,0,MATCH(Q$594,$H$594:$K$594,0))*HLOOKUP(Q$593,$J$590:$R$591,2)</f>
        <v>0</v>
      </c>
      <c r="R665" s="743" cm="1">
        <f t="array" ref="R665">INDEX($H665:$K665,0,MATCH(R$594,$H$594:$K$594,0))*HLOOKUP(R$593,$J$590:$R$591,2)</f>
        <v>0</v>
      </c>
      <c r="S665" s="743" cm="1">
        <f t="array" ref="S665">INDEX($H665:$K665,0,MATCH(S$594,$H$594:$K$594,0))*HLOOKUP(S$593,$J$590:$R$591,2)</f>
        <v>0</v>
      </c>
      <c r="T665" s="743" cm="1">
        <f t="array" ref="T665">INDEX($H665:$K665,0,MATCH(T$594,$H$594:$K$594,0))*HLOOKUP(T$593,$J$590:$R$591,2)</f>
        <v>0</v>
      </c>
      <c r="U665" s="743" cm="1">
        <f t="array" ref="U665">INDEX($H665:$K665,0,MATCH(U$594,$H$594:$K$594,0))*HLOOKUP(U$593,$J$590:$R$591,2)</f>
        <v>0</v>
      </c>
      <c r="V665" s="743" cm="1">
        <f t="array" ref="V665">INDEX($H665:$K665,0,MATCH(V$594,$H$594:$K$594,0))*HLOOKUP(V$593,$J$590:$R$591,2)</f>
        <v>0</v>
      </c>
      <c r="W665" s="743" cm="1">
        <f t="array" ref="W665">INDEX($H665:$K665,0,MATCH(W$594,$H$594:$K$594,0))*HLOOKUP(W$593,$J$590:$R$591,2)</f>
        <v>0</v>
      </c>
      <c r="X665" s="743" cm="1">
        <f t="array" ref="X665">INDEX($H665:$K665,0,MATCH(X$594,$H$594:$K$594,0))*HLOOKUP(X$593,$J$590:$R$591,2)</f>
        <v>0</v>
      </c>
      <c r="Y665" s="743" cm="1">
        <f t="array" ref="Y665">INDEX($H665:$K665,0,MATCH(Y$594,$H$594:$K$594,0))*HLOOKUP(Y$593,$J$590:$R$591,2)</f>
        <v>0</v>
      </c>
      <c r="Z665" s="743" cm="1">
        <f t="array" ref="Z665">INDEX($H665:$K665,0,MATCH(Z$594,$H$594:$K$594,0))*HLOOKUP(Z$593,$J$590:$R$591,2)</f>
        <v>0</v>
      </c>
      <c r="AA665" s="743" cm="1">
        <f t="array" ref="AA665">INDEX($H665:$K665,0,MATCH(AA$594,$H$594:$K$594,0))*HLOOKUP(AA$593,$J$590:$R$591,2)</f>
        <v>0</v>
      </c>
      <c r="AB665" s="743" cm="1">
        <f t="array" ref="AB665">INDEX($H665:$K665,0,MATCH(AB$594,$H$594:$K$594,0))*HLOOKUP(AB$593,$J$590:$R$591,2)</f>
        <v>0</v>
      </c>
      <c r="AC665" s="743" cm="1">
        <f t="array" ref="AC665">INDEX($H665:$K665,0,MATCH(AC$594,$H$594:$K$594,0))*HLOOKUP(AC$593,$J$590:$R$591,2)</f>
        <v>0</v>
      </c>
      <c r="AD665" s="743" cm="1">
        <f t="array" ref="AD665">INDEX($H665:$K665,0,MATCH(AD$594,$H$594:$K$594,0))*HLOOKUP(AD$593,$J$590:$R$591,2)</f>
        <v>0</v>
      </c>
      <c r="AE665" s="743" cm="1">
        <f t="array" ref="AE665">INDEX($H665:$K665,0,MATCH(AE$594,$H$594:$K$594,0))*HLOOKUP(AE$593,$J$590:$R$591,2)</f>
        <v>0</v>
      </c>
      <c r="AF665" s="743" cm="1">
        <f t="array" ref="AF665">INDEX($H665:$K665,0,MATCH(AF$594,$H$594:$K$594,0))*HLOOKUP(AF$593,$J$590:$R$591,2)</f>
        <v>0</v>
      </c>
      <c r="AG665" s="743" cm="1">
        <f t="array" ref="AG665">INDEX($H665:$K665,0,MATCH(AG$594,$H$594:$K$594,0))*HLOOKUP(AG$593,$J$590:$R$591,2)</f>
        <v>0</v>
      </c>
      <c r="AH665" s="743" cm="1">
        <f t="array" ref="AH665">INDEX($H665:$K665,0,MATCH(AH$594,$H$594:$K$594,0))*HLOOKUP(AH$593,$J$590:$R$591,2)</f>
        <v>0</v>
      </c>
      <c r="AI665" s="743" cm="1">
        <f t="array" ref="AI665">INDEX($H665:$K665,0,MATCH(AI$594,$H$594:$K$594,0))*HLOOKUP(AI$593,$J$590:$R$591,2)</f>
        <v>0</v>
      </c>
      <c r="AJ665" s="743" cm="1">
        <f t="array" ref="AJ665">INDEX($H665:$K665,0,MATCH(AJ$594,$H$594:$K$594,0))*HLOOKUP(AJ$593,$J$590:$R$591,2)</f>
        <v>0</v>
      </c>
      <c r="AK665" s="743" cm="1">
        <f t="array" ref="AK665">INDEX($H665:$K665,0,MATCH(AK$594,$H$594:$K$594,0))*HLOOKUP(AK$593,$J$590:$R$591,2)</f>
        <v>0</v>
      </c>
      <c r="AL665" s="743" cm="1">
        <f t="array" ref="AL665">INDEX($H665:$K665,0,MATCH(AL$594,$H$594:$K$594,0))*HLOOKUP(AL$593,$J$590:$R$591,2)</f>
        <v>0</v>
      </c>
      <c r="AM665" s="743" cm="1">
        <f t="array" ref="AM665">INDEX($H665:$K665,0,MATCH(AM$594,$H$594:$K$594,0))*HLOOKUP(AM$593,$J$590:$R$591,2)</f>
        <v>0</v>
      </c>
      <c r="AN665" s="743" cm="1">
        <f t="array" ref="AN665">INDEX($H665:$K665,0,MATCH(AN$594,$H$594:$K$594,0))*HLOOKUP(AN$593,$J$590:$R$591,2)</f>
        <v>0</v>
      </c>
      <c r="AO665" s="743" cm="1">
        <f t="array" ref="AO665">INDEX($H665:$K665,0,MATCH(AO$594,$H$594:$K$594,0))*HLOOKUP(AO$593,$J$590:$R$591,2)</f>
        <v>0</v>
      </c>
      <c r="AP665" s="743" cm="1">
        <f t="array" ref="AP665">INDEX($H665:$K665,0,MATCH(AP$594,$H$594:$K$594,0))*HLOOKUP(AP$593,$J$590:$R$591,2)</f>
        <v>0</v>
      </c>
      <c r="AQ665" s="743" cm="1">
        <f t="array" ref="AQ665">INDEX($H665:$K665,0,MATCH(AQ$594,$H$594:$K$594,0))*HLOOKUP(AQ$593,$J$590:$R$591,2)</f>
        <v>0</v>
      </c>
      <c r="AR665" s="743" cm="1">
        <f t="array" ref="AR665">INDEX($H665:$K665,0,MATCH(AR$594,$H$594:$K$594,0))*HLOOKUP(AR$593,$J$590:$R$591,2)</f>
        <v>0</v>
      </c>
      <c r="AS665" s="743" cm="1">
        <f t="array" ref="AS665">INDEX($H665:$K665,0,MATCH(AS$594,$H$594:$K$594,0))*HLOOKUP(AS$593,$J$590:$R$591,2)</f>
        <v>0</v>
      </c>
      <c r="AT665" s="743" cm="1">
        <f t="array" ref="AT665">INDEX($H665:$K665,0,MATCH(AT$594,$H$594:$K$594,0))*HLOOKUP(AT$593,$J$590:$R$591,2)</f>
        <v>0</v>
      </c>
      <c r="AU665" s="743" cm="1">
        <f t="array" ref="AU665">INDEX($H665:$K665,0,MATCH(AU$594,$H$594:$K$594,0))*HLOOKUP(AU$593,$J$590:$R$591,2)</f>
        <v>0</v>
      </c>
      <c r="AV665" s="196"/>
      <c r="AW665" s="196"/>
      <c r="AX665" s="17"/>
      <c r="AY665" s="9"/>
      <c r="AZ665" s="9"/>
      <c r="BA665" s="9"/>
    </row>
    <row r="666" spans="1:53" ht="15" outlineLevel="1" x14ac:dyDescent="0.25">
      <c r="A666" s="7"/>
      <c r="B666" s="8"/>
      <c r="C666" s="18"/>
      <c r="D666" s="18"/>
      <c r="E666" s="18"/>
      <c r="F666" s="27"/>
      <c r="G666" s="27" t="str">
        <f t="shared" si="167"/>
        <v>AYWBA1a</v>
      </c>
      <c r="H666" s="232">
        <f t="shared" ref="H666:K666" si="172">IF(H580&gt;0,1,0)</f>
        <v>0</v>
      </c>
      <c r="I666" s="232">
        <f t="shared" si="172"/>
        <v>0</v>
      </c>
      <c r="J666" s="232">
        <f t="shared" si="172"/>
        <v>0</v>
      </c>
      <c r="K666" s="232">
        <f t="shared" si="172"/>
        <v>0</v>
      </c>
      <c r="L666" s="743" cm="1">
        <f t="array" ref="L666">INDEX($H666:$K666,0,MATCH(L$594,$H$594:$K$594,0))*HLOOKUP(L$593,$J$590:$R$591,2)</f>
        <v>0</v>
      </c>
      <c r="M666" s="743" cm="1">
        <f t="array" ref="M666">INDEX($H666:$K666,0,MATCH(M$594,$H$594:$K$594,0))*HLOOKUP(M$593,$J$590:$R$591,2)</f>
        <v>0</v>
      </c>
      <c r="N666" s="743" cm="1">
        <f t="array" ref="N666">INDEX($H666:$K666,0,MATCH(N$594,$H$594:$K$594,0))*HLOOKUP(N$593,$J$590:$R$591,2)</f>
        <v>0</v>
      </c>
      <c r="O666" s="743" cm="1">
        <f t="array" ref="O666">INDEX($H666:$K666,0,MATCH(O$594,$H$594:$K$594,0))*HLOOKUP(O$593,$J$590:$R$591,2)</f>
        <v>0</v>
      </c>
      <c r="P666" s="743" cm="1">
        <f t="array" ref="P666">INDEX($H666:$K666,0,MATCH(P$594,$H$594:$K$594,0))*HLOOKUP(P$593,$J$590:$R$591,2)</f>
        <v>0</v>
      </c>
      <c r="Q666" s="743" cm="1">
        <f t="array" ref="Q666">INDEX($H666:$K666,0,MATCH(Q$594,$H$594:$K$594,0))*HLOOKUP(Q$593,$J$590:$R$591,2)</f>
        <v>0</v>
      </c>
      <c r="R666" s="743" cm="1">
        <f t="array" ref="R666">INDEX($H666:$K666,0,MATCH(R$594,$H$594:$K$594,0))*HLOOKUP(R$593,$J$590:$R$591,2)</f>
        <v>0</v>
      </c>
      <c r="S666" s="743" cm="1">
        <f t="array" ref="S666">INDEX($H666:$K666,0,MATCH(S$594,$H$594:$K$594,0))*HLOOKUP(S$593,$J$590:$R$591,2)</f>
        <v>0</v>
      </c>
      <c r="T666" s="743" cm="1">
        <f t="array" ref="T666">INDEX($H666:$K666,0,MATCH(T$594,$H$594:$K$594,0))*HLOOKUP(T$593,$J$590:$R$591,2)</f>
        <v>0</v>
      </c>
      <c r="U666" s="743" cm="1">
        <f t="array" ref="U666">INDEX($H666:$K666,0,MATCH(U$594,$H$594:$K$594,0))*HLOOKUP(U$593,$J$590:$R$591,2)</f>
        <v>0</v>
      </c>
      <c r="V666" s="743" cm="1">
        <f t="array" ref="V666">INDEX($H666:$K666,0,MATCH(V$594,$H$594:$K$594,0))*HLOOKUP(V$593,$J$590:$R$591,2)</f>
        <v>0</v>
      </c>
      <c r="W666" s="743" cm="1">
        <f t="array" ref="W666">INDEX($H666:$K666,0,MATCH(W$594,$H$594:$K$594,0))*HLOOKUP(W$593,$J$590:$R$591,2)</f>
        <v>0</v>
      </c>
      <c r="X666" s="743" cm="1">
        <f t="array" ref="X666">INDEX($H666:$K666,0,MATCH(X$594,$H$594:$K$594,0))*HLOOKUP(X$593,$J$590:$R$591,2)</f>
        <v>0</v>
      </c>
      <c r="Y666" s="743" cm="1">
        <f t="array" ref="Y666">INDEX($H666:$K666,0,MATCH(Y$594,$H$594:$K$594,0))*HLOOKUP(Y$593,$J$590:$R$591,2)</f>
        <v>0</v>
      </c>
      <c r="Z666" s="743" cm="1">
        <f t="array" ref="Z666">INDEX($H666:$K666,0,MATCH(Z$594,$H$594:$K$594,0))*HLOOKUP(Z$593,$J$590:$R$591,2)</f>
        <v>0</v>
      </c>
      <c r="AA666" s="743" cm="1">
        <f t="array" ref="AA666">INDEX($H666:$K666,0,MATCH(AA$594,$H$594:$K$594,0))*HLOOKUP(AA$593,$J$590:$R$591,2)</f>
        <v>0</v>
      </c>
      <c r="AB666" s="743" cm="1">
        <f t="array" ref="AB666">INDEX($H666:$K666,0,MATCH(AB$594,$H$594:$K$594,0))*HLOOKUP(AB$593,$J$590:$R$591,2)</f>
        <v>0</v>
      </c>
      <c r="AC666" s="743" cm="1">
        <f t="array" ref="AC666">INDEX($H666:$K666,0,MATCH(AC$594,$H$594:$K$594,0))*HLOOKUP(AC$593,$J$590:$R$591,2)</f>
        <v>0</v>
      </c>
      <c r="AD666" s="743" cm="1">
        <f t="array" ref="AD666">INDEX($H666:$K666,0,MATCH(AD$594,$H$594:$K$594,0))*HLOOKUP(AD$593,$J$590:$R$591,2)</f>
        <v>0</v>
      </c>
      <c r="AE666" s="743" cm="1">
        <f t="array" ref="AE666">INDEX($H666:$K666,0,MATCH(AE$594,$H$594:$K$594,0))*HLOOKUP(AE$593,$J$590:$R$591,2)</f>
        <v>0</v>
      </c>
      <c r="AF666" s="743" cm="1">
        <f t="array" ref="AF666">INDEX($H666:$K666,0,MATCH(AF$594,$H$594:$K$594,0))*HLOOKUP(AF$593,$J$590:$R$591,2)</f>
        <v>0</v>
      </c>
      <c r="AG666" s="743" cm="1">
        <f t="array" ref="AG666">INDEX($H666:$K666,0,MATCH(AG$594,$H$594:$K$594,0))*HLOOKUP(AG$593,$J$590:$R$591,2)</f>
        <v>0</v>
      </c>
      <c r="AH666" s="743" cm="1">
        <f t="array" ref="AH666">INDEX($H666:$K666,0,MATCH(AH$594,$H$594:$K$594,0))*HLOOKUP(AH$593,$J$590:$R$591,2)</f>
        <v>0</v>
      </c>
      <c r="AI666" s="743" cm="1">
        <f t="array" ref="AI666">INDEX($H666:$K666,0,MATCH(AI$594,$H$594:$K$594,0))*HLOOKUP(AI$593,$J$590:$R$591,2)</f>
        <v>0</v>
      </c>
      <c r="AJ666" s="743" cm="1">
        <f t="array" ref="AJ666">INDEX($H666:$K666,0,MATCH(AJ$594,$H$594:$K$594,0))*HLOOKUP(AJ$593,$J$590:$R$591,2)</f>
        <v>0</v>
      </c>
      <c r="AK666" s="743" cm="1">
        <f t="array" ref="AK666">INDEX($H666:$K666,0,MATCH(AK$594,$H$594:$K$594,0))*HLOOKUP(AK$593,$J$590:$R$591,2)</f>
        <v>0</v>
      </c>
      <c r="AL666" s="743" cm="1">
        <f t="array" ref="AL666">INDEX($H666:$K666,0,MATCH(AL$594,$H$594:$K$594,0))*HLOOKUP(AL$593,$J$590:$R$591,2)</f>
        <v>0</v>
      </c>
      <c r="AM666" s="743" cm="1">
        <f t="array" ref="AM666">INDEX($H666:$K666,0,MATCH(AM$594,$H$594:$K$594,0))*HLOOKUP(AM$593,$J$590:$R$591,2)</f>
        <v>0</v>
      </c>
      <c r="AN666" s="743" cm="1">
        <f t="array" ref="AN666">INDEX($H666:$K666,0,MATCH(AN$594,$H$594:$K$594,0))*HLOOKUP(AN$593,$J$590:$R$591,2)</f>
        <v>0</v>
      </c>
      <c r="AO666" s="743" cm="1">
        <f t="array" ref="AO666">INDEX($H666:$K666,0,MATCH(AO$594,$H$594:$K$594,0))*HLOOKUP(AO$593,$J$590:$R$591,2)</f>
        <v>0</v>
      </c>
      <c r="AP666" s="743" cm="1">
        <f t="array" ref="AP666">INDEX($H666:$K666,0,MATCH(AP$594,$H$594:$K$594,0))*HLOOKUP(AP$593,$J$590:$R$591,2)</f>
        <v>0</v>
      </c>
      <c r="AQ666" s="743" cm="1">
        <f t="array" ref="AQ666">INDEX($H666:$K666,0,MATCH(AQ$594,$H$594:$K$594,0))*HLOOKUP(AQ$593,$J$590:$R$591,2)</f>
        <v>0</v>
      </c>
      <c r="AR666" s="743" cm="1">
        <f t="array" ref="AR666">INDEX($H666:$K666,0,MATCH(AR$594,$H$594:$K$594,0))*HLOOKUP(AR$593,$J$590:$R$591,2)</f>
        <v>0</v>
      </c>
      <c r="AS666" s="743" cm="1">
        <f t="array" ref="AS666">INDEX($H666:$K666,0,MATCH(AS$594,$H$594:$K$594,0))*HLOOKUP(AS$593,$J$590:$R$591,2)</f>
        <v>0</v>
      </c>
      <c r="AT666" s="743" cm="1">
        <f t="array" ref="AT666">INDEX($H666:$K666,0,MATCH(AT$594,$H$594:$K$594,0))*HLOOKUP(AT$593,$J$590:$R$591,2)</f>
        <v>0</v>
      </c>
      <c r="AU666" s="743" cm="1">
        <f t="array" ref="AU666">INDEX($H666:$K666,0,MATCH(AU$594,$H$594:$K$594,0))*HLOOKUP(AU$593,$J$590:$R$591,2)</f>
        <v>0</v>
      </c>
      <c r="AV666" s="196"/>
      <c r="AW666" s="196"/>
      <c r="AX666" s="17"/>
      <c r="AY666" s="9"/>
      <c r="AZ666" s="9"/>
      <c r="BA666" s="9"/>
    </row>
    <row r="667" spans="1:53" ht="15" outlineLevel="1" x14ac:dyDescent="0.25">
      <c r="A667" s="7"/>
      <c r="B667" s="8"/>
      <c r="C667" s="18"/>
      <c r="D667" s="18"/>
      <c r="E667" s="18"/>
      <c r="F667" s="27"/>
      <c r="G667" s="27" t="str">
        <f t="shared" si="167"/>
        <v>YYFWBz</v>
      </c>
      <c r="H667" s="232">
        <f t="shared" ref="H667:K667" si="173">IF(H581&gt;0,1,0)</f>
        <v>0</v>
      </c>
      <c r="I667" s="232">
        <f t="shared" si="173"/>
        <v>1</v>
      </c>
      <c r="J667" s="232">
        <f t="shared" si="173"/>
        <v>1</v>
      </c>
      <c r="K667" s="232">
        <f t="shared" si="173"/>
        <v>1</v>
      </c>
      <c r="L667" s="743" cm="1">
        <f t="array" ref="L667">INDEX($H667:$K667,0,MATCH(L$594,$H$594:$K$594,0))*HLOOKUP(L$593,$J$590:$R$591,2)</f>
        <v>0</v>
      </c>
      <c r="M667" s="743" cm="1">
        <f t="array" ref="M667">INDEX($H667:$K667,0,MATCH(M$594,$H$594:$K$594,0))*HLOOKUP(M$593,$J$590:$R$591,2)</f>
        <v>1</v>
      </c>
      <c r="N667" s="743" cm="1">
        <f t="array" ref="N667">INDEX($H667:$K667,0,MATCH(N$594,$H$594:$K$594,0))*HLOOKUP(N$593,$J$590:$R$591,2)</f>
        <v>1</v>
      </c>
      <c r="O667" s="743" cm="1">
        <f t="array" ref="O667">INDEX($H667:$K667,0,MATCH(O$594,$H$594:$K$594,0))*HLOOKUP(O$593,$J$590:$R$591,2)</f>
        <v>1</v>
      </c>
      <c r="P667" s="743" cm="1">
        <f t="array" ref="P667">INDEX($H667:$K667,0,MATCH(P$594,$H$594:$K$594,0))*HLOOKUP(P$593,$J$590:$R$591,2)</f>
        <v>0</v>
      </c>
      <c r="Q667" s="743" cm="1">
        <f t="array" ref="Q667">INDEX($H667:$K667,0,MATCH(Q$594,$H$594:$K$594,0))*HLOOKUP(Q$593,$J$590:$R$591,2)</f>
        <v>1</v>
      </c>
      <c r="R667" s="743" cm="1">
        <f t="array" ref="R667">INDEX($H667:$K667,0,MATCH(R$594,$H$594:$K$594,0))*HLOOKUP(R$593,$J$590:$R$591,2)</f>
        <v>1</v>
      </c>
      <c r="S667" s="743" cm="1">
        <f t="array" ref="S667">INDEX($H667:$K667,0,MATCH(S$594,$H$594:$K$594,0))*HLOOKUP(S$593,$J$590:$R$591,2)</f>
        <v>1</v>
      </c>
      <c r="T667" s="743" cm="1">
        <f t="array" ref="T667">INDEX($H667:$K667,0,MATCH(T$594,$H$594:$K$594,0))*HLOOKUP(T$593,$J$590:$R$591,2)</f>
        <v>0</v>
      </c>
      <c r="U667" s="743" cm="1">
        <f t="array" ref="U667">INDEX($H667:$K667,0,MATCH(U$594,$H$594:$K$594,0))*HLOOKUP(U$593,$J$590:$R$591,2)</f>
        <v>1</v>
      </c>
      <c r="V667" s="743" cm="1">
        <f t="array" ref="V667">INDEX($H667:$K667,0,MATCH(V$594,$H$594:$K$594,0))*HLOOKUP(V$593,$J$590:$R$591,2)</f>
        <v>1</v>
      </c>
      <c r="W667" s="743" cm="1">
        <f t="array" ref="W667">INDEX($H667:$K667,0,MATCH(W$594,$H$594:$K$594,0))*HLOOKUP(W$593,$J$590:$R$591,2)</f>
        <v>1</v>
      </c>
      <c r="X667" s="743" cm="1">
        <f t="array" ref="X667">INDEX($H667:$K667,0,MATCH(X$594,$H$594:$K$594,0))*HLOOKUP(X$593,$J$590:$R$591,2)</f>
        <v>0</v>
      </c>
      <c r="Y667" s="743" cm="1">
        <f t="array" ref="Y667">INDEX($H667:$K667,0,MATCH(Y$594,$H$594:$K$594,0))*HLOOKUP(Y$593,$J$590:$R$591,2)</f>
        <v>1</v>
      </c>
      <c r="Z667" s="743" cm="1">
        <f t="array" ref="Z667">INDEX($H667:$K667,0,MATCH(Z$594,$H$594:$K$594,0))*HLOOKUP(Z$593,$J$590:$R$591,2)</f>
        <v>1</v>
      </c>
      <c r="AA667" s="743" cm="1">
        <f t="array" ref="AA667">INDEX($H667:$K667,0,MATCH(AA$594,$H$594:$K$594,0))*HLOOKUP(AA$593,$J$590:$R$591,2)</f>
        <v>1</v>
      </c>
      <c r="AB667" s="743" cm="1">
        <f t="array" ref="AB667">INDEX($H667:$K667,0,MATCH(AB$594,$H$594:$K$594,0))*HLOOKUP(AB$593,$J$590:$R$591,2)</f>
        <v>0</v>
      </c>
      <c r="AC667" s="743" cm="1">
        <f t="array" ref="AC667">INDEX($H667:$K667,0,MATCH(AC$594,$H$594:$K$594,0))*HLOOKUP(AC$593,$J$590:$R$591,2)</f>
        <v>1</v>
      </c>
      <c r="AD667" s="743" cm="1">
        <f t="array" ref="AD667">INDEX($H667:$K667,0,MATCH(AD$594,$H$594:$K$594,0))*HLOOKUP(AD$593,$J$590:$R$591,2)</f>
        <v>1</v>
      </c>
      <c r="AE667" s="743" cm="1">
        <f t="array" ref="AE667">INDEX($H667:$K667,0,MATCH(AE$594,$H$594:$K$594,0))*HLOOKUP(AE$593,$J$590:$R$591,2)</f>
        <v>1</v>
      </c>
      <c r="AF667" s="743" cm="1">
        <f t="array" ref="AF667">INDEX($H667:$K667,0,MATCH(AF$594,$H$594:$K$594,0))*HLOOKUP(AF$593,$J$590:$R$591,2)</f>
        <v>0</v>
      </c>
      <c r="AG667" s="743" cm="1">
        <f t="array" ref="AG667">INDEX($H667:$K667,0,MATCH(AG$594,$H$594:$K$594,0))*HLOOKUP(AG$593,$J$590:$R$591,2)</f>
        <v>1</v>
      </c>
      <c r="AH667" s="743" cm="1">
        <f t="array" ref="AH667">INDEX($H667:$K667,0,MATCH(AH$594,$H$594:$K$594,0))*HLOOKUP(AH$593,$J$590:$R$591,2)</f>
        <v>1</v>
      </c>
      <c r="AI667" s="743" cm="1">
        <f t="array" ref="AI667">INDEX($H667:$K667,0,MATCH(AI$594,$H$594:$K$594,0))*HLOOKUP(AI$593,$J$590:$R$591,2)</f>
        <v>1</v>
      </c>
      <c r="AJ667" s="743" cm="1">
        <f t="array" ref="AJ667">INDEX($H667:$K667,0,MATCH(AJ$594,$H$594:$K$594,0))*HLOOKUP(AJ$593,$J$590:$R$591,2)</f>
        <v>0</v>
      </c>
      <c r="AK667" s="743" cm="1">
        <f t="array" ref="AK667">INDEX($H667:$K667,0,MATCH(AK$594,$H$594:$K$594,0))*HLOOKUP(AK$593,$J$590:$R$591,2)</f>
        <v>1</v>
      </c>
      <c r="AL667" s="743" cm="1">
        <f t="array" ref="AL667">INDEX($H667:$K667,0,MATCH(AL$594,$H$594:$K$594,0))*HLOOKUP(AL$593,$J$590:$R$591,2)</f>
        <v>1</v>
      </c>
      <c r="AM667" s="743" cm="1">
        <f t="array" ref="AM667">INDEX($H667:$K667,0,MATCH(AM$594,$H$594:$K$594,0))*HLOOKUP(AM$593,$J$590:$R$591,2)</f>
        <v>1</v>
      </c>
      <c r="AN667" s="743" cm="1">
        <f t="array" ref="AN667">INDEX($H667:$K667,0,MATCH(AN$594,$H$594:$K$594,0))*HLOOKUP(AN$593,$J$590:$R$591,2)</f>
        <v>0</v>
      </c>
      <c r="AO667" s="743" cm="1">
        <f t="array" ref="AO667">INDEX($H667:$K667,0,MATCH(AO$594,$H$594:$K$594,0))*HLOOKUP(AO$593,$J$590:$R$591,2)</f>
        <v>1</v>
      </c>
      <c r="AP667" s="743" cm="1">
        <f t="array" ref="AP667">INDEX($H667:$K667,0,MATCH(AP$594,$H$594:$K$594,0))*HLOOKUP(AP$593,$J$590:$R$591,2)</f>
        <v>1</v>
      </c>
      <c r="AQ667" s="743" cm="1">
        <f t="array" ref="AQ667">INDEX($H667:$K667,0,MATCH(AQ$594,$H$594:$K$594,0))*HLOOKUP(AQ$593,$J$590:$R$591,2)</f>
        <v>1</v>
      </c>
      <c r="AR667" s="743" cm="1">
        <f t="array" ref="AR667">INDEX($H667:$K667,0,MATCH(AR$594,$H$594:$K$594,0))*HLOOKUP(AR$593,$J$590:$R$591,2)</f>
        <v>0</v>
      </c>
      <c r="AS667" s="743" cm="1">
        <f t="array" ref="AS667">INDEX($H667:$K667,0,MATCH(AS$594,$H$594:$K$594,0))*HLOOKUP(AS$593,$J$590:$R$591,2)</f>
        <v>1</v>
      </c>
      <c r="AT667" s="743" cm="1">
        <f t="array" ref="AT667">INDEX($H667:$K667,0,MATCH(AT$594,$H$594:$K$594,0))*HLOOKUP(AT$593,$J$590:$R$591,2)</f>
        <v>1</v>
      </c>
      <c r="AU667" s="743" cm="1">
        <f t="array" ref="AU667">INDEX($H667:$K667,0,MATCH(AU$594,$H$594:$K$594,0))*HLOOKUP(AU$593,$J$590:$R$591,2)</f>
        <v>1</v>
      </c>
      <c r="AV667" s="196"/>
      <c r="AW667" s="196"/>
      <c r="AX667" s="17"/>
      <c r="AY667" s="9"/>
      <c r="AZ667" s="9"/>
      <c r="BA667" s="9"/>
    </row>
    <row r="668" spans="1:53" ht="15" outlineLevel="1" x14ac:dyDescent="0.25">
      <c r="A668" s="7"/>
      <c r="B668" s="8"/>
      <c r="C668" s="18"/>
      <c r="D668" s="18"/>
      <c r="E668" s="18"/>
      <c r="F668" s="27"/>
      <c r="G668" s="27" t="str">
        <f t="shared" si="167"/>
        <v>YYFWBzd</v>
      </c>
      <c r="H668" s="232">
        <f t="shared" ref="H668:K668" si="174">IF(H582&gt;0,1,0)</f>
        <v>0</v>
      </c>
      <c r="I668" s="232">
        <f t="shared" si="174"/>
        <v>1</v>
      </c>
      <c r="J668" s="232">
        <f t="shared" si="174"/>
        <v>1</v>
      </c>
      <c r="K668" s="232">
        <f t="shared" si="174"/>
        <v>1</v>
      </c>
      <c r="L668" s="743" cm="1">
        <f t="array" ref="L668">INDEX($H668:$K668,0,MATCH(L$594,$H$594:$K$594,0))*HLOOKUP(L$593,$J$590:$R$591,2)</f>
        <v>0</v>
      </c>
      <c r="M668" s="743" cm="1">
        <f t="array" ref="M668">INDEX($H668:$K668,0,MATCH(M$594,$H$594:$K$594,0))*HLOOKUP(M$593,$J$590:$R$591,2)</f>
        <v>1</v>
      </c>
      <c r="N668" s="743" cm="1">
        <f t="array" ref="N668">INDEX($H668:$K668,0,MATCH(N$594,$H$594:$K$594,0))*HLOOKUP(N$593,$J$590:$R$591,2)</f>
        <v>1</v>
      </c>
      <c r="O668" s="743" cm="1">
        <f t="array" ref="O668">INDEX($H668:$K668,0,MATCH(O$594,$H$594:$K$594,0))*HLOOKUP(O$593,$J$590:$R$591,2)</f>
        <v>1</v>
      </c>
      <c r="P668" s="743" cm="1">
        <f t="array" ref="P668">INDEX($H668:$K668,0,MATCH(P$594,$H$594:$K$594,0))*HLOOKUP(P$593,$J$590:$R$591,2)</f>
        <v>0</v>
      </c>
      <c r="Q668" s="743" cm="1">
        <f t="array" ref="Q668">INDEX($H668:$K668,0,MATCH(Q$594,$H$594:$K$594,0))*HLOOKUP(Q$593,$J$590:$R$591,2)</f>
        <v>1</v>
      </c>
      <c r="R668" s="743" cm="1">
        <f t="array" ref="R668">INDEX($H668:$K668,0,MATCH(R$594,$H$594:$K$594,0))*HLOOKUP(R$593,$J$590:$R$591,2)</f>
        <v>1</v>
      </c>
      <c r="S668" s="743" cm="1">
        <f t="array" ref="S668">INDEX($H668:$K668,0,MATCH(S$594,$H$594:$K$594,0))*HLOOKUP(S$593,$J$590:$R$591,2)</f>
        <v>1</v>
      </c>
      <c r="T668" s="743" cm="1">
        <f t="array" ref="T668">INDEX($H668:$K668,0,MATCH(T$594,$H$594:$K$594,0))*HLOOKUP(T$593,$J$590:$R$591,2)</f>
        <v>0</v>
      </c>
      <c r="U668" s="743" cm="1">
        <f t="array" ref="U668">INDEX($H668:$K668,0,MATCH(U$594,$H$594:$K$594,0))*HLOOKUP(U$593,$J$590:$R$591,2)</f>
        <v>1</v>
      </c>
      <c r="V668" s="743" cm="1">
        <f t="array" ref="V668">INDEX($H668:$K668,0,MATCH(V$594,$H$594:$K$594,0))*HLOOKUP(V$593,$J$590:$R$591,2)</f>
        <v>1</v>
      </c>
      <c r="W668" s="743" cm="1">
        <f t="array" ref="W668">INDEX($H668:$K668,0,MATCH(W$594,$H$594:$K$594,0))*HLOOKUP(W$593,$J$590:$R$591,2)</f>
        <v>1</v>
      </c>
      <c r="X668" s="743" cm="1">
        <f t="array" ref="X668">INDEX($H668:$K668,0,MATCH(X$594,$H$594:$K$594,0))*HLOOKUP(X$593,$J$590:$R$591,2)</f>
        <v>0</v>
      </c>
      <c r="Y668" s="743" cm="1">
        <f t="array" ref="Y668">INDEX($H668:$K668,0,MATCH(Y$594,$H$594:$K$594,0))*HLOOKUP(Y$593,$J$590:$R$591,2)</f>
        <v>1</v>
      </c>
      <c r="Z668" s="743" cm="1">
        <f t="array" ref="Z668">INDEX($H668:$K668,0,MATCH(Z$594,$H$594:$K$594,0))*HLOOKUP(Z$593,$J$590:$R$591,2)</f>
        <v>1</v>
      </c>
      <c r="AA668" s="743" cm="1">
        <f t="array" ref="AA668">INDEX($H668:$K668,0,MATCH(AA$594,$H$594:$K$594,0))*HLOOKUP(AA$593,$J$590:$R$591,2)</f>
        <v>1</v>
      </c>
      <c r="AB668" s="743" cm="1">
        <f t="array" ref="AB668">INDEX($H668:$K668,0,MATCH(AB$594,$H$594:$K$594,0))*HLOOKUP(AB$593,$J$590:$R$591,2)</f>
        <v>0</v>
      </c>
      <c r="AC668" s="743" cm="1">
        <f t="array" ref="AC668">INDEX($H668:$K668,0,MATCH(AC$594,$H$594:$K$594,0))*HLOOKUP(AC$593,$J$590:$R$591,2)</f>
        <v>1</v>
      </c>
      <c r="AD668" s="743" cm="1">
        <f t="array" ref="AD668">INDEX($H668:$K668,0,MATCH(AD$594,$H$594:$K$594,0))*HLOOKUP(AD$593,$J$590:$R$591,2)</f>
        <v>1</v>
      </c>
      <c r="AE668" s="743" cm="1">
        <f t="array" ref="AE668">INDEX($H668:$K668,0,MATCH(AE$594,$H$594:$K$594,0))*HLOOKUP(AE$593,$J$590:$R$591,2)</f>
        <v>1</v>
      </c>
      <c r="AF668" s="743" cm="1">
        <f t="array" ref="AF668">INDEX($H668:$K668,0,MATCH(AF$594,$H$594:$K$594,0))*HLOOKUP(AF$593,$J$590:$R$591,2)</f>
        <v>0</v>
      </c>
      <c r="AG668" s="743" cm="1">
        <f t="array" ref="AG668">INDEX($H668:$K668,0,MATCH(AG$594,$H$594:$K$594,0))*HLOOKUP(AG$593,$J$590:$R$591,2)</f>
        <v>1</v>
      </c>
      <c r="AH668" s="743" cm="1">
        <f t="array" ref="AH668">INDEX($H668:$K668,0,MATCH(AH$594,$H$594:$K$594,0))*HLOOKUP(AH$593,$J$590:$R$591,2)</f>
        <v>1</v>
      </c>
      <c r="AI668" s="743" cm="1">
        <f t="array" ref="AI668">INDEX($H668:$K668,0,MATCH(AI$594,$H$594:$K$594,0))*HLOOKUP(AI$593,$J$590:$R$591,2)</f>
        <v>1</v>
      </c>
      <c r="AJ668" s="743" cm="1">
        <f t="array" ref="AJ668">INDEX($H668:$K668,0,MATCH(AJ$594,$H$594:$K$594,0))*HLOOKUP(AJ$593,$J$590:$R$591,2)</f>
        <v>0</v>
      </c>
      <c r="AK668" s="743" cm="1">
        <f t="array" ref="AK668">INDEX($H668:$K668,0,MATCH(AK$594,$H$594:$K$594,0))*HLOOKUP(AK$593,$J$590:$R$591,2)</f>
        <v>1</v>
      </c>
      <c r="AL668" s="743" cm="1">
        <f t="array" ref="AL668">INDEX($H668:$K668,0,MATCH(AL$594,$H$594:$K$594,0))*HLOOKUP(AL$593,$J$590:$R$591,2)</f>
        <v>1</v>
      </c>
      <c r="AM668" s="743" cm="1">
        <f t="array" ref="AM668">INDEX($H668:$K668,0,MATCH(AM$594,$H$594:$K$594,0))*HLOOKUP(AM$593,$J$590:$R$591,2)</f>
        <v>1</v>
      </c>
      <c r="AN668" s="743" cm="1">
        <f t="array" ref="AN668">INDEX($H668:$K668,0,MATCH(AN$594,$H$594:$K$594,0))*HLOOKUP(AN$593,$J$590:$R$591,2)</f>
        <v>0</v>
      </c>
      <c r="AO668" s="743" cm="1">
        <f t="array" ref="AO668">INDEX($H668:$K668,0,MATCH(AO$594,$H$594:$K$594,0))*HLOOKUP(AO$593,$J$590:$R$591,2)</f>
        <v>1</v>
      </c>
      <c r="AP668" s="743" cm="1">
        <f t="array" ref="AP668">INDEX($H668:$K668,0,MATCH(AP$594,$H$594:$K$594,0))*HLOOKUP(AP$593,$J$590:$R$591,2)</f>
        <v>1</v>
      </c>
      <c r="AQ668" s="743" cm="1">
        <f t="array" ref="AQ668">INDEX($H668:$K668,0,MATCH(AQ$594,$H$594:$K$594,0))*HLOOKUP(AQ$593,$J$590:$R$591,2)</f>
        <v>1</v>
      </c>
      <c r="AR668" s="743" cm="1">
        <f t="array" ref="AR668">INDEX($H668:$K668,0,MATCH(AR$594,$H$594:$K$594,0))*HLOOKUP(AR$593,$J$590:$R$591,2)</f>
        <v>0</v>
      </c>
      <c r="AS668" s="743" cm="1">
        <f t="array" ref="AS668">INDEX($H668:$K668,0,MATCH(AS$594,$H$594:$K$594,0))*HLOOKUP(AS$593,$J$590:$R$591,2)</f>
        <v>1</v>
      </c>
      <c r="AT668" s="743" cm="1">
        <f t="array" ref="AT668">INDEX($H668:$K668,0,MATCH(AT$594,$H$594:$K$594,0))*HLOOKUP(AT$593,$J$590:$R$591,2)</f>
        <v>1</v>
      </c>
      <c r="AU668" s="743" cm="1">
        <f t="array" ref="AU668">INDEX($H668:$K668,0,MATCH(AU$594,$H$594:$K$594,0))*HLOOKUP(AU$593,$J$590:$R$591,2)</f>
        <v>1</v>
      </c>
      <c r="AV668" s="196"/>
      <c r="AW668" s="196"/>
      <c r="AX668" s="17"/>
      <c r="AY668" s="9"/>
      <c r="AZ668" s="9"/>
      <c r="BA668" s="9"/>
    </row>
    <row r="669" spans="1:53" ht="15" outlineLevel="1" x14ac:dyDescent="0.25">
      <c r="A669" s="7"/>
      <c r="B669" s="8"/>
      <c r="C669" s="18"/>
      <c r="D669" s="18"/>
      <c r="E669" s="18"/>
      <c r="F669" s="27"/>
      <c r="G669" s="27" t="str">
        <f t="shared" si="167"/>
        <v>YYBNWf</v>
      </c>
      <c r="H669" s="232">
        <f t="shared" ref="H669:K669" si="175">IF(H583&gt;0,1,0)</f>
        <v>0</v>
      </c>
      <c r="I669" s="232">
        <f t="shared" si="175"/>
        <v>1</v>
      </c>
      <c r="J669" s="232">
        <f t="shared" si="175"/>
        <v>0</v>
      </c>
      <c r="K669" s="232">
        <f t="shared" si="175"/>
        <v>0</v>
      </c>
      <c r="L669" s="743" cm="1">
        <f t="array" ref="L669">INDEX($H669:$K669,0,MATCH(L$594,$H$594:$K$594,0))*HLOOKUP(L$593,$J$590:$R$591,2)</f>
        <v>0</v>
      </c>
      <c r="M669" s="743" cm="1">
        <f t="array" ref="M669">INDEX($H669:$K669,0,MATCH(M$594,$H$594:$K$594,0))*HLOOKUP(M$593,$J$590:$R$591,2)</f>
        <v>1</v>
      </c>
      <c r="N669" s="743" cm="1">
        <f t="array" ref="N669">INDEX($H669:$K669,0,MATCH(N$594,$H$594:$K$594,0))*HLOOKUP(N$593,$J$590:$R$591,2)</f>
        <v>0</v>
      </c>
      <c r="O669" s="743" cm="1">
        <f t="array" ref="O669">INDEX($H669:$K669,0,MATCH(O$594,$H$594:$K$594,0))*HLOOKUP(O$593,$J$590:$R$591,2)</f>
        <v>0</v>
      </c>
      <c r="P669" s="743" cm="1">
        <f t="array" ref="P669">INDEX($H669:$K669,0,MATCH(P$594,$H$594:$K$594,0))*HLOOKUP(P$593,$J$590:$R$591,2)</f>
        <v>0</v>
      </c>
      <c r="Q669" s="743" cm="1">
        <f t="array" ref="Q669">INDEX($H669:$K669,0,MATCH(Q$594,$H$594:$K$594,0))*HLOOKUP(Q$593,$J$590:$R$591,2)</f>
        <v>1</v>
      </c>
      <c r="R669" s="743" cm="1">
        <f t="array" ref="R669">INDEX($H669:$K669,0,MATCH(R$594,$H$594:$K$594,0))*HLOOKUP(R$593,$J$590:$R$591,2)</f>
        <v>0</v>
      </c>
      <c r="S669" s="743" cm="1">
        <f t="array" ref="S669">INDEX($H669:$K669,0,MATCH(S$594,$H$594:$K$594,0))*HLOOKUP(S$593,$J$590:$R$591,2)</f>
        <v>0</v>
      </c>
      <c r="T669" s="743" cm="1">
        <f t="array" ref="T669">INDEX($H669:$K669,0,MATCH(T$594,$H$594:$K$594,0))*HLOOKUP(T$593,$J$590:$R$591,2)</f>
        <v>0</v>
      </c>
      <c r="U669" s="743" cm="1">
        <f t="array" ref="U669">INDEX($H669:$K669,0,MATCH(U$594,$H$594:$K$594,0))*HLOOKUP(U$593,$J$590:$R$591,2)</f>
        <v>1</v>
      </c>
      <c r="V669" s="743" cm="1">
        <f t="array" ref="V669">INDEX($H669:$K669,0,MATCH(V$594,$H$594:$K$594,0))*HLOOKUP(V$593,$J$590:$R$591,2)</f>
        <v>0</v>
      </c>
      <c r="W669" s="743" cm="1">
        <f t="array" ref="W669">INDEX($H669:$K669,0,MATCH(W$594,$H$594:$K$594,0))*HLOOKUP(W$593,$J$590:$R$591,2)</f>
        <v>0</v>
      </c>
      <c r="X669" s="743" cm="1">
        <f t="array" ref="X669">INDEX($H669:$K669,0,MATCH(X$594,$H$594:$K$594,0))*HLOOKUP(X$593,$J$590:$R$591,2)</f>
        <v>0</v>
      </c>
      <c r="Y669" s="743" cm="1">
        <f t="array" ref="Y669">INDEX($H669:$K669,0,MATCH(Y$594,$H$594:$K$594,0))*HLOOKUP(Y$593,$J$590:$R$591,2)</f>
        <v>1</v>
      </c>
      <c r="Z669" s="743" cm="1">
        <f t="array" ref="Z669">INDEX($H669:$K669,0,MATCH(Z$594,$H$594:$K$594,0))*HLOOKUP(Z$593,$J$590:$R$591,2)</f>
        <v>0</v>
      </c>
      <c r="AA669" s="743" cm="1">
        <f t="array" ref="AA669">INDEX($H669:$K669,0,MATCH(AA$594,$H$594:$K$594,0))*HLOOKUP(AA$593,$J$590:$R$591,2)</f>
        <v>0</v>
      </c>
      <c r="AB669" s="743" cm="1">
        <f t="array" ref="AB669">INDEX($H669:$K669,0,MATCH(AB$594,$H$594:$K$594,0))*HLOOKUP(AB$593,$J$590:$R$591,2)</f>
        <v>0</v>
      </c>
      <c r="AC669" s="743" cm="1">
        <f t="array" ref="AC669">INDEX($H669:$K669,0,MATCH(AC$594,$H$594:$K$594,0))*HLOOKUP(AC$593,$J$590:$R$591,2)</f>
        <v>1</v>
      </c>
      <c r="AD669" s="743" cm="1">
        <f t="array" ref="AD669">INDEX($H669:$K669,0,MATCH(AD$594,$H$594:$K$594,0))*HLOOKUP(AD$593,$J$590:$R$591,2)</f>
        <v>0</v>
      </c>
      <c r="AE669" s="743" cm="1">
        <f t="array" ref="AE669">INDEX($H669:$K669,0,MATCH(AE$594,$H$594:$K$594,0))*HLOOKUP(AE$593,$J$590:$R$591,2)</f>
        <v>0</v>
      </c>
      <c r="AF669" s="743" cm="1">
        <f t="array" ref="AF669">INDEX($H669:$K669,0,MATCH(AF$594,$H$594:$K$594,0))*HLOOKUP(AF$593,$J$590:$R$591,2)</f>
        <v>0</v>
      </c>
      <c r="AG669" s="743" cm="1">
        <f t="array" ref="AG669">INDEX($H669:$K669,0,MATCH(AG$594,$H$594:$K$594,0))*HLOOKUP(AG$593,$J$590:$R$591,2)</f>
        <v>1</v>
      </c>
      <c r="AH669" s="743" cm="1">
        <f t="array" ref="AH669">INDEX($H669:$K669,0,MATCH(AH$594,$H$594:$K$594,0))*HLOOKUP(AH$593,$J$590:$R$591,2)</f>
        <v>0</v>
      </c>
      <c r="AI669" s="743" cm="1">
        <f t="array" ref="AI669">INDEX($H669:$K669,0,MATCH(AI$594,$H$594:$K$594,0))*HLOOKUP(AI$593,$J$590:$R$591,2)</f>
        <v>0</v>
      </c>
      <c r="AJ669" s="743" cm="1">
        <f t="array" ref="AJ669">INDEX($H669:$K669,0,MATCH(AJ$594,$H$594:$K$594,0))*HLOOKUP(AJ$593,$J$590:$R$591,2)</f>
        <v>0</v>
      </c>
      <c r="AK669" s="743" cm="1">
        <f t="array" ref="AK669">INDEX($H669:$K669,0,MATCH(AK$594,$H$594:$K$594,0))*HLOOKUP(AK$593,$J$590:$R$591,2)</f>
        <v>1</v>
      </c>
      <c r="AL669" s="743" cm="1">
        <f t="array" ref="AL669">INDEX($H669:$K669,0,MATCH(AL$594,$H$594:$K$594,0))*HLOOKUP(AL$593,$J$590:$R$591,2)</f>
        <v>0</v>
      </c>
      <c r="AM669" s="743" cm="1">
        <f t="array" ref="AM669">INDEX($H669:$K669,0,MATCH(AM$594,$H$594:$K$594,0))*HLOOKUP(AM$593,$J$590:$R$591,2)</f>
        <v>0</v>
      </c>
      <c r="AN669" s="743" cm="1">
        <f t="array" ref="AN669">INDEX($H669:$K669,0,MATCH(AN$594,$H$594:$K$594,0))*HLOOKUP(AN$593,$J$590:$R$591,2)</f>
        <v>0</v>
      </c>
      <c r="AO669" s="743" cm="1">
        <f t="array" ref="AO669">INDEX($H669:$K669,0,MATCH(AO$594,$H$594:$K$594,0))*HLOOKUP(AO$593,$J$590:$R$591,2)</f>
        <v>1</v>
      </c>
      <c r="AP669" s="743" cm="1">
        <f t="array" ref="AP669">INDEX($H669:$K669,0,MATCH(AP$594,$H$594:$K$594,0))*HLOOKUP(AP$593,$J$590:$R$591,2)</f>
        <v>0</v>
      </c>
      <c r="AQ669" s="743" cm="1">
        <f t="array" ref="AQ669">INDEX($H669:$K669,0,MATCH(AQ$594,$H$594:$K$594,0))*HLOOKUP(AQ$593,$J$590:$R$591,2)</f>
        <v>0</v>
      </c>
      <c r="AR669" s="743" cm="1">
        <f t="array" ref="AR669">INDEX($H669:$K669,0,MATCH(AR$594,$H$594:$K$594,0))*HLOOKUP(AR$593,$J$590:$R$591,2)</f>
        <v>0</v>
      </c>
      <c r="AS669" s="743" cm="1">
        <f t="array" ref="AS669">INDEX($H669:$K669,0,MATCH(AS$594,$H$594:$K$594,0))*HLOOKUP(AS$593,$J$590:$R$591,2)</f>
        <v>1</v>
      </c>
      <c r="AT669" s="743" cm="1">
        <f t="array" ref="AT669">INDEX($H669:$K669,0,MATCH(AT$594,$H$594:$K$594,0))*HLOOKUP(AT$593,$J$590:$R$591,2)</f>
        <v>0</v>
      </c>
      <c r="AU669" s="743" cm="1">
        <f t="array" ref="AU669">INDEX($H669:$K669,0,MATCH(AU$594,$H$594:$K$594,0))*HLOOKUP(AU$593,$J$590:$R$591,2)</f>
        <v>0</v>
      </c>
      <c r="AV669" s="196"/>
      <c r="AW669" s="196"/>
      <c r="AX669" s="17"/>
      <c r="AY669" s="9"/>
      <c r="AZ669" s="9"/>
      <c r="BA669" s="9"/>
    </row>
    <row r="670" spans="1:53" ht="15" outlineLevel="1" x14ac:dyDescent="0.25">
      <c r="A670" s="7"/>
      <c r="B670" s="8"/>
      <c r="C670" s="18"/>
      <c r="D670" s="18"/>
      <c r="E670" s="18"/>
      <c r="F670" s="27"/>
      <c r="G670" s="27" t="str">
        <f t="shared" si="167"/>
        <v>YYNWFw</v>
      </c>
      <c r="H670" s="232">
        <f t="shared" ref="H670:K670" si="176">IF(H584&gt;0,1,0)</f>
        <v>0</v>
      </c>
      <c r="I670" s="232">
        <f t="shared" si="176"/>
        <v>1</v>
      </c>
      <c r="J670" s="232">
        <f t="shared" si="176"/>
        <v>1</v>
      </c>
      <c r="K670" s="232">
        <f t="shared" si="176"/>
        <v>1</v>
      </c>
      <c r="L670" s="743" cm="1">
        <f t="array" ref="L670">INDEX($H670:$K670,0,MATCH(L$594,$H$594:$K$594,0))*HLOOKUP(L$593,$J$590:$R$591,2)</f>
        <v>0</v>
      </c>
      <c r="M670" s="743" cm="1">
        <f t="array" ref="M670">INDEX($H670:$K670,0,MATCH(M$594,$H$594:$K$594,0))*HLOOKUP(M$593,$J$590:$R$591,2)</f>
        <v>1</v>
      </c>
      <c r="N670" s="743" cm="1">
        <f t="array" ref="N670">INDEX($H670:$K670,0,MATCH(N$594,$H$594:$K$594,0))*HLOOKUP(N$593,$J$590:$R$591,2)</f>
        <v>1</v>
      </c>
      <c r="O670" s="743" cm="1">
        <f t="array" ref="O670">INDEX($H670:$K670,0,MATCH(O$594,$H$594:$K$594,0))*HLOOKUP(O$593,$J$590:$R$591,2)</f>
        <v>1</v>
      </c>
      <c r="P670" s="743" cm="1">
        <f t="array" ref="P670">INDEX($H670:$K670,0,MATCH(P$594,$H$594:$K$594,0))*HLOOKUP(P$593,$J$590:$R$591,2)</f>
        <v>0</v>
      </c>
      <c r="Q670" s="743" cm="1">
        <f t="array" ref="Q670">INDEX($H670:$K670,0,MATCH(Q$594,$H$594:$K$594,0))*HLOOKUP(Q$593,$J$590:$R$591,2)</f>
        <v>1</v>
      </c>
      <c r="R670" s="743" cm="1">
        <f t="array" ref="R670">INDEX($H670:$K670,0,MATCH(R$594,$H$594:$K$594,0))*HLOOKUP(R$593,$J$590:$R$591,2)</f>
        <v>1</v>
      </c>
      <c r="S670" s="743" cm="1">
        <f t="array" ref="S670">INDEX($H670:$K670,0,MATCH(S$594,$H$594:$K$594,0))*HLOOKUP(S$593,$J$590:$R$591,2)</f>
        <v>1</v>
      </c>
      <c r="T670" s="743" cm="1">
        <f t="array" ref="T670">INDEX($H670:$K670,0,MATCH(T$594,$H$594:$K$594,0))*HLOOKUP(T$593,$J$590:$R$591,2)</f>
        <v>0</v>
      </c>
      <c r="U670" s="743" cm="1">
        <f t="array" ref="U670">INDEX($H670:$K670,0,MATCH(U$594,$H$594:$K$594,0))*HLOOKUP(U$593,$J$590:$R$591,2)</f>
        <v>1</v>
      </c>
      <c r="V670" s="743" cm="1">
        <f t="array" ref="V670">INDEX($H670:$K670,0,MATCH(V$594,$H$594:$K$594,0))*HLOOKUP(V$593,$J$590:$R$591,2)</f>
        <v>1</v>
      </c>
      <c r="W670" s="743" cm="1">
        <f t="array" ref="W670">INDEX($H670:$K670,0,MATCH(W$594,$H$594:$K$594,0))*HLOOKUP(W$593,$J$590:$R$591,2)</f>
        <v>1</v>
      </c>
      <c r="X670" s="743" cm="1">
        <f t="array" ref="X670">INDEX($H670:$K670,0,MATCH(X$594,$H$594:$K$594,0))*HLOOKUP(X$593,$J$590:$R$591,2)</f>
        <v>0</v>
      </c>
      <c r="Y670" s="743" cm="1">
        <f t="array" ref="Y670">INDEX($H670:$K670,0,MATCH(Y$594,$H$594:$K$594,0))*HLOOKUP(Y$593,$J$590:$R$591,2)</f>
        <v>1</v>
      </c>
      <c r="Z670" s="743" cm="1">
        <f t="array" ref="Z670">INDEX($H670:$K670,0,MATCH(Z$594,$H$594:$K$594,0))*HLOOKUP(Z$593,$J$590:$R$591,2)</f>
        <v>1</v>
      </c>
      <c r="AA670" s="743" cm="1">
        <f t="array" ref="AA670">INDEX($H670:$K670,0,MATCH(AA$594,$H$594:$K$594,0))*HLOOKUP(AA$593,$J$590:$R$591,2)</f>
        <v>1</v>
      </c>
      <c r="AB670" s="743" cm="1">
        <f t="array" ref="AB670">INDEX($H670:$K670,0,MATCH(AB$594,$H$594:$K$594,0))*HLOOKUP(AB$593,$J$590:$R$591,2)</f>
        <v>0</v>
      </c>
      <c r="AC670" s="743" cm="1">
        <f t="array" ref="AC670">INDEX($H670:$K670,0,MATCH(AC$594,$H$594:$K$594,0))*HLOOKUP(AC$593,$J$590:$R$591,2)</f>
        <v>1</v>
      </c>
      <c r="AD670" s="743" cm="1">
        <f t="array" ref="AD670">INDEX($H670:$K670,0,MATCH(AD$594,$H$594:$K$594,0))*HLOOKUP(AD$593,$J$590:$R$591,2)</f>
        <v>1</v>
      </c>
      <c r="AE670" s="743" cm="1">
        <f t="array" ref="AE670">INDEX($H670:$K670,0,MATCH(AE$594,$H$594:$K$594,0))*HLOOKUP(AE$593,$J$590:$R$591,2)</f>
        <v>1</v>
      </c>
      <c r="AF670" s="743" cm="1">
        <f t="array" ref="AF670">INDEX($H670:$K670,0,MATCH(AF$594,$H$594:$K$594,0))*HLOOKUP(AF$593,$J$590:$R$591,2)</f>
        <v>0</v>
      </c>
      <c r="AG670" s="743" cm="1">
        <f t="array" ref="AG670">INDEX($H670:$K670,0,MATCH(AG$594,$H$594:$K$594,0))*HLOOKUP(AG$593,$J$590:$R$591,2)</f>
        <v>1</v>
      </c>
      <c r="AH670" s="743" cm="1">
        <f t="array" ref="AH670">INDEX($H670:$K670,0,MATCH(AH$594,$H$594:$K$594,0))*HLOOKUP(AH$593,$J$590:$R$591,2)</f>
        <v>1</v>
      </c>
      <c r="AI670" s="743" cm="1">
        <f t="array" ref="AI670">INDEX($H670:$K670,0,MATCH(AI$594,$H$594:$K$594,0))*HLOOKUP(AI$593,$J$590:$R$591,2)</f>
        <v>1</v>
      </c>
      <c r="AJ670" s="743" cm="1">
        <f t="array" ref="AJ670">INDEX($H670:$K670,0,MATCH(AJ$594,$H$594:$K$594,0))*HLOOKUP(AJ$593,$J$590:$R$591,2)</f>
        <v>0</v>
      </c>
      <c r="AK670" s="743" cm="1">
        <f t="array" ref="AK670">INDEX($H670:$K670,0,MATCH(AK$594,$H$594:$K$594,0))*HLOOKUP(AK$593,$J$590:$R$591,2)</f>
        <v>1</v>
      </c>
      <c r="AL670" s="743" cm="1">
        <f t="array" ref="AL670">INDEX($H670:$K670,0,MATCH(AL$594,$H$594:$K$594,0))*HLOOKUP(AL$593,$J$590:$R$591,2)</f>
        <v>1</v>
      </c>
      <c r="AM670" s="743" cm="1">
        <f t="array" ref="AM670">INDEX($H670:$K670,0,MATCH(AM$594,$H$594:$K$594,0))*HLOOKUP(AM$593,$J$590:$R$591,2)</f>
        <v>1</v>
      </c>
      <c r="AN670" s="743" cm="1">
        <f t="array" ref="AN670">INDEX($H670:$K670,0,MATCH(AN$594,$H$594:$K$594,0))*HLOOKUP(AN$593,$J$590:$R$591,2)</f>
        <v>0</v>
      </c>
      <c r="AO670" s="743" cm="1">
        <f t="array" ref="AO670">INDEX($H670:$K670,0,MATCH(AO$594,$H$594:$K$594,0))*HLOOKUP(AO$593,$J$590:$R$591,2)</f>
        <v>1</v>
      </c>
      <c r="AP670" s="743" cm="1">
        <f t="array" ref="AP670">INDEX($H670:$K670,0,MATCH(AP$594,$H$594:$K$594,0))*HLOOKUP(AP$593,$J$590:$R$591,2)</f>
        <v>1</v>
      </c>
      <c r="AQ670" s="743" cm="1">
        <f t="array" ref="AQ670">INDEX($H670:$K670,0,MATCH(AQ$594,$H$594:$K$594,0))*HLOOKUP(AQ$593,$J$590:$R$591,2)</f>
        <v>1</v>
      </c>
      <c r="AR670" s="743" cm="1">
        <f t="array" ref="AR670">INDEX($H670:$K670,0,MATCH(AR$594,$H$594:$K$594,0))*HLOOKUP(AR$593,$J$590:$R$591,2)</f>
        <v>0</v>
      </c>
      <c r="AS670" s="743" cm="1">
        <f t="array" ref="AS670">INDEX($H670:$K670,0,MATCH(AS$594,$H$594:$K$594,0))*HLOOKUP(AS$593,$J$590:$R$591,2)</f>
        <v>1</v>
      </c>
      <c r="AT670" s="743" cm="1">
        <f t="array" ref="AT670">INDEX($H670:$K670,0,MATCH(AT$594,$H$594:$K$594,0))*HLOOKUP(AT$593,$J$590:$R$591,2)</f>
        <v>1</v>
      </c>
      <c r="AU670" s="743" cm="1">
        <f t="array" ref="AU670">INDEX($H670:$K670,0,MATCH(AU$594,$H$594:$K$594,0))*HLOOKUP(AU$593,$J$590:$R$591,2)</f>
        <v>1</v>
      </c>
      <c r="AV670" s="196"/>
      <c r="AW670" s="196"/>
      <c r="AX670" s="17"/>
      <c r="AY670" s="9"/>
      <c r="AZ670" s="9"/>
      <c r="BA670" s="9"/>
    </row>
    <row r="671" spans="1:53" ht="15" outlineLevel="1" x14ac:dyDescent="0.25">
      <c r="A671" s="7"/>
      <c r="B671" s="8"/>
      <c r="C671" s="18"/>
      <c r="D671" s="18"/>
      <c r="E671" s="18"/>
      <c r="F671" s="27"/>
      <c r="G671" s="27" t="str">
        <f t="shared" si="167"/>
        <v>YYNWFwd</v>
      </c>
      <c r="H671" s="232">
        <f t="shared" ref="H671:K671" si="177">IF(H585&gt;0,1,0)</f>
        <v>0</v>
      </c>
      <c r="I671" s="232">
        <f t="shared" si="177"/>
        <v>1</v>
      </c>
      <c r="J671" s="232">
        <f t="shared" si="177"/>
        <v>1</v>
      </c>
      <c r="K671" s="232">
        <f t="shared" si="177"/>
        <v>1</v>
      </c>
      <c r="L671" s="743" cm="1">
        <f t="array" ref="L671">INDEX($H671:$K671,0,MATCH(L$594,$H$594:$K$594,0))*HLOOKUP(L$593,$J$590:$R$591,2)</f>
        <v>0</v>
      </c>
      <c r="M671" s="743" cm="1">
        <f t="array" ref="M671">INDEX($H671:$K671,0,MATCH(M$594,$H$594:$K$594,0))*HLOOKUP(M$593,$J$590:$R$591,2)</f>
        <v>1</v>
      </c>
      <c r="N671" s="743" cm="1">
        <f t="array" ref="N671">INDEX($H671:$K671,0,MATCH(N$594,$H$594:$K$594,0))*HLOOKUP(N$593,$J$590:$R$591,2)</f>
        <v>1</v>
      </c>
      <c r="O671" s="743" cm="1">
        <f t="array" ref="O671">INDEX($H671:$K671,0,MATCH(O$594,$H$594:$K$594,0))*HLOOKUP(O$593,$J$590:$R$591,2)</f>
        <v>1</v>
      </c>
      <c r="P671" s="743" cm="1">
        <f t="array" ref="P671">INDEX($H671:$K671,0,MATCH(P$594,$H$594:$K$594,0))*HLOOKUP(P$593,$J$590:$R$591,2)</f>
        <v>0</v>
      </c>
      <c r="Q671" s="743" cm="1">
        <f t="array" ref="Q671">INDEX($H671:$K671,0,MATCH(Q$594,$H$594:$K$594,0))*HLOOKUP(Q$593,$J$590:$R$591,2)</f>
        <v>1</v>
      </c>
      <c r="R671" s="743" cm="1">
        <f t="array" ref="R671">INDEX($H671:$K671,0,MATCH(R$594,$H$594:$K$594,0))*HLOOKUP(R$593,$J$590:$R$591,2)</f>
        <v>1</v>
      </c>
      <c r="S671" s="743" cm="1">
        <f t="array" ref="S671">INDEX($H671:$K671,0,MATCH(S$594,$H$594:$K$594,0))*HLOOKUP(S$593,$J$590:$R$591,2)</f>
        <v>1</v>
      </c>
      <c r="T671" s="743" cm="1">
        <f t="array" ref="T671">INDEX($H671:$K671,0,MATCH(T$594,$H$594:$K$594,0))*HLOOKUP(T$593,$J$590:$R$591,2)</f>
        <v>0</v>
      </c>
      <c r="U671" s="743" cm="1">
        <f t="array" ref="U671">INDEX($H671:$K671,0,MATCH(U$594,$H$594:$K$594,0))*HLOOKUP(U$593,$J$590:$R$591,2)</f>
        <v>1</v>
      </c>
      <c r="V671" s="743" cm="1">
        <f t="array" ref="V671">INDEX($H671:$K671,0,MATCH(V$594,$H$594:$K$594,0))*HLOOKUP(V$593,$J$590:$R$591,2)</f>
        <v>1</v>
      </c>
      <c r="W671" s="743" cm="1">
        <f t="array" ref="W671">INDEX($H671:$K671,0,MATCH(W$594,$H$594:$K$594,0))*HLOOKUP(W$593,$J$590:$R$591,2)</f>
        <v>1</v>
      </c>
      <c r="X671" s="743" cm="1">
        <f t="array" ref="X671">INDEX($H671:$K671,0,MATCH(X$594,$H$594:$K$594,0))*HLOOKUP(X$593,$J$590:$R$591,2)</f>
        <v>0</v>
      </c>
      <c r="Y671" s="743" cm="1">
        <f t="array" ref="Y671">INDEX($H671:$K671,0,MATCH(Y$594,$H$594:$K$594,0))*HLOOKUP(Y$593,$J$590:$R$591,2)</f>
        <v>1</v>
      </c>
      <c r="Z671" s="743" cm="1">
        <f t="array" ref="Z671">INDEX($H671:$K671,0,MATCH(Z$594,$H$594:$K$594,0))*HLOOKUP(Z$593,$J$590:$R$591,2)</f>
        <v>1</v>
      </c>
      <c r="AA671" s="743" cm="1">
        <f t="array" ref="AA671">INDEX($H671:$K671,0,MATCH(AA$594,$H$594:$K$594,0))*HLOOKUP(AA$593,$J$590:$R$591,2)</f>
        <v>1</v>
      </c>
      <c r="AB671" s="743" cm="1">
        <f t="array" ref="AB671">INDEX($H671:$K671,0,MATCH(AB$594,$H$594:$K$594,0))*HLOOKUP(AB$593,$J$590:$R$591,2)</f>
        <v>0</v>
      </c>
      <c r="AC671" s="743" cm="1">
        <f t="array" ref="AC671">INDEX($H671:$K671,0,MATCH(AC$594,$H$594:$K$594,0))*HLOOKUP(AC$593,$J$590:$R$591,2)</f>
        <v>1</v>
      </c>
      <c r="AD671" s="743" cm="1">
        <f t="array" ref="AD671">INDEX($H671:$K671,0,MATCH(AD$594,$H$594:$K$594,0))*HLOOKUP(AD$593,$J$590:$R$591,2)</f>
        <v>1</v>
      </c>
      <c r="AE671" s="743" cm="1">
        <f t="array" ref="AE671">INDEX($H671:$K671,0,MATCH(AE$594,$H$594:$K$594,0))*HLOOKUP(AE$593,$J$590:$R$591,2)</f>
        <v>1</v>
      </c>
      <c r="AF671" s="743" cm="1">
        <f t="array" ref="AF671">INDEX($H671:$K671,0,MATCH(AF$594,$H$594:$K$594,0))*HLOOKUP(AF$593,$J$590:$R$591,2)</f>
        <v>0</v>
      </c>
      <c r="AG671" s="743" cm="1">
        <f t="array" ref="AG671">INDEX($H671:$K671,0,MATCH(AG$594,$H$594:$K$594,0))*HLOOKUP(AG$593,$J$590:$R$591,2)</f>
        <v>1</v>
      </c>
      <c r="AH671" s="743" cm="1">
        <f t="array" ref="AH671">INDEX($H671:$K671,0,MATCH(AH$594,$H$594:$K$594,0))*HLOOKUP(AH$593,$J$590:$R$591,2)</f>
        <v>1</v>
      </c>
      <c r="AI671" s="743" cm="1">
        <f t="array" ref="AI671">INDEX($H671:$K671,0,MATCH(AI$594,$H$594:$K$594,0))*HLOOKUP(AI$593,$J$590:$R$591,2)</f>
        <v>1</v>
      </c>
      <c r="AJ671" s="743" cm="1">
        <f t="array" ref="AJ671">INDEX($H671:$K671,0,MATCH(AJ$594,$H$594:$K$594,0))*HLOOKUP(AJ$593,$J$590:$R$591,2)</f>
        <v>0</v>
      </c>
      <c r="AK671" s="743" cm="1">
        <f t="array" ref="AK671">INDEX($H671:$K671,0,MATCH(AK$594,$H$594:$K$594,0))*HLOOKUP(AK$593,$J$590:$R$591,2)</f>
        <v>1</v>
      </c>
      <c r="AL671" s="743" cm="1">
        <f t="array" ref="AL671">INDEX($H671:$K671,0,MATCH(AL$594,$H$594:$K$594,0))*HLOOKUP(AL$593,$J$590:$R$591,2)</f>
        <v>1</v>
      </c>
      <c r="AM671" s="743" cm="1">
        <f t="array" ref="AM671">INDEX($H671:$K671,0,MATCH(AM$594,$H$594:$K$594,0))*HLOOKUP(AM$593,$J$590:$R$591,2)</f>
        <v>1</v>
      </c>
      <c r="AN671" s="743" cm="1">
        <f t="array" ref="AN671">INDEX($H671:$K671,0,MATCH(AN$594,$H$594:$K$594,0))*HLOOKUP(AN$593,$J$590:$R$591,2)</f>
        <v>0</v>
      </c>
      <c r="AO671" s="743" cm="1">
        <f t="array" ref="AO671">INDEX($H671:$K671,0,MATCH(AO$594,$H$594:$K$594,0))*HLOOKUP(AO$593,$J$590:$R$591,2)</f>
        <v>1</v>
      </c>
      <c r="AP671" s="743" cm="1">
        <f t="array" ref="AP671">INDEX($H671:$K671,0,MATCH(AP$594,$H$594:$K$594,0))*HLOOKUP(AP$593,$J$590:$R$591,2)</f>
        <v>1</v>
      </c>
      <c r="AQ671" s="743" cm="1">
        <f t="array" ref="AQ671">INDEX($H671:$K671,0,MATCH(AQ$594,$H$594:$K$594,0))*HLOOKUP(AQ$593,$J$590:$R$591,2)</f>
        <v>1</v>
      </c>
      <c r="AR671" s="743" cm="1">
        <f t="array" ref="AR671">INDEX($H671:$K671,0,MATCH(AR$594,$H$594:$K$594,0))*HLOOKUP(AR$593,$J$590:$R$591,2)</f>
        <v>0</v>
      </c>
      <c r="AS671" s="743" cm="1">
        <f t="array" ref="AS671">INDEX($H671:$K671,0,MATCH(AS$594,$H$594:$K$594,0))*HLOOKUP(AS$593,$J$590:$R$591,2)</f>
        <v>1</v>
      </c>
      <c r="AT671" s="743" cm="1">
        <f t="array" ref="AT671">INDEX($H671:$K671,0,MATCH(AT$594,$H$594:$K$594,0))*HLOOKUP(AT$593,$J$590:$R$591,2)</f>
        <v>1</v>
      </c>
      <c r="AU671" s="743" cm="1">
        <f t="array" ref="AU671">INDEX($H671:$K671,0,MATCH(AU$594,$H$594:$K$594,0))*HLOOKUP(AU$593,$J$590:$R$591,2)</f>
        <v>1</v>
      </c>
      <c r="AV671" s="196"/>
      <c r="AW671" s="196"/>
      <c r="AX671" s="17"/>
      <c r="AY671" s="9"/>
      <c r="AZ671" s="9"/>
      <c r="BA671" s="9"/>
    </row>
    <row r="672" spans="1:53" ht="15" outlineLevel="1" x14ac:dyDescent="0.25">
      <c r="A672" s="7"/>
      <c r="B672" s="8"/>
      <c r="C672" s="18"/>
      <c r="D672" s="18"/>
      <c r="E672" s="18"/>
      <c r="F672" s="27"/>
      <c r="G672" s="27" t="str">
        <f t="shared" si="167"/>
        <v>YYWFWb</v>
      </c>
      <c r="H672" s="232">
        <f t="shared" ref="H672:K672" si="178">IF(H586&gt;0,1,0)</f>
        <v>0</v>
      </c>
      <c r="I672" s="232">
        <f t="shared" si="178"/>
        <v>1</v>
      </c>
      <c r="J672" s="232">
        <f t="shared" si="178"/>
        <v>1</v>
      </c>
      <c r="K672" s="232">
        <f t="shared" si="178"/>
        <v>1</v>
      </c>
      <c r="L672" s="743" cm="1">
        <f t="array" ref="L672">INDEX($H672:$K672,0,MATCH(L$594,$H$594:$K$594,0))*HLOOKUP(L$593,$J$590:$R$591,2)</f>
        <v>0</v>
      </c>
      <c r="M672" s="743" cm="1">
        <f t="array" ref="M672">INDEX($H672:$K672,0,MATCH(M$594,$H$594:$K$594,0))*HLOOKUP(M$593,$J$590:$R$591,2)</f>
        <v>1</v>
      </c>
      <c r="N672" s="743" cm="1">
        <f t="array" ref="N672">INDEX($H672:$K672,0,MATCH(N$594,$H$594:$K$594,0))*HLOOKUP(N$593,$J$590:$R$591,2)</f>
        <v>1</v>
      </c>
      <c r="O672" s="743" cm="1">
        <f t="array" ref="O672">INDEX($H672:$K672,0,MATCH(O$594,$H$594:$K$594,0))*HLOOKUP(O$593,$J$590:$R$591,2)</f>
        <v>1</v>
      </c>
      <c r="P672" s="743" cm="1">
        <f t="array" ref="P672">INDEX($H672:$K672,0,MATCH(P$594,$H$594:$K$594,0))*HLOOKUP(P$593,$J$590:$R$591,2)</f>
        <v>0</v>
      </c>
      <c r="Q672" s="743" cm="1">
        <f t="array" ref="Q672">INDEX($H672:$K672,0,MATCH(Q$594,$H$594:$K$594,0))*HLOOKUP(Q$593,$J$590:$R$591,2)</f>
        <v>1</v>
      </c>
      <c r="R672" s="743" cm="1">
        <f t="array" ref="R672">INDEX($H672:$K672,0,MATCH(R$594,$H$594:$K$594,0))*HLOOKUP(R$593,$J$590:$R$591,2)</f>
        <v>1</v>
      </c>
      <c r="S672" s="743" cm="1">
        <f t="array" ref="S672">INDEX($H672:$K672,0,MATCH(S$594,$H$594:$K$594,0))*HLOOKUP(S$593,$J$590:$R$591,2)</f>
        <v>1</v>
      </c>
      <c r="T672" s="743" cm="1">
        <f t="array" ref="T672">INDEX($H672:$K672,0,MATCH(T$594,$H$594:$K$594,0))*HLOOKUP(T$593,$J$590:$R$591,2)</f>
        <v>0</v>
      </c>
      <c r="U672" s="743" cm="1">
        <f t="array" ref="U672">INDEX($H672:$K672,0,MATCH(U$594,$H$594:$K$594,0))*HLOOKUP(U$593,$J$590:$R$591,2)</f>
        <v>1</v>
      </c>
      <c r="V672" s="743" cm="1">
        <f t="array" ref="V672">INDEX($H672:$K672,0,MATCH(V$594,$H$594:$K$594,0))*HLOOKUP(V$593,$J$590:$R$591,2)</f>
        <v>1</v>
      </c>
      <c r="W672" s="743" cm="1">
        <f t="array" ref="W672">INDEX($H672:$K672,0,MATCH(W$594,$H$594:$K$594,0))*HLOOKUP(W$593,$J$590:$R$591,2)</f>
        <v>1</v>
      </c>
      <c r="X672" s="743" cm="1">
        <f t="array" ref="X672">INDEX($H672:$K672,0,MATCH(X$594,$H$594:$K$594,0))*HLOOKUP(X$593,$J$590:$R$591,2)</f>
        <v>0</v>
      </c>
      <c r="Y672" s="743" cm="1">
        <f t="array" ref="Y672">INDEX($H672:$K672,0,MATCH(Y$594,$H$594:$K$594,0))*HLOOKUP(Y$593,$J$590:$R$591,2)</f>
        <v>1</v>
      </c>
      <c r="Z672" s="743" cm="1">
        <f t="array" ref="Z672">INDEX($H672:$K672,0,MATCH(Z$594,$H$594:$K$594,0))*HLOOKUP(Z$593,$J$590:$R$591,2)</f>
        <v>1</v>
      </c>
      <c r="AA672" s="743" cm="1">
        <f t="array" ref="AA672">INDEX($H672:$K672,0,MATCH(AA$594,$H$594:$K$594,0))*HLOOKUP(AA$593,$J$590:$R$591,2)</f>
        <v>1</v>
      </c>
      <c r="AB672" s="743" cm="1">
        <f t="array" ref="AB672">INDEX($H672:$K672,0,MATCH(AB$594,$H$594:$K$594,0))*HLOOKUP(AB$593,$J$590:$R$591,2)</f>
        <v>0</v>
      </c>
      <c r="AC672" s="743" cm="1">
        <f t="array" ref="AC672">INDEX($H672:$K672,0,MATCH(AC$594,$H$594:$K$594,0))*HLOOKUP(AC$593,$J$590:$R$591,2)</f>
        <v>1</v>
      </c>
      <c r="AD672" s="743" cm="1">
        <f t="array" ref="AD672">INDEX($H672:$K672,0,MATCH(AD$594,$H$594:$K$594,0))*HLOOKUP(AD$593,$J$590:$R$591,2)</f>
        <v>1</v>
      </c>
      <c r="AE672" s="743" cm="1">
        <f t="array" ref="AE672">INDEX($H672:$K672,0,MATCH(AE$594,$H$594:$K$594,0))*HLOOKUP(AE$593,$J$590:$R$591,2)</f>
        <v>1</v>
      </c>
      <c r="AF672" s="743" cm="1">
        <f t="array" ref="AF672">INDEX($H672:$K672,0,MATCH(AF$594,$H$594:$K$594,0))*HLOOKUP(AF$593,$J$590:$R$591,2)</f>
        <v>0</v>
      </c>
      <c r="AG672" s="743" cm="1">
        <f t="array" ref="AG672">INDEX($H672:$K672,0,MATCH(AG$594,$H$594:$K$594,0))*HLOOKUP(AG$593,$J$590:$R$591,2)</f>
        <v>1</v>
      </c>
      <c r="AH672" s="743" cm="1">
        <f t="array" ref="AH672">INDEX($H672:$K672,0,MATCH(AH$594,$H$594:$K$594,0))*HLOOKUP(AH$593,$J$590:$R$591,2)</f>
        <v>1</v>
      </c>
      <c r="AI672" s="743" cm="1">
        <f t="array" ref="AI672">INDEX($H672:$K672,0,MATCH(AI$594,$H$594:$K$594,0))*HLOOKUP(AI$593,$J$590:$R$591,2)</f>
        <v>1</v>
      </c>
      <c r="AJ672" s="743" cm="1">
        <f t="array" ref="AJ672">INDEX($H672:$K672,0,MATCH(AJ$594,$H$594:$K$594,0))*HLOOKUP(AJ$593,$J$590:$R$591,2)</f>
        <v>0</v>
      </c>
      <c r="AK672" s="743" cm="1">
        <f t="array" ref="AK672">INDEX($H672:$K672,0,MATCH(AK$594,$H$594:$K$594,0))*HLOOKUP(AK$593,$J$590:$R$591,2)</f>
        <v>1</v>
      </c>
      <c r="AL672" s="743" cm="1">
        <f t="array" ref="AL672">INDEX($H672:$K672,0,MATCH(AL$594,$H$594:$K$594,0))*HLOOKUP(AL$593,$J$590:$R$591,2)</f>
        <v>1</v>
      </c>
      <c r="AM672" s="743" cm="1">
        <f t="array" ref="AM672">INDEX($H672:$K672,0,MATCH(AM$594,$H$594:$K$594,0))*HLOOKUP(AM$593,$J$590:$R$591,2)</f>
        <v>1</v>
      </c>
      <c r="AN672" s="743" cm="1">
        <f t="array" ref="AN672">INDEX($H672:$K672,0,MATCH(AN$594,$H$594:$K$594,0))*HLOOKUP(AN$593,$J$590:$R$591,2)</f>
        <v>0</v>
      </c>
      <c r="AO672" s="743" cm="1">
        <f t="array" ref="AO672">INDEX($H672:$K672,0,MATCH(AO$594,$H$594:$K$594,0))*HLOOKUP(AO$593,$J$590:$R$591,2)</f>
        <v>1</v>
      </c>
      <c r="AP672" s="743" cm="1">
        <f t="array" ref="AP672">INDEX($H672:$K672,0,MATCH(AP$594,$H$594:$K$594,0))*HLOOKUP(AP$593,$J$590:$R$591,2)</f>
        <v>1</v>
      </c>
      <c r="AQ672" s="743" cm="1">
        <f t="array" ref="AQ672">INDEX($H672:$K672,0,MATCH(AQ$594,$H$594:$K$594,0))*HLOOKUP(AQ$593,$J$590:$R$591,2)</f>
        <v>1</v>
      </c>
      <c r="AR672" s="743" cm="1">
        <f t="array" ref="AR672">INDEX($H672:$K672,0,MATCH(AR$594,$H$594:$K$594,0))*HLOOKUP(AR$593,$J$590:$R$591,2)</f>
        <v>0</v>
      </c>
      <c r="AS672" s="743" cm="1">
        <f t="array" ref="AS672">INDEX($H672:$K672,0,MATCH(AS$594,$H$594:$K$594,0))*HLOOKUP(AS$593,$J$590:$R$591,2)</f>
        <v>1</v>
      </c>
      <c r="AT672" s="743" cm="1">
        <f t="array" ref="AT672">INDEX($H672:$K672,0,MATCH(AT$594,$H$594:$K$594,0))*HLOOKUP(AT$593,$J$590:$R$591,2)</f>
        <v>1</v>
      </c>
      <c r="AU672" s="743" cm="1">
        <f t="array" ref="AU672">INDEX($H672:$K672,0,MATCH(AU$594,$H$594:$K$594,0))*HLOOKUP(AU$593,$J$590:$R$591,2)</f>
        <v>1</v>
      </c>
      <c r="AV672" s="196"/>
      <c r="AW672" s="196"/>
      <c r="AX672" s="17"/>
      <c r="AY672" s="9"/>
      <c r="AZ672" s="9"/>
      <c r="BA672" s="9"/>
    </row>
    <row r="673" spans="1:84" ht="15" outlineLevel="1" x14ac:dyDescent="0.25">
      <c r="A673" s="7"/>
      <c r="B673" s="8"/>
      <c r="C673" s="18"/>
      <c r="D673" s="18"/>
      <c r="E673" s="18"/>
      <c r="F673" s="27"/>
      <c r="G673" s="27" t="str">
        <f t="shared" ref="G673" si="179">_xlfn.CONCAT(H239:M239)</f>
        <v>YYWFWbd</v>
      </c>
      <c r="H673" s="232">
        <f t="shared" ref="H673:K673" si="180">IF(H587&gt;0,1,0)</f>
        <v>0</v>
      </c>
      <c r="I673" s="232">
        <f t="shared" si="180"/>
        <v>1</v>
      </c>
      <c r="J673" s="232">
        <f t="shared" si="180"/>
        <v>1</v>
      </c>
      <c r="K673" s="232">
        <f t="shared" si="180"/>
        <v>1</v>
      </c>
      <c r="L673" s="743" cm="1">
        <f t="array" ref="L673">INDEX($H673:$K673,0,MATCH(L$594,$H$594:$K$594,0))*HLOOKUP(L$593,$J$590:$R$591,2)</f>
        <v>0</v>
      </c>
      <c r="M673" s="743" cm="1">
        <f t="array" ref="M673">INDEX($H673:$K673,0,MATCH(M$594,$H$594:$K$594,0))*HLOOKUP(M$593,$J$590:$R$591,2)</f>
        <v>1</v>
      </c>
      <c r="N673" s="743" cm="1">
        <f t="array" ref="N673">INDEX($H673:$K673,0,MATCH(N$594,$H$594:$K$594,0))*HLOOKUP(N$593,$J$590:$R$591,2)</f>
        <v>1</v>
      </c>
      <c r="O673" s="743" cm="1">
        <f t="array" ref="O673">INDEX($H673:$K673,0,MATCH(O$594,$H$594:$K$594,0))*HLOOKUP(O$593,$J$590:$R$591,2)</f>
        <v>1</v>
      </c>
      <c r="P673" s="743" cm="1">
        <f t="array" ref="P673">INDEX($H673:$K673,0,MATCH(P$594,$H$594:$K$594,0))*HLOOKUP(P$593,$J$590:$R$591,2)</f>
        <v>0</v>
      </c>
      <c r="Q673" s="743" cm="1">
        <f t="array" ref="Q673">INDEX($H673:$K673,0,MATCH(Q$594,$H$594:$K$594,0))*HLOOKUP(Q$593,$J$590:$R$591,2)</f>
        <v>1</v>
      </c>
      <c r="R673" s="743" cm="1">
        <f t="array" ref="R673">INDEX($H673:$K673,0,MATCH(R$594,$H$594:$K$594,0))*HLOOKUP(R$593,$J$590:$R$591,2)</f>
        <v>1</v>
      </c>
      <c r="S673" s="743" cm="1">
        <f t="array" ref="S673">INDEX($H673:$K673,0,MATCH(S$594,$H$594:$K$594,0))*HLOOKUP(S$593,$J$590:$R$591,2)</f>
        <v>1</v>
      </c>
      <c r="T673" s="743" cm="1">
        <f t="array" ref="T673">INDEX($H673:$K673,0,MATCH(T$594,$H$594:$K$594,0))*HLOOKUP(T$593,$J$590:$R$591,2)</f>
        <v>0</v>
      </c>
      <c r="U673" s="743" cm="1">
        <f t="array" ref="U673">INDEX($H673:$K673,0,MATCH(U$594,$H$594:$K$594,0))*HLOOKUP(U$593,$J$590:$R$591,2)</f>
        <v>1</v>
      </c>
      <c r="V673" s="743" cm="1">
        <f t="array" ref="V673">INDEX($H673:$K673,0,MATCH(V$594,$H$594:$K$594,0))*HLOOKUP(V$593,$J$590:$R$591,2)</f>
        <v>1</v>
      </c>
      <c r="W673" s="743" cm="1">
        <f t="array" ref="W673">INDEX($H673:$K673,0,MATCH(W$594,$H$594:$K$594,0))*HLOOKUP(W$593,$J$590:$R$591,2)</f>
        <v>1</v>
      </c>
      <c r="X673" s="743" cm="1">
        <f t="array" ref="X673">INDEX($H673:$K673,0,MATCH(X$594,$H$594:$K$594,0))*HLOOKUP(X$593,$J$590:$R$591,2)</f>
        <v>0</v>
      </c>
      <c r="Y673" s="743" cm="1">
        <f t="array" ref="Y673">INDEX($H673:$K673,0,MATCH(Y$594,$H$594:$K$594,0))*HLOOKUP(Y$593,$J$590:$R$591,2)</f>
        <v>1</v>
      </c>
      <c r="Z673" s="743" cm="1">
        <f t="array" ref="Z673">INDEX($H673:$K673,0,MATCH(Z$594,$H$594:$K$594,0))*HLOOKUP(Z$593,$J$590:$R$591,2)</f>
        <v>1</v>
      </c>
      <c r="AA673" s="743" cm="1">
        <f t="array" ref="AA673">INDEX($H673:$K673,0,MATCH(AA$594,$H$594:$K$594,0))*HLOOKUP(AA$593,$J$590:$R$591,2)</f>
        <v>1</v>
      </c>
      <c r="AB673" s="743" cm="1">
        <f t="array" ref="AB673">INDEX($H673:$K673,0,MATCH(AB$594,$H$594:$K$594,0))*HLOOKUP(AB$593,$J$590:$R$591,2)</f>
        <v>0</v>
      </c>
      <c r="AC673" s="743" cm="1">
        <f t="array" ref="AC673">INDEX($H673:$K673,0,MATCH(AC$594,$H$594:$K$594,0))*HLOOKUP(AC$593,$J$590:$R$591,2)</f>
        <v>1</v>
      </c>
      <c r="AD673" s="743" cm="1">
        <f t="array" ref="AD673">INDEX($H673:$K673,0,MATCH(AD$594,$H$594:$K$594,0))*HLOOKUP(AD$593,$J$590:$R$591,2)</f>
        <v>1</v>
      </c>
      <c r="AE673" s="743" cm="1">
        <f t="array" ref="AE673">INDEX($H673:$K673,0,MATCH(AE$594,$H$594:$K$594,0))*HLOOKUP(AE$593,$J$590:$R$591,2)</f>
        <v>1</v>
      </c>
      <c r="AF673" s="743" cm="1">
        <f t="array" ref="AF673">INDEX($H673:$K673,0,MATCH(AF$594,$H$594:$K$594,0))*HLOOKUP(AF$593,$J$590:$R$591,2)</f>
        <v>0</v>
      </c>
      <c r="AG673" s="743" cm="1">
        <f t="array" ref="AG673">INDEX($H673:$K673,0,MATCH(AG$594,$H$594:$K$594,0))*HLOOKUP(AG$593,$J$590:$R$591,2)</f>
        <v>1</v>
      </c>
      <c r="AH673" s="743" cm="1">
        <f t="array" ref="AH673">INDEX($H673:$K673,0,MATCH(AH$594,$H$594:$K$594,0))*HLOOKUP(AH$593,$J$590:$R$591,2)</f>
        <v>1</v>
      </c>
      <c r="AI673" s="743" cm="1">
        <f t="array" ref="AI673">INDEX($H673:$K673,0,MATCH(AI$594,$H$594:$K$594,0))*HLOOKUP(AI$593,$J$590:$R$591,2)</f>
        <v>1</v>
      </c>
      <c r="AJ673" s="743" cm="1">
        <f t="array" ref="AJ673">INDEX($H673:$K673,0,MATCH(AJ$594,$H$594:$K$594,0))*HLOOKUP(AJ$593,$J$590:$R$591,2)</f>
        <v>0</v>
      </c>
      <c r="AK673" s="743" cm="1">
        <f t="array" ref="AK673">INDEX($H673:$K673,0,MATCH(AK$594,$H$594:$K$594,0))*HLOOKUP(AK$593,$J$590:$R$591,2)</f>
        <v>1</v>
      </c>
      <c r="AL673" s="743" cm="1">
        <f t="array" ref="AL673">INDEX($H673:$K673,0,MATCH(AL$594,$H$594:$K$594,0))*HLOOKUP(AL$593,$J$590:$R$591,2)</f>
        <v>1</v>
      </c>
      <c r="AM673" s="743" cm="1">
        <f t="array" ref="AM673">INDEX($H673:$K673,0,MATCH(AM$594,$H$594:$K$594,0))*HLOOKUP(AM$593,$J$590:$R$591,2)</f>
        <v>1</v>
      </c>
      <c r="AN673" s="743" cm="1">
        <f t="array" ref="AN673">INDEX($H673:$K673,0,MATCH(AN$594,$H$594:$K$594,0))*HLOOKUP(AN$593,$J$590:$R$591,2)</f>
        <v>0</v>
      </c>
      <c r="AO673" s="743" cm="1">
        <f t="array" ref="AO673">INDEX($H673:$K673,0,MATCH(AO$594,$H$594:$K$594,0))*HLOOKUP(AO$593,$J$590:$R$591,2)</f>
        <v>1</v>
      </c>
      <c r="AP673" s="743" cm="1">
        <f t="array" ref="AP673">INDEX($H673:$K673,0,MATCH(AP$594,$H$594:$K$594,0))*HLOOKUP(AP$593,$J$590:$R$591,2)</f>
        <v>1</v>
      </c>
      <c r="AQ673" s="743" cm="1">
        <f t="array" ref="AQ673">INDEX($H673:$K673,0,MATCH(AQ$594,$H$594:$K$594,0))*HLOOKUP(AQ$593,$J$590:$R$591,2)</f>
        <v>1</v>
      </c>
      <c r="AR673" s="743" cm="1">
        <f t="array" ref="AR673">INDEX($H673:$K673,0,MATCH(AR$594,$H$594:$K$594,0))*HLOOKUP(AR$593,$J$590:$R$591,2)</f>
        <v>0</v>
      </c>
      <c r="AS673" s="743" cm="1">
        <f t="array" ref="AS673">INDEX($H673:$K673,0,MATCH(AS$594,$H$594:$K$594,0))*HLOOKUP(AS$593,$J$590:$R$591,2)</f>
        <v>1</v>
      </c>
      <c r="AT673" s="743" cm="1">
        <f t="array" ref="AT673">INDEX($H673:$K673,0,MATCH(AT$594,$H$594:$K$594,0))*HLOOKUP(AT$593,$J$590:$R$591,2)</f>
        <v>1</v>
      </c>
      <c r="AU673" s="743" cm="1">
        <f t="array" ref="AU673">INDEX($H673:$K673,0,MATCH(AU$594,$H$594:$K$594,0))*HLOOKUP(AU$593,$J$590:$R$591,2)</f>
        <v>1</v>
      </c>
      <c r="AV673" s="196"/>
      <c r="AW673" s="196"/>
      <c r="AX673" s="17"/>
      <c r="AY673" s="9"/>
      <c r="AZ673" s="9"/>
      <c r="BA673" s="9"/>
    </row>
    <row r="674" spans="1:84" ht="12" customHeight="1" outlineLevel="1" x14ac:dyDescent="0.25">
      <c r="A674" s="7"/>
      <c r="B674" s="8"/>
      <c r="C674" s="18"/>
      <c r="D674" s="18"/>
      <c r="E674" s="18"/>
      <c r="F674" s="34"/>
      <c r="G674" s="34"/>
      <c r="I674" s="34"/>
      <c r="J674" s="34"/>
      <c r="K674" s="35"/>
      <c r="L674" s="35"/>
      <c r="M674" s="35"/>
      <c r="N674" s="36"/>
      <c r="O674" s="36"/>
      <c r="P674" s="36"/>
      <c r="Q674" s="36"/>
      <c r="R674" s="36"/>
      <c r="S674" s="36"/>
      <c r="T674" s="36"/>
      <c r="U674" s="36"/>
      <c r="V674" s="36"/>
      <c r="W674" s="36"/>
      <c r="X674" s="196"/>
      <c r="Y674" s="196"/>
      <c r="Z674" s="196"/>
      <c r="AA674" s="196"/>
      <c r="AB674" s="196"/>
      <c r="AC674" s="196"/>
      <c r="AD674" s="196"/>
      <c r="AE674" s="196"/>
      <c r="AF674" s="196"/>
      <c r="AG674" s="196"/>
      <c r="AH674" s="196"/>
      <c r="AI674" s="196"/>
      <c r="AJ674" s="196"/>
      <c r="AK674" s="196"/>
      <c r="AL674" s="196"/>
      <c r="AM674" s="196"/>
      <c r="AN674" s="196"/>
      <c r="AO674" s="196"/>
      <c r="AP674" s="196"/>
      <c r="AQ674" s="196"/>
      <c r="AR674" s="196"/>
      <c r="AS674" s="196"/>
      <c r="AT674" s="196"/>
      <c r="AU674" s="196"/>
      <c r="AV674" s="196"/>
      <c r="AW674" s="196"/>
      <c r="AX674" s="17"/>
      <c r="AY674" s="9"/>
      <c r="AZ674" s="9"/>
      <c r="BA674" s="9"/>
    </row>
    <row r="675" spans="1:84" ht="5.0999999999999996" customHeight="1" outlineLevel="1" x14ac:dyDescent="0.2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35" customHeight="1" outlineLevel="1" x14ac:dyDescent="0.2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2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2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0999999999999996" customHeight="1" outlineLevel="1" thickBot="1" x14ac:dyDescent="0.3">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0999999999999996" customHeight="1" outlineLevel="1" x14ac:dyDescent="0.2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2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2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2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2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2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2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2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25">
      <c r="A688" s="7"/>
      <c r="B688" s="8"/>
      <c r="C688" s="18"/>
      <c r="D688" s="18"/>
      <c r="E688" s="18"/>
      <c r="F688" s="18"/>
      <c r="G688" s="18"/>
      <c r="H688" s="18"/>
      <c r="I688" s="18"/>
      <c r="J688" s="24" t="s">
        <v>383</v>
      </c>
      <c r="K688" s="24" t="s">
        <v>56</v>
      </c>
      <c r="L688" s="24" t="s">
        <v>57</v>
      </c>
      <c r="M688" s="24" t="s">
        <v>58</v>
      </c>
      <c r="N688" s="24" t="s">
        <v>59</v>
      </c>
      <c r="O688" s="24" t="s">
        <v>880</v>
      </c>
      <c r="P688" s="24" t="s">
        <v>881</v>
      </c>
      <c r="Q688" s="24" t="s">
        <v>882</v>
      </c>
      <c r="R688" s="24" t="s">
        <v>1187</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5" outlineLevel="1" x14ac:dyDescent="0.25">
      <c r="A689" s="7"/>
      <c r="B689" s="8"/>
      <c r="C689" s="18"/>
      <c r="D689" s="18"/>
      <c r="E689" s="18"/>
      <c r="F689" s="27"/>
      <c r="H689" s="28"/>
      <c r="I689" s="680" t="str">
        <f>General!G17</f>
        <v>b</v>
      </c>
      <c r="J689" s="237">
        <v>0.15</v>
      </c>
      <c r="K689" s="237">
        <v>0.65</v>
      </c>
      <c r="L689" s="237">
        <v>0.73</v>
      </c>
      <c r="M689" s="237">
        <v>1</v>
      </c>
      <c r="N689" s="237">
        <v>1.04</v>
      </c>
      <c r="O689" s="237">
        <v>0</v>
      </c>
      <c r="P689" s="237">
        <v>0</v>
      </c>
      <c r="Q689" s="237">
        <v>0</v>
      </c>
      <c r="R689" s="237">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5" outlineLevel="1" x14ac:dyDescent="0.25">
      <c r="A690" s="7"/>
      <c r="B690" s="8"/>
      <c r="C690" s="18"/>
      <c r="D690" s="18"/>
      <c r="E690" s="18"/>
      <c r="F690" s="27"/>
      <c r="H690" s="28"/>
      <c r="I690" s="680" t="str">
        <f>General!G18</f>
        <v>bd</v>
      </c>
      <c r="J690" s="237">
        <v>0.15</v>
      </c>
      <c r="K690" s="237">
        <v>0.65</v>
      </c>
      <c r="L690" s="237">
        <v>0.73</v>
      </c>
      <c r="M690" s="237">
        <v>1</v>
      </c>
      <c r="N690" s="237">
        <v>1.04</v>
      </c>
      <c r="O690" s="237">
        <v>0</v>
      </c>
      <c r="P690" s="237">
        <v>0</v>
      </c>
      <c r="Q690" s="237">
        <v>0</v>
      </c>
      <c r="R690" s="237">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5" outlineLevel="1" x14ac:dyDescent="0.25">
      <c r="A691" s="7"/>
      <c r="B691" s="8"/>
      <c r="C691" s="18"/>
      <c r="D691" s="18"/>
      <c r="E691" s="18"/>
      <c r="F691" s="27"/>
      <c r="H691" s="28"/>
      <c r="I691" s="680" t="str">
        <f>General!G19</f>
        <v>f</v>
      </c>
      <c r="J691" s="237">
        <v>0.05</v>
      </c>
      <c r="K691" s="237">
        <v>0.15</v>
      </c>
      <c r="L691" s="237">
        <v>0.35</v>
      </c>
      <c r="M691" s="237">
        <v>1</v>
      </c>
      <c r="N691" s="237">
        <v>1</v>
      </c>
      <c r="O691" s="237">
        <v>0</v>
      </c>
      <c r="P691" s="237">
        <v>0</v>
      </c>
      <c r="Q691" s="237">
        <v>0</v>
      </c>
      <c r="R691" s="237">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5" outlineLevel="1" x14ac:dyDescent="0.25">
      <c r="A692" s="7"/>
      <c r="B692" s="8"/>
      <c r="C692" s="18"/>
      <c r="D692" s="18"/>
      <c r="E692" s="18"/>
      <c r="F692" s="27"/>
      <c r="H692" s="28"/>
      <c r="I692" s="680" t="str">
        <f>General!G20</f>
        <v>h</v>
      </c>
      <c r="J692" s="237">
        <v>0.09</v>
      </c>
      <c r="K692" s="237">
        <v>0.4</v>
      </c>
      <c r="L692" s="237">
        <v>0.75</v>
      </c>
      <c r="M692" s="237">
        <v>1</v>
      </c>
      <c r="N692" s="237">
        <v>1</v>
      </c>
      <c r="O692" s="237">
        <v>0</v>
      </c>
      <c r="P692" s="237">
        <v>0</v>
      </c>
      <c r="Q692" s="237">
        <v>0</v>
      </c>
      <c r="R692" s="237">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H693" s="28"/>
      <c r="I693" s="680" t="str">
        <f>General!G21</f>
        <v>i</v>
      </c>
      <c r="J693" s="238">
        <v>7.0000000000000007E-2</v>
      </c>
      <c r="K693" s="238">
        <v>0.2</v>
      </c>
      <c r="L693" s="238">
        <v>0.67</v>
      </c>
      <c r="M693" s="238">
        <v>1</v>
      </c>
      <c r="N693" s="238">
        <v>1</v>
      </c>
      <c r="O693" s="237">
        <v>0</v>
      </c>
      <c r="P693" s="237">
        <v>0</v>
      </c>
      <c r="Q693" s="237">
        <v>0</v>
      </c>
      <c r="R693" s="237">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H694" s="28"/>
      <c r="I694" s="680" t="str">
        <f>General!G22</f>
        <v>k</v>
      </c>
      <c r="J694" s="238">
        <v>7.0000000000000007E-2</v>
      </c>
      <c r="K694" s="238">
        <v>0.2</v>
      </c>
      <c r="L694" s="238">
        <v>0.67</v>
      </c>
      <c r="M694" s="238">
        <v>1</v>
      </c>
      <c r="N694" s="238">
        <v>1</v>
      </c>
      <c r="O694" s="237">
        <v>0</v>
      </c>
      <c r="P694" s="237">
        <v>0</v>
      </c>
      <c r="Q694" s="237">
        <v>0</v>
      </c>
      <c r="R694" s="237">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34"/>
      <c r="H695" s="28"/>
      <c r="I695" s="680" t="str">
        <f>General!G23</f>
        <v>l</v>
      </c>
      <c r="J695" s="237">
        <v>7.0000000000000007E-2</v>
      </c>
      <c r="K695" s="237">
        <v>0.2</v>
      </c>
      <c r="L695" s="237">
        <v>0.67</v>
      </c>
      <c r="M695" s="237">
        <v>1</v>
      </c>
      <c r="N695" s="237">
        <v>1</v>
      </c>
      <c r="O695" s="237">
        <v>0</v>
      </c>
      <c r="P695" s="237">
        <v>0</v>
      </c>
      <c r="Q695" s="237">
        <v>0</v>
      </c>
      <c r="R695" s="237">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34"/>
      <c r="H696" s="28"/>
      <c r="I696" s="680" t="str">
        <f>General!G24</f>
        <v>o</v>
      </c>
      <c r="J696" s="237">
        <v>0.13</v>
      </c>
      <c r="K696" s="237">
        <v>0.35</v>
      </c>
      <c r="L696" s="237">
        <v>0.52</v>
      </c>
      <c r="M696" s="237">
        <v>1</v>
      </c>
      <c r="N696" s="237">
        <v>1.0900000000000001</v>
      </c>
      <c r="O696" s="237">
        <v>0</v>
      </c>
      <c r="P696" s="237">
        <v>0</v>
      </c>
      <c r="Q696" s="237">
        <v>0</v>
      </c>
      <c r="R696" s="237">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34"/>
      <c r="H697" s="28"/>
      <c r="I697" s="680" t="str">
        <f>General!G25</f>
        <v>od</v>
      </c>
      <c r="J697" s="237">
        <v>0.13</v>
      </c>
      <c r="K697" s="237">
        <v>0.35</v>
      </c>
      <c r="L697" s="237">
        <v>0.52</v>
      </c>
      <c r="M697" s="237">
        <v>1</v>
      </c>
      <c r="N697" s="237">
        <v>1.0900000000000001</v>
      </c>
      <c r="O697" s="237">
        <v>0</v>
      </c>
      <c r="P697" s="237">
        <v>0</v>
      </c>
      <c r="Q697" s="237">
        <v>0</v>
      </c>
      <c r="R697" s="237">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18"/>
      <c r="D698" s="18"/>
      <c r="E698" s="18"/>
      <c r="F698" s="34"/>
      <c r="H698" s="28"/>
      <c r="I698" s="680" t="str">
        <f>General!G26</f>
        <v>of</v>
      </c>
      <c r="J698" s="237">
        <v>0.06</v>
      </c>
      <c r="K698" s="237">
        <v>0.42</v>
      </c>
      <c r="L698" s="237">
        <v>0.62</v>
      </c>
      <c r="M698" s="237">
        <v>1</v>
      </c>
      <c r="N698" s="237">
        <v>1</v>
      </c>
      <c r="O698" s="237">
        <v>0</v>
      </c>
      <c r="P698" s="237">
        <v>0</v>
      </c>
      <c r="Q698" s="237">
        <v>0</v>
      </c>
      <c r="R698" s="237">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8"/>
      <c r="D699" s="18"/>
      <c r="E699" s="18"/>
      <c r="F699" s="34"/>
      <c r="H699" s="28"/>
      <c r="I699" s="680" t="str">
        <f>General!G27</f>
        <v>r</v>
      </c>
      <c r="J699" s="238">
        <v>7.0000000000000007E-2</v>
      </c>
      <c r="K699" s="238">
        <v>7.0000000000000007E-2</v>
      </c>
      <c r="L699" s="237">
        <v>0.4</v>
      </c>
      <c r="M699" s="237">
        <v>1</v>
      </c>
      <c r="N699" s="237">
        <v>1</v>
      </c>
      <c r="O699" s="237">
        <v>0</v>
      </c>
      <c r="P699" s="237">
        <v>0</v>
      </c>
      <c r="Q699" s="237">
        <v>0</v>
      </c>
      <c r="R699" s="237">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8"/>
      <c r="D700" s="18"/>
      <c r="E700" s="18"/>
      <c r="F700" s="34"/>
      <c r="H700" s="28"/>
      <c r="I700" s="680" t="str">
        <f>General!G28</f>
        <v>rd</v>
      </c>
      <c r="J700" s="238">
        <v>7.0000000000000007E-2</v>
      </c>
      <c r="K700" s="238">
        <v>7.0000000000000007E-2</v>
      </c>
      <c r="L700" s="237">
        <v>0.4</v>
      </c>
      <c r="M700" s="237">
        <v>1</v>
      </c>
      <c r="N700" s="237">
        <v>1</v>
      </c>
      <c r="O700" s="237">
        <v>0</v>
      </c>
      <c r="P700" s="237">
        <v>0</v>
      </c>
      <c r="Q700" s="237">
        <v>0</v>
      </c>
      <c r="R700" s="237">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8"/>
      <c r="E701" s="18"/>
      <c r="F701" s="34"/>
      <c r="H701" s="28"/>
      <c r="I701" s="680" t="str">
        <f>General!G29</f>
        <v>v</v>
      </c>
      <c r="J701" s="237">
        <v>7.0000000000000007E-2</v>
      </c>
      <c r="K701" s="237">
        <v>0.2</v>
      </c>
      <c r="L701" s="237">
        <v>0.67</v>
      </c>
      <c r="M701" s="237">
        <v>1</v>
      </c>
      <c r="N701" s="237">
        <v>1</v>
      </c>
      <c r="O701" s="237">
        <v>0</v>
      </c>
      <c r="P701" s="237">
        <v>0</v>
      </c>
      <c r="Q701" s="237">
        <v>0</v>
      </c>
      <c r="R701" s="237">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18"/>
      <c r="D702" s="18"/>
      <c r="E702" s="18"/>
      <c r="F702" s="34"/>
      <c r="H702" s="28"/>
      <c r="I702" s="680" t="str">
        <f>General!G30</f>
        <v>w</v>
      </c>
      <c r="J702" s="237">
        <v>0.14000000000000001</v>
      </c>
      <c r="K702" s="237">
        <v>0.59</v>
      </c>
      <c r="L702" s="237">
        <v>0.71</v>
      </c>
      <c r="M702" s="237">
        <v>1</v>
      </c>
      <c r="N702" s="237">
        <v>1.04</v>
      </c>
      <c r="O702" s="237">
        <v>0</v>
      </c>
      <c r="P702" s="237">
        <v>0</v>
      </c>
      <c r="Q702" s="237">
        <v>0</v>
      </c>
      <c r="R702" s="237">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34"/>
      <c r="H703" s="27"/>
      <c r="I703" s="680" t="str">
        <f>General!G31</f>
        <v>wd</v>
      </c>
      <c r="J703" s="237">
        <v>0.14000000000000001</v>
      </c>
      <c r="K703" s="237">
        <v>0.59</v>
      </c>
      <c r="L703" s="237">
        <v>0.71</v>
      </c>
      <c r="M703" s="237">
        <v>1</v>
      </c>
      <c r="N703" s="237">
        <v>1.04</v>
      </c>
      <c r="O703" s="237">
        <v>0</v>
      </c>
      <c r="P703" s="237">
        <v>0</v>
      </c>
      <c r="Q703" s="237">
        <v>0</v>
      </c>
      <c r="R703" s="237">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34"/>
      <c r="H704" s="27"/>
      <c r="I704" s="680" t="str">
        <f>General!G32</f>
        <v>z</v>
      </c>
      <c r="J704" s="238">
        <v>7.0000000000000007E-2</v>
      </c>
      <c r="K704" s="238">
        <v>7.0000000000000007E-2</v>
      </c>
      <c r="L704" s="237">
        <v>0.4</v>
      </c>
      <c r="M704" s="237">
        <v>1</v>
      </c>
      <c r="N704" s="237">
        <v>1</v>
      </c>
      <c r="O704" s="237">
        <v>0</v>
      </c>
      <c r="P704" s="237">
        <v>0</v>
      </c>
      <c r="Q704" s="237">
        <v>0</v>
      </c>
      <c r="R704" s="237">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18"/>
      <c r="D705" s="18"/>
      <c r="E705" s="18"/>
      <c r="F705" s="34"/>
      <c r="H705" s="27"/>
      <c r="I705" s="680" t="str">
        <f>General!G33</f>
        <v>zd</v>
      </c>
      <c r="J705" s="238">
        <v>7.0000000000000007E-2</v>
      </c>
      <c r="K705" s="238">
        <v>7.0000000000000007E-2</v>
      </c>
      <c r="L705" s="237">
        <v>0.4</v>
      </c>
      <c r="M705" s="237">
        <v>1</v>
      </c>
      <c r="N705" s="237">
        <v>1</v>
      </c>
      <c r="O705" s="237">
        <v>0</v>
      </c>
      <c r="P705" s="237">
        <v>0</v>
      </c>
      <c r="Q705" s="237">
        <v>0</v>
      </c>
      <c r="R705" s="237">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34"/>
      <c r="R706" s="59"/>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34"/>
      <c r="G707" s="35"/>
      <c r="H707" s="35"/>
      <c r="I707" s="35"/>
      <c r="J707" s="63"/>
      <c r="K707" s="63"/>
      <c r="L707" s="63"/>
      <c r="M707" s="63"/>
      <c r="N707" s="63"/>
      <c r="O707" s="63"/>
      <c r="P707" s="63"/>
      <c r="Q707" s="63"/>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5.0999999999999996" customHeight="1" outlineLevel="1" x14ac:dyDescent="0.25">
      <c r="A708" s="7"/>
      <c r="B708" s="8"/>
      <c r="C708" s="18"/>
      <c r="D708" s="18"/>
      <c r="E708" s="18"/>
      <c r="F708" s="37"/>
      <c r="G708" s="38"/>
      <c r="H708" s="38"/>
      <c r="I708" s="38"/>
      <c r="J708" s="39"/>
      <c r="K708" s="39"/>
      <c r="L708" s="39"/>
      <c r="M708" s="39"/>
      <c r="N708" s="39"/>
      <c r="O708" s="39"/>
      <c r="P708" s="39"/>
      <c r="Q708" s="39"/>
      <c r="R708" s="39"/>
      <c r="S708" s="39"/>
      <c r="T708" s="39"/>
      <c r="U708" s="39"/>
      <c r="V708" s="31"/>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25.35" customHeight="1" outlineLevel="1" x14ac:dyDescent="0.25">
      <c r="A709" s="7"/>
      <c r="B709" s="8"/>
      <c r="C709" s="40"/>
      <c r="D709" s="40"/>
      <c r="E709" s="40"/>
      <c r="F709" s="40"/>
      <c r="G709" s="41" t="str">
        <f>G681</f>
        <v>Yield by Soil</v>
      </c>
      <c r="H709" s="40"/>
      <c r="I709" s="40"/>
      <c r="J709" s="40"/>
      <c r="K709" s="40"/>
      <c r="L709" s="40"/>
      <c r="M709" s="40"/>
      <c r="N709" s="40"/>
      <c r="O709" s="40"/>
      <c r="P709" s="40"/>
      <c r="Q709" s="40"/>
      <c r="R709" s="40"/>
      <c r="S709" s="40"/>
      <c r="T709" s="40"/>
      <c r="U709" s="40"/>
      <c r="V709" s="40"/>
      <c r="W709" s="42" t="s">
        <v>24</v>
      </c>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8"/>
      <c r="D710" s="8"/>
      <c r="E710" s="8"/>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8"/>
      <c r="D711" s="8"/>
      <c r="E711" s="8"/>
      <c r="F711" s="8"/>
      <c r="G711" s="8"/>
      <c r="H711" s="9"/>
      <c r="I711" s="9"/>
      <c r="J711" s="9"/>
      <c r="K711" s="9"/>
      <c r="L711" s="9"/>
      <c r="M711" s="9"/>
      <c r="N711" s="9"/>
      <c r="O711" s="9"/>
      <c r="P711" s="9"/>
      <c r="Q711" s="9"/>
      <c r="R711" s="9"/>
      <c r="S711" s="9"/>
      <c r="T711" s="9"/>
      <c r="U711" s="9"/>
      <c r="V711" s="9"/>
      <c r="W711" s="9"/>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5.0999999999999996" customHeight="1" outlineLevel="1" thickBot="1" x14ac:dyDescent="0.3">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5.0999999999999996" customHeight="1" outlineLevel="1" x14ac:dyDescent="0.25">
      <c r="A713" s="7"/>
      <c r="B713" s="8"/>
      <c r="C713" s="10" t="s">
        <v>0</v>
      </c>
      <c r="D713" s="10"/>
      <c r="E713" s="10"/>
      <c r="F713" s="10"/>
      <c r="G713" s="10"/>
      <c r="H713" s="10"/>
      <c r="I713" s="10"/>
      <c r="J713" s="10"/>
      <c r="K713" s="11"/>
      <c r="L713" s="11"/>
      <c r="M713" s="11"/>
      <c r="N713" s="11"/>
      <c r="O713" s="11"/>
      <c r="P713" s="11"/>
      <c r="Q713" s="11"/>
      <c r="R713" s="11"/>
      <c r="S713" s="11"/>
      <c r="T713" s="11"/>
      <c r="U713" s="11"/>
      <c r="V713" s="11"/>
      <c r="W713" s="12"/>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3"/>
      <c r="D714" s="13"/>
      <c r="E714" s="13" t="s">
        <v>1</v>
      </c>
      <c r="F714" s="14"/>
      <c r="G714" s="15" t="s">
        <v>359</v>
      </c>
      <c r="H714" s="14"/>
      <c r="I714" s="14"/>
      <c r="J714" s="14"/>
      <c r="K714" s="14"/>
      <c r="L714" s="14"/>
      <c r="M714" s="14"/>
      <c r="N714" s="14"/>
      <c r="O714" s="14"/>
      <c r="P714" s="14"/>
      <c r="Q714" s="14"/>
      <c r="R714" s="14"/>
      <c r="S714" s="16"/>
      <c r="T714" s="14"/>
      <c r="U714" s="16"/>
      <c r="V714" s="16"/>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3"/>
      <c r="D715" s="13"/>
      <c r="E715" s="18"/>
      <c r="F715" s="14"/>
      <c r="G715" s="19"/>
      <c r="H715" s="14" t="s">
        <v>1194</v>
      </c>
      <c r="I715" s="14"/>
      <c r="J715" s="14"/>
      <c r="K715" s="14"/>
      <c r="L715" s="14"/>
      <c r="M715" s="14"/>
      <c r="N715" s="14"/>
      <c r="O715" s="14"/>
      <c r="P715" s="14"/>
      <c r="Q715" s="14"/>
      <c r="R715" s="14"/>
      <c r="S715" s="16"/>
      <c r="T715" s="20"/>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3"/>
      <c r="E716" s="18"/>
      <c r="F716" s="14"/>
      <c r="G716" s="14" t="s">
        <v>2</v>
      </c>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21">
        <v>0</v>
      </c>
      <c r="D717" s="13"/>
      <c r="E717" s="18"/>
      <c r="F717" s="14"/>
      <c r="G717" s="22"/>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18"/>
      <c r="G718" s="18"/>
      <c r="H718" s="18"/>
      <c r="I718" s="18"/>
      <c r="J718" s="23"/>
      <c r="K718" s="23"/>
      <c r="L718" s="23"/>
      <c r="M718" s="23"/>
      <c r="N718" s="23"/>
      <c r="O718" s="23"/>
      <c r="P718" s="23"/>
      <c r="Q718" s="23"/>
      <c r="R718" s="23"/>
      <c r="S718" s="23"/>
      <c r="T718" s="23"/>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18"/>
      <c r="G719" s="18"/>
      <c r="H719" s="18"/>
      <c r="I719" s="18"/>
      <c r="J719" s="18"/>
      <c r="K719" s="18"/>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18"/>
      <c r="G720" s="18"/>
      <c r="H720" s="18"/>
      <c r="I720" s="24"/>
      <c r="J720" s="24"/>
      <c r="K720" s="24"/>
      <c r="L720" s="24"/>
      <c r="M720" s="24"/>
      <c r="N720" s="24"/>
      <c r="O720" s="24"/>
      <c r="P720" s="24"/>
      <c r="Q720" s="25"/>
      <c r="R720" s="25"/>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18"/>
      <c r="G721" s="18"/>
      <c r="H721" s="18"/>
      <c r="I721" s="24" t="s">
        <v>383</v>
      </c>
      <c r="J721" s="24" t="s">
        <v>56</v>
      </c>
      <c r="K721" s="24" t="s">
        <v>57</v>
      </c>
      <c r="L721" s="24" t="s">
        <v>58</v>
      </c>
      <c r="M721" s="24" t="s">
        <v>59</v>
      </c>
      <c r="N721" s="24" t="s">
        <v>880</v>
      </c>
      <c r="O721" s="24" t="s">
        <v>881</v>
      </c>
      <c r="P721" s="24" t="s">
        <v>882</v>
      </c>
      <c r="Q721" s="24" t="s">
        <v>1187</v>
      </c>
      <c r="R721" s="25"/>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5" outlineLevel="1" x14ac:dyDescent="0.25">
      <c r="A722" s="7"/>
      <c r="B722" s="8"/>
      <c r="C722" s="18"/>
      <c r="D722" s="18"/>
      <c r="E722" s="18"/>
      <c r="F722" s="27"/>
      <c r="G722" s="28"/>
      <c r="H722" s="680" t="str">
        <f>General!G17</f>
        <v>b</v>
      </c>
      <c r="I722" s="234">
        <v>0.16666666666666666</v>
      </c>
      <c r="J722" s="234">
        <v>0.16666666666666666</v>
      </c>
      <c r="K722" s="234">
        <v>6.25E-2</v>
      </c>
      <c r="L722" s="234">
        <v>4.1666666666666664E-2</v>
      </c>
      <c r="M722" s="234">
        <v>4.1666666666666664E-2</v>
      </c>
      <c r="N722" s="234">
        <v>0</v>
      </c>
      <c r="O722" s="234">
        <v>0</v>
      </c>
      <c r="P722" s="234">
        <v>0</v>
      </c>
      <c r="Q722" s="234">
        <v>0</v>
      </c>
      <c r="R722" s="62"/>
      <c r="S722" s="62"/>
      <c r="T722" s="62"/>
      <c r="U722" s="62"/>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5" outlineLevel="1" x14ac:dyDescent="0.25">
      <c r="A723" s="7"/>
      <c r="B723" s="8"/>
      <c r="C723" s="18"/>
      <c r="D723" s="18"/>
      <c r="E723" s="18"/>
      <c r="F723" s="27"/>
      <c r="G723" s="28"/>
      <c r="H723" s="680" t="str">
        <f>General!G18</f>
        <v>bd</v>
      </c>
      <c r="I723" s="234">
        <v>0.16666666666666666</v>
      </c>
      <c r="J723" s="234">
        <v>0.16666666666666666</v>
      </c>
      <c r="K723" s="234">
        <v>6.25E-2</v>
      </c>
      <c r="L723" s="234">
        <v>4.1666666666666664E-2</v>
      </c>
      <c r="M723" s="234">
        <v>4.1666666666666664E-2</v>
      </c>
      <c r="N723" s="234">
        <v>0</v>
      </c>
      <c r="O723" s="234">
        <v>0</v>
      </c>
      <c r="P723" s="234">
        <v>0</v>
      </c>
      <c r="Q723" s="234">
        <v>0</v>
      </c>
      <c r="R723" s="62"/>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5" outlineLevel="1" x14ac:dyDescent="0.25">
      <c r="A724" s="7"/>
      <c r="B724" s="8"/>
      <c r="C724" s="18"/>
      <c r="D724" s="18"/>
      <c r="E724" s="18"/>
      <c r="F724" s="27"/>
      <c r="G724" s="28"/>
      <c r="H724" s="680" t="str">
        <f>General!G19</f>
        <v>f</v>
      </c>
      <c r="I724" s="234">
        <v>0.16666666666666666</v>
      </c>
      <c r="J724" s="234">
        <v>0.16666666666666666</v>
      </c>
      <c r="K724" s="234">
        <v>6.25E-2</v>
      </c>
      <c r="L724" s="234">
        <v>4.1666666666666664E-2</v>
      </c>
      <c r="M724" s="234">
        <v>4.1666666666666664E-2</v>
      </c>
      <c r="N724" s="234">
        <v>0</v>
      </c>
      <c r="O724" s="234">
        <v>0</v>
      </c>
      <c r="P724" s="234">
        <v>0</v>
      </c>
      <c r="Q724" s="234">
        <v>0</v>
      </c>
      <c r="R724" s="62"/>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5" outlineLevel="1" x14ac:dyDescent="0.25">
      <c r="A725" s="7"/>
      <c r="B725" s="8"/>
      <c r="C725" s="18"/>
      <c r="D725" s="18"/>
      <c r="E725" s="18"/>
      <c r="F725" s="27"/>
      <c r="G725" s="28"/>
      <c r="H725" s="680" t="str">
        <f>General!G20</f>
        <v>h</v>
      </c>
      <c r="I725" s="234">
        <v>0</v>
      </c>
      <c r="J725" s="234">
        <v>0</v>
      </c>
      <c r="K725" s="234">
        <v>0</v>
      </c>
      <c r="L725" s="234">
        <v>0</v>
      </c>
      <c r="M725" s="234">
        <v>0</v>
      </c>
      <c r="N725" s="234">
        <v>0</v>
      </c>
      <c r="O725" s="234">
        <v>0</v>
      </c>
      <c r="P725" s="234">
        <v>0</v>
      </c>
      <c r="Q725" s="234">
        <v>0</v>
      </c>
      <c r="R725" s="62"/>
      <c r="S725" s="62"/>
      <c r="T725" s="62"/>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27"/>
      <c r="G726" s="28"/>
      <c r="H726" s="680" t="str">
        <f>General!G21</f>
        <v>i</v>
      </c>
      <c r="I726" s="234">
        <v>0.16666666666666666</v>
      </c>
      <c r="J726" s="234">
        <v>0.16666666666666666</v>
      </c>
      <c r="K726" s="234">
        <v>6.25E-2</v>
      </c>
      <c r="L726" s="234">
        <v>4.1666666666666664E-2</v>
      </c>
      <c r="M726" s="234">
        <v>4.1666666666666664E-2</v>
      </c>
      <c r="N726" s="234">
        <v>0</v>
      </c>
      <c r="O726" s="234">
        <v>0</v>
      </c>
      <c r="P726" s="234">
        <v>0</v>
      </c>
      <c r="Q726" s="234">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27"/>
      <c r="G727" s="28"/>
      <c r="H727" s="680" t="str">
        <f>General!G22</f>
        <v>k</v>
      </c>
      <c r="I727" s="234">
        <v>0.16666666666666666</v>
      </c>
      <c r="J727" s="234">
        <v>0.16666666666666666</v>
      </c>
      <c r="K727" s="234">
        <v>6.25E-2</v>
      </c>
      <c r="L727" s="234">
        <v>4.1666666666666664E-2</v>
      </c>
      <c r="M727" s="234">
        <v>4.1666666666666664E-2</v>
      </c>
      <c r="N727" s="234">
        <v>0</v>
      </c>
      <c r="O727" s="234">
        <v>0</v>
      </c>
      <c r="P727" s="234">
        <v>0</v>
      </c>
      <c r="Q727" s="234">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28"/>
      <c r="H728" s="680" t="str">
        <f>General!G23</f>
        <v>l</v>
      </c>
      <c r="I728" s="234">
        <v>0.16666666666666666</v>
      </c>
      <c r="J728" s="234">
        <v>0.16666666666666666</v>
      </c>
      <c r="K728" s="234">
        <v>6.25E-2</v>
      </c>
      <c r="L728" s="234">
        <v>4.1666666666666664E-2</v>
      </c>
      <c r="M728" s="234">
        <v>4.1666666666666664E-2</v>
      </c>
      <c r="N728" s="234">
        <v>0</v>
      </c>
      <c r="O728" s="234">
        <v>0</v>
      </c>
      <c r="P728" s="234">
        <v>0</v>
      </c>
      <c r="Q728" s="234">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28"/>
      <c r="H729" s="680" t="str">
        <f>General!G24</f>
        <v>o</v>
      </c>
      <c r="I729" s="234">
        <f>I$722/2</f>
        <v>8.3333333333333329E-2</v>
      </c>
      <c r="J729" s="234">
        <f t="shared" ref="J729:M729" si="181">J$722/2</f>
        <v>8.3333333333333329E-2</v>
      </c>
      <c r="K729" s="234">
        <f t="shared" si="181"/>
        <v>3.125E-2</v>
      </c>
      <c r="L729" s="234">
        <f t="shared" si="181"/>
        <v>2.0833333333333332E-2</v>
      </c>
      <c r="M729" s="234">
        <f t="shared" si="181"/>
        <v>2.0833333333333332E-2</v>
      </c>
      <c r="N729" s="234">
        <v>0</v>
      </c>
      <c r="O729" s="234">
        <v>0</v>
      </c>
      <c r="P729" s="234">
        <v>0</v>
      </c>
      <c r="Q729" s="234">
        <v>0</v>
      </c>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28"/>
      <c r="H730" s="680" t="str">
        <f>General!G25</f>
        <v>od</v>
      </c>
      <c r="I730" s="234">
        <f t="shared" ref="I730:M731" si="182">I$722/2</f>
        <v>8.3333333333333329E-2</v>
      </c>
      <c r="J730" s="234">
        <f t="shared" si="182"/>
        <v>8.3333333333333329E-2</v>
      </c>
      <c r="K730" s="234">
        <f t="shared" si="182"/>
        <v>3.125E-2</v>
      </c>
      <c r="L730" s="234">
        <f t="shared" si="182"/>
        <v>2.0833333333333332E-2</v>
      </c>
      <c r="M730" s="234">
        <f t="shared" si="182"/>
        <v>2.0833333333333332E-2</v>
      </c>
      <c r="N730" s="234">
        <v>0</v>
      </c>
      <c r="O730" s="234">
        <v>0</v>
      </c>
      <c r="P730" s="234">
        <v>0</v>
      </c>
      <c r="Q730" s="234">
        <v>0</v>
      </c>
      <c r="R730" s="59"/>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28"/>
      <c r="H731" s="680" t="str">
        <f>General!G26</f>
        <v>of</v>
      </c>
      <c r="I731" s="234">
        <f t="shared" si="182"/>
        <v>8.3333333333333329E-2</v>
      </c>
      <c r="J731" s="234">
        <f t="shared" si="182"/>
        <v>8.3333333333333329E-2</v>
      </c>
      <c r="K731" s="234">
        <f t="shared" si="182"/>
        <v>3.125E-2</v>
      </c>
      <c r="L731" s="234">
        <f t="shared" si="182"/>
        <v>2.0833333333333332E-2</v>
      </c>
      <c r="M731" s="234">
        <f t="shared" si="182"/>
        <v>2.0833333333333332E-2</v>
      </c>
      <c r="N731" s="234">
        <v>0</v>
      </c>
      <c r="O731" s="234">
        <v>0</v>
      </c>
      <c r="P731" s="234">
        <v>0</v>
      </c>
      <c r="Q731" s="234">
        <v>0</v>
      </c>
      <c r="R731" s="59"/>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28"/>
      <c r="H732" s="680" t="str">
        <f>General!G27</f>
        <v>r</v>
      </c>
      <c r="I732" s="234">
        <v>0</v>
      </c>
      <c r="J732" s="234">
        <v>0</v>
      </c>
      <c r="K732" s="234">
        <v>0</v>
      </c>
      <c r="L732" s="234">
        <v>1.0416666666666666E-2</v>
      </c>
      <c r="M732" s="234">
        <v>1.0416666666666666E-2</v>
      </c>
      <c r="N732" s="234">
        <v>0</v>
      </c>
      <c r="O732" s="234">
        <v>0</v>
      </c>
      <c r="P732" s="234">
        <v>0</v>
      </c>
      <c r="Q732" s="234">
        <v>0</v>
      </c>
      <c r="R732" s="59"/>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28"/>
      <c r="H733" s="680" t="str">
        <f>General!G28</f>
        <v>rd</v>
      </c>
      <c r="I733" s="234">
        <v>0</v>
      </c>
      <c r="J733" s="234">
        <v>0</v>
      </c>
      <c r="K733" s="234">
        <v>0</v>
      </c>
      <c r="L733" s="234">
        <v>1.0416666666666666E-2</v>
      </c>
      <c r="M733" s="234">
        <v>1.0416666666666666E-2</v>
      </c>
      <c r="N733" s="234">
        <v>0</v>
      </c>
      <c r="O733" s="234">
        <v>0</v>
      </c>
      <c r="P733" s="234">
        <v>0</v>
      </c>
      <c r="Q733" s="234">
        <v>0</v>
      </c>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28"/>
      <c r="H734" s="680" t="str">
        <f>General!G29</f>
        <v>v</v>
      </c>
      <c r="I734" s="234">
        <v>0.16666666666666666</v>
      </c>
      <c r="J734" s="234">
        <v>0.16666666666666666</v>
      </c>
      <c r="K734" s="234">
        <v>6.25E-2</v>
      </c>
      <c r="L734" s="234">
        <v>4.1666666666666664E-2</v>
      </c>
      <c r="M734" s="234">
        <v>4.1666666666666664E-2</v>
      </c>
      <c r="N734" s="234">
        <v>0</v>
      </c>
      <c r="O734" s="234">
        <v>0</v>
      </c>
      <c r="P734" s="234">
        <v>0</v>
      </c>
      <c r="Q734" s="234">
        <v>0</v>
      </c>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28"/>
      <c r="H735" s="680" t="str">
        <f>General!G30</f>
        <v>w</v>
      </c>
      <c r="I735" s="234">
        <v>0.33333333333333331</v>
      </c>
      <c r="J735" s="234">
        <v>0.33333333333333331</v>
      </c>
      <c r="K735" s="234">
        <v>0.125</v>
      </c>
      <c r="L735" s="234">
        <v>8.3333333333333329E-2</v>
      </c>
      <c r="M735" s="234">
        <v>8.3333333333333329E-2</v>
      </c>
      <c r="N735" s="234">
        <v>0</v>
      </c>
      <c r="O735" s="234">
        <v>0</v>
      </c>
      <c r="P735" s="234">
        <v>0</v>
      </c>
      <c r="Q735" s="234">
        <v>0</v>
      </c>
      <c r="R735" s="59"/>
      <c r="S735" s="59"/>
      <c r="T735" s="59"/>
      <c r="U735" s="59"/>
      <c r="V735" s="60"/>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28"/>
      <c r="H736" s="680" t="str">
        <f>General!G31</f>
        <v>wd</v>
      </c>
      <c r="I736" s="234">
        <v>0.33333333333333331</v>
      </c>
      <c r="J736" s="234">
        <v>0.33333333333333331</v>
      </c>
      <c r="K736" s="234">
        <v>0.125</v>
      </c>
      <c r="L736" s="234">
        <v>8.3333333333333329E-2</v>
      </c>
      <c r="M736" s="234">
        <v>8.3333333333333329E-2</v>
      </c>
      <c r="N736" s="234">
        <v>0</v>
      </c>
      <c r="O736" s="234">
        <v>0</v>
      </c>
      <c r="P736" s="234">
        <v>0</v>
      </c>
      <c r="Q736" s="234">
        <v>0</v>
      </c>
      <c r="R736" s="59"/>
      <c r="S736" s="59"/>
      <c r="T736" s="59"/>
      <c r="U736" s="59"/>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84" ht="12" customHeight="1" outlineLevel="1" x14ac:dyDescent="0.25">
      <c r="A737" s="7"/>
      <c r="B737" s="8"/>
      <c r="C737" s="18"/>
      <c r="D737" s="18"/>
      <c r="E737" s="18"/>
      <c r="F737" s="34"/>
      <c r="G737" s="28"/>
      <c r="H737" s="680" t="str">
        <f>General!G32</f>
        <v>z</v>
      </c>
      <c r="I737" s="234">
        <v>0</v>
      </c>
      <c r="J737" s="234">
        <v>0</v>
      </c>
      <c r="K737" s="234">
        <v>0</v>
      </c>
      <c r="L737" s="234">
        <v>1.0416666666666666E-2</v>
      </c>
      <c r="M737" s="234">
        <v>1.0416666666666666E-2</v>
      </c>
      <c r="N737" s="234">
        <v>0</v>
      </c>
      <c r="O737" s="234">
        <v>0</v>
      </c>
      <c r="P737" s="234">
        <v>0</v>
      </c>
      <c r="Q737" s="234">
        <v>0</v>
      </c>
      <c r="R737" s="59"/>
      <c r="S737" s="59"/>
      <c r="T737" s="59"/>
      <c r="U737" s="59"/>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84" ht="12" customHeight="1" outlineLevel="1" x14ac:dyDescent="0.25">
      <c r="A738" s="7"/>
      <c r="B738" s="8"/>
      <c r="C738" s="18"/>
      <c r="D738" s="18"/>
      <c r="E738" s="18"/>
      <c r="F738" s="34"/>
      <c r="G738" s="28"/>
      <c r="H738" s="680" t="str">
        <f>General!G33</f>
        <v>zd</v>
      </c>
      <c r="I738" s="234">
        <v>0</v>
      </c>
      <c r="J738" s="234">
        <v>0</v>
      </c>
      <c r="K738" s="234">
        <v>0</v>
      </c>
      <c r="L738" s="234">
        <v>1.0416666666666666E-2</v>
      </c>
      <c r="M738" s="234">
        <v>1.0416666666666666E-2</v>
      </c>
      <c r="N738" s="234">
        <v>0</v>
      </c>
      <c r="O738" s="234">
        <v>0</v>
      </c>
      <c r="P738" s="234">
        <v>0</v>
      </c>
      <c r="Q738" s="234">
        <v>0</v>
      </c>
      <c r="R738" s="59"/>
      <c r="S738" s="59"/>
      <c r="T738" s="59"/>
      <c r="U738" s="59"/>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84" ht="12" customHeight="1" outlineLevel="1" x14ac:dyDescent="0.25">
      <c r="A739" s="7"/>
      <c r="B739" s="8"/>
      <c r="C739" s="18"/>
      <c r="D739" s="18"/>
      <c r="E739" s="18"/>
      <c r="F739" s="34"/>
      <c r="G739" s="35"/>
      <c r="H739" s="35"/>
      <c r="I739" s="63"/>
      <c r="J739" s="63"/>
      <c r="K739" s="63"/>
      <c r="L739" s="63"/>
      <c r="M739" s="63"/>
      <c r="N739" s="63"/>
      <c r="O739" s="63"/>
      <c r="P739" s="63"/>
      <c r="Q739" s="59"/>
      <c r="R739" s="59"/>
      <c r="S739" s="59"/>
      <c r="T739" s="59"/>
      <c r="U739" s="59"/>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84" ht="5.0999999999999996" customHeight="1" outlineLevel="1" x14ac:dyDescent="0.25">
      <c r="A740" s="7"/>
      <c r="B740" s="8"/>
      <c r="C740" s="18"/>
      <c r="D740" s="18"/>
      <c r="E740" s="18"/>
      <c r="F740" s="37"/>
      <c r="G740" s="38"/>
      <c r="H740" s="38"/>
      <c r="I740" s="38"/>
      <c r="J740" s="39"/>
      <c r="K740" s="39"/>
      <c r="L740" s="39"/>
      <c r="M740" s="39"/>
      <c r="N740" s="39"/>
      <c r="O740" s="39"/>
      <c r="P740" s="39"/>
      <c r="Q740" s="39"/>
      <c r="R740" s="39"/>
      <c r="S740" s="39"/>
      <c r="T740" s="39"/>
      <c r="U740" s="39"/>
      <c r="V740" s="31"/>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84" ht="25.35" customHeight="1" outlineLevel="1" x14ac:dyDescent="0.25">
      <c r="A741" s="7"/>
      <c r="B741" s="8"/>
      <c r="C741" s="40"/>
      <c r="D741" s="40"/>
      <c r="E741" s="40"/>
      <c r="F741" s="40"/>
      <c r="G741" s="41" t="str">
        <f>G714</f>
        <v>Yield reduction - Frost</v>
      </c>
      <c r="H741" s="40"/>
      <c r="I741" s="40"/>
      <c r="J741" s="40"/>
      <c r="K741" s="40"/>
      <c r="L741" s="40"/>
      <c r="M741" s="40"/>
      <c r="N741" s="40"/>
      <c r="O741" s="40"/>
      <c r="P741" s="40"/>
      <c r="Q741" s="40"/>
      <c r="R741" s="40"/>
      <c r="S741" s="40"/>
      <c r="T741" s="40"/>
      <c r="U741" s="40"/>
      <c r="V741" s="40"/>
      <c r="W741" s="42" t="s">
        <v>24</v>
      </c>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84" ht="12" customHeight="1" outlineLevel="1" x14ac:dyDescent="0.25">
      <c r="A742" s="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c r="CC742" s="9"/>
      <c r="CD742" s="9"/>
      <c r="CE742" s="9"/>
      <c r="CF742" s="9"/>
    </row>
    <row r="743" spans="1:84" ht="12" customHeight="1" outlineLevel="1" x14ac:dyDescent="0.25">
      <c r="A743" s="7"/>
      <c r="B743" s="8"/>
      <c r="C743" s="8"/>
      <c r="D743" s="8"/>
      <c r="E743" s="8"/>
      <c r="F743" s="8"/>
      <c r="G743" s="8"/>
      <c r="H743" s="9"/>
      <c r="I743" s="9"/>
      <c r="J743" s="9"/>
      <c r="K743" s="9"/>
      <c r="L743" s="9"/>
      <c r="M743" s="9"/>
      <c r="N743" s="9"/>
      <c r="O743" s="9"/>
      <c r="P743" s="9"/>
      <c r="Q743" s="9"/>
      <c r="R743" s="9"/>
      <c r="S743" s="9"/>
      <c r="T743" s="9"/>
      <c r="U743" s="9"/>
      <c r="V743" s="9"/>
      <c r="W743" s="9"/>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84" ht="5.0999999999999996" customHeight="1" outlineLevel="1" thickBot="1" x14ac:dyDescent="0.3">
      <c r="A744" s="7"/>
      <c r="B744" s="8"/>
      <c r="C744" s="8"/>
      <c r="D744" s="8"/>
      <c r="E744" s="8"/>
      <c r="F744" s="8"/>
      <c r="G744" s="8"/>
      <c r="H744" s="9"/>
      <c r="I744" s="9"/>
      <c r="J744" s="9"/>
      <c r="K744" s="9"/>
      <c r="L744" s="9"/>
      <c r="M744" s="9"/>
      <c r="N744" s="9"/>
      <c r="O744" s="9"/>
      <c r="P744" s="9"/>
      <c r="Q744" s="9"/>
      <c r="R744" s="9"/>
      <c r="S744" s="9"/>
      <c r="T744" s="9"/>
      <c r="U744" s="9"/>
      <c r="V744" s="9"/>
      <c r="W744" s="9"/>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84" ht="5.0999999999999996" customHeight="1" outlineLevel="1" x14ac:dyDescent="0.25">
      <c r="A745" s="7"/>
      <c r="B745" s="8"/>
      <c r="C745" s="10" t="s">
        <v>0</v>
      </c>
      <c r="D745" s="10"/>
      <c r="E745" s="10"/>
      <c r="F745" s="10"/>
      <c r="G745" s="10"/>
      <c r="H745" s="10"/>
      <c r="I745" s="10"/>
      <c r="J745" s="10"/>
      <c r="K745" s="197"/>
      <c r="L745" s="11"/>
      <c r="M745" s="11"/>
      <c r="N745" s="11"/>
      <c r="O745" s="11"/>
      <c r="P745" s="11"/>
      <c r="Q745" s="11"/>
      <c r="R745" s="11"/>
      <c r="S745" s="11"/>
      <c r="T745" s="11"/>
      <c r="U745" s="11"/>
      <c r="V745" s="11"/>
      <c r="W745" s="12"/>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84" ht="12" customHeight="1" outlineLevel="1" x14ac:dyDescent="0.25">
      <c r="A746" s="7"/>
      <c r="B746" s="8"/>
      <c r="C746" s="13"/>
      <c r="D746" s="13"/>
      <c r="E746" s="13" t="s">
        <v>1</v>
      </c>
      <c r="F746" s="14"/>
      <c r="G746" s="15" t="s">
        <v>329</v>
      </c>
      <c r="H746" s="14"/>
      <c r="I746" s="14" t="s">
        <v>1283</v>
      </c>
      <c r="J746" s="14"/>
      <c r="K746" s="14"/>
      <c r="L746" s="14"/>
      <c r="M746" s="14"/>
      <c r="N746" s="14"/>
      <c r="O746" s="14"/>
      <c r="P746" s="14"/>
      <c r="Q746" s="14"/>
      <c r="R746" s="14"/>
      <c r="S746" s="16"/>
      <c r="T746" s="14"/>
      <c r="U746" s="16"/>
      <c r="V746" s="16"/>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84" ht="12" customHeight="1" outlineLevel="1" x14ac:dyDescent="0.25">
      <c r="A747" s="7"/>
      <c r="B747" s="8"/>
      <c r="C747" s="13"/>
      <c r="D747" s="13"/>
      <c r="E747" s="18"/>
      <c r="F747" s="14"/>
      <c r="G747" s="19"/>
      <c r="H747" s="14"/>
      <c r="I747" s="14"/>
      <c r="J747" s="14"/>
      <c r="K747" s="14"/>
      <c r="L747" s="14"/>
      <c r="M747" s="14"/>
      <c r="N747" s="14"/>
      <c r="O747" s="14"/>
      <c r="P747" s="14"/>
      <c r="Q747" s="14"/>
      <c r="R747" s="14"/>
      <c r="S747" s="16"/>
      <c r="T747" s="20"/>
      <c r="U747" s="16"/>
      <c r="V747" s="16"/>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84" ht="12" customHeight="1" outlineLevel="1" x14ac:dyDescent="0.25">
      <c r="A748" s="7"/>
      <c r="B748" s="8"/>
      <c r="C748" s="18"/>
      <c r="D748" s="13"/>
      <c r="E748" s="18"/>
      <c r="F748" s="14"/>
      <c r="G748" s="14"/>
      <c r="H748" s="14"/>
      <c r="I748" s="14"/>
      <c r="J748" s="14"/>
      <c r="K748" s="14"/>
      <c r="L748" s="14"/>
      <c r="M748" s="14"/>
      <c r="N748" s="14"/>
      <c r="O748" s="14"/>
      <c r="P748" s="14"/>
      <c r="Q748" s="14"/>
      <c r="R748" s="14"/>
      <c r="S748" s="16"/>
      <c r="T748" s="20"/>
      <c r="U748" s="16"/>
      <c r="V748" s="16"/>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84" ht="12" customHeight="1" outlineLevel="1" x14ac:dyDescent="0.25">
      <c r="A749" s="7"/>
      <c r="B749" s="8"/>
      <c r="C749" s="18"/>
      <c r="D749" s="18"/>
      <c r="E749" s="18"/>
      <c r="F749" s="18"/>
      <c r="G749" s="18"/>
      <c r="H749" s="18"/>
      <c r="I749" s="18" t="s">
        <v>348</v>
      </c>
      <c r="J749" s="18"/>
      <c r="K749" s="18"/>
      <c r="L749" s="18"/>
      <c r="M749" s="18"/>
      <c r="N749" s="18"/>
      <c r="O749" s="18"/>
      <c r="P749" s="18"/>
      <c r="Q749" s="23"/>
      <c r="R749" s="23"/>
      <c r="S749" s="23"/>
      <c r="T749" s="23"/>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84" ht="12" customHeight="1" outlineLevel="1" x14ac:dyDescent="0.25">
      <c r="A750" s="7"/>
      <c r="B750" s="8"/>
      <c r="C750" s="18"/>
      <c r="D750" s="18"/>
      <c r="E750" s="18"/>
      <c r="F750" s="18"/>
      <c r="G750" s="18"/>
      <c r="H750" s="18"/>
      <c r="I750" s="18"/>
      <c r="J750" s="18"/>
      <c r="K750" s="18"/>
      <c r="L750" s="18"/>
      <c r="M750" s="18"/>
      <c r="N750" s="18"/>
      <c r="O750" s="18"/>
      <c r="P750" s="18"/>
      <c r="Q750" s="25"/>
      <c r="R750" s="25"/>
      <c r="S750" s="23"/>
      <c r="T750" s="23"/>
      <c r="U750" s="23"/>
      <c r="V750" s="2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84" ht="12" customHeight="1" outlineLevel="1" x14ac:dyDescent="0.25">
      <c r="A751" s="7"/>
      <c r="B751" s="8"/>
      <c r="C751" s="18"/>
      <c r="D751" s="18"/>
      <c r="E751" s="18"/>
      <c r="F751" s="18"/>
      <c r="G751" s="18" t="s">
        <v>1243</v>
      </c>
      <c r="H751" s="18" t="s">
        <v>1282</v>
      </c>
      <c r="I751" s="18" t="s">
        <v>107</v>
      </c>
      <c r="J751" s="18" t="s">
        <v>108</v>
      </c>
      <c r="K751" s="18" t="s">
        <v>1285</v>
      </c>
      <c r="L751" s="18" t="s">
        <v>109</v>
      </c>
      <c r="M751" s="18" t="s">
        <v>110</v>
      </c>
      <c r="N751" s="18" t="s">
        <v>109</v>
      </c>
      <c r="O751" s="24"/>
      <c r="P751" s="25"/>
      <c r="Q751" s="25"/>
      <c r="R751" s="25"/>
      <c r="S751" s="23"/>
      <c r="T751" s="23"/>
      <c r="U751" s="23"/>
      <c r="V751" s="2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84" ht="12" customHeight="1" outlineLevel="1" x14ac:dyDescent="0.25">
      <c r="A752" s="7"/>
      <c r="B752" s="8"/>
      <c r="C752" s="18"/>
      <c r="D752" s="18"/>
      <c r="E752" s="18"/>
      <c r="F752" s="34"/>
      <c r="G752" s="161" t="s">
        <v>63</v>
      </c>
      <c r="H752" s="161" t="s">
        <v>63</v>
      </c>
      <c r="I752" s="235">
        <v>1</v>
      </c>
      <c r="J752" s="235">
        <v>1.3</v>
      </c>
      <c r="K752" s="235">
        <v>250</v>
      </c>
      <c r="L752" s="749">
        <f>MIN(364,INT((N752 - DATE(YEAR(N752),1,1))))</f>
        <v>90</v>
      </c>
      <c r="M752" s="235">
        <v>5</v>
      </c>
      <c r="N752" s="748">
        <v>43556</v>
      </c>
      <c r="O752" s="65"/>
      <c r="P752" s="65"/>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25">
      <c r="A753" s="7"/>
      <c r="B753" s="8"/>
      <c r="C753" s="18"/>
      <c r="D753" s="18"/>
      <c r="E753" s="18"/>
      <c r="F753" s="34"/>
      <c r="G753" s="161" t="s">
        <v>62</v>
      </c>
      <c r="H753" s="161" t="s">
        <v>766</v>
      </c>
      <c r="I753" s="235">
        <v>1</v>
      </c>
      <c r="J753" s="235">
        <v>1.1000000000000001</v>
      </c>
      <c r="K753" s="235">
        <v>100</v>
      </c>
      <c r="L753" s="749">
        <f t="shared" ref="L753" si="183">MIN(364,INT((N753 - DATE(YEAR(N753),1,1))))</f>
        <v>45</v>
      </c>
      <c r="M753" s="235">
        <v>90</v>
      </c>
      <c r="N753" s="748">
        <v>43511</v>
      </c>
      <c r="O753" s="65"/>
      <c r="P753" s="65"/>
      <c r="Q753" s="61"/>
      <c r="R753" s="61"/>
      <c r="S753" s="61"/>
      <c r="T753" s="61"/>
      <c r="U753" s="61"/>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8"/>
      <c r="D754" s="18"/>
      <c r="E754" s="18"/>
      <c r="F754" s="34"/>
      <c r="G754" s="202" t="s">
        <v>347</v>
      </c>
      <c r="H754" s="202" t="s">
        <v>1247</v>
      </c>
      <c r="I754" s="235">
        <v>0</v>
      </c>
      <c r="J754" s="235">
        <v>0.97</v>
      </c>
      <c r="K754" s="235">
        <v>100</v>
      </c>
      <c r="L754" s="749">
        <f>MIN(364,INT((N754 - DATE(YEAR(N754),1,1))))</f>
        <v>134</v>
      </c>
      <c r="M754" s="235">
        <v>5</v>
      </c>
      <c r="N754" s="748">
        <v>43600</v>
      </c>
      <c r="O754" s="65"/>
      <c r="P754" s="65"/>
      <c r="Q754" s="61"/>
      <c r="R754" s="61"/>
      <c r="S754" s="61"/>
      <c r="T754" s="61"/>
      <c r="U754" s="61"/>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8"/>
      <c r="E755" s="18"/>
      <c r="F755" s="34"/>
      <c r="G755" s="203" t="s">
        <v>1284</v>
      </c>
      <c r="H755" s="203" t="s">
        <v>1248</v>
      </c>
      <c r="I755" s="235">
        <v>1</v>
      </c>
      <c r="J755" s="235">
        <v>0.7</v>
      </c>
      <c r="K755" s="235">
        <v>115</v>
      </c>
      <c r="L755" s="749">
        <f t="shared" ref="L755:L758" si="184">MIN(364,INT((N755 - DATE(YEAR(N755),1,1))))</f>
        <v>151</v>
      </c>
      <c r="M755" s="235">
        <v>5</v>
      </c>
      <c r="N755" s="748">
        <v>43617</v>
      </c>
      <c r="O755" s="65"/>
      <c r="P755" s="65"/>
      <c r="Q755" s="61"/>
      <c r="R755" s="61"/>
      <c r="S755" s="61"/>
      <c r="T755" s="61"/>
      <c r="U755" s="61"/>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18"/>
      <c r="D756" s="18"/>
      <c r="E756" s="18"/>
      <c r="F756" s="34"/>
      <c r="G756" s="203" t="s">
        <v>1108</v>
      </c>
      <c r="H756" s="203" t="s">
        <v>768</v>
      </c>
      <c r="I756" s="235">
        <v>1</v>
      </c>
      <c r="J756" s="235">
        <v>1.3</v>
      </c>
      <c r="K756" s="235">
        <v>100</v>
      </c>
      <c r="L756" s="749">
        <f t="shared" si="184"/>
        <v>187</v>
      </c>
      <c r="M756" s="235">
        <v>5</v>
      </c>
      <c r="N756" s="748">
        <v>43653</v>
      </c>
      <c r="O756" s="65"/>
      <c r="P756" s="65"/>
      <c r="Q756" s="61"/>
      <c r="R756" s="61"/>
      <c r="S756" s="61"/>
      <c r="T756" s="61"/>
      <c r="U756" s="61"/>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34"/>
      <c r="G757" s="161" t="s">
        <v>61</v>
      </c>
      <c r="H757" s="161" t="s">
        <v>1244</v>
      </c>
      <c r="I757" s="235">
        <v>1</v>
      </c>
      <c r="J757" s="235">
        <v>1.1499999999999999</v>
      </c>
      <c r="K757" s="235">
        <v>120</v>
      </c>
      <c r="L757" s="749">
        <f>MIN(364,INT((N757 - DATE(YEAR(N757),1,1))))</f>
        <v>45</v>
      </c>
      <c r="M757" s="235">
        <v>90</v>
      </c>
      <c r="N757" s="748">
        <v>43511</v>
      </c>
      <c r="O757" s="64"/>
      <c r="P757" s="64"/>
      <c r="Q757" s="59"/>
      <c r="R757" s="59"/>
      <c r="S757" s="59"/>
      <c r="T757" s="59"/>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34"/>
      <c r="G758" s="161" t="s">
        <v>62</v>
      </c>
      <c r="H758" s="161" t="s">
        <v>1245</v>
      </c>
      <c r="I758" s="235">
        <v>1</v>
      </c>
      <c r="J758" s="235">
        <v>1.1000000000000001</v>
      </c>
      <c r="K758" s="235">
        <v>60</v>
      </c>
      <c r="L758" s="749">
        <f t="shared" si="184"/>
        <v>181</v>
      </c>
      <c r="M758" s="235">
        <v>5</v>
      </c>
      <c r="N758" s="748">
        <v>43647</v>
      </c>
      <c r="O758" s="65"/>
      <c r="P758" s="65"/>
      <c r="Q758" s="61"/>
      <c r="R758" s="61"/>
      <c r="S758" s="61"/>
      <c r="T758" s="61"/>
      <c r="U758" s="61"/>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34"/>
      <c r="O759" s="65"/>
      <c r="P759" s="65"/>
      <c r="Q759" s="61"/>
      <c r="R759" s="61"/>
      <c r="S759" s="61"/>
      <c r="T759" s="61"/>
      <c r="U759" s="61"/>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5.0999999999999996" customHeight="1" outlineLevel="1" x14ac:dyDescent="0.25">
      <c r="A760" s="7"/>
      <c r="B760" s="8"/>
      <c r="C760" s="18"/>
      <c r="D760" s="18"/>
      <c r="E760" s="18"/>
      <c r="F760" s="37"/>
      <c r="G760" s="38"/>
      <c r="H760" s="38"/>
      <c r="I760" s="38"/>
      <c r="J760" s="39"/>
      <c r="K760" s="39"/>
      <c r="L760" s="39"/>
      <c r="M760" s="39"/>
      <c r="N760" s="39"/>
      <c r="O760" s="39"/>
      <c r="P760" s="39"/>
      <c r="Q760" s="39"/>
      <c r="R760" s="39"/>
      <c r="S760" s="39"/>
      <c r="T760" s="39"/>
      <c r="U760" s="39"/>
      <c r="V760" s="31"/>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25.35" customHeight="1" outlineLevel="1" x14ac:dyDescent="0.25">
      <c r="A761" s="7"/>
      <c r="B761" s="8"/>
      <c r="C761" s="40"/>
      <c r="D761" s="40"/>
      <c r="E761" s="40"/>
      <c r="F761" s="40"/>
      <c r="G761" s="41" t="str">
        <f>G746</f>
        <v>Fert info</v>
      </c>
      <c r="H761" s="40"/>
      <c r="I761" s="40"/>
      <c r="J761" s="40"/>
      <c r="K761" s="40"/>
      <c r="L761" s="40"/>
      <c r="M761" s="40"/>
      <c r="N761" s="40"/>
      <c r="O761" s="40"/>
      <c r="P761" s="40"/>
      <c r="Q761" s="40"/>
      <c r="R761" s="40"/>
      <c r="S761" s="40"/>
      <c r="T761" s="40"/>
      <c r="U761" s="40"/>
      <c r="V761" s="40"/>
      <c r="W761" s="42" t="s">
        <v>24</v>
      </c>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8"/>
      <c r="D762" s="8"/>
      <c r="E762" s="8"/>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8"/>
      <c r="D763" s="8"/>
      <c r="E763" s="8"/>
      <c r="F763" s="8"/>
      <c r="G763" s="8"/>
      <c r="H763" s="9"/>
      <c r="I763" s="9"/>
      <c r="J763" s="9"/>
      <c r="K763" s="9"/>
      <c r="L763" s="9"/>
      <c r="M763" s="9"/>
      <c r="N763" s="9"/>
      <c r="O763" s="9"/>
      <c r="P763" s="9"/>
      <c r="Q763" s="9"/>
      <c r="R763" s="9"/>
      <c r="S763" s="9"/>
      <c r="T763" s="9"/>
      <c r="U763" s="9"/>
      <c r="V763" s="9"/>
      <c r="W763" s="9"/>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5.0999999999999996" customHeight="1" outlineLevel="1" thickBot="1" x14ac:dyDescent="0.3">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0999999999999996" customHeight="1" outlineLevel="1" x14ac:dyDescent="0.25">
      <c r="A765" s="7"/>
      <c r="B765" s="8"/>
      <c r="C765" s="10" t="s">
        <v>0</v>
      </c>
      <c r="D765" s="10"/>
      <c r="E765" s="10"/>
      <c r="F765" s="10"/>
      <c r="G765" s="10"/>
      <c r="H765" s="10"/>
      <c r="I765" s="10"/>
      <c r="J765" s="10"/>
      <c r="K765" s="11"/>
      <c r="L765" s="11"/>
      <c r="M765" s="11"/>
      <c r="N765" s="11"/>
      <c r="O765" s="11"/>
      <c r="P765" s="11"/>
      <c r="Q765" s="11"/>
      <c r="R765" s="11"/>
      <c r="S765" s="11"/>
      <c r="T765" s="11"/>
      <c r="U765" s="11"/>
      <c r="V765" s="11"/>
      <c r="W765" s="12"/>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3"/>
      <c r="D766" s="13"/>
      <c r="E766" s="13" t="s">
        <v>1</v>
      </c>
      <c r="F766" s="14"/>
      <c r="G766" s="15" t="s">
        <v>33</v>
      </c>
      <c r="H766" s="14"/>
      <c r="I766" s="14"/>
      <c r="J766" s="14"/>
      <c r="K766" s="14"/>
      <c r="L766" s="14"/>
      <c r="M766" s="14"/>
      <c r="N766" s="14"/>
      <c r="O766" s="14"/>
      <c r="P766" s="14"/>
      <c r="Q766" s="14"/>
      <c r="R766" s="14"/>
      <c r="S766" s="16"/>
      <c r="T766" s="14"/>
      <c r="U766" s="16"/>
      <c r="V766" s="16"/>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3"/>
      <c r="D767" s="13"/>
      <c r="E767" s="18"/>
      <c r="F767" s="14"/>
      <c r="G767" s="19"/>
      <c r="H767" s="14" t="s">
        <v>26</v>
      </c>
      <c r="I767" s="14"/>
      <c r="J767" s="14"/>
      <c r="K767" s="14"/>
      <c r="L767" s="14"/>
      <c r="M767" s="14"/>
      <c r="N767" s="14"/>
      <c r="O767" s="14"/>
      <c r="P767" s="14"/>
      <c r="Q767" s="14"/>
      <c r="R767" s="14"/>
      <c r="S767" s="16"/>
      <c r="T767" s="20"/>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3"/>
      <c r="E768" s="18"/>
      <c r="F768" s="14"/>
      <c r="G768" s="14" t="s">
        <v>2</v>
      </c>
      <c r="H768" s="44" t="s">
        <v>34</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21">
        <v>0</v>
      </c>
      <c r="D769" s="13"/>
      <c r="E769" s="18"/>
      <c r="F769" s="14"/>
      <c r="G769" s="22"/>
      <c r="H769" s="14"/>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18"/>
      <c r="G770" s="18"/>
      <c r="H770" s="18"/>
      <c r="I770" s="18"/>
      <c r="J770" s="23"/>
      <c r="K770" s="23"/>
      <c r="L770" s="23"/>
      <c r="M770" s="23"/>
      <c r="N770" s="23"/>
      <c r="O770" s="23"/>
      <c r="P770" s="23"/>
      <c r="Q770" s="23"/>
      <c r="R770" s="23"/>
      <c r="S770" s="23"/>
      <c r="T770" s="23"/>
      <c r="U770" s="23"/>
      <c r="V770" s="2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18"/>
      <c r="G771" s="18"/>
      <c r="H771" s="18"/>
      <c r="I771" s="18"/>
      <c r="J771" s="18"/>
      <c r="K771" s="18"/>
      <c r="L771" s="18"/>
      <c r="M771" s="18"/>
      <c r="N771" s="18"/>
      <c r="O771" s="18"/>
      <c r="P771" s="18"/>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18"/>
      <c r="G772" s="18"/>
      <c r="H772" s="18"/>
      <c r="I772" s="18"/>
      <c r="J772" s="18"/>
      <c r="K772" s="18"/>
      <c r="L772" s="18"/>
      <c r="M772" s="18"/>
      <c r="N772" s="18"/>
      <c r="O772" s="18"/>
      <c r="P772" s="18"/>
      <c r="Q772" s="25"/>
      <c r="R772" s="25"/>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18"/>
      <c r="G773" s="18"/>
      <c r="H773" s="18"/>
      <c r="I773" s="24" t="s">
        <v>383</v>
      </c>
      <c r="J773" s="24" t="s">
        <v>56</v>
      </c>
      <c r="K773" s="24" t="s">
        <v>57</v>
      </c>
      <c r="L773" s="24" t="s">
        <v>58</v>
      </c>
      <c r="M773" s="24" t="s">
        <v>59</v>
      </c>
      <c r="N773" s="24" t="s">
        <v>880</v>
      </c>
      <c r="O773" s="24" t="s">
        <v>881</v>
      </c>
      <c r="P773" s="24" t="s">
        <v>882</v>
      </c>
      <c r="Q773" s="24" t="s">
        <v>1187</v>
      </c>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34"/>
      <c r="H774" s="202" t="str">
        <f>H752</f>
        <v>lime</v>
      </c>
      <c r="I774" s="236">
        <v>0.7</v>
      </c>
      <c r="J774" s="236">
        <v>1</v>
      </c>
      <c r="K774" s="236">
        <v>1</v>
      </c>
      <c r="L774" s="236">
        <v>1</v>
      </c>
      <c r="M774" s="236">
        <v>1</v>
      </c>
      <c r="N774" s="236">
        <v>1</v>
      </c>
      <c r="O774" s="236">
        <v>1</v>
      </c>
      <c r="P774" s="236">
        <v>1</v>
      </c>
      <c r="Q774" s="236">
        <v>1</v>
      </c>
      <c r="R774" s="61"/>
      <c r="S774" s="61"/>
      <c r="T774" s="61"/>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8"/>
      <c r="D775" s="18"/>
      <c r="E775" s="18"/>
      <c r="F775" s="34"/>
      <c r="H775" s="202" t="str">
        <f t="shared" ref="H775:H780" si="185">H753</f>
        <v>early</v>
      </c>
      <c r="I775" s="236">
        <v>0.62</v>
      </c>
      <c r="J775" s="236">
        <v>0.62</v>
      </c>
      <c r="K775" s="236">
        <v>0.77</v>
      </c>
      <c r="L775" s="236">
        <v>1</v>
      </c>
      <c r="M775" s="236">
        <v>1</v>
      </c>
      <c r="N775" s="236">
        <v>1</v>
      </c>
      <c r="O775" s="236">
        <v>1</v>
      </c>
      <c r="P775" s="236">
        <v>1</v>
      </c>
      <c r="Q775" s="236">
        <v>1</v>
      </c>
      <c r="R775" s="61"/>
      <c r="S775" s="61"/>
      <c r="T775" s="61"/>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8"/>
      <c r="D776" s="18"/>
      <c r="E776" s="18"/>
      <c r="F776" s="34"/>
      <c r="H776" s="202" t="str">
        <f t="shared" si="185"/>
        <v>at_seeding</v>
      </c>
      <c r="I776" s="236">
        <v>0.62</v>
      </c>
      <c r="J776" s="236">
        <v>0.62</v>
      </c>
      <c r="K776" s="236">
        <v>0.77</v>
      </c>
      <c r="L776" s="236">
        <v>1</v>
      </c>
      <c r="M776" s="236">
        <v>1</v>
      </c>
      <c r="N776" s="236">
        <v>1</v>
      </c>
      <c r="O776" s="236">
        <v>1</v>
      </c>
      <c r="P776" s="236">
        <v>1</v>
      </c>
      <c r="Q776" s="236">
        <v>1</v>
      </c>
      <c r="R776" s="61"/>
      <c r="S776" s="61"/>
      <c r="T776" s="61"/>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25">
      <c r="A777" s="7"/>
      <c r="B777" s="8"/>
      <c r="C777" s="18"/>
      <c r="D777" s="18"/>
      <c r="E777" s="18"/>
      <c r="F777" s="34"/>
      <c r="H777" s="202" t="str">
        <f t="shared" si="185"/>
        <v>mid</v>
      </c>
      <c r="I777" s="236">
        <v>0.62</v>
      </c>
      <c r="J777" s="236">
        <v>0.62</v>
      </c>
      <c r="K777" s="236">
        <v>0.77</v>
      </c>
      <c r="L777" s="236">
        <v>1</v>
      </c>
      <c r="M777" s="236">
        <v>1</v>
      </c>
      <c r="N777" s="236">
        <v>1</v>
      </c>
      <c r="O777" s="236">
        <v>1</v>
      </c>
      <c r="P777" s="236">
        <v>1</v>
      </c>
      <c r="Q777" s="236">
        <v>1</v>
      </c>
      <c r="R777" s="61"/>
      <c r="S777" s="61"/>
      <c r="T777" s="61"/>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25">
      <c r="A778" s="7"/>
      <c r="B778" s="8"/>
      <c r="C778" s="18"/>
      <c r="D778" s="18"/>
      <c r="E778" s="18"/>
      <c r="F778" s="34"/>
      <c r="H778" s="202" t="str">
        <f t="shared" si="185"/>
        <v>late</v>
      </c>
      <c r="I778" s="236">
        <v>0.62</v>
      </c>
      <c r="J778" s="236">
        <v>0.62</v>
      </c>
      <c r="K778" s="236">
        <v>0.77</v>
      </c>
      <c r="L778" s="236">
        <v>1</v>
      </c>
      <c r="M778" s="236">
        <v>1</v>
      </c>
      <c r="N778" s="236">
        <v>1</v>
      </c>
      <c r="O778" s="236">
        <v>1</v>
      </c>
      <c r="P778" s="236">
        <v>1</v>
      </c>
      <c r="Q778" s="236">
        <v>1</v>
      </c>
      <c r="R778" s="61"/>
      <c r="S778" s="61"/>
      <c r="T778" s="61"/>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18"/>
      <c r="D779" s="18"/>
      <c r="E779" s="18"/>
      <c r="F779" s="34"/>
      <c r="H779" s="202" t="str">
        <f t="shared" si="185"/>
        <v>early_pas</v>
      </c>
      <c r="I779" s="236">
        <v>0.42</v>
      </c>
      <c r="J779" s="236">
        <v>0.83</v>
      </c>
      <c r="K779" s="236">
        <v>0.83</v>
      </c>
      <c r="L779" s="236">
        <v>1</v>
      </c>
      <c r="M779" s="236">
        <v>1</v>
      </c>
      <c r="N779" s="236">
        <v>1</v>
      </c>
      <c r="O779" s="236">
        <v>1</v>
      </c>
      <c r="P779" s="236">
        <v>1</v>
      </c>
      <c r="Q779" s="236">
        <v>1</v>
      </c>
      <c r="R779" s="61"/>
      <c r="S779" s="61"/>
      <c r="T779" s="61"/>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25">
      <c r="A780" s="7"/>
      <c r="B780" s="8"/>
      <c r="C780" s="18"/>
      <c r="D780" s="18"/>
      <c r="E780" s="18"/>
      <c r="F780" s="34"/>
      <c r="H780" s="202" t="str">
        <f t="shared" si="185"/>
        <v>mid_pas</v>
      </c>
      <c r="I780" s="236">
        <v>0.67</v>
      </c>
      <c r="J780" s="236">
        <v>1</v>
      </c>
      <c r="K780" s="236">
        <v>0.83</v>
      </c>
      <c r="L780" s="236">
        <v>0.83</v>
      </c>
      <c r="M780" s="236">
        <v>0.83</v>
      </c>
      <c r="N780" s="236">
        <v>1</v>
      </c>
      <c r="O780" s="236">
        <v>1</v>
      </c>
      <c r="P780" s="236">
        <v>1</v>
      </c>
      <c r="Q780" s="236">
        <v>1</v>
      </c>
      <c r="R780" s="61"/>
      <c r="S780" s="61"/>
      <c r="T780" s="61"/>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25">
      <c r="A781" s="7"/>
      <c r="B781" s="8"/>
      <c r="C781" s="18"/>
      <c r="D781" s="18"/>
      <c r="E781" s="18"/>
      <c r="F781" s="34"/>
      <c r="Q781" s="61"/>
      <c r="R781" s="61"/>
      <c r="S781" s="61"/>
      <c r="T781" s="61"/>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18"/>
      <c r="D782" s="18"/>
      <c r="E782" s="18"/>
      <c r="F782" s="34"/>
      <c r="Q782" s="61"/>
      <c r="R782" s="61"/>
      <c r="S782" s="61"/>
      <c r="T782" s="61"/>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5.0999999999999996" customHeight="1" outlineLevel="1" x14ac:dyDescent="0.25">
      <c r="A783" s="7"/>
      <c r="B783" s="8"/>
      <c r="C783" s="18"/>
      <c r="D783" s="18"/>
      <c r="E783" s="18"/>
      <c r="F783" s="37"/>
      <c r="G783" s="38"/>
      <c r="H783" s="38"/>
      <c r="I783" s="38"/>
      <c r="J783" s="39"/>
      <c r="K783" s="39"/>
      <c r="L783" s="39"/>
      <c r="M783" s="39"/>
      <c r="N783" s="39"/>
      <c r="O783" s="39"/>
      <c r="P783" s="39"/>
      <c r="Q783" s="39"/>
      <c r="R783" s="39"/>
      <c r="S783" s="39"/>
      <c r="T783" s="39"/>
      <c r="U783" s="39"/>
      <c r="V783" s="31"/>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25.35" customHeight="1" outlineLevel="1" x14ac:dyDescent="0.25">
      <c r="A784" s="7"/>
      <c r="B784" s="8"/>
      <c r="C784" s="40"/>
      <c r="D784" s="40"/>
      <c r="E784" s="40"/>
      <c r="F784" s="40"/>
      <c r="G784" s="41" t="str">
        <f>G766</f>
        <v>Fert by Soil</v>
      </c>
      <c r="H784" s="40"/>
      <c r="I784" s="40"/>
      <c r="J784" s="40"/>
      <c r="K784" s="40"/>
      <c r="L784" s="40"/>
      <c r="M784" s="40"/>
      <c r="N784" s="40"/>
      <c r="O784" s="40"/>
      <c r="P784" s="40"/>
      <c r="Q784" s="40"/>
      <c r="R784" s="40"/>
      <c r="S784" s="40"/>
      <c r="T784" s="40"/>
      <c r="U784" s="40"/>
      <c r="V784" s="40"/>
      <c r="W784" s="42" t="s">
        <v>24</v>
      </c>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25">
      <c r="A785" s="7"/>
      <c r="B785" s="8"/>
      <c r="C785" s="8"/>
      <c r="D785" s="8"/>
      <c r="E785" s="8"/>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8"/>
      <c r="D786" s="8"/>
      <c r="E786" s="8"/>
      <c r="F786" s="8"/>
      <c r="G786" s="8"/>
      <c r="H786" s="9"/>
      <c r="I786" s="9"/>
      <c r="J786" s="9"/>
      <c r="K786" s="9"/>
      <c r="L786" s="9"/>
      <c r="M786" s="9"/>
      <c r="N786" s="9"/>
      <c r="O786" s="9"/>
      <c r="P786" s="9"/>
      <c r="Q786" s="9"/>
      <c r="R786" s="9"/>
      <c r="S786" s="9"/>
      <c r="T786" s="9"/>
      <c r="U786" s="9"/>
      <c r="V786" s="9"/>
      <c r="W786" s="9"/>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5.0999999999999996" customHeight="1" outlineLevel="1" thickBot="1" x14ac:dyDescent="0.3">
      <c r="A787" s="7"/>
      <c r="B787" s="8"/>
      <c r="C787" s="8"/>
      <c r="D787" s="8"/>
      <c r="E787" s="8"/>
      <c r="F787" s="8"/>
      <c r="G787" s="8"/>
      <c r="H787" s="9"/>
      <c r="I787" s="9"/>
      <c r="J787" s="9"/>
      <c r="K787" s="9"/>
      <c r="L787" s="9"/>
      <c r="M787" s="9"/>
      <c r="N787" s="9"/>
      <c r="O787" s="9"/>
      <c r="P787" s="9"/>
      <c r="Q787" s="9"/>
      <c r="R787" s="9"/>
      <c r="S787" s="9"/>
      <c r="T787" s="9"/>
      <c r="U787" s="9"/>
      <c r="V787" s="9"/>
      <c r="W787" s="9"/>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5.0999999999999996" customHeight="1" outlineLevel="1" x14ac:dyDescent="0.25">
      <c r="A788" s="7"/>
      <c r="B788" s="8"/>
      <c r="C788" s="10" t="s">
        <v>0</v>
      </c>
      <c r="D788" s="10"/>
      <c r="E788" s="10"/>
      <c r="F788" s="10"/>
      <c r="G788" s="10"/>
      <c r="H788" s="10"/>
      <c r="I788" s="10"/>
      <c r="J788" s="10"/>
      <c r="K788" s="11"/>
      <c r="L788" s="11"/>
      <c r="M788" s="11"/>
      <c r="N788" s="11"/>
      <c r="O788" s="11"/>
      <c r="P788" s="11"/>
      <c r="Q788" s="11"/>
      <c r="R788" s="11"/>
      <c r="S788" s="11"/>
      <c r="T788" s="11"/>
      <c r="U788" s="11"/>
      <c r="V788" s="11"/>
      <c r="W788" s="12"/>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25">
      <c r="A789" s="7"/>
      <c r="B789" s="8"/>
      <c r="C789" s="13"/>
      <c r="D789" s="13"/>
      <c r="E789" s="13" t="s">
        <v>1</v>
      </c>
      <c r="F789" s="14"/>
      <c r="G789" s="15" t="s">
        <v>35</v>
      </c>
      <c r="H789" s="14"/>
      <c r="I789" s="14"/>
      <c r="J789" s="14"/>
      <c r="K789" s="14"/>
      <c r="L789" s="14"/>
      <c r="M789" s="14"/>
      <c r="N789" s="14"/>
      <c r="O789" s="14"/>
      <c r="P789" s="14"/>
      <c r="Q789" s="14"/>
      <c r="R789" s="14"/>
      <c r="S789" s="16"/>
      <c r="T789" s="14"/>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25">
      <c r="A790" s="7"/>
      <c r="B790" s="8"/>
      <c r="C790" s="13"/>
      <c r="D790" s="13"/>
      <c r="E790" s="18"/>
      <c r="F790" s="14"/>
      <c r="G790" s="19"/>
      <c r="H790" s="14" t="s">
        <v>26</v>
      </c>
      <c r="I790" s="14"/>
      <c r="J790" s="14"/>
      <c r="K790" s="14"/>
      <c r="L790" s="14"/>
      <c r="M790" s="14"/>
      <c r="N790" s="14"/>
      <c r="O790" s="14"/>
      <c r="P790" s="14"/>
      <c r="Q790" s="14"/>
      <c r="R790" s="14"/>
      <c r="S790" s="16"/>
      <c r="T790" s="20"/>
      <c r="U790" s="16"/>
      <c r="V790" s="16"/>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25">
      <c r="A791" s="7"/>
      <c r="B791" s="8"/>
      <c r="C791" s="18"/>
      <c r="D791" s="13"/>
      <c r="E791" s="18"/>
      <c r="F791" s="14"/>
      <c r="G791" s="14" t="s">
        <v>2</v>
      </c>
      <c r="H791" s="44" t="s">
        <v>34</v>
      </c>
      <c r="I791" s="14"/>
      <c r="J791" s="14"/>
      <c r="K791" s="14"/>
      <c r="L791" s="14"/>
      <c r="M791" s="14"/>
      <c r="N791" s="14"/>
      <c r="O791" s="14"/>
      <c r="P791" s="14"/>
      <c r="Q791" s="14"/>
      <c r="R791" s="14"/>
      <c r="S791" s="16"/>
      <c r="T791" s="20"/>
      <c r="U791" s="16"/>
      <c r="V791" s="16"/>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25">
      <c r="A792" s="7"/>
      <c r="B792" s="8"/>
      <c r="C792" s="21">
        <v>0</v>
      </c>
      <c r="D792" s="13"/>
      <c r="E792" s="18"/>
      <c r="F792" s="14"/>
      <c r="G792" s="22"/>
      <c r="H792" s="14"/>
      <c r="I792" s="14"/>
      <c r="J792" s="14"/>
      <c r="K792" s="14"/>
      <c r="L792" s="14"/>
      <c r="M792" s="14"/>
      <c r="N792" s="14"/>
      <c r="O792" s="14"/>
      <c r="P792" s="14"/>
      <c r="Q792" s="14"/>
      <c r="R792" s="14"/>
      <c r="S792" s="16"/>
      <c r="T792" s="20"/>
      <c r="U792" s="16"/>
      <c r="V792" s="16"/>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25">
      <c r="A793" s="7"/>
      <c r="B793" s="8"/>
      <c r="C793" s="18"/>
      <c r="D793" s="18"/>
      <c r="E793" s="18"/>
      <c r="F793" s="18"/>
      <c r="G793" s="18"/>
      <c r="H793" s="18"/>
      <c r="I793" s="18"/>
      <c r="J793" s="23"/>
      <c r="K793" s="23"/>
      <c r="L793" s="23"/>
      <c r="M793" s="23"/>
      <c r="N793" s="23"/>
      <c r="O793" s="23"/>
      <c r="P793" s="23"/>
      <c r="Q793" s="23"/>
      <c r="R793" s="23"/>
      <c r="S793" s="23"/>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18"/>
      <c r="D794" s="18"/>
      <c r="E794" s="18"/>
      <c r="F794" s="18"/>
      <c r="G794" s="18"/>
      <c r="H794" s="18"/>
      <c r="I794" s="18"/>
      <c r="J794" s="18"/>
      <c r="K794" s="18"/>
      <c r="L794" s="23"/>
      <c r="M794" s="23"/>
      <c r="N794" s="23"/>
      <c r="O794" s="23"/>
      <c r="P794" s="23"/>
      <c r="Q794" s="23"/>
      <c r="R794" s="23"/>
      <c r="S794" s="23"/>
      <c r="T794" s="23"/>
      <c r="U794" s="23"/>
      <c r="V794" s="23"/>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18"/>
      <c r="D795" s="18"/>
      <c r="E795" s="18"/>
      <c r="F795" s="18"/>
      <c r="G795" s="18"/>
      <c r="H795" s="18"/>
      <c r="I795" s="18"/>
      <c r="J795" s="24"/>
      <c r="K795" s="24"/>
      <c r="L795" s="24"/>
      <c r="M795" s="24"/>
      <c r="N795" s="24"/>
      <c r="O795" s="24"/>
      <c r="P795" s="24"/>
      <c r="Q795" s="25"/>
      <c r="R795" s="25"/>
      <c r="S795" s="23"/>
      <c r="T795" s="23"/>
      <c r="U795" s="23"/>
      <c r="V795" s="23"/>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25">
      <c r="A796" s="7"/>
      <c r="B796" s="8"/>
      <c r="C796" s="18"/>
      <c r="D796" s="18"/>
      <c r="E796" s="18"/>
      <c r="F796" s="18"/>
      <c r="G796" s="18"/>
      <c r="H796" s="18"/>
      <c r="I796" s="24" t="s">
        <v>383</v>
      </c>
      <c r="J796" s="24" t="s">
        <v>56</v>
      </c>
      <c r="K796" s="24" t="s">
        <v>57</v>
      </c>
      <c r="L796" s="24" t="s">
        <v>58</v>
      </c>
      <c r="M796" s="24" t="s">
        <v>59</v>
      </c>
      <c r="N796" s="24" t="s">
        <v>880</v>
      </c>
      <c r="O796" s="24" t="s">
        <v>881</v>
      </c>
      <c r="P796" s="24" t="s">
        <v>882</v>
      </c>
      <c r="Q796" s="24" t="s">
        <v>1187</v>
      </c>
      <c r="R796" s="25"/>
      <c r="S796" s="23"/>
      <c r="T796" s="23"/>
      <c r="U796" s="23"/>
      <c r="V796" s="23"/>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5" outlineLevel="1" x14ac:dyDescent="0.25">
      <c r="A797" s="7"/>
      <c r="B797" s="8"/>
      <c r="C797" s="18"/>
      <c r="D797" s="18"/>
      <c r="E797" s="18"/>
      <c r="F797" s="27"/>
      <c r="G797" s="28"/>
      <c r="H797" s="35" t="s">
        <v>1061</v>
      </c>
      <c r="I797" s="236">
        <v>1</v>
      </c>
      <c r="J797" s="236">
        <v>1</v>
      </c>
      <c r="K797" s="236">
        <v>1</v>
      </c>
      <c r="L797" s="236">
        <v>1</v>
      </c>
      <c r="M797" s="236">
        <v>1</v>
      </c>
      <c r="N797" s="236">
        <v>1</v>
      </c>
      <c r="O797" s="236">
        <v>1</v>
      </c>
      <c r="P797" s="236">
        <v>1</v>
      </c>
      <c r="Q797" s="236">
        <v>1</v>
      </c>
      <c r="R797" s="159"/>
      <c r="S797" s="159"/>
      <c r="T797" s="159"/>
      <c r="U797" s="159"/>
      <c r="V797" s="4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5" outlineLevel="1" x14ac:dyDescent="0.25">
      <c r="A798" s="7"/>
      <c r="B798" s="8"/>
      <c r="C798" s="18"/>
      <c r="D798" s="18"/>
      <c r="E798" s="18"/>
      <c r="F798" s="27"/>
      <c r="G798" s="28"/>
      <c r="H798" s="35"/>
      <c r="I798" s="159"/>
      <c r="J798" s="159"/>
      <c r="K798" s="159"/>
      <c r="L798" s="159"/>
      <c r="M798" s="159"/>
      <c r="N798" s="159"/>
      <c r="O798" s="159"/>
      <c r="P798" s="159"/>
      <c r="Q798" s="159"/>
      <c r="R798" s="159"/>
      <c r="S798" s="159"/>
      <c r="T798" s="159"/>
      <c r="U798" s="159"/>
      <c r="V798" s="4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5" outlineLevel="1" x14ac:dyDescent="0.25">
      <c r="A799" s="7"/>
      <c r="B799" s="8"/>
      <c r="C799" s="18"/>
      <c r="D799" s="18"/>
      <c r="E799" s="18"/>
      <c r="F799" s="27"/>
      <c r="G799" s="28"/>
      <c r="H799" s="35"/>
      <c r="I799" s="159"/>
      <c r="J799" s="159"/>
      <c r="K799" s="159"/>
      <c r="L799" s="159"/>
      <c r="M799" s="159"/>
      <c r="N799" s="159"/>
      <c r="O799" s="159"/>
      <c r="P799" s="159"/>
      <c r="Q799" s="159"/>
      <c r="R799" s="159"/>
      <c r="S799" s="159"/>
      <c r="T799" s="159"/>
      <c r="U799" s="159"/>
      <c r="V799" s="4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8"/>
      <c r="E800" s="18"/>
      <c r="F800" s="34"/>
      <c r="G800" s="35"/>
      <c r="H800" s="35"/>
      <c r="I800" s="35"/>
      <c r="J800" s="35"/>
      <c r="K800" s="35"/>
      <c r="L800" s="35"/>
      <c r="M800" s="35"/>
      <c r="N800" s="35"/>
      <c r="O800" s="35"/>
      <c r="P800" s="35"/>
      <c r="Q800" s="160"/>
      <c r="R800" s="160"/>
      <c r="S800" s="160"/>
      <c r="T800" s="160"/>
      <c r="U800" s="160"/>
      <c r="V800" s="4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5.0999999999999996" customHeight="1" outlineLevel="1" x14ac:dyDescent="0.25">
      <c r="A801" s="7"/>
      <c r="B801" s="8"/>
      <c r="C801" s="18"/>
      <c r="D801" s="18"/>
      <c r="E801" s="18"/>
      <c r="F801" s="37"/>
      <c r="G801" s="38"/>
      <c r="H801" s="38"/>
      <c r="I801" s="38"/>
      <c r="J801" s="39"/>
      <c r="K801" s="39"/>
      <c r="L801" s="39"/>
      <c r="M801" s="39"/>
      <c r="N801" s="39"/>
      <c r="O801" s="39"/>
      <c r="P801" s="39"/>
      <c r="Q801" s="39"/>
      <c r="R801" s="39"/>
      <c r="S801" s="39"/>
      <c r="T801" s="39"/>
      <c r="U801" s="39"/>
      <c r="V801" s="31"/>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25.35" customHeight="1" outlineLevel="1" x14ac:dyDescent="0.25">
      <c r="A802" s="7"/>
      <c r="B802" s="8"/>
      <c r="C802" s="40"/>
      <c r="D802" s="40"/>
      <c r="E802" s="40"/>
      <c r="F802" s="40"/>
      <c r="G802" s="41" t="str">
        <f>G789</f>
        <v>Chemical by Soil</v>
      </c>
      <c r="H802" s="40"/>
      <c r="I802" s="40"/>
      <c r="J802" s="40"/>
      <c r="K802" s="40"/>
      <c r="L802" s="40"/>
      <c r="M802" s="40"/>
      <c r="N802" s="40"/>
      <c r="O802" s="40"/>
      <c r="P802" s="40"/>
      <c r="Q802" s="40"/>
      <c r="R802" s="40"/>
      <c r="S802" s="40"/>
      <c r="T802" s="40"/>
      <c r="U802" s="40"/>
      <c r="V802" s="40"/>
      <c r="W802" s="42" t="s">
        <v>24</v>
      </c>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25">
      <c r="A803" s="7"/>
      <c r="B803" s="8"/>
      <c r="C803" s="8"/>
      <c r="D803" s="8"/>
      <c r="E803" s="8"/>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25">
      <c r="A804" s="7"/>
      <c r="B804" s="8"/>
      <c r="C804" s="8"/>
      <c r="D804" s="8"/>
      <c r="E804" s="8"/>
      <c r="F804" s="8"/>
      <c r="G804" s="8"/>
      <c r="H804" s="9"/>
      <c r="I804" s="9"/>
      <c r="J804" s="9"/>
      <c r="K804" s="9"/>
      <c r="L804" s="9"/>
      <c r="M804" s="9"/>
      <c r="N804" s="9"/>
      <c r="O804" s="9"/>
      <c r="P804" s="9"/>
      <c r="Q804" s="9"/>
      <c r="R804" s="9"/>
      <c r="S804" s="9"/>
      <c r="T804" s="9"/>
      <c r="U804" s="9"/>
      <c r="V804" s="9"/>
      <c r="W804" s="9"/>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5.0999999999999996" customHeight="1" outlineLevel="1" thickBot="1" x14ac:dyDescent="0.3">
      <c r="A805" s="7"/>
      <c r="B805" s="8"/>
      <c r="C805" s="8"/>
      <c r="D805" s="8"/>
      <c r="E805" s="8"/>
      <c r="F805" s="8"/>
      <c r="G805" s="8"/>
      <c r="H805" s="9"/>
      <c r="I805" s="9"/>
      <c r="J805" s="9"/>
      <c r="K805" s="9"/>
      <c r="L805" s="9"/>
      <c r="M805" s="9"/>
      <c r="N805" s="9"/>
      <c r="O805" s="9"/>
      <c r="P805" s="9"/>
      <c r="Q805" s="9"/>
      <c r="R805" s="9"/>
      <c r="S805" s="9"/>
      <c r="T805" s="9"/>
      <c r="U805" s="9"/>
      <c r="V805" s="9"/>
      <c r="W805" s="9"/>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5.0999999999999996" customHeight="1" outlineLevel="1" x14ac:dyDescent="0.25">
      <c r="A806" s="7"/>
      <c r="B806" s="8"/>
      <c r="C806" s="10" t="s">
        <v>0</v>
      </c>
      <c r="D806" s="10"/>
      <c r="E806" s="10"/>
      <c r="F806" s="10"/>
      <c r="G806" s="10"/>
      <c r="H806" s="10"/>
      <c r="I806" s="10"/>
      <c r="J806" s="10"/>
      <c r="K806" s="11"/>
      <c r="L806" s="11"/>
      <c r="M806" s="11"/>
      <c r="N806" s="11"/>
      <c r="O806" s="11"/>
      <c r="P806" s="11"/>
      <c r="Q806" s="11"/>
      <c r="R806" s="11"/>
      <c r="S806" s="11"/>
      <c r="T806" s="11"/>
      <c r="U806" s="11"/>
      <c r="V806" s="11"/>
      <c r="W806" s="12"/>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25">
      <c r="A807" s="7"/>
      <c r="B807" s="8"/>
      <c r="C807" s="13"/>
      <c r="D807" s="13"/>
      <c r="E807" s="13" t="s">
        <v>1</v>
      </c>
      <c r="F807" s="14"/>
      <c r="G807" s="15" t="s">
        <v>231</v>
      </c>
      <c r="H807" s="14"/>
      <c r="I807" s="14"/>
      <c r="J807" s="14"/>
      <c r="K807" s="14"/>
      <c r="L807" s="14"/>
      <c r="M807" s="14"/>
      <c r="N807" s="14"/>
      <c r="O807" s="14"/>
      <c r="P807" s="14"/>
      <c r="Q807" s="14"/>
      <c r="R807" s="14"/>
      <c r="S807" s="16"/>
      <c r="T807" s="14"/>
      <c r="U807" s="16"/>
      <c r="V807" s="16"/>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25">
      <c r="A808" s="7"/>
      <c r="B808" s="8"/>
      <c r="C808" s="13"/>
      <c r="D808" s="13"/>
      <c r="E808" s="18"/>
      <c r="F808" s="14"/>
      <c r="G808" s="19"/>
      <c r="H808" s="14" t="s">
        <v>232</v>
      </c>
      <c r="I808" s="14"/>
      <c r="J808" s="14"/>
      <c r="K808" s="14"/>
      <c r="L808" s="14"/>
      <c r="M808" s="14"/>
      <c r="N808" s="14"/>
      <c r="O808" s="14"/>
      <c r="P808" s="14"/>
      <c r="Q808" s="14"/>
      <c r="R808" s="14"/>
      <c r="S808" s="16"/>
      <c r="T808" s="20"/>
      <c r="U808" s="16"/>
      <c r="V808" s="16"/>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25">
      <c r="A809" s="7"/>
      <c r="B809" s="8"/>
      <c r="C809" s="18"/>
      <c r="D809" s="13"/>
      <c r="E809" s="18"/>
      <c r="F809" s="14"/>
      <c r="G809" s="14"/>
      <c r="H809" s="14" t="s">
        <v>1062</v>
      </c>
      <c r="I809" s="14"/>
      <c r="J809" s="14"/>
      <c r="K809" s="14"/>
      <c r="L809" s="14"/>
      <c r="M809" s="14"/>
      <c r="N809" s="14"/>
      <c r="O809" s="14"/>
      <c r="P809" s="14"/>
      <c r="Q809" s="14"/>
      <c r="R809" s="14"/>
      <c r="S809" s="16"/>
      <c r="T809" s="20"/>
      <c r="U809" s="16"/>
      <c r="V809" s="16"/>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25">
      <c r="A810" s="7"/>
      <c r="B810" s="8"/>
      <c r="C810" s="21">
        <v>0</v>
      </c>
      <c r="D810" s="13"/>
      <c r="E810" s="18"/>
      <c r="F810" s="14"/>
      <c r="G810" s="22"/>
      <c r="H810" s="14"/>
      <c r="I810" s="14"/>
      <c r="J810" s="14"/>
      <c r="K810" s="14"/>
      <c r="L810" s="14"/>
      <c r="M810" s="14"/>
      <c r="N810" s="14"/>
      <c r="O810" s="14"/>
      <c r="P810" s="14"/>
      <c r="Q810" s="14"/>
      <c r="R810" s="14"/>
      <c r="S810" s="16"/>
      <c r="T810" s="20"/>
      <c r="U810" s="16"/>
      <c r="V810" s="16"/>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25">
      <c r="A811" s="7"/>
      <c r="B811" s="8"/>
      <c r="C811" s="18"/>
      <c r="D811" s="18"/>
      <c r="E811" s="18"/>
      <c r="F811" s="18"/>
      <c r="G811" s="18"/>
      <c r="H811" s="18"/>
      <c r="I811" s="18"/>
      <c r="J811" s="23"/>
      <c r="K811" s="23"/>
      <c r="L811" s="23"/>
      <c r="M811" s="23"/>
      <c r="N811" s="23"/>
      <c r="O811" s="23"/>
      <c r="P811" s="23"/>
      <c r="Q811" s="23"/>
      <c r="R811" s="23"/>
      <c r="S811" s="23"/>
      <c r="T811" s="23"/>
      <c r="U811" s="23"/>
      <c r="V811" s="23"/>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25">
      <c r="A812" s="7"/>
      <c r="B812" s="8"/>
      <c r="C812" s="18"/>
      <c r="D812" s="18"/>
      <c r="E812" s="18"/>
      <c r="F812" s="18"/>
      <c r="G812" s="18"/>
      <c r="H812" s="18"/>
      <c r="I812" s="18"/>
      <c r="J812" s="18"/>
      <c r="K812" s="18"/>
      <c r="L812" s="23"/>
      <c r="M812" s="23"/>
      <c r="N812" s="23"/>
      <c r="O812" s="23"/>
      <c r="P812" s="23"/>
      <c r="Q812" s="23"/>
      <c r="R812" s="23"/>
      <c r="S812" s="23"/>
      <c r="T812" s="23"/>
      <c r="U812" s="23"/>
      <c r="V812" s="23"/>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18"/>
      <c r="D813" s="18"/>
      <c r="E813" s="18"/>
      <c r="F813" s="18"/>
      <c r="G813" s="18"/>
      <c r="H813" s="18"/>
      <c r="I813" s="18"/>
      <c r="J813" s="24"/>
      <c r="K813" s="24"/>
      <c r="L813" s="24"/>
      <c r="M813" s="24"/>
      <c r="N813" s="24"/>
      <c r="O813" s="24"/>
      <c r="P813" s="24"/>
      <c r="Q813" s="25"/>
      <c r="R813" s="25"/>
      <c r="S813" s="23"/>
      <c r="T813" s="23"/>
      <c r="U813" s="23"/>
      <c r="V813" s="23"/>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18"/>
      <c r="D814" s="18"/>
      <c r="E814" s="18"/>
      <c r="F814" s="18"/>
      <c r="G814" s="18"/>
      <c r="H814" s="18"/>
      <c r="I814" s="18"/>
      <c r="J814" s="24" t="s">
        <v>109</v>
      </c>
      <c r="K814" s="24" t="s">
        <v>110</v>
      </c>
      <c r="L814" s="24" t="s">
        <v>1065</v>
      </c>
      <c r="M814" s="24" t="s">
        <v>109</v>
      </c>
      <c r="N814" s="24"/>
      <c r="O814" s="24"/>
      <c r="P814" s="25"/>
      <c r="Q814" s="25"/>
      <c r="R814" s="25"/>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5" outlineLevel="1" x14ac:dyDescent="0.25">
      <c r="A815" s="7"/>
      <c r="B815" s="8"/>
      <c r="C815" s="18"/>
      <c r="D815" s="18"/>
      <c r="E815" s="18"/>
      <c r="F815" s="27"/>
      <c r="G815" s="28"/>
      <c r="H815" s="28"/>
      <c r="I815" s="28" t="str" cm="1">
        <f t="array" ref="I815:I818">TRANSPOSE($H$422:$K$422)</f>
        <v>knock</v>
      </c>
      <c r="J815" s="749">
        <f>MIN(364,INT((M815 - DATE(YEAR(M815),1,1))))</f>
        <v>104</v>
      </c>
      <c r="K815" s="239">
        <v>35</v>
      </c>
      <c r="L815" s="725">
        <v>0.25</v>
      </c>
      <c r="M815" s="747">
        <v>43570</v>
      </c>
      <c r="N815" s="158"/>
      <c r="O815" s="158"/>
      <c r="P815" s="158"/>
      <c r="Q815" s="159"/>
      <c r="R815" s="159"/>
      <c r="S815" s="159"/>
      <c r="T815" s="159"/>
      <c r="U815" s="159"/>
      <c r="V815" s="43"/>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5" outlineLevel="1" x14ac:dyDescent="0.25">
      <c r="A816" s="7"/>
      <c r="B816" s="8"/>
      <c r="C816" s="18"/>
      <c r="D816" s="18"/>
      <c r="E816" s="18"/>
      <c r="F816" s="27"/>
      <c r="G816" s="28"/>
      <c r="H816" s="28"/>
      <c r="I816" s="28" t="str">
        <v>pre-em</v>
      </c>
      <c r="J816" s="749">
        <f t="shared" ref="J816:J818" si="186">MIN(364,INT((M816 - DATE(YEAR(M816),1,1))))</f>
        <v>134</v>
      </c>
      <c r="K816" s="239">
        <v>15</v>
      </c>
      <c r="L816" s="725">
        <v>0.25</v>
      </c>
      <c r="M816" s="747">
        <v>43600</v>
      </c>
      <c r="N816" s="158"/>
      <c r="O816" s="158"/>
      <c r="P816" s="158"/>
      <c r="Q816" s="159"/>
      <c r="R816" s="159"/>
      <c r="S816" s="159"/>
      <c r="T816" s="159"/>
      <c r="U816" s="159"/>
      <c r="V816" s="4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5" outlineLevel="1" x14ac:dyDescent="0.25">
      <c r="A817" s="7"/>
      <c r="B817" s="8"/>
      <c r="C817" s="18"/>
      <c r="D817" s="18"/>
      <c r="E817" s="18"/>
      <c r="F817" s="27"/>
      <c r="G817" s="28"/>
      <c r="H817" s="28"/>
      <c r="I817" s="28" t="str">
        <v>selective_and_spraytop</v>
      </c>
      <c r="J817" s="749">
        <f t="shared" si="186"/>
        <v>151</v>
      </c>
      <c r="K817" s="239">
        <v>90</v>
      </c>
      <c r="L817" s="725">
        <v>0.25</v>
      </c>
      <c r="M817" s="747">
        <v>43617</v>
      </c>
      <c r="N817" s="158"/>
      <c r="O817" s="158"/>
      <c r="P817" s="158"/>
      <c r="Q817" s="159"/>
      <c r="R817" s="159"/>
      <c r="S817" s="159"/>
      <c r="T817" s="159"/>
      <c r="U817" s="159"/>
      <c r="V817" s="4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5" outlineLevel="1" x14ac:dyDescent="0.25">
      <c r="A818" s="7"/>
      <c r="B818" s="8"/>
      <c r="C818" s="18"/>
      <c r="D818" s="18"/>
      <c r="E818" s="18"/>
      <c r="F818" s="27"/>
      <c r="G818" s="28"/>
      <c r="H818" s="28"/>
      <c r="I818" s="28" t="str">
        <v>fungicide</v>
      </c>
      <c r="J818" s="749">
        <f t="shared" si="186"/>
        <v>195</v>
      </c>
      <c r="K818" s="239">
        <v>35</v>
      </c>
      <c r="L818" s="725">
        <v>0.25</v>
      </c>
      <c r="M818" s="747">
        <v>43661</v>
      </c>
      <c r="N818" s="158"/>
      <c r="O818" s="158"/>
      <c r="P818" s="158"/>
      <c r="Q818" s="159"/>
      <c r="R818" s="159"/>
      <c r="S818" s="159"/>
      <c r="T818" s="159"/>
      <c r="U818" s="159"/>
      <c r="V818" s="4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8"/>
      <c r="E819" s="18"/>
      <c r="F819" s="34"/>
      <c r="G819" s="35"/>
      <c r="H819" s="35"/>
      <c r="I819" s="35"/>
      <c r="J819" s="35"/>
      <c r="K819" s="35"/>
      <c r="L819" s="35"/>
      <c r="M819" s="35"/>
      <c r="N819" s="35"/>
      <c r="O819" s="158"/>
      <c r="P819" s="158"/>
      <c r="Q819" s="160"/>
      <c r="R819" s="160"/>
      <c r="S819" s="160"/>
      <c r="T819" s="160"/>
      <c r="U819" s="160"/>
      <c r="V819" s="4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5.0999999999999996" customHeight="1" outlineLevel="1" x14ac:dyDescent="0.25">
      <c r="A820" s="7"/>
      <c r="B820" s="8"/>
      <c r="C820" s="18"/>
      <c r="D820" s="18"/>
      <c r="E820" s="18"/>
      <c r="F820" s="37"/>
      <c r="G820" s="38"/>
      <c r="H820" s="38"/>
      <c r="I820" s="38"/>
      <c r="J820" s="39"/>
      <c r="K820" s="39"/>
      <c r="L820" s="39"/>
      <c r="M820" s="39"/>
      <c r="N820" s="39"/>
      <c r="O820" s="39"/>
      <c r="P820" s="39"/>
      <c r="Q820" s="39"/>
      <c r="R820" s="39"/>
      <c r="S820" s="39"/>
      <c r="T820" s="39"/>
      <c r="U820" s="39"/>
      <c r="V820" s="31"/>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25.35" customHeight="1" outlineLevel="1" x14ac:dyDescent="0.25">
      <c r="A821" s="7"/>
      <c r="B821" s="8"/>
      <c r="C821" s="40"/>
      <c r="D821" s="40"/>
      <c r="E821" s="40"/>
      <c r="F821" s="40"/>
      <c r="G821" s="41" t="str">
        <f>G807</f>
        <v>Chemical info</v>
      </c>
      <c r="H821" s="40"/>
      <c r="I821" s="40"/>
      <c r="J821" s="40"/>
      <c r="K821" s="40"/>
      <c r="L821" s="40"/>
      <c r="M821" s="40"/>
      <c r="N821" s="40"/>
      <c r="O821" s="40"/>
      <c r="P821" s="40"/>
      <c r="Q821" s="40"/>
      <c r="R821" s="40"/>
      <c r="S821" s="40"/>
      <c r="T821" s="40"/>
      <c r="U821" s="40"/>
      <c r="V821" s="40"/>
      <c r="W821" s="42" t="s">
        <v>24</v>
      </c>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8"/>
      <c r="D822" s="8"/>
      <c r="E822" s="8"/>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8"/>
      <c r="D823" s="8"/>
      <c r="E823" s="8"/>
      <c r="F823" s="8"/>
      <c r="G823" s="8"/>
      <c r="H823" s="9"/>
      <c r="I823" s="9"/>
      <c r="J823" s="9"/>
      <c r="K823" s="9"/>
      <c r="L823" s="9"/>
      <c r="M823" s="9"/>
      <c r="N823" s="9"/>
      <c r="O823" s="9"/>
      <c r="P823" s="9"/>
      <c r="Q823" s="9"/>
      <c r="R823" s="9"/>
      <c r="S823" s="9"/>
      <c r="T823" s="9"/>
      <c r="U823" s="9"/>
      <c r="V823" s="9"/>
      <c r="W823" s="9"/>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5.0999999999999996" customHeight="1" outlineLevel="1" thickBot="1" x14ac:dyDescent="0.3">
      <c r="A824" s="7"/>
      <c r="B824" s="8"/>
      <c r="C824" s="8"/>
      <c r="D824" s="8"/>
      <c r="E824" s="8"/>
      <c r="F824" s="8"/>
      <c r="G824" s="8"/>
      <c r="H824" s="9"/>
      <c r="I824" s="9"/>
      <c r="J824" s="9"/>
      <c r="K824" s="9"/>
      <c r="L824" s="9"/>
      <c r="M824" s="9"/>
      <c r="N824" s="9"/>
      <c r="O824" s="9"/>
      <c r="P824" s="9"/>
      <c r="Q824" s="9"/>
      <c r="R824" s="9"/>
      <c r="S824" s="9"/>
      <c r="T824" s="9"/>
      <c r="U824" s="9"/>
      <c r="V824" s="9"/>
      <c r="W824" s="9"/>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5.0999999999999996" customHeight="1" outlineLevel="1" x14ac:dyDescent="0.25">
      <c r="A825" s="7"/>
      <c r="B825" s="8"/>
      <c r="C825" s="10" t="s">
        <v>0</v>
      </c>
      <c r="D825" s="10"/>
      <c r="E825" s="10"/>
      <c r="F825" s="10"/>
      <c r="G825" s="10"/>
      <c r="H825" s="10"/>
      <c r="I825" s="10"/>
      <c r="J825" s="10"/>
      <c r="K825" s="11"/>
      <c r="L825" s="11"/>
      <c r="M825" s="11"/>
      <c r="N825" s="11"/>
      <c r="O825" s="11"/>
      <c r="P825" s="11"/>
      <c r="Q825" s="11"/>
      <c r="R825" s="11"/>
      <c r="S825" s="11"/>
      <c r="T825" s="11"/>
      <c r="U825" s="11"/>
      <c r="V825" s="11"/>
      <c r="W825" s="12"/>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25">
      <c r="A826" s="7"/>
      <c r="B826" s="8"/>
      <c r="C826" s="13"/>
      <c r="D826" s="13"/>
      <c r="E826" s="13" t="s">
        <v>1</v>
      </c>
      <c r="F826" s="14"/>
      <c r="G826" s="15" t="s">
        <v>36</v>
      </c>
      <c r="H826" s="14"/>
      <c r="I826" s="14"/>
      <c r="J826" s="14"/>
      <c r="K826" s="14"/>
      <c r="L826" s="14"/>
      <c r="M826" s="14"/>
      <c r="N826" s="14"/>
      <c r="O826" s="14"/>
      <c r="P826" s="14"/>
      <c r="Q826" s="14"/>
      <c r="R826" s="14"/>
      <c r="S826" s="14"/>
      <c r="T826" s="14"/>
      <c r="U826" s="16"/>
      <c r="V826" s="16"/>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13"/>
      <c r="D827" s="13"/>
      <c r="E827" s="18"/>
      <c r="F827" s="14"/>
      <c r="G827" s="14" t="s">
        <v>37</v>
      </c>
      <c r="H827" s="14"/>
      <c r="I827" s="14"/>
      <c r="J827" s="14"/>
      <c r="K827" s="14"/>
      <c r="L827" s="14"/>
      <c r="M827" s="14"/>
      <c r="N827" s="14"/>
      <c r="O827" s="14"/>
      <c r="P827" s="14"/>
      <c r="Q827" s="14"/>
      <c r="R827" s="14"/>
      <c r="S827" s="14"/>
      <c r="T827" s="20"/>
      <c r="U827" s="16"/>
      <c r="V827" s="16"/>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25">
      <c r="A828" s="7"/>
      <c r="B828" s="8"/>
      <c r="C828" s="18"/>
      <c r="D828" s="13"/>
      <c r="E828" s="18"/>
      <c r="F828" s="14"/>
      <c r="G828" s="46">
        <v>43689.728703703702</v>
      </c>
      <c r="H828" s="14"/>
      <c r="I828" s="14"/>
      <c r="J828" s="14"/>
      <c r="K828" s="14"/>
      <c r="L828" s="14"/>
      <c r="M828" s="14"/>
      <c r="N828" s="14"/>
      <c r="O828" s="14"/>
      <c r="P828" s="14"/>
      <c r="Q828" s="14"/>
      <c r="R828" s="14"/>
      <c r="S828" s="14"/>
      <c r="T828" s="20"/>
      <c r="U828" s="16"/>
      <c r="V828" s="16"/>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25">
      <c r="A829" s="7"/>
      <c r="B829" s="8"/>
      <c r="C829" s="21">
        <v>0</v>
      </c>
      <c r="D829" s="13"/>
      <c r="E829" s="18"/>
      <c r="F829" s="14"/>
      <c r="G829" s="22"/>
      <c r="H829" s="14"/>
      <c r="I829" s="14"/>
      <c r="J829" s="14"/>
      <c r="K829" s="14"/>
      <c r="L829" s="14"/>
      <c r="M829" s="14"/>
      <c r="N829" s="14"/>
      <c r="O829" s="14"/>
      <c r="P829" s="14"/>
      <c r="Q829" s="14"/>
      <c r="R829" s="14"/>
      <c r="S829" s="14"/>
      <c r="T829" s="20"/>
      <c r="U829" s="16"/>
      <c r="V829" s="16"/>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25">
      <c r="A830" s="7"/>
      <c r="B830" s="8"/>
      <c r="C830" s="18"/>
      <c r="D830" s="18"/>
      <c r="E830" s="18"/>
      <c r="F830" s="18"/>
      <c r="G830" s="18"/>
      <c r="H830" s="18"/>
      <c r="I830" s="18"/>
      <c r="J830" s="23"/>
      <c r="K830" s="23"/>
      <c r="L830" s="23"/>
      <c r="M830" s="23"/>
      <c r="N830" s="23"/>
      <c r="O830" s="23"/>
      <c r="P830" s="23"/>
      <c r="Q830" s="23"/>
      <c r="R830" s="23"/>
      <c r="S830" s="23"/>
      <c r="T830" s="23"/>
      <c r="U830" s="23"/>
      <c r="V830" s="23"/>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25">
      <c r="A831" s="7"/>
      <c r="B831" s="8"/>
      <c r="C831" s="18"/>
      <c r="D831" s="18"/>
      <c r="E831" s="18"/>
      <c r="F831" s="18"/>
      <c r="G831" s="18"/>
      <c r="H831" s="891"/>
      <c r="I831" s="18"/>
      <c r="J831" s="18"/>
      <c r="K831" s="23"/>
      <c r="L831" s="23"/>
      <c r="M831" s="23"/>
      <c r="N831" s="23"/>
      <c r="O831" s="23"/>
      <c r="P831" s="23"/>
      <c r="Q831" s="23"/>
      <c r="R831" s="23"/>
      <c r="S831" s="23"/>
      <c r="T831" s="23"/>
      <c r="U831" s="23"/>
      <c r="V831" s="23"/>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8"/>
      <c r="D832" s="18"/>
      <c r="E832" s="18"/>
      <c r="F832" s="18"/>
      <c r="G832" s="18"/>
      <c r="H832" s="891"/>
      <c r="I832" s="18"/>
      <c r="J832" s="893" t="s">
        <v>1041</v>
      </c>
      <c r="K832" s="894"/>
      <c r="L832" s="894"/>
      <c r="M832" s="894"/>
      <c r="N832" s="894"/>
      <c r="O832" s="894"/>
      <c r="P832" s="894"/>
      <c r="Q832" s="894"/>
      <c r="R832" s="25"/>
      <c r="S832" s="25"/>
      <c r="T832" s="23"/>
      <c r="U832" s="23"/>
      <c r="V832" s="23"/>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8"/>
      <c r="E833" s="18"/>
      <c r="F833" s="18"/>
      <c r="G833" s="18" t="s">
        <v>39</v>
      </c>
      <c r="H833" s="891"/>
      <c r="I833" s="18"/>
      <c r="J833" s="24" t="s">
        <v>383</v>
      </c>
      <c r="K833" s="24" t="s">
        <v>56</v>
      </c>
      <c r="L833" s="24" t="s">
        <v>57</v>
      </c>
      <c r="M833" s="24" t="s">
        <v>58</v>
      </c>
      <c r="N833" s="24" t="s">
        <v>59</v>
      </c>
      <c r="O833" s="24" t="s">
        <v>880</v>
      </c>
      <c r="P833" s="24" t="s">
        <v>881</v>
      </c>
      <c r="Q833" s="24" t="s">
        <v>882</v>
      </c>
      <c r="R833" s="24" t="s">
        <v>1187</v>
      </c>
      <c r="S833" s="24"/>
      <c r="T833" s="135" t="s">
        <v>1023</v>
      </c>
      <c r="U833" s="23"/>
      <c r="V833" s="23"/>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18"/>
      <c r="D834" s="18"/>
      <c r="E834" s="18"/>
      <c r="F834" s="27"/>
      <c r="G834" s="50"/>
      <c r="H834" s="32"/>
      <c r="I834" s="680" t="str">
        <f>General!O17</f>
        <v>a</v>
      </c>
      <c r="J834" s="240">
        <v>0</v>
      </c>
      <c r="K834" s="240">
        <v>0</v>
      </c>
      <c r="L834" s="240">
        <v>0</v>
      </c>
      <c r="M834" s="240">
        <v>0</v>
      </c>
      <c r="N834" s="240">
        <v>0</v>
      </c>
      <c r="O834" s="240">
        <v>0</v>
      </c>
      <c r="P834" s="240">
        <v>0</v>
      </c>
      <c r="Q834" s="240">
        <v>0</v>
      </c>
      <c r="R834" s="240">
        <v>0</v>
      </c>
      <c r="S834" s="28"/>
      <c r="T834" s="695">
        <v>0</v>
      </c>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27"/>
      <c r="G835" s="50"/>
      <c r="H835" s="32"/>
      <c r="I835" s="680" t="str">
        <f>General!O18</f>
        <v>ar</v>
      </c>
      <c r="J835" s="240">
        <v>10</v>
      </c>
      <c r="K835" s="240">
        <v>10</v>
      </c>
      <c r="L835" s="240">
        <v>10</v>
      </c>
      <c r="M835" s="240">
        <v>10</v>
      </c>
      <c r="N835" s="240">
        <v>10</v>
      </c>
      <c r="O835" s="240">
        <v>10</v>
      </c>
      <c r="P835" s="240">
        <v>10</v>
      </c>
      <c r="Q835" s="240">
        <v>10</v>
      </c>
      <c r="R835" s="240">
        <v>10</v>
      </c>
      <c r="S835" s="28"/>
      <c r="T835" s="695">
        <v>1</v>
      </c>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27"/>
      <c r="G836" s="50"/>
      <c r="H836" s="32"/>
      <c r="I836" s="680" t="str">
        <f>General!O19</f>
        <v>a2</v>
      </c>
      <c r="J836" s="240">
        <v>0</v>
      </c>
      <c r="K836" s="240">
        <v>0</v>
      </c>
      <c r="L836" s="240">
        <v>0</v>
      </c>
      <c r="M836" s="240">
        <v>0</v>
      </c>
      <c r="N836" s="240">
        <v>0</v>
      </c>
      <c r="O836" s="240">
        <v>0</v>
      </c>
      <c r="P836" s="240">
        <v>0</v>
      </c>
      <c r="Q836" s="240">
        <v>0</v>
      </c>
      <c r="R836" s="240">
        <v>0</v>
      </c>
      <c r="S836" s="28"/>
      <c r="T836" s="695">
        <v>0</v>
      </c>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27"/>
      <c r="G837" s="50"/>
      <c r="H837" s="32"/>
      <c r="I837" s="680" t="str">
        <f>General!O20</f>
        <v>b</v>
      </c>
      <c r="J837" s="240">
        <v>100</v>
      </c>
      <c r="K837" s="240">
        <v>100</v>
      </c>
      <c r="L837" s="240">
        <v>100</v>
      </c>
      <c r="M837" s="240">
        <v>100</v>
      </c>
      <c r="N837" s="240">
        <v>100</v>
      </c>
      <c r="O837" s="240">
        <v>100</v>
      </c>
      <c r="P837" s="240">
        <v>100</v>
      </c>
      <c r="Q837" s="240">
        <v>100</v>
      </c>
      <c r="R837" s="240">
        <v>100</v>
      </c>
      <c r="S837" s="28"/>
      <c r="T837" s="695">
        <v>1</v>
      </c>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27"/>
      <c r="G838" s="50"/>
      <c r="H838" s="32"/>
      <c r="I838" s="680" t="str">
        <f>General!O21</f>
        <v>bd</v>
      </c>
      <c r="J838" s="240">
        <v>100</v>
      </c>
      <c r="K838" s="240">
        <v>100</v>
      </c>
      <c r="L838" s="240">
        <v>100</v>
      </c>
      <c r="M838" s="240">
        <v>100</v>
      </c>
      <c r="N838" s="240">
        <v>100</v>
      </c>
      <c r="O838" s="240">
        <v>100</v>
      </c>
      <c r="P838" s="240">
        <v>100</v>
      </c>
      <c r="Q838" s="240">
        <v>100</v>
      </c>
      <c r="R838" s="240">
        <v>100</v>
      </c>
      <c r="S838" s="28"/>
      <c r="T838" s="695">
        <v>1</v>
      </c>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27"/>
      <c r="G839" s="50"/>
      <c r="H839" s="32"/>
      <c r="I839" s="680" t="str">
        <f>General!O22</f>
        <v>f</v>
      </c>
      <c r="J839" s="241">
        <v>120</v>
      </c>
      <c r="K839" s="241">
        <v>120</v>
      </c>
      <c r="L839" s="241">
        <v>120</v>
      </c>
      <c r="M839" s="241">
        <v>120</v>
      </c>
      <c r="N839" s="241">
        <v>120</v>
      </c>
      <c r="O839" s="241">
        <v>120</v>
      </c>
      <c r="P839" s="241">
        <v>120</v>
      </c>
      <c r="Q839" s="241">
        <v>120</v>
      </c>
      <c r="R839" s="241">
        <v>120</v>
      </c>
      <c r="S839" s="28"/>
      <c r="T839" s="695">
        <v>1</v>
      </c>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27"/>
      <c r="G840" s="50"/>
      <c r="H840" s="32"/>
      <c r="I840" s="680" t="str">
        <f>General!O23</f>
        <v>h</v>
      </c>
      <c r="J840" s="241">
        <v>140</v>
      </c>
      <c r="K840" s="241">
        <v>140</v>
      </c>
      <c r="L840" s="241">
        <v>140</v>
      </c>
      <c r="M840" s="241">
        <v>140</v>
      </c>
      <c r="N840" s="241">
        <v>140</v>
      </c>
      <c r="O840" s="241">
        <v>140</v>
      </c>
      <c r="P840" s="241">
        <v>140</v>
      </c>
      <c r="Q840" s="241">
        <v>140</v>
      </c>
      <c r="R840" s="241">
        <v>140</v>
      </c>
      <c r="S840" s="28"/>
      <c r="T840" s="695">
        <v>1</v>
      </c>
      <c r="U840" s="59"/>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27"/>
      <c r="G841" s="50"/>
      <c r="H841" s="32"/>
      <c r="I841" s="680" t="str">
        <f>General!O24</f>
        <v>i</v>
      </c>
      <c r="J841" s="241">
        <v>90</v>
      </c>
      <c r="K841" s="241">
        <v>90</v>
      </c>
      <c r="L841" s="241">
        <v>90</v>
      </c>
      <c r="M841" s="241">
        <v>90</v>
      </c>
      <c r="N841" s="241">
        <v>90</v>
      </c>
      <c r="O841" s="241">
        <v>90</v>
      </c>
      <c r="P841" s="241">
        <v>90</v>
      </c>
      <c r="Q841" s="241">
        <v>90</v>
      </c>
      <c r="R841" s="241">
        <v>90</v>
      </c>
      <c r="S841" s="28"/>
      <c r="T841" s="695">
        <v>1</v>
      </c>
      <c r="U841" s="59"/>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37"/>
      <c r="G842" s="50"/>
      <c r="H842" s="32"/>
      <c r="I842" s="680" t="str">
        <f>General!O25</f>
        <v>j</v>
      </c>
      <c r="J842" s="241">
        <v>0</v>
      </c>
      <c r="K842" s="241">
        <v>0</v>
      </c>
      <c r="L842" s="241">
        <v>0</v>
      </c>
      <c r="M842" s="241">
        <v>0</v>
      </c>
      <c r="N842" s="241">
        <v>0</v>
      </c>
      <c r="O842" s="241">
        <v>0</v>
      </c>
      <c r="P842" s="241">
        <v>0</v>
      </c>
      <c r="Q842" s="241">
        <v>0</v>
      </c>
      <c r="R842" s="241">
        <v>0</v>
      </c>
      <c r="S842" s="28"/>
      <c r="T842" s="695">
        <v>1</v>
      </c>
      <c r="U842" s="59"/>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37"/>
      <c r="G843" s="50"/>
      <c r="H843" s="32"/>
      <c r="I843" s="680" t="str">
        <f>General!O26</f>
        <v>jc</v>
      </c>
      <c r="J843" s="698">
        <f>J844*$T$843+J842*(1-$T$843)</f>
        <v>1</v>
      </c>
      <c r="K843" s="698">
        <f t="shared" ref="K843:P843" si="187">K844*$T$843+K842*(1-$T$843)</f>
        <v>1</v>
      </c>
      <c r="L843" s="698">
        <f t="shared" si="187"/>
        <v>1</v>
      </c>
      <c r="M843" s="698">
        <f t="shared" si="187"/>
        <v>1</v>
      </c>
      <c r="N843" s="698">
        <f t="shared" si="187"/>
        <v>1</v>
      </c>
      <c r="O843" s="698">
        <f t="shared" si="187"/>
        <v>1</v>
      </c>
      <c r="P843" s="698">
        <f t="shared" si="187"/>
        <v>1</v>
      </c>
      <c r="Q843" s="698">
        <f>Q844*$T$843+Q842*(1-$T$843)</f>
        <v>1</v>
      </c>
      <c r="R843" s="698">
        <f>R844*$T$843+R842*(1-$T$843)</f>
        <v>1</v>
      </c>
      <c r="S843" s="28"/>
      <c r="T843" s="697">
        <v>0.1</v>
      </c>
      <c r="U843" s="59"/>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37"/>
      <c r="G844" s="50"/>
      <c r="H844" s="32"/>
      <c r="I844" s="680" t="str">
        <f>General!O27</f>
        <v>jr</v>
      </c>
      <c r="J844" s="241">
        <v>10</v>
      </c>
      <c r="K844" s="241">
        <v>10</v>
      </c>
      <c r="L844" s="241">
        <v>10</v>
      </c>
      <c r="M844" s="241">
        <v>10</v>
      </c>
      <c r="N844" s="241">
        <v>10</v>
      </c>
      <c r="O844" s="241">
        <v>10</v>
      </c>
      <c r="P844" s="241">
        <v>10</v>
      </c>
      <c r="Q844" s="241">
        <v>10</v>
      </c>
      <c r="R844" s="241">
        <v>10</v>
      </c>
      <c r="S844" s="28"/>
      <c r="T844" s="695">
        <v>1</v>
      </c>
      <c r="U844" s="59"/>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34"/>
      <c r="G845" s="35"/>
      <c r="H845" s="35"/>
      <c r="I845" s="680" t="str">
        <f>General!O28</f>
        <v>k</v>
      </c>
      <c r="J845" s="241">
        <v>90</v>
      </c>
      <c r="K845" s="241">
        <v>90</v>
      </c>
      <c r="L845" s="241">
        <v>90</v>
      </c>
      <c r="M845" s="241">
        <v>90</v>
      </c>
      <c r="N845" s="241">
        <v>90</v>
      </c>
      <c r="O845" s="241">
        <v>90</v>
      </c>
      <c r="P845" s="241">
        <v>90</v>
      </c>
      <c r="Q845" s="241">
        <v>90</v>
      </c>
      <c r="R845" s="241">
        <v>90</v>
      </c>
      <c r="S845" s="28"/>
      <c r="T845" s="695">
        <v>1</v>
      </c>
      <c r="U845" s="59"/>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34"/>
      <c r="G846" s="35"/>
      <c r="H846" s="35"/>
      <c r="I846" s="680" t="str">
        <f>General!O29</f>
        <v>l</v>
      </c>
      <c r="J846" s="241">
        <v>120</v>
      </c>
      <c r="K846" s="241">
        <v>120</v>
      </c>
      <c r="L846" s="241">
        <v>120</v>
      </c>
      <c r="M846" s="241">
        <v>120</v>
      </c>
      <c r="N846" s="241">
        <v>120</v>
      </c>
      <c r="O846" s="241">
        <v>120</v>
      </c>
      <c r="P846" s="241">
        <v>120</v>
      </c>
      <c r="Q846" s="241">
        <v>120</v>
      </c>
      <c r="R846" s="241">
        <v>120</v>
      </c>
      <c r="S846" s="28"/>
      <c r="T846" s="695">
        <v>1</v>
      </c>
      <c r="U846" s="59"/>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34"/>
      <c r="G847" s="35"/>
      <c r="H847" s="35"/>
      <c r="I847" s="680" t="str">
        <f>General!O30</f>
        <v>m</v>
      </c>
      <c r="J847" s="241">
        <v>0</v>
      </c>
      <c r="K847" s="241">
        <v>0</v>
      </c>
      <c r="L847" s="241">
        <v>0</v>
      </c>
      <c r="M847" s="241">
        <v>0</v>
      </c>
      <c r="N847" s="241">
        <v>0</v>
      </c>
      <c r="O847" s="241">
        <v>0</v>
      </c>
      <c r="P847" s="241">
        <v>0</v>
      </c>
      <c r="Q847" s="241">
        <v>0</v>
      </c>
      <c r="R847" s="241">
        <v>0</v>
      </c>
      <c r="S847" s="28"/>
      <c r="T847" s="695">
        <v>0</v>
      </c>
      <c r="U847" s="59"/>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27"/>
      <c r="G848" s="50"/>
      <c r="H848" s="32"/>
      <c r="I848" s="680" t="str">
        <f>General!O31</f>
        <v>o</v>
      </c>
      <c r="J848" s="240">
        <v>120</v>
      </c>
      <c r="K848" s="240">
        <v>120</v>
      </c>
      <c r="L848" s="240">
        <v>120</v>
      </c>
      <c r="M848" s="240">
        <v>120</v>
      </c>
      <c r="N848" s="240">
        <v>120</v>
      </c>
      <c r="O848" s="240">
        <v>120</v>
      </c>
      <c r="P848" s="240">
        <v>120</v>
      </c>
      <c r="Q848" s="240">
        <v>120</v>
      </c>
      <c r="R848" s="240">
        <v>120</v>
      </c>
      <c r="S848" s="28"/>
      <c r="T848" s="695">
        <v>1</v>
      </c>
      <c r="U848" s="59"/>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27"/>
      <c r="G849" s="50"/>
      <c r="H849" s="32"/>
      <c r="I849" s="680" t="str">
        <f>General!O32</f>
        <v>od</v>
      </c>
      <c r="J849" s="242">
        <v>120</v>
      </c>
      <c r="K849" s="242">
        <v>120</v>
      </c>
      <c r="L849" s="242">
        <v>120</v>
      </c>
      <c r="M849" s="242">
        <v>120</v>
      </c>
      <c r="N849" s="242">
        <v>120</v>
      </c>
      <c r="O849" s="242">
        <v>120</v>
      </c>
      <c r="P849" s="242">
        <v>120</v>
      </c>
      <c r="Q849" s="242">
        <v>120</v>
      </c>
      <c r="R849" s="242">
        <v>120</v>
      </c>
      <c r="S849" s="28"/>
      <c r="T849" s="695">
        <v>1</v>
      </c>
      <c r="U849" s="59"/>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27"/>
      <c r="G850" s="51"/>
      <c r="H850" s="52"/>
      <c r="I850" s="680" t="str">
        <f>General!O33</f>
        <v>of</v>
      </c>
      <c r="J850" s="242">
        <v>100</v>
      </c>
      <c r="K850" s="242">
        <v>100</v>
      </c>
      <c r="L850" s="242">
        <v>100</v>
      </c>
      <c r="M850" s="242">
        <v>100</v>
      </c>
      <c r="N850" s="242">
        <v>100</v>
      </c>
      <c r="O850" s="242">
        <v>100</v>
      </c>
      <c r="P850" s="242">
        <v>100</v>
      </c>
      <c r="Q850" s="242">
        <v>100</v>
      </c>
      <c r="R850" s="242">
        <v>100</v>
      </c>
      <c r="S850" s="27"/>
      <c r="T850" s="696">
        <v>1</v>
      </c>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25">
      <c r="A851" s="7"/>
      <c r="B851" s="8"/>
      <c r="C851" s="18"/>
      <c r="D851" s="18"/>
      <c r="E851" s="18"/>
      <c r="F851" s="27"/>
      <c r="G851" s="51"/>
      <c r="H851" s="52"/>
      <c r="I851" s="680" t="str">
        <f>General!O34</f>
        <v>r</v>
      </c>
      <c r="J851" s="242">
        <v>3</v>
      </c>
      <c r="K851" s="242">
        <v>3</v>
      </c>
      <c r="L851" s="242">
        <v>3</v>
      </c>
      <c r="M851" s="242">
        <v>3</v>
      </c>
      <c r="N851" s="242">
        <v>3</v>
      </c>
      <c r="O851" s="242">
        <v>3</v>
      </c>
      <c r="P851" s="242">
        <v>3</v>
      </c>
      <c r="Q851" s="242">
        <v>3</v>
      </c>
      <c r="R851" s="242">
        <v>3</v>
      </c>
      <c r="S851" s="27"/>
      <c r="T851" s="696">
        <v>1</v>
      </c>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25">
      <c r="A852" s="7"/>
      <c r="B852" s="8"/>
      <c r="C852" s="18"/>
      <c r="D852" s="18"/>
      <c r="E852" s="18"/>
      <c r="F852" s="27"/>
      <c r="G852" s="51"/>
      <c r="H852" s="52"/>
      <c r="I852" s="680" t="str">
        <f>General!O35</f>
        <v>rd</v>
      </c>
      <c r="J852" s="242">
        <v>3</v>
      </c>
      <c r="K852" s="242">
        <v>3</v>
      </c>
      <c r="L852" s="242">
        <v>3</v>
      </c>
      <c r="M852" s="242">
        <v>3</v>
      </c>
      <c r="N852" s="242">
        <v>3</v>
      </c>
      <c r="O852" s="242">
        <v>3</v>
      </c>
      <c r="P852" s="242">
        <v>3</v>
      </c>
      <c r="Q852" s="242">
        <v>3</v>
      </c>
      <c r="R852" s="242">
        <v>3</v>
      </c>
      <c r="S852" s="27"/>
      <c r="T852" s="696">
        <v>1</v>
      </c>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18"/>
      <c r="D853" s="18"/>
      <c r="E853" s="18"/>
      <c r="F853" s="27"/>
      <c r="G853" s="51"/>
      <c r="H853" s="52"/>
      <c r="I853" s="680" t="str">
        <f>General!O36</f>
        <v>s</v>
      </c>
      <c r="J853" s="242">
        <v>0</v>
      </c>
      <c r="K853" s="242">
        <v>0</v>
      </c>
      <c r="L853" s="242">
        <v>0</v>
      </c>
      <c r="M853" s="242">
        <v>0</v>
      </c>
      <c r="N853" s="242">
        <v>0</v>
      </c>
      <c r="O853" s="242">
        <v>0</v>
      </c>
      <c r="P853" s="242">
        <v>0</v>
      </c>
      <c r="Q853" s="242">
        <v>0</v>
      </c>
      <c r="R853" s="242">
        <v>0</v>
      </c>
      <c r="S853" s="49"/>
      <c r="T853" s="696">
        <v>0</v>
      </c>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25">
      <c r="A854" s="7"/>
      <c r="B854" s="8"/>
      <c r="C854" s="18"/>
      <c r="D854" s="18"/>
      <c r="E854" s="18"/>
      <c r="F854" s="27"/>
      <c r="G854" s="51"/>
      <c r="H854" s="52"/>
      <c r="I854" s="680" t="str">
        <f>General!O37</f>
        <v>sp</v>
      </c>
      <c r="J854" s="242">
        <v>0</v>
      </c>
      <c r="K854" s="242">
        <v>0</v>
      </c>
      <c r="L854" s="242">
        <v>0</v>
      </c>
      <c r="M854" s="242">
        <v>0</v>
      </c>
      <c r="N854" s="242">
        <v>0</v>
      </c>
      <c r="O854" s="242">
        <v>0</v>
      </c>
      <c r="P854" s="242">
        <v>0</v>
      </c>
      <c r="Q854" s="242">
        <v>0</v>
      </c>
      <c r="R854" s="242">
        <v>0</v>
      </c>
      <c r="S854" s="49"/>
      <c r="T854" s="696">
        <v>0</v>
      </c>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25">
      <c r="A855" s="7"/>
      <c r="B855" s="8"/>
      <c r="C855" s="18"/>
      <c r="D855" s="18"/>
      <c r="E855" s="18"/>
      <c r="F855" s="27"/>
      <c r="G855" s="51"/>
      <c r="H855" s="52"/>
      <c r="I855" s="680" t="str">
        <f>General!O38</f>
        <v>sr</v>
      </c>
      <c r="J855" s="242">
        <v>10</v>
      </c>
      <c r="K855" s="242">
        <v>10</v>
      </c>
      <c r="L855" s="242">
        <v>10</v>
      </c>
      <c r="M855" s="242">
        <v>10</v>
      </c>
      <c r="N855" s="242">
        <v>10</v>
      </c>
      <c r="O855" s="242">
        <v>10</v>
      </c>
      <c r="P855" s="242">
        <v>10</v>
      </c>
      <c r="Q855" s="242">
        <v>10</v>
      </c>
      <c r="R855" s="242">
        <v>10</v>
      </c>
      <c r="S855" s="49"/>
      <c r="T855" s="696">
        <v>1</v>
      </c>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25">
      <c r="A856" s="7"/>
      <c r="B856" s="8"/>
      <c r="C856" s="18"/>
      <c r="D856" s="18"/>
      <c r="E856" s="18"/>
      <c r="F856" s="27"/>
      <c r="G856" s="51"/>
      <c r="H856" s="52"/>
      <c r="I856" s="680" t="str">
        <f>General!O39</f>
        <v>t</v>
      </c>
      <c r="J856" s="242">
        <v>0</v>
      </c>
      <c r="K856" s="242">
        <v>0</v>
      </c>
      <c r="L856" s="242">
        <v>0</v>
      </c>
      <c r="M856" s="242">
        <v>0</v>
      </c>
      <c r="N856" s="242">
        <v>0</v>
      </c>
      <c r="O856" s="242">
        <v>0</v>
      </c>
      <c r="P856" s="242">
        <v>0</v>
      </c>
      <c r="Q856" s="242">
        <v>0</v>
      </c>
      <c r="R856" s="242">
        <v>0</v>
      </c>
      <c r="S856" s="49"/>
      <c r="T856" s="696">
        <v>0</v>
      </c>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25">
      <c r="A857" s="7"/>
      <c r="B857" s="8"/>
      <c r="C857" s="18"/>
      <c r="D857" s="18"/>
      <c r="E857" s="18"/>
      <c r="F857" s="27"/>
      <c r="G857" s="51"/>
      <c r="H857" s="52"/>
      <c r="I857" s="680" t="str">
        <f>General!O40</f>
        <v>tc</v>
      </c>
      <c r="J857" s="698">
        <f>J858*$T$857+J856*(1-$T$857)</f>
        <v>1</v>
      </c>
      <c r="K857" s="698">
        <f t="shared" ref="K857:P857" si="188">K858*$T$857+K856*(1-$T$857)</f>
        <v>1</v>
      </c>
      <c r="L857" s="698">
        <f t="shared" si="188"/>
        <v>1</v>
      </c>
      <c r="M857" s="698">
        <f t="shared" si="188"/>
        <v>1</v>
      </c>
      <c r="N857" s="698">
        <f t="shared" si="188"/>
        <v>1</v>
      </c>
      <c r="O857" s="698">
        <f t="shared" si="188"/>
        <v>1</v>
      </c>
      <c r="P857" s="698">
        <f t="shared" si="188"/>
        <v>1</v>
      </c>
      <c r="Q857" s="698">
        <f>Q858*$T$857+Q856*(1-$T$857)</f>
        <v>1</v>
      </c>
      <c r="R857" s="698">
        <f>R858*$T$857+R856*(1-$T$857)</f>
        <v>1</v>
      </c>
      <c r="S857" s="49"/>
      <c r="T857" s="697">
        <v>0.1</v>
      </c>
      <c r="U857" s="61"/>
      <c r="V857" s="60"/>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25">
      <c r="A858" s="7"/>
      <c r="B858" s="8"/>
      <c r="C858" s="18"/>
      <c r="D858" s="18"/>
      <c r="E858" s="18"/>
      <c r="F858" s="27"/>
      <c r="G858" s="51"/>
      <c r="H858" s="52"/>
      <c r="I858" s="680" t="str">
        <f>General!O41</f>
        <v>tr</v>
      </c>
      <c r="J858" s="242">
        <v>10</v>
      </c>
      <c r="K858" s="242">
        <v>10</v>
      </c>
      <c r="L858" s="242">
        <v>10</v>
      </c>
      <c r="M858" s="242">
        <v>10</v>
      </c>
      <c r="N858" s="242">
        <v>10</v>
      </c>
      <c r="O858" s="242">
        <v>10</v>
      </c>
      <c r="P858" s="242">
        <v>10</v>
      </c>
      <c r="Q858" s="242">
        <v>10</v>
      </c>
      <c r="R858" s="242">
        <v>10</v>
      </c>
      <c r="S858" s="49"/>
      <c r="T858" s="696">
        <v>1</v>
      </c>
      <c r="U858" s="61"/>
      <c r="V858" s="60"/>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25">
      <c r="A859" s="7"/>
      <c r="B859" s="8"/>
      <c r="C859" s="18"/>
      <c r="D859" s="18"/>
      <c r="E859" s="18"/>
      <c r="F859" s="27"/>
      <c r="G859" s="51"/>
      <c r="H859" s="52"/>
      <c r="I859" s="680" t="str">
        <f>General!O42</f>
        <v>u</v>
      </c>
      <c r="J859" s="242">
        <v>0</v>
      </c>
      <c r="K859" s="242">
        <v>0</v>
      </c>
      <c r="L859" s="242">
        <v>0</v>
      </c>
      <c r="M859" s="242">
        <v>0</v>
      </c>
      <c r="N859" s="242">
        <v>0</v>
      </c>
      <c r="O859" s="242">
        <v>0</v>
      </c>
      <c r="P859" s="242">
        <v>0</v>
      </c>
      <c r="Q859" s="242">
        <v>0</v>
      </c>
      <c r="R859" s="242">
        <v>0</v>
      </c>
      <c r="S859" s="49"/>
      <c r="T859" s="696">
        <v>0</v>
      </c>
      <c r="U859" s="61"/>
      <c r="V859" s="60"/>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25">
      <c r="A860" s="7"/>
      <c r="B860" s="8"/>
      <c r="C860" s="18"/>
      <c r="D860" s="18"/>
      <c r="E860" s="18"/>
      <c r="F860" s="27"/>
      <c r="G860" s="51"/>
      <c r="H860" s="52"/>
      <c r="I860" s="680" t="str">
        <f>General!O43</f>
        <v>uc</v>
      </c>
      <c r="J860" s="698">
        <f>J861*$T$860+J859*(1-$T$860)</f>
        <v>1</v>
      </c>
      <c r="K860" s="698">
        <f t="shared" ref="K860:P860" si="189">K861*$T$860+K859*(1-$T$860)</f>
        <v>1</v>
      </c>
      <c r="L860" s="698">
        <f t="shared" si="189"/>
        <v>1</v>
      </c>
      <c r="M860" s="698">
        <f t="shared" si="189"/>
        <v>1</v>
      </c>
      <c r="N860" s="698">
        <f t="shared" si="189"/>
        <v>1</v>
      </c>
      <c r="O860" s="698">
        <f t="shared" si="189"/>
        <v>1</v>
      </c>
      <c r="P860" s="698">
        <f t="shared" si="189"/>
        <v>1</v>
      </c>
      <c r="Q860" s="698">
        <f>Q861*$T$860+Q859*(1-$T$860)</f>
        <v>1</v>
      </c>
      <c r="R860" s="698">
        <f>R861*$T$860+R859*(1-$T$860)</f>
        <v>1</v>
      </c>
      <c r="S860" s="49"/>
      <c r="T860" s="697">
        <v>0.1</v>
      </c>
      <c r="U860" s="61"/>
      <c r="V860" s="60"/>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25">
      <c r="A861" s="7"/>
      <c r="B861" s="8"/>
      <c r="C861" s="18"/>
      <c r="D861" s="18"/>
      <c r="E861" s="18"/>
      <c r="F861" s="27"/>
      <c r="G861" s="51"/>
      <c r="H861" s="52"/>
      <c r="I861" s="680" t="str">
        <f>General!O44</f>
        <v>ur</v>
      </c>
      <c r="J861" s="242">
        <v>10</v>
      </c>
      <c r="K861" s="242">
        <v>10</v>
      </c>
      <c r="L861" s="242">
        <v>10</v>
      </c>
      <c r="M861" s="242">
        <v>10</v>
      </c>
      <c r="N861" s="242">
        <v>10</v>
      </c>
      <c r="O861" s="242">
        <v>10</v>
      </c>
      <c r="P861" s="242">
        <v>10</v>
      </c>
      <c r="Q861" s="242">
        <v>10</v>
      </c>
      <c r="R861" s="242">
        <v>10</v>
      </c>
      <c r="S861" s="49"/>
      <c r="T861" s="696">
        <v>1</v>
      </c>
      <c r="U861" s="61"/>
      <c r="V861" s="60"/>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25">
      <c r="A862" s="7"/>
      <c r="B862" s="8"/>
      <c r="C862" s="18"/>
      <c r="D862" s="18"/>
      <c r="E862" s="18"/>
      <c r="F862" s="27"/>
      <c r="G862" s="51"/>
      <c r="H862" s="52"/>
      <c r="I862" s="680" t="str">
        <f>General!O45</f>
        <v>v</v>
      </c>
      <c r="J862" s="242">
        <v>90</v>
      </c>
      <c r="K862" s="242">
        <v>90</v>
      </c>
      <c r="L862" s="242">
        <v>90</v>
      </c>
      <c r="M862" s="242">
        <v>90</v>
      </c>
      <c r="N862" s="242">
        <v>90</v>
      </c>
      <c r="O862" s="242">
        <v>90</v>
      </c>
      <c r="P862" s="242">
        <v>90</v>
      </c>
      <c r="Q862" s="242">
        <v>90</v>
      </c>
      <c r="R862" s="242">
        <v>90</v>
      </c>
      <c r="S862" s="49"/>
      <c r="T862" s="696">
        <v>1</v>
      </c>
      <c r="U862" s="61"/>
      <c r="V862" s="60"/>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25">
      <c r="A863" s="7"/>
      <c r="B863" s="8"/>
      <c r="C863" s="18"/>
      <c r="D863" s="18"/>
      <c r="E863" s="18"/>
      <c r="F863" s="27"/>
      <c r="G863" s="51"/>
      <c r="H863" s="52"/>
      <c r="I863" s="680" t="str">
        <f>General!O46</f>
        <v>w</v>
      </c>
      <c r="J863" s="242">
        <v>120</v>
      </c>
      <c r="K863" s="242">
        <v>120</v>
      </c>
      <c r="L863" s="242">
        <v>120</v>
      </c>
      <c r="M863" s="242">
        <v>120</v>
      </c>
      <c r="N863" s="242">
        <v>120</v>
      </c>
      <c r="O863" s="242">
        <v>120</v>
      </c>
      <c r="P863" s="242">
        <v>120</v>
      </c>
      <c r="Q863" s="242">
        <v>120</v>
      </c>
      <c r="R863" s="242">
        <v>120</v>
      </c>
      <c r="S863" s="49"/>
      <c r="T863" s="696">
        <v>1</v>
      </c>
      <c r="U863" s="61"/>
      <c r="V863" s="60"/>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18"/>
      <c r="D864" s="18"/>
      <c r="E864" s="18"/>
      <c r="F864" s="27"/>
      <c r="G864" s="51"/>
      <c r="H864" s="52"/>
      <c r="I864" s="680" t="str">
        <f>General!O47</f>
        <v>wd</v>
      </c>
      <c r="J864" s="242">
        <v>120</v>
      </c>
      <c r="K864" s="242">
        <v>120</v>
      </c>
      <c r="L864" s="242">
        <v>120</v>
      </c>
      <c r="M864" s="242">
        <v>120</v>
      </c>
      <c r="N864" s="242">
        <v>120</v>
      </c>
      <c r="O864" s="242">
        <v>120</v>
      </c>
      <c r="P864" s="242">
        <v>120</v>
      </c>
      <c r="Q864" s="242">
        <v>120</v>
      </c>
      <c r="R864" s="242">
        <v>120</v>
      </c>
      <c r="S864" s="49"/>
      <c r="T864" s="696">
        <v>1</v>
      </c>
      <c r="U864" s="61"/>
      <c r="V864" s="60"/>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8"/>
      <c r="E865" s="18"/>
      <c r="F865" s="27"/>
      <c r="G865" s="51"/>
      <c r="H865" s="52"/>
      <c r="I865" s="680" t="str">
        <f>General!O48</f>
        <v>x</v>
      </c>
      <c r="J865" s="242">
        <v>0</v>
      </c>
      <c r="K865" s="242">
        <v>0</v>
      </c>
      <c r="L865" s="242">
        <v>0</v>
      </c>
      <c r="M865" s="242">
        <v>0</v>
      </c>
      <c r="N865" s="242">
        <v>0</v>
      </c>
      <c r="O865" s="242">
        <v>0</v>
      </c>
      <c r="P865" s="242">
        <v>0</v>
      </c>
      <c r="Q865" s="242">
        <v>0</v>
      </c>
      <c r="R865" s="242">
        <v>0</v>
      </c>
      <c r="S865" s="49"/>
      <c r="T865" s="696">
        <v>0</v>
      </c>
      <c r="U865" s="61"/>
      <c r="V865" s="60"/>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18"/>
      <c r="D866" s="18"/>
      <c r="E866" s="18"/>
      <c r="F866" s="27"/>
      <c r="G866" s="51"/>
      <c r="H866" s="52"/>
      <c r="I866" s="680" t="str">
        <f>General!O49</f>
        <v>xc</v>
      </c>
      <c r="J866" s="698">
        <f>J867*$T$866+J865*(1-$T$866)</f>
        <v>1</v>
      </c>
      <c r="K866" s="698">
        <f t="shared" ref="K866:P866" si="190">K867*$T$866+K865*(1-$T$866)</f>
        <v>1</v>
      </c>
      <c r="L866" s="698">
        <f t="shared" si="190"/>
        <v>1</v>
      </c>
      <c r="M866" s="698">
        <f t="shared" si="190"/>
        <v>1</v>
      </c>
      <c r="N866" s="698">
        <f t="shared" si="190"/>
        <v>1</v>
      </c>
      <c r="O866" s="698">
        <f t="shared" si="190"/>
        <v>1</v>
      </c>
      <c r="P866" s="698">
        <f t="shared" si="190"/>
        <v>1</v>
      </c>
      <c r="Q866" s="698">
        <f>Q867*$T$866+Q865*(1-$T$866)</f>
        <v>1</v>
      </c>
      <c r="R866" s="698">
        <f>R867*$T$866+R865*(1-$T$866)</f>
        <v>1</v>
      </c>
      <c r="S866" s="49"/>
      <c r="T866" s="697">
        <v>0.1</v>
      </c>
      <c r="U866" s="61"/>
      <c r="V866" s="60"/>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27"/>
      <c r="G867" s="51"/>
      <c r="H867" s="52"/>
      <c r="I867" s="680" t="str">
        <f>General!O50</f>
        <v>xr</v>
      </c>
      <c r="J867" s="242">
        <v>10</v>
      </c>
      <c r="K867" s="242">
        <v>10</v>
      </c>
      <c r="L867" s="242">
        <v>10</v>
      </c>
      <c r="M867" s="242">
        <v>10</v>
      </c>
      <c r="N867" s="242">
        <v>10</v>
      </c>
      <c r="O867" s="242">
        <v>10</v>
      </c>
      <c r="P867" s="242">
        <v>10</v>
      </c>
      <c r="Q867" s="242">
        <v>10</v>
      </c>
      <c r="R867" s="242">
        <v>10</v>
      </c>
      <c r="S867" s="49"/>
      <c r="T867" s="696">
        <v>1</v>
      </c>
      <c r="U867" s="61"/>
      <c r="V867" s="60"/>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27"/>
      <c r="G868" s="51"/>
      <c r="H868" s="52"/>
      <c r="I868" s="680" t="str">
        <f>General!O51</f>
        <v>z</v>
      </c>
      <c r="J868" s="242">
        <v>5</v>
      </c>
      <c r="K868" s="242">
        <v>5</v>
      </c>
      <c r="L868" s="242">
        <v>5</v>
      </c>
      <c r="M868" s="242">
        <v>5</v>
      </c>
      <c r="N868" s="242">
        <v>5</v>
      </c>
      <c r="O868" s="242">
        <v>5</v>
      </c>
      <c r="P868" s="242">
        <v>5</v>
      </c>
      <c r="Q868" s="242">
        <v>5</v>
      </c>
      <c r="R868" s="242">
        <v>5</v>
      </c>
      <c r="S868" s="49"/>
      <c r="T868" s="696">
        <v>1</v>
      </c>
      <c r="U868" s="61"/>
      <c r="V868" s="60"/>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25">
      <c r="A869" s="7"/>
      <c r="B869" s="8"/>
      <c r="C869" s="18"/>
      <c r="D869" s="18"/>
      <c r="E869" s="18"/>
      <c r="F869" s="27"/>
      <c r="G869" s="51"/>
      <c r="H869" s="52"/>
      <c r="I869" s="680" t="str">
        <f>General!O52</f>
        <v>zd</v>
      </c>
      <c r="J869" s="242">
        <v>5</v>
      </c>
      <c r="K869" s="242">
        <v>5</v>
      </c>
      <c r="L869" s="242">
        <v>5</v>
      </c>
      <c r="M869" s="242">
        <v>5</v>
      </c>
      <c r="N869" s="242">
        <v>5</v>
      </c>
      <c r="O869" s="242">
        <v>5</v>
      </c>
      <c r="P869" s="242">
        <v>5</v>
      </c>
      <c r="Q869" s="242">
        <v>5</v>
      </c>
      <c r="R869" s="242">
        <v>5</v>
      </c>
      <c r="S869" s="49"/>
      <c r="T869" s="696">
        <v>1</v>
      </c>
      <c r="U869" s="61"/>
      <c r="V869" s="60"/>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25">
      <c r="A870" s="7"/>
      <c r="B870" s="8"/>
      <c r="C870" s="18"/>
      <c r="D870" s="18"/>
      <c r="E870" s="18"/>
      <c r="F870" s="27"/>
      <c r="G870" s="51"/>
      <c r="H870" s="52"/>
      <c r="I870" s="52"/>
      <c r="J870" s="52"/>
      <c r="K870" s="52"/>
      <c r="L870" s="52"/>
      <c r="M870" s="52"/>
      <c r="N870" s="52"/>
      <c r="O870" s="52"/>
      <c r="P870" s="52"/>
      <c r="Q870" s="52"/>
      <c r="R870" s="52"/>
      <c r="S870" s="52"/>
      <c r="T870" s="52"/>
      <c r="U870" s="61"/>
      <c r="V870" s="60"/>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5.0999999999999996" customHeight="1" outlineLevel="1" x14ac:dyDescent="0.25">
      <c r="A871" s="7"/>
      <c r="B871" s="8"/>
      <c r="C871" s="18"/>
      <c r="D871" s="18"/>
      <c r="E871" s="18"/>
      <c r="F871" s="37"/>
      <c r="G871" s="38"/>
      <c r="H871" s="38"/>
      <c r="I871" s="38"/>
      <c r="J871" s="39"/>
      <c r="K871" s="39"/>
      <c r="L871" s="39"/>
      <c r="M871" s="39"/>
      <c r="N871" s="39"/>
      <c r="O871" s="39"/>
      <c r="P871" s="39"/>
      <c r="Q871" s="39"/>
      <c r="R871" s="39"/>
      <c r="S871" s="39"/>
      <c r="T871" s="39"/>
      <c r="U871" s="39"/>
      <c r="V871" s="31"/>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25.35" customHeight="1" outlineLevel="1" x14ac:dyDescent="0.25">
      <c r="A872" s="7"/>
      <c r="B872" s="8"/>
      <c r="C872" s="40"/>
      <c r="D872" s="40"/>
      <c r="E872" s="40"/>
      <c r="F872" s="40"/>
      <c r="G872" s="41" t="str">
        <f>G826</f>
        <v>SEEDING RATES</v>
      </c>
      <c r="H872" s="40"/>
      <c r="I872" s="40"/>
      <c r="J872" s="40"/>
      <c r="K872" s="40"/>
      <c r="L872" s="40"/>
      <c r="M872" s="40"/>
      <c r="N872" s="40"/>
      <c r="O872" s="40"/>
      <c r="P872" s="40"/>
      <c r="Q872" s="40"/>
      <c r="R872" s="40"/>
      <c r="S872" s="40"/>
      <c r="T872" s="40"/>
      <c r="U872" s="40"/>
      <c r="V872" s="40"/>
      <c r="W872" s="42" t="s">
        <v>24</v>
      </c>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8"/>
      <c r="D873" s="8"/>
      <c r="E873" s="8"/>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x14ac:dyDescent="0.25">
      <c r="A874" s="7"/>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0999999999999996" customHeight="1" thickBot="1" x14ac:dyDescent="0.3">
      <c r="A875" s="7"/>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5.0999999999999996" customHeight="1" x14ac:dyDescent="0.25">
      <c r="A876" s="7"/>
      <c r="B876" s="8"/>
      <c r="C876" s="10" t="s">
        <v>0</v>
      </c>
      <c r="D876" s="10"/>
      <c r="E876" s="10"/>
      <c r="F876" s="10"/>
      <c r="G876" s="10"/>
      <c r="H876" s="10"/>
      <c r="I876" s="10"/>
      <c r="J876" s="10"/>
      <c r="K876" s="10"/>
      <c r="L876" s="10"/>
      <c r="M876" s="10"/>
      <c r="N876" s="10"/>
      <c r="O876" s="10"/>
      <c r="P876" s="10"/>
      <c r="Q876" s="11"/>
      <c r="R876" s="10"/>
      <c r="S876" s="10"/>
      <c r="T876" s="10"/>
      <c r="U876" s="11"/>
      <c r="V876" s="11"/>
      <c r="W876" s="12"/>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x14ac:dyDescent="0.25">
      <c r="A877" s="7"/>
      <c r="B877" s="8"/>
      <c r="C877" s="13"/>
      <c r="D877" s="13"/>
      <c r="E877" s="13" t="s">
        <v>1</v>
      </c>
      <c r="F877" s="14"/>
      <c r="G877" s="15" t="s">
        <v>40</v>
      </c>
      <c r="H877" s="15"/>
      <c r="I877" s="14"/>
      <c r="J877" s="14"/>
      <c r="K877" s="14"/>
      <c r="L877" s="14"/>
      <c r="M877" s="14"/>
      <c r="N877" s="14"/>
      <c r="O877" s="14"/>
      <c r="P877" s="14"/>
      <c r="Q877" s="14"/>
      <c r="R877" s="14"/>
      <c r="S877" s="14"/>
      <c r="T877" s="14"/>
      <c r="U877" s="14"/>
      <c r="V877" s="14"/>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3"/>
      <c r="D878" s="13"/>
      <c r="E878" s="18"/>
      <c r="F878" s="14"/>
      <c r="G878" s="14" t="s">
        <v>41</v>
      </c>
      <c r="H878" s="14"/>
      <c r="J878" s="14"/>
      <c r="K878" s="14"/>
      <c r="L878" s="14"/>
      <c r="M878" s="14"/>
      <c r="N878" s="53" t="s">
        <v>1272</v>
      </c>
      <c r="O878" s="14"/>
      <c r="P878" s="14"/>
      <c r="Q878" s="14"/>
      <c r="R878" s="14"/>
      <c r="S878" s="14"/>
      <c r="T878" s="14"/>
      <c r="U878" s="14"/>
      <c r="V878" s="14"/>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18"/>
      <c r="D879" s="13"/>
      <c r="E879" s="18"/>
      <c r="F879" s="14"/>
      <c r="G879" s="685">
        <v>2019</v>
      </c>
      <c r="H879" s="46"/>
      <c r="J879" s="14"/>
      <c r="K879" s="14"/>
      <c r="L879" s="14"/>
      <c r="M879" s="14"/>
      <c r="N879" s="14"/>
      <c r="O879" s="14"/>
      <c r="P879" s="14"/>
      <c r="Q879" s="14"/>
      <c r="R879" s="14"/>
      <c r="S879" s="14"/>
      <c r="T879" s="14"/>
      <c r="U879" s="14"/>
      <c r="V879" s="14"/>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21">
        <v>0</v>
      </c>
      <c r="D880" s="13"/>
      <c r="E880" s="18"/>
      <c r="F880" s="14"/>
      <c r="G880" s="22"/>
      <c r="H880" s="22"/>
      <c r="J880" s="14"/>
      <c r="N880" s="14"/>
      <c r="Q880" s="14"/>
      <c r="U880" s="14"/>
      <c r="V880" s="14"/>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18"/>
      <c r="G881" s="18"/>
      <c r="H881" s="18"/>
      <c r="I881" s="18"/>
      <c r="J881" s="18"/>
      <c r="K881" s="23"/>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25">
      <c r="A882" s="7"/>
      <c r="B882" s="8"/>
      <c r="C882" s="18"/>
      <c r="D882" s="18"/>
      <c r="E882" s="18"/>
      <c r="F882" s="18"/>
      <c r="G882" s="54"/>
      <c r="H882" s="54"/>
      <c r="I882" s="54"/>
      <c r="J882" s="54"/>
      <c r="K882" s="54"/>
      <c r="L882" s="26"/>
      <c r="M882" s="26"/>
      <c r="N882" s="54"/>
      <c r="O882" s="26"/>
      <c r="P882" s="26"/>
      <c r="Q882" s="47"/>
      <c r="R882" s="54"/>
      <c r="S882" s="54"/>
      <c r="T882" s="54"/>
      <c r="U882" s="23"/>
      <c r="V882" s="47"/>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25">
      <c r="A883" s="7"/>
      <c r="B883" s="8"/>
      <c r="C883" s="18"/>
      <c r="D883" s="18"/>
      <c r="E883" s="18"/>
      <c r="F883" s="18"/>
      <c r="G883" s="54"/>
      <c r="H883" s="54" t="s">
        <v>45</v>
      </c>
      <c r="I883" s="54" t="s">
        <v>45</v>
      </c>
      <c r="J883" s="54"/>
      <c r="K883" s="54"/>
      <c r="L883" s="26" t="s">
        <v>46</v>
      </c>
      <c r="M883" s="26" t="s">
        <v>47</v>
      </c>
      <c r="N883" s="26"/>
      <c r="O883" s="26" t="s">
        <v>46</v>
      </c>
      <c r="P883" s="26" t="s">
        <v>47</v>
      </c>
      <c r="Q883" s="48"/>
      <c r="R883" s="54"/>
      <c r="S883" s="54"/>
      <c r="T883" s="54"/>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25">
      <c r="A884" s="7"/>
      <c r="B884" s="8"/>
      <c r="C884" s="18"/>
      <c r="D884" s="18"/>
      <c r="E884" s="18"/>
      <c r="F884" s="18"/>
      <c r="G884" s="47" t="s">
        <v>396</v>
      </c>
      <c r="H884" s="54" t="s">
        <v>235</v>
      </c>
      <c r="I884" s="54" t="s">
        <v>42</v>
      </c>
      <c r="J884" s="54" t="s">
        <v>236</v>
      </c>
      <c r="K884" s="26" t="s">
        <v>43</v>
      </c>
      <c r="L884" s="26" t="s">
        <v>237</v>
      </c>
      <c r="M884" s="26" t="s">
        <v>238</v>
      </c>
      <c r="N884" s="26" t="s">
        <v>44</v>
      </c>
      <c r="O884" s="26" t="s">
        <v>240</v>
      </c>
      <c r="P884" s="26" t="s">
        <v>241</v>
      </c>
      <c r="Q884" s="162" t="s">
        <v>239</v>
      </c>
      <c r="R884" s="54"/>
      <c r="S884" s="54"/>
      <c r="T884" s="54"/>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25">
      <c r="A885" s="7"/>
      <c r="B885" s="8"/>
      <c r="C885" s="18"/>
      <c r="D885" s="18"/>
      <c r="E885" s="18"/>
      <c r="F885" s="27"/>
      <c r="G885" s="686" t="str">
        <f>General!O17</f>
        <v>a</v>
      </c>
      <c r="H885" s="687">
        <v>0</v>
      </c>
      <c r="I885" s="687">
        <v>0</v>
      </c>
      <c r="J885" s="687">
        <v>0</v>
      </c>
      <c r="K885" s="688"/>
      <c r="L885" s="687">
        <v>0</v>
      </c>
      <c r="M885" s="687">
        <v>0</v>
      </c>
      <c r="N885" s="689"/>
      <c r="O885" s="687">
        <v>0</v>
      </c>
      <c r="P885" s="687">
        <v>0</v>
      </c>
      <c r="Q885" s="691">
        <v>0</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25">
      <c r="A886" s="7"/>
      <c r="B886" s="8"/>
      <c r="C886" s="18"/>
      <c r="D886" s="18"/>
      <c r="E886" s="18"/>
      <c r="F886" s="27"/>
      <c r="G886" s="686" t="str">
        <f>General!O18</f>
        <v>ar</v>
      </c>
      <c r="H886" s="687">
        <v>3000</v>
      </c>
      <c r="I886" s="687">
        <v>27.5</v>
      </c>
      <c r="J886" s="687">
        <v>1</v>
      </c>
      <c r="K886" s="688"/>
      <c r="L886" s="687">
        <v>0</v>
      </c>
      <c r="M886" s="687">
        <v>0</v>
      </c>
      <c r="N886" s="689"/>
      <c r="O886" s="687">
        <v>0</v>
      </c>
      <c r="P886" s="687">
        <v>0</v>
      </c>
      <c r="Q886" s="691">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25">
      <c r="A887" s="7"/>
      <c r="B887" s="8"/>
      <c r="C887" s="18"/>
      <c r="D887" s="18"/>
      <c r="E887" s="18"/>
      <c r="F887" s="27"/>
      <c r="G887" s="686" t="str">
        <f>General!O19</f>
        <v>a2</v>
      </c>
      <c r="H887" s="687">
        <v>0</v>
      </c>
      <c r="I887" s="687">
        <v>0</v>
      </c>
      <c r="J887" s="687">
        <v>0</v>
      </c>
      <c r="K887" s="688"/>
      <c r="L887" s="687">
        <v>0</v>
      </c>
      <c r="M887" s="687">
        <v>0</v>
      </c>
      <c r="N887" s="689"/>
      <c r="O887" s="687">
        <v>0</v>
      </c>
      <c r="P887" s="687">
        <v>0</v>
      </c>
      <c r="Q887" s="691">
        <v>0</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25">
      <c r="A888" s="7"/>
      <c r="B888" s="8"/>
      <c r="C888" s="18"/>
      <c r="D888" s="18"/>
      <c r="E888" s="18"/>
      <c r="F888" s="27"/>
      <c r="G888" s="686" t="str">
        <f>General!O20</f>
        <v>b</v>
      </c>
      <c r="H888" s="687">
        <v>295</v>
      </c>
      <c r="I888" s="687">
        <v>27.5</v>
      </c>
      <c r="J888" s="687">
        <v>1</v>
      </c>
      <c r="K888" s="688" t="s">
        <v>48</v>
      </c>
      <c r="L888" s="687">
        <v>40</v>
      </c>
      <c r="M888" s="687">
        <v>240</v>
      </c>
      <c r="N888" s="689"/>
      <c r="O888" s="687">
        <v>0</v>
      </c>
      <c r="P888" s="687">
        <v>0</v>
      </c>
      <c r="Q888" s="691">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25">
      <c r="A889" s="7"/>
      <c r="B889" s="8"/>
      <c r="C889" s="18"/>
      <c r="D889" s="18"/>
      <c r="E889" s="18"/>
      <c r="F889" s="27"/>
      <c r="G889" s="686" t="str">
        <f>General!O21</f>
        <v>bd</v>
      </c>
      <c r="H889" s="687">
        <v>295</v>
      </c>
      <c r="I889" s="687">
        <v>27.5</v>
      </c>
      <c r="J889" s="687">
        <v>1</v>
      </c>
      <c r="K889" s="688" t="s">
        <v>48</v>
      </c>
      <c r="L889" s="687">
        <v>40</v>
      </c>
      <c r="M889" s="687">
        <v>240</v>
      </c>
      <c r="N889" s="689"/>
      <c r="O889" s="687">
        <v>0</v>
      </c>
      <c r="P889" s="687">
        <v>0</v>
      </c>
      <c r="Q889" s="691">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25">
      <c r="A890" s="7"/>
      <c r="B890" s="8"/>
      <c r="C890" s="18"/>
      <c r="D890" s="18"/>
      <c r="E890" s="18"/>
      <c r="F890" s="27"/>
      <c r="G890" s="686" t="str">
        <f>General!O22</f>
        <v>f</v>
      </c>
      <c r="H890" s="687">
        <v>350</v>
      </c>
      <c r="I890" s="687">
        <v>27.5</v>
      </c>
      <c r="J890" s="687">
        <v>1</v>
      </c>
      <c r="K890" s="689" t="s">
        <v>51</v>
      </c>
      <c r="L890" s="687">
        <v>48</v>
      </c>
      <c r="M890" s="687">
        <v>200</v>
      </c>
      <c r="N890" s="689"/>
      <c r="O890" s="687">
        <v>0</v>
      </c>
      <c r="P890" s="687">
        <v>0</v>
      </c>
      <c r="Q890" s="691">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25">
      <c r="A891" s="7"/>
      <c r="B891" s="8"/>
      <c r="C891" s="18"/>
      <c r="D891" s="18"/>
      <c r="E891" s="18"/>
      <c r="F891" s="27"/>
      <c r="G891" s="686" t="str">
        <f>General!O23</f>
        <v>h</v>
      </c>
      <c r="H891" s="687">
        <v>235</v>
      </c>
      <c r="I891" s="687">
        <v>27.5</v>
      </c>
      <c r="J891" s="687">
        <v>1</v>
      </c>
      <c r="K891" s="689" t="s">
        <v>49</v>
      </c>
      <c r="L891" s="687">
        <v>27.7</v>
      </c>
      <c r="M891" s="687">
        <v>100</v>
      </c>
      <c r="N891" s="689"/>
      <c r="O891" s="687">
        <v>0</v>
      </c>
      <c r="P891" s="687">
        <v>0</v>
      </c>
      <c r="Q891" s="691">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25">
      <c r="A892" s="7"/>
      <c r="B892" s="8"/>
      <c r="C892" s="18"/>
      <c r="D892" s="18"/>
      <c r="E892" s="18"/>
      <c r="F892" s="27"/>
      <c r="G892" s="686" t="str">
        <f>General!O24</f>
        <v>i</v>
      </c>
      <c r="H892" s="687">
        <v>350</v>
      </c>
      <c r="I892" s="687">
        <v>27.5</v>
      </c>
      <c r="J892" s="687">
        <v>1</v>
      </c>
      <c r="K892" s="689"/>
      <c r="L892" s="687">
        <v>0</v>
      </c>
      <c r="M892" s="687">
        <v>0</v>
      </c>
      <c r="N892" s="689"/>
      <c r="O892" s="687">
        <v>0</v>
      </c>
      <c r="P892" s="687">
        <v>0</v>
      </c>
      <c r="Q892" s="691">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25">
      <c r="A893" s="7"/>
      <c r="B893" s="8"/>
      <c r="C893" s="18"/>
      <c r="D893" s="18"/>
      <c r="E893" s="18"/>
      <c r="F893" s="37"/>
      <c r="G893" s="686" t="str">
        <f>General!O25</f>
        <v>j</v>
      </c>
      <c r="H893" s="687">
        <v>0</v>
      </c>
      <c r="I893" s="687">
        <v>0</v>
      </c>
      <c r="J893" s="687">
        <v>0</v>
      </c>
      <c r="K893" s="689"/>
      <c r="L893" s="687">
        <v>0</v>
      </c>
      <c r="M893" s="687">
        <v>0</v>
      </c>
      <c r="N893" s="689"/>
      <c r="O893" s="687">
        <v>0</v>
      </c>
      <c r="P893" s="687">
        <v>0</v>
      </c>
      <c r="Q893" s="691">
        <v>0</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25">
      <c r="A894" s="7"/>
      <c r="B894" s="8"/>
      <c r="C894" s="18"/>
      <c r="D894" s="18"/>
      <c r="E894" s="18"/>
      <c r="F894" s="37"/>
      <c r="G894" s="686" t="str">
        <f>General!O26</f>
        <v>jc</v>
      </c>
      <c r="H894" s="698">
        <f>H895</f>
        <v>3000</v>
      </c>
      <c r="I894" s="698">
        <f t="shared" ref="I894:Q894" si="191">I895</f>
        <v>27.5</v>
      </c>
      <c r="J894" s="698">
        <f t="shared" si="191"/>
        <v>1</v>
      </c>
      <c r="K894" s="698">
        <f t="shared" si="191"/>
        <v>0</v>
      </c>
      <c r="L894" s="698">
        <f t="shared" si="191"/>
        <v>0</v>
      </c>
      <c r="M894" s="698">
        <f t="shared" si="191"/>
        <v>0</v>
      </c>
      <c r="N894" s="698">
        <f t="shared" si="191"/>
        <v>0</v>
      </c>
      <c r="O894" s="698">
        <f t="shared" si="191"/>
        <v>0</v>
      </c>
      <c r="P894" s="698">
        <f t="shared" si="191"/>
        <v>0</v>
      </c>
      <c r="Q894" s="699">
        <f t="shared" si="191"/>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25">
      <c r="A895" s="7"/>
      <c r="B895" s="8"/>
      <c r="C895" s="18"/>
      <c r="D895" s="18"/>
      <c r="E895" s="18"/>
      <c r="F895" s="37"/>
      <c r="G895" s="686" t="str">
        <f>General!O27</f>
        <v>jr</v>
      </c>
      <c r="H895" s="687">
        <v>3000</v>
      </c>
      <c r="I895" s="687">
        <v>27.5</v>
      </c>
      <c r="J895" s="687">
        <v>1</v>
      </c>
      <c r="K895" s="689"/>
      <c r="L895" s="687">
        <v>0</v>
      </c>
      <c r="M895" s="687">
        <v>0</v>
      </c>
      <c r="N895" s="689"/>
      <c r="O895" s="687">
        <v>0</v>
      </c>
      <c r="P895" s="687">
        <v>0</v>
      </c>
      <c r="Q895" s="691">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25">
      <c r="A896" s="7"/>
      <c r="B896" s="8"/>
      <c r="C896" s="18"/>
      <c r="D896" s="18"/>
      <c r="E896" s="18"/>
      <c r="F896" s="34"/>
      <c r="G896" s="686" t="str">
        <f>General!O28</f>
        <v>k</v>
      </c>
      <c r="H896" s="687">
        <v>350</v>
      </c>
      <c r="I896" s="687">
        <v>27.5</v>
      </c>
      <c r="J896" s="687">
        <v>1</v>
      </c>
      <c r="K896" s="689"/>
      <c r="L896" s="687">
        <v>0</v>
      </c>
      <c r="M896" s="687">
        <v>0</v>
      </c>
      <c r="N896" s="689"/>
      <c r="O896" s="687">
        <v>0</v>
      </c>
      <c r="P896" s="687">
        <v>0</v>
      </c>
      <c r="Q896" s="691">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25">
      <c r="A897" s="7"/>
      <c r="B897" s="8"/>
      <c r="C897" s="18"/>
      <c r="D897" s="18"/>
      <c r="E897" s="18"/>
      <c r="F897" s="34"/>
      <c r="G897" s="686" t="str">
        <f>General!O29</f>
        <v>l</v>
      </c>
      <c r="H897" s="687">
        <v>400</v>
      </c>
      <c r="I897" s="687">
        <v>27.5</v>
      </c>
      <c r="J897" s="687">
        <v>1</v>
      </c>
      <c r="K897" s="689" t="s">
        <v>50</v>
      </c>
      <c r="L897" s="687">
        <v>37</v>
      </c>
      <c r="M897" s="687">
        <v>200</v>
      </c>
      <c r="N897" s="689"/>
      <c r="O897" s="687">
        <v>0</v>
      </c>
      <c r="P897" s="687">
        <v>0</v>
      </c>
      <c r="Q897" s="691">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25">
      <c r="A898" s="7"/>
      <c r="B898" s="8"/>
      <c r="C898" s="18"/>
      <c r="D898" s="18"/>
      <c r="E898" s="18"/>
      <c r="F898" s="34"/>
      <c r="G898" s="686" t="str">
        <f>General!O30</f>
        <v>m</v>
      </c>
      <c r="H898" s="687">
        <v>0</v>
      </c>
      <c r="I898" s="687">
        <v>0</v>
      </c>
      <c r="J898" s="687">
        <v>0</v>
      </c>
      <c r="K898" s="689"/>
      <c r="L898" s="687">
        <v>0</v>
      </c>
      <c r="M898" s="687">
        <v>0</v>
      </c>
      <c r="N898" s="689"/>
      <c r="O898" s="687">
        <v>0</v>
      </c>
      <c r="P898" s="687">
        <v>0</v>
      </c>
      <c r="Q898" s="691">
        <v>0</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25">
      <c r="A899" s="7"/>
      <c r="B899" s="8"/>
      <c r="C899" s="18"/>
      <c r="D899" s="18"/>
      <c r="E899" s="18"/>
      <c r="F899" s="34"/>
      <c r="G899" s="686" t="str">
        <f>General!O31</f>
        <v>o</v>
      </c>
      <c r="H899" s="687">
        <v>235</v>
      </c>
      <c r="I899" s="687">
        <v>27.5</v>
      </c>
      <c r="J899" s="687">
        <v>1</v>
      </c>
      <c r="K899" s="689"/>
      <c r="L899" s="690">
        <v>0</v>
      </c>
      <c r="M899" s="690">
        <v>0</v>
      </c>
      <c r="N899" s="689"/>
      <c r="O899" s="687">
        <v>0</v>
      </c>
      <c r="P899" s="687">
        <v>0</v>
      </c>
      <c r="Q899" s="691">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25">
      <c r="A900" s="7"/>
      <c r="B900" s="8"/>
      <c r="C900" s="18"/>
      <c r="D900" s="18"/>
      <c r="E900" s="18"/>
      <c r="F900" s="34"/>
      <c r="G900" s="686" t="str">
        <f>General!O32</f>
        <v>od</v>
      </c>
      <c r="H900" s="687">
        <v>235</v>
      </c>
      <c r="I900" s="687">
        <v>27.5</v>
      </c>
      <c r="J900" s="687">
        <v>1</v>
      </c>
      <c r="K900" s="689"/>
      <c r="L900" s="690">
        <v>0</v>
      </c>
      <c r="M900" s="690">
        <v>0</v>
      </c>
      <c r="N900" s="689"/>
      <c r="O900" s="687">
        <v>0</v>
      </c>
      <c r="P900" s="687">
        <v>0</v>
      </c>
      <c r="Q900" s="691">
        <v>1</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25">
      <c r="A901" s="7"/>
      <c r="B901" s="8"/>
      <c r="C901" s="18"/>
      <c r="D901" s="18"/>
      <c r="E901" s="18"/>
      <c r="F901" s="34"/>
      <c r="G901" s="686" t="str">
        <f>General!O33</f>
        <v>of</v>
      </c>
      <c r="H901" s="687">
        <v>1000</v>
      </c>
      <c r="I901" s="687">
        <v>27.5</v>
      </c>
      <c r="J901" s="687">
        <v>1</v>
      </c>
      <c r="K901" s="689" t="s">
        <v>49</v>
      </c>
      <c r="L901" s="687">
        <v>27.7</v>
      </c>
      <c r="M901" s="687">
        <v>100</v>
      </c>
      <c r="N901" s="689"/>
      <c r="O901" s="687">
        <v>0</v>
      </c>
      <c r="P901" s="687">
        <v>0</v>
      </c>
      <c r="Q901" s="691">
        <v>1</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25">
      <c r="A902" s="7"/>
      <c r="B902" s="8"/>
      <c r="C902" s="18"/>
      <c r="D902" s="18"/>
      <c r="E902" s="18"/>
      <c r="F902" s="34"/>
      <c r="G902" s="686" t="str">
        <f>General!O34</f>
        <v>r</v>
      </c>
      <c r="H902" s="687">
        <v>26250</v>
      </c>
      <c r="I902" s="687">
        <v>27.5</v>
      </c>
      <c r="J902" s="687">
        <v>1</v>
      </c>
      <c r="K902" s="689" t="s">
        <v>52</v>
      </c>
      <c r="L902" s="687">
        <v>431</v>
      </c>
      <c r="M902" s="687">
        <v>100</v>
      </c>
      <c r="N902" s="689" t="s">
        <v>53</v>
      </c>
      <c r="O902" s="687">
        <v>125</v>
      </c>
      <c r="P902" s="687">
        <v>1000</v>
      </c>
      <c r="Q902" s="691">
        <v>0.5</v>
      </c>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25">
      <c r="A903" s="7"/>
      <c r="B903" s="8"/>
      <c r="C903" s="18"/>
      <c r="D903" s="18"/>
      <c r="E903" s="18"/>
      <c r="F903" s="34"/>
      <c r="G903" s="686" t="str">
        <f>General!O35</f>
        <v>rd</v>
      </c>
      <c r="H903" s="687">
        <v>26250</v>
      </c>
      <c r="I903" s="687">
        <v>27.5</v>
      </c>
      <c r="J903" s="687">
        <v>1</v>
      </c>
      <c r="K903" s="689" t="s">
        <v>52</v>
      </c>
      <c r="L903" s="687">
        <v>431</v>
      </c>
      <c r="M903" s="687">
        <v>100</v>
      </c>
      <c r="N903" s="689" t="s">
        <v>53</v>
      </c>
      <c r="O903" s="687">
        <v>125</v>
      </c>
      <c r="P903" s="687">
        <v>1000</v>
      </c>
      <c r="Q903" s="691">
        <v>0.5</v>
      </c>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25">
      <c r="A904" s="7"/>
      <c r="B904" s="8"/>
      <c r="C904" s="18"/>
      <c r="D904" s="18"/>
      <c r="E904" s="18"/>
      <c r="F904" s="34"/>
      <c r="G904" s="686" t="str">
        <f>General!O36</f>
        <v>s</v>
      </c>
      <c r="H904" s="687">
        <v>0</v>
      </c>
      <c r="I904" s="687">
        <v>0</v>
      </c>
      <c r="J904" s="687">
        <v>0</v>
      </c>
      <c r="K904" s="689"/>
      <c r="L904" s="687">
        <v>0</v>
      </c>
      <c r="M904" s="687">
        <v>0</v>
      </c>
      <c r="N904" s="689"/>
      <c r="O904" s="687">
        <v>0</v>
      </c>
      <c r="P904" s="687">
        <v>0</v>
      </c>
      <c r="Q904" s="691">
        <v>0</v>
      </c>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25">
      <c r="A905" s="7"/>
      <c r="B905" s="8"/>
      <c r="C905" s="18"/>
      <c r="D905" s="18"/>
      <c r="E905" s="18"/>
      <c r="F905" s="34"/>
      <c r="G905" s="686" t="str">
        <f>General!O37</f>
        <v>sp</v>
      </c>
      <c r="H905" s="687">
        <v>0</v>
      </c>
      <c r="I905" s="687">
        <v>0</v>
      </c>
      <c r="J905" s="687">
        <v>0</v>
      </c>
      <c r="K905" s="689"/>
      <c r="L905" s="687">
        <v>0</v>
      </c>
      <c r="M905" s="687">
        <v>0</v>
      </c>
      <c r="N905" s="689"/>
      <c r="O905" s="687">
        <v>0</v>
      </c>
      <c r="P905" s="687">
        <v>0</v>
      </c>
      <c r="Q905" s="691">
        <v>1</v>
      </c>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25">
      <c r="A906" s="7"/>
      <c r="B906" s="8"/>
      <c r="C906" s="18"/>
      <c r="D906" s="18"/>
      <c r="E906" s="18"/>
      <c r="F906" s="34"/>
      <c r="G906" s="686" t="str">
        <f>General!O38</f>
        <v>sr</v>
      </c>
      <c r="H906" s="687">
        <v>3000</v>
      </c>
      <c r="I906" s="687">
        <v>27.5</v>
      </c>
      <c r="J906" s="687">
        <v>1</v>
      </c>
      <c r="K906" s="689"/>
      <c r="L906" s="687">
        <v>0</v>
      </c>
      <c r="M906" s="687">
        <v>0</v>
      </c>
      <c r="N906" s="689"/>
      <c r="O906" s="687">
        <v>0</v>
      </c>
      <c r="P906" s="687">
        <v>0</v>
      </c>
      <c r="Q906" s="691">
        <v>1</v>
      </c>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25">
      <c r="A907" s="7"/>
      <c r="B907" s="8"/>
      <c r="C907" s="18"/>
      <c r="D907" s="18"/>
      <c r="E907" s="18"/>
      <c r="F907" s="34"/>
      <c r="G907" s="686" t="str">
        <f>General!O39</f>
        <v>t</v>
      </c>
      <c r="H907" s="687">
        <v>0</v>
      </c>
      <c r="I907" s="687">
        <v>0</v>
      </c>
      <c r="J907" s="687">
        <v>0</v>
      </c>
      <c r="K907" s="689"/>
      <c r="L907" s="687">
        <v>0</v>
      </c>
      <c r="M907" s="687">
        <v>0</v>
      </c>
      <c r="N907" s="689"/>
      <c r="O907" s="687">
        <v>0</v>
      </c>
      <c r="P907" s="687">
        <v>0</v>
      </c>
      <c r="Q907" s="691">
        <v>0</v>
      </c>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25">
      <c r="A908" s="7"/>
      <c r="B908" s="8"/>
      <c r="C908" s="18"/>
      <c r="D908" s="18"/>
      <c r="E908" s="18"/>
      <c r="F908" s="34"/>
      <c r="G908" s="686" t="str">
        <f>General!O40</f>
        <v>tc</v>
      </c>
      <c r="H908" s="698">
        <f>H909</f>
        <v>3000</v>
      </c>
      <c r="I908" s="698">
        <f t="shared" ref="I908:Q908" si="192">I909</f>
        <v>27.5</v>
      </c>
      <c r="J908" s="698">
        <f t="shared" si="192"/>
        <v>1</v>
      </c>
      <c r="K908" s="698">
        <f t="shared" si="192"/>
        <v>0</v>
      </c>
      <c r="L908" s="698">
        <f t="shared" si="192"/>
        <v>0</v>
      </c>
      <c r="M908" s="698">
        <f t="shared" si="192"/>
        <v>0</v>
      </c>
      <c r="N908" s="698">
        <f t="shared" si="192"/>
        <v>0</v>
      </c>
      <c r="O908" s="698">
        <f t="shared" si="192"/>
        <v>0</v>
      </c>
      <c r="P908" s="698">
        <f t="shared" si="192"/>
        <v>0</v>
      </c>
      <c r="Q908" s="699">
        <f t="shared" si="192"/>
        <v>1</v>
      </c>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25">
      <c r="A909" s="7"/>
      <c r="B909" s="8"/>
      <c r="C909" s="18"/>
      <c r="D909" s="18"/>
      <c r="E909" s="18"/>
      <c r="F909" s="34"/>
      <c r="G909" s="686" t="str">
        <f>General!O41</f>
        <v>tr</v>
      </c>
      <c r="H909" s="687">
        <v>3000</v>
      </c>
      <c r="I909" s="687">
        <v>27.5</v>
      </c>
      <c r="J909" s="687">
        <v>1</v>
      </c>
      <c r="K909" s="689"/>
      <c r="L909" s="687">
        <v>0</v>
      </c>
      <c r="M909" s="687">
        <v>0</v>
      </c>
      <c r="N909" s="689"/>
      <c r="O909" s="687">
        <v>0</v>
      </c>
      <c r="P909" s="687">
        <v>0</v>
      </c>
      <c r="Q909" s="691">
        <v>1</v>
      </c>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25">
      <c r="A910" s="7"/>
      <c r="B910" s="8"/>
      <c r="C910" s="18"/>
      <c r="D910" s="18"/>
      <c r="E910" s="18"/>
      <c r="F910" s="34"/>
      <c r="G910" s="686" t="str">
        <f>General!O42</f>
        <v>u</v>
      </c>
      <c r="H910" s="687">
        <v>0</v>
      </c>
      <c r="I910" s="687">
        <v>0</v>
      </c>
      <c r="J910" s="687">
        <v>0</v>
      </c>
      <c r="K910" s="689"/>
      <c r="L910" s="687">
        <v>0</v>
      </c>
      <c r="M910" s="687">
        <v>0</v>
      </c>
      <c r="N910" s="689"/>
      <c r="O910" s="687">
        <v>0</v>
      </c>
      <c r="P910" s="687">
        <v>0</v>
      </c>
      <c r="Q910" s="691">
        <v>0</v>
      </c>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25">
      <c r="A911" s="7"/>
      <c r="B911" s="8"/>
      <c r="C911" s="18"/>
      <c r="D911" s="18"/>
      <c r="E911" s="18"/>
      <c r="F911" s="34"/>
      <c r="G911" s="686" t="str">
        <f>General!O43</f>
        <v>uc</v>
      </c>
      <c r="H911" s="698">
        <f>H912</f>
        <v>3000</v>
      </c>
      <c r="I911" s="698">
        <f t="shared" ref="I911:Q911" si="193">I912</f>
        <v>27.5</v>
      </c>
      <c r="J911" s="698">
        <f t="shared" si="193"/>
        <v>1</v>
      </c>
      <c r="K911" s="698">
        <f t="shared" si="193"/>
        <v>0</v>
      </c>
      <c r="L911" s="698">
        <f t="shared" si="193"/>
        <v>0</v>
      </c>
      <c r="M911" s="698">
        <f t="shared" si="193"/>
        <v>0</v>
      </c>
      <c r="N911" s="698">
        <f t="shared" si="193"/>
        <v>0</v>
      </c>
      <c r="O911" s="698">
        <f t="shared" si="193"/>
        <v>0</v>
      </c>
      <c r="P911" s="698">
        <f t="shared" si="193"/>
        <v>0</v>
      </c>
      <c r="Q911" s="699">
        <f t="shared" si="193"/>
        <v>1</v>
      </c>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25">
      <c r="A912" s="7"/>
      <c r="B912" s="8"/>
      <c r="C912" s="18"/>
      <c r="D912" s="18"/>
      <c r="E912" s="18"/>
      <c r="F912" s="34"/>
      <c r="G912" s="686" t="str">
        <f>General!O44</f>
        <v>ur</v>
      </c>
      <c r="H912" s="687">
        <v>3000</v>
      </c>
      <c r="I912" s="687">
        <v>27.5</v>
      </c>
      <c r="J912" s="687">
        <v>1</v>
      </c>
      <c r="K912" s="689"/>
      <c r="L912" s="687">
        <v>0</v>
      </c>
      <c r="M912" s="687">
        <v>0</v>
      </c>
      <c r="N912" s="689"/>
      <c r="O912" s="687">
        <v>0</v>
      </c>
      <c r="P912" s="687">
        <v>0</v>
      </c>
      <c r="Q912" s="691">
        <v>1</v>
      </c>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25">
      <c r="A913" s="7"/>
      <c r="B913" s="8"/>
      <c r="C913" s="18"/>
      <c r="D913" s="18"/>
      <c r="E913" s="18"/>
      <c r="F913" s="34"/>
      <c r="G913" s="686" t="str">
        <f>General!O45</f>
        <v>v</v>
      </c>
      <c r="H913" s="687">
        <v>350</v>
      </c>
      <c r="I913" s="687">
        <v>27.5</v>
      </c>
      <c r="J913" s="687">
        <v>1</v>
      </c>
      <c r="K913" s="689"/>
      <c r="L913" s="687">
        <v>0</v>
      </c>
      <c r="M913" s="687">
        <v>0</v>
      </c>
      <c r="N913" s="689"/>
      <c r="O913" s="687">
        <v>0</v>
      </c>
      <c r="P913" s="687">
        <v>0</v>
      </c>
      <c r="Q913" s="691">
        <v>1</v>
      </c>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25">
      <c r="A914" s="7"/>
      <c r="B914" s="8"/>
      <c r="C914" s="18"/>
      <c r="D914" s="18"/>
      <c r="E914" s="18"/>
      <c r="F914" s="34"/>
      <c r="G914" s="686" t="str">
        <f>General!O46</f>
        <v>w</v>
      </c>
      <c r="H914" s="687">
        <v>295</v>
      </c>
      <c r="I914" s="687">
        <v>27.5</v>
      </c>
      <c r="J914" s="687">
        <v>1</v>
      </c>
      <c r="K914" s="689"/>
      <c r="L914" s="687">
        <v>0</v>
      </c>
      <c r="M914" s="687">
        <v>0</v>
      </c>
      <c r="N914" s="689"/>
      <c r="O914" s="687">
        <v>0</v>
      </c>
      <c r="P914" s="687">
        <v>0</v>
      </c>
      <c r="Q914" s="691">
        <v>1</v>
      </c>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25">
      <c r="A915" s="7"/>
      <c r="B915" s="8"/>
      <c r="C915" s="18"/>
      <c r="D915" s="18"/>
      <c r="E915" s="18"/>
      <c r="F915" s="34"/>
      <c r="G915" s="686" t="str">
        <f>General!O47</f>
        <v>wd</v>
      </c>
      <c r="H915" s="687">
        <v>295</v>
      </c>
      <c r="I915" s="687">
        <v>27.5</v>
      </c>
      <c r="J915" s="687">
        <v>1</v>
      </c>
      <c r="K915" s="689"/>
      <c r="L915" s="687">
        <v>0</v>
      </c>
      <c r="M915" s="687">
        <v>0</v>
      </c>
      <c r="N915" s="689"/>
      <c r="O915" s="687">
        <v>0</v>
      </c>
      <c r="P915" s="687">
        <v>0</v>
      </c>
      <c r="Q915" s="691">
        <v>1</v>
      </c>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25">
      <c r="A916" s="7"/>
      <c r="B916" s="8"/>
      <c r="C916" s="18"/>
      <c r="D916" s="18"/>
      <c r="E916" s="18"/>
      <c r="F916" s="34"/>
      <c r="G916" s="686" t="str">
        <f>General!O48</f>
        <v>x</v>
      </c>
      <c r="H916" s="687">
        <v>0</v>
      </c>
      <c r="I916" s="687">
        <v>0</v>
      </c>
      <c r="J916" s="687">
        <v>0</v>
      </c>
      <c r="K916" s="689"/>
      <c r="L916" s="687">
        <v>0</v>
      </c>
      <c r="M916" s="687">
        <v>0</v>
      </c>
      <c r="N916" s="689"/>
      <c r="O916" s="687">
        <v>0</v>
      </c>
      <c r="P916" s="687">
        <v>0</v>
      </c>
      <c r="Q916" s="691">
        <v>0</v>
      </c>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25">
      <c r="A917" s="7"/>
      <c r="B917" s="8"/>
      <c r="C917" s="18"/>
      <c r="D917" s="18"/>
      <c r="E917" s="18"/>
      <c r="F917" s="34"/>
      <c r="G917" s="686" t="str">
        <f>General!O49</f>
        <v>xc</v>
      </c>
      <c r="H917" s="698">
        <f>H918</f>
        <v>3000</v>
      </c>
      <c r="I917" s="698">
        <f t="shared" ref="I917:Q917" si="194">I918</f>
        <v>27.5</v>
      </c>
      <c r="J917" s="698">
        <f t="shared" si="194"/>
        <v>1</v>
      </c>
      <c r="K917" s="698">
        <f t="shared" si="194"/>
        <v>0</v>
      </c>
      <c r="L917" s="698">
        <f t="shared" si="194"/>
        <v>0</v>
      </c>
      <c r="M917" s="698">
        <f t="shared" si="194"/>
        <v>0</v>
      </c>
      <c r="N917" s="698">
        <f t="shared" si="194"/>
        <v>0</v>
      </c>
      <c r="O917" s="698">
        <f t="shared" si="194"/>
        <v>0</v>
      </c>
      <c r="P917" s="698">
        <f t="shared" si="194"/>
        <v>0</v>
      </c>
      <c r="Q917" s="699">
        <f t="shared" si="194"/>
        <v>1</v>
      </c>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25">
      <c r="A918" s="7"/>
      <c r="B918" s="8"/>
      <c r="C918" s="18"/>
      <c r="D918" s="18"/>
      <c r="E918" s="18"/>
      <c r="F918" s="34"/>
      <c r="G918" s="686" t="str">
        <f>General!O50</f>
        <v>xr</v>
      </c>
      <c r="H918" s="687">
        <v>3000</v>
      </c>
      <c r="I918" s="687">
        <v>27.5</v>
      </c>
      <c r="J918" s="687">
        <v>1</v>
      </c>
      <c r="K918" s="689"/>
      <c r="L918" s="687">
        <v>0</v>
      </c>
      <c r="M918" s="687">
        <v>0</v>
      </c>
      <c r="N918" s="689"/>
      <c r="O918" s="687">
        <v>0</v>
      </c>
      <c r="P918" s="687">
        <v>0</v>
      </c>
      <c r="Q918" s="691">
        <v>1</v>
      </c>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25">
      <c r="A919" s="7"/>
      <c r="B919" s="8"/>
      <c r="C919" s="18"/>
      <c r="D919" s="18"/>
      <c r="E919" s="18"/>
      <c r="F919" s="34"/>
      <c r="G919" s="686" t="str">
        <f>General!O51</f>
        <v>z</v>
      </c>
      <c r="H919" s="687">
        <v>4500</v>
      </c>
      <c r="I919" s="687">
        <v>27.5</v>
      </c>
      <c r="J919" s="687">
        <v>1</v>
      </c>
      <c r="K919" s="689" t="s">
        <v>52</v>
      </c>
      <c r="L919" s="687">
        <v>431</v>
      </c>
      <c r="M919" s="687">
        <v>100</v>
      </c>
      <c r="N919" s="689" t="s">
        <v>53</v>
      </c>
      <c r="O919" s="687">
        <v>125</v>
      </c>
      <c r="P919" s="687">
        <v>1000</v>
      </c>
      <c r="Q919" s="691">
        <v>0.5</v>
      </c>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25">
      <c r="A920" s="7"/>
      <c r="B920" s="8"/>
      <c r="C920" s="18"/>
      <c r="D920" s="18"/>
      <c r="E920" s="18"/>
      <c r="F920" s="34"/>
      <c r="G920" s="686" t="str">
        <f>General!O52</f>
        <v>zd</v>
      </c>
      <c r="H920" s="687">
        <v>4500</v>
      </c>
      <c r="I920" s="687">
        <v>27.5</v>
      </c>
      <c r="J920" s="687">
        <v>1</v>
      </c>
      <c r="K920" s="689" t="s">
        <v>52</v>
      </c>
      <c r="L920" s="687">
        <v>431</v>
      </c>
      <c r="M920" s="687">
        <v>100</v>
      </c>
      <c r="N920" s="689" t="s">
        <v>53</v>
      </c>
      <c r="O920" s="687">
        <v>125</v>
      </c>
      <c r="P920" s="687">
        <v>1000</v>
      </c>
      <c r="Q920" s="691">
        <v>0.5</v>
      </c>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25">
      <c r="A921" s="7"/>
      <c r="B921" s="8"/>
      <c r="C921" s="18"/>
      <c r="D921" s="18"/>
      <c r="E921" s="18"/>
      <c r="F921" s="34"/>
      <c r="G921" s="49"/>
      <c r="H921" s="49"/>
      <c r="I921" s="49"/>
      <c r="J921" s="49"/>
      <c r="K921" s="49"/>
      <c r="L921" s="49"/>
      <c r="M921" s="49"/>
      <c r="N921" s="49"/>
      <c r="O921" s="49"/>
      <c r="P921" s="49"/>
      <c r="Q921" s="49"/>
      <c r="R921" s="49"/>
      <c r="S921" s="49"/>
      <c r="T921" s="49"/>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5.0999999999999996" customHeight="1" outlineLevel="1" x14ac:dyDescent="0.25">
      <c r="A922" s="7"/>
      <c r="B922" s="8"/>
      <c r="C922" s="18"/>
      <c r="D922" s="18"/>
      <c r="E922" s="18"/>
      <c r="F922" s="37"/>
      <c r="G922" s="38"/>
      <c r="H922" s="38"/>
      <c r="I922" s="38"/>
      <c r="J922" s="38"/>
      <c r="K922" s="39"/>
      <c r="L922" s="39"/>
      <c r="M922" s="39"/>
      <c r="N922" s="39"/>
      <c r="O922" s="39"/>
      <c r="P922" s="39"/>
      <c r="Q922" s="39"/>
      <c r="R922" s="39"/>
      <c r="S922" s="39"/>
      <c r="T922" s="39"/>
      <c r="U922" s="39"/>
      <c r="V922" s="39"/>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25.35" customHeight="1" outlineLevel="1" x14ac:dyDescent="0.25">
      <c r="A923" s="7"/>
      <c r="B923" s="8"/>
      <c r="C923" s="40"/>
      <c r="D923" s="40"/>
      <c r="E923" s="40"/>
      <c r="F923" s="40"/>
      <c r="G923" s="41" t="str">
        <f>G877</f>
        <v>MISC COSTS - SEED GRADING &amp; CLEANING</v>
      </c>
      <c r="H923" s="40"/>
      <c r="I923" s="40"/>
      <c r="J923" s="40"/>
      <c r="K923" s="40"/>
      <c r="L923" s="40"/>
      <c r="M923" s="40"/>
      <c r="N923" s="40"/>
      <c r="O923" s="40"/>
      <c r="P923" s="40"/>
      <c r="Q923" s="40"/>
      <c r="R923" s="40"/>
      <c r="S923" s="40"/>
      <c r="T923" s="40"/>
      <c r="U923" s="40"/>
      <c r="V923" s="40"/>
      <c r="W923" s="42" t="s">
        <v>24</v>
      </c>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x14ac:dyDescent="0.25">
      <c r="A924" s="7"/>
      <c r="B924" s="8"/>
      <c r="C924" s="8"/>
      <c r="D924" s="8"/>
      <c r="E924" s="8"/>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25">
      <c r="A925" s="7"/>
      <c r="B925" s="8"/>
      <c r="C925" s="8"/>
      <c r="D925" s="8"/>
      <c r="E925" s="8"/>
      <c r="F925" s="8"/>
      <c r="G925" s="8"/>
      <c r="H925" s="9"/>
      <c r="I925" s="9"/>
      <c r="J925" s="9"/>
      <c r="K925" s="9"/>
      <c r="L925" s="9"/>
      <c r="M925" s="9"/>
      <c r="N925" s="9"/>
      <c r="O925" s="9"/>
      <c r="P925" s="9"/>
      <c r="Q925" s="9"/>
      <c r="R925" s="9"/>
      <c r="S925" s="9"/>
      <c r="T925" s="9"/>
      <c r="U925" s="9"/>
      <c r="V925" s="9"/>
      <c r="W925" s="9"/>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5.0999999999999996" customHeight="1" thickBot="1" x14ac:dyDescent="0.3">
      <c r="A926" s="7"/>
      <c r="B926" s="8"/>
      <c r="C926" s="8"/>
      <c r="D926" s="8"/>
      <c r="E926" s="8"/>
      <c r="F926" s="8"/>
      <c r="G926" s="8"/>
      <c r="H926" s="9"/>
      <c r="I926" s="9"/>
      <c r="J926" s="9"/>
      <c r="K926" s="9"/>
      <c r="L926" s="9"/>
      <c r="M926" s="9"/>
      <c r="N926" s="9"/>
      <c r="O926" s="9"/>
      <c r="P926" s="9"/>
      <c r="Q926" s="9"/>
      <c r="R926" s="9"/>
      <c r="S926" s="9"/>
      <c r="T926" s="9"/>
      <c r="U926" s="9"/>
      <c r="V926" s="9"/>
      <c r="W926" s="9"/>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5.0999999999999996" customHeight="1" x14ac:dyDescent="0.25">
      <c r="A927" s="7"/>
      <c r="B927" s="8"/>
      <c r="C927" s="10" t="s">
        <v>0</v>
      </c>
      <c r="D927" s="10"/>
      <c r="E927" s="10"/>
      <c r="F927" s="10"/>
      <c r="G927" s="10"/>
      <c r="H927" s="10"/>
      <c r="I927" s="10"/>
      <c r="J927" s="10"/>
      <c r="K927" s="11"/>
      <c r="L927" s="11"/>
      <c r="M927" s="11"/>
      <c r="N927" s="11"/>
      <c r="O927" s="11"/>
      <c r="P927" s="11"/>
      <c r="Q927" s="11"/>
      <c r="R927" s="11"/>
      <c r="S927" s="11"/>
      <c r="T927" s="11"/>
      <c r="U927" s="11"/>
      <c r="V927" s="11"/>
      <c r="W927" s="12"/>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25">
      <c r="A928" s="7"/>
      <c r="B928" s="8"/>
      <c r="C928" s="13"/>
      <c r="D928" s="13"/>
      <c r="E928" s="13" t="s">
        <v>1</v>
      </c>
      <c r="F928" s="14"/>
      <c r="G928" s="15" t="s">
        <v>54</v>
      </c>
      <c r="H928" s="14"/>
      <c r="I928" s="14"/>
      <c r="J928" s="14"/>
      <c r="K928" s="14"/>
      <c r="L928" s="14"/>
      <c r="M928" s="14"/>
      <c r="N928" s="14"/>
      <c r="O928" s="14"/>
      <c r="P928" s="14"/>
      <c r="Q928" s="14"/>
      <c r="R928" s="14"/>
      <c r="S928" s="16"/>
      <c r="T928" s="14"/>
      <c r="U928" s="16"/>
      <c r="V928" s="16"/>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25">
      <c r="A929" s="7"/>
      <c r="B929" s="8"/>
      <c r="C929" s="13"/>
      <c r="D929" s="13"/>
      <c r="E929" s="18"/>
      <c r="F929" s="14"/>
      <c r="G929" s="19"/>
      <c r="I929" s="14"/>
      <c r="J929" s="14"/>
      <c r="K929" s="14"/>
      <c r="L929" s="14"/>
      <c r="M929" s="14"/>
      <c r="N929" s="14"/>
      <c r="O929" s="14"/>
      <c r="P929" s="14"/>
      <c r="Q929" s="14"/>
      <c r="R929" s="14"/>
      <c r="S929" s="16"/>
      <c r="T929" s="20"/>
      <c r="U929" s="16"/>
      <c r="V929" s="16"/>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outlineLevel="1" x14ac:dyDescent="0.25">
      <c r="A930" s="7"/>
      <c r="B930" s="8"/>
      <c r="C930" s="18"/>
      <c r="D930" s="13"/>
      <c r="E930" s="18"/>
      <c r="F930" s="14"/>
      <c r="H930" s="14" t="s">
        <v>27</v>
      </c>
      <c r="I930" s="14"/>
      <c r="J930" s="14"/>
      <c r="K930" s="14"/>
      <c r="L930" s="14"/>
      <c r="M930" s="14"/>
      <c r="N930" s="14"/>
      <c r="O930" s="14"/>
      <c r="P930" s="14"/>
      <c r="Q930" s="14"/>
      <c r="R930" s="14"/>
      <c r="S930" s="16"/>
      <c r="T930" s="20"/>
      <c r="U930" s="16"/>
      <c r="V930" s="16"/>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12" customHeight="1" outlineLevel="1" x14ac:dyDescent="0.25">
      <c r="A931" s="7"/>
      <c r="B931" s="8"/>
      <c r="C931" s="21">
        <v>0</v>
      </c>
      <c r="D931" s="13"/>
      <c r="E931" s="18"/>
      <c r="F931" s="14"/>
      <c r="G931" s="22"/>
      <c r="H931" s="14"/>
      <c r="I931" s="14"/>
      <c r="J931" s="14"/>
      <c r="K931" s="14"/>
      <c r="L931" s="14"/>
      <c r="M931" s="14"/>
      <c r="N931" s="14"/>
      <c r="O931" s="14"/>
      <c r="P931" s="14"/>
      <c r="Q931" s="14"/>
      <c r="R931" s="14"/>
      <c r="S931" s="16"/>
      <c r="T931" s="20"/>
      <c r="U931" s="16"/>
      <c r="V931" s="16"/>
      <c r="W931" s="17"/>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25">
      <c r="A932" s="7"/>
      <c r="B932" s="8"/>
      <c r="C932" s="18"/>
      <c r="D932" s="18"/>
      <c r="E932" s="18"/>
      <c r="F932" s="18"/>
      <c r="G932" s="18"/>
      <c r="H932" s="18"/>
      <c r="I932" s="18"/>
      <c r="J932" s="23"/>
      <c r="K932" s="23"/>
      <c r="L932" s="23"/>
      <c r="M932" s="23"/>
      <c r="N932" s="23"/>
      <c r="O932" s="23"/>
      <c r="P932" s="23"/>
      <c r="Q932" s="23"/>
      <c r="R932" s="23"/>
      <c r="S932" s="23"/>
      <c r="T932" s="23"/>
      <c r="U932" s="23"/>
      <c r="V932" s="23"/>
      <c r="W932" s="17"/>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outlineLevel="1" x14ac:dyDescent="0.25">
      <c r="A933" s="7"/>
      <c r="B933" s="8"/>
      <c r="C933" s="18"/>
      <c r="D933" s="18"/>
      <c r="E933" s="18"/>
      <c r="F933" s="18"/>
      <c r="G933" s="18"/>
      <c r="H933" s="18"/>
      <c r="I933" s="18"/>
      <c r="J933" s="18"/>
      <c r="K933" s="18"/>
      <c r="L933" s="23"/>
      <c r="M933" s="23"/>
      <c r="N933" s="23"/>
      <c r="O933" s="23"/>
      <c r="P933" s="23"/>
      <c r="Q933" s="23"/>
      <c r="R933" s="23"/>
      <c r="S933" s="23"/>
      <c r="T933" s="23"/>
      <c r="U933" s="23"/>
      <c r="V933" s="23"/>
      <c r="W933" s="17"/>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outlineLevel="1" x14ac:dyDescent="0.25">
      <c r="A934" s="7"/>
      <c r="B934" s="8"/>
      <c r="C934" s="18"/>
      <c r="D934" s="18"/>
      <c r="E934" s="18"/>
      <c r="F934" s="18"/>
      <c r="G934" s="14" t="s">
        <v>2</v>
      </c>
      <c r="H934" s="18"/>
      <c r="I934" s="24" t="s">
        <v>28</v>
      </c>
      <c r="J934" s="24" t="s">
        <v>29</v>
      </c>
      <c r="K934" s="24" t="s">
        <v>30</v>
      </c>
      <c r="L934" s="24" t="s">
        <v>31</v>
      </c>
      <c r="M934" s="24" t="s">
        <v>32</v>
      </c>
      <c r="N934" s="24"/>
      <c r="O934" s="24"/>
      <c r="P934" s="25"/>
      <c r="Q934" s="25"/>
      <c r="R934" s="25"/>
      <c r="S934" s="23"/>
      <c r="T934" s="23"/>
      <c r="U934" s="23"/>
      <c r="V934" s="23"/>
      <c r="W934" s="17"/>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outlineLevel="1" x14ac:dyDescent="0.25">
      <c r="A935" s="7"/>
      <c r="B935" s="8"/>
      <c r="C935" s="18"/>
      <c r="D935" s="18"/>
      <c r="E935" s="18"/>
      <c r="F935" s="18"/>
      <c r="G935" s="18"/>
      <c r="H935" s="18"/>
      <c r="I935" s="24"/>
      <c r="J935" s="24"/>
      <c r="K935" s="24"/>
      <c r="L935" s="24"/>
      <c r="M935" s="24"/>
      <c r="N935" s="24"/>
      <c r="O935" s="24"/>
      <c r="P935" s="25"/>
      <c r="Q935" s="25"/>
      <c r="R935" s="25"/>
      <c r="S935" s="23"/>
      <c r="T935" s="23"/>
      <c r="U935" s="23"/>
      <c r="V935" s="23"/>
      <c r="W935" s="17"/>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5.0999999999999996" customHeight="1" outlineLevel="1" x14ac:dyDescent="0.25">
      <c r="A936" s="7"/>
      <c r="B936" s="8"/>
      <c r="C936" s="18"/>
      <c r="D936" s="18"/>
      <c r="E936" s="18"/>
      <c r="F936" s="18"/>
      <c r="G936" s="18"/>
      <c r="H936" s="18"/>
      <c r="I936" s="24"/>
      <c r="J936" s="24"/>
      <c r="K936" s="24"/>
      <c r="L936" s="24"/>
      <c r="M936" s="24"/>
      <c r="N936" s="24"/>
      <c r="O936" s="24"/>
      <c r="P936" s="25"/>
      <c r="Q936" s="25"/>
      <c r="R936" s="25"/>
      <c r="S936" s="23"/>
      <c r="T936" s="23"/>
      <c r="U936" s="23"/>
      <c r="V936" s="23"/>
      <c r="W936" s="17"/>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5.0999999999999996" customHeight="1" outlineLevel="1" x14ac:dyDescent="0.25">
      <c r="A937" s="7"/>
      <c r="B937" s="8"/>
      <c r="C937" s="18"/>
      <c r="D937" s="18"/>
      <c r="E937" s="18"/>
      <c r="F937" s="27"/>
      <c r="G937" s="28"/>
      <c r="H937" s="28"/>
      <c r="I937" s="29"/>
      <c r="J937" s="29"/>
      <c r="K937" s="29"/>
      <c r="L937" s="29"/>
      <c r="M937" s="29"/>
      <c r="N937" s="29"/>
      <c r="O937" s="29"/>
      <c r="P937" s="30"/>
      <c r="Q937" s="30"/>
      <c r="R937" s="30"/>
      <c r="S937" s="30"/>
      <c r="T937" s="30"/>
      <c r="U937" s="30"/>
      <c r="V937" s="31"/>
      <c r="W937" s="17"/>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row r="938" spans="1:68" ht="15" outlineLevel="1" x14ac:dyDescent="0.25">
      <c r="A938" s="7"/>
      <c r="B938" s="8"/>
      <c r="C938" s="18"/>
      <c r="D938" s="18"/>
      <c r="E938" s="18"/>
      <c r="F938" s="27"/>
      <c r="G938" s="28" t="s">
        <v>3</v>
      </c>
      <c r="H938" s="28" t="s">
        <v>4</v>
      </c>
      <c r="I938" s="243"/>
      <c r="J938" s="243"/>
      <c r="K938" s="243"/>
      <c r="L938" s="243"/>
      <c r="M938" s="243"/>
      <c r="N938" s="236"/>
      <c r="O938" s="236"/>
      <c r="P938" s="244"/>
      <c r="Q938" s="244"/>
      <c r="R938" s="244"/>
      <c r="S938" s="244"/>
      <c r="T938" s="244"/>
      <c r="U938" s="244"/>
      <c r="V938" s="43"/>
      <c r="W938" s="17"/>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row>
    <row r="939" spans="1:68" ht="15" outlineLevel="1" x14ac:dyDescent="0.25">
      <c r="A939" s="7"/>
      <c r="B939" s="8"/>
      <c r="C939" s="18"/>
      <c r="D939" s="18"/>
      <c r="E939" s="18"/>
      <c r="F939" s="27"/>
      <c r="G939" s="28" t="s">
        <v>5</v>
      </c>
      <c r="H939" s="28" t="s">
        <v>6</v>
      </c>
      <c r="I939" s="243"/>
      <c r="J939" s="243"/>
      <c r="K939" s="243"/>
      <c r="L939" s="243"/>
      <c r="M939" s="243"/>
      <c r="N939" s="236"/>
      <c r="O939" s="236"/>
      <c r="P939" s="244"/>
      <c r="Q939" s="244"/>
      <c r="R939" s="244"/>
      <c r="S939" s="244"/>
      <c r="T939" s="244"/>
      <c r="U939" s="244"/>
      <c r="V939" s="43"/>
      <c r="W939" s="17"/>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row>
    <row r="940" spans="1:68" ht="12" customHeight="1" outlineLevel="1" x14ac:dyDescent="0.25">
      <c r="A940" s="7"/>
      <c r="B940" s="8"/>
      <c r="C940" s="18"/>
      <c r="D940" s="18"/>
      <c r="E940" s="18"/>
      <c r="F940" s="27"/>
      <c r="G940" s="32" t="s">
        <v>7</v>
      </c>
      <c r="H940" s="32" t="s">
        <v>8</v>
      </c>
      <c r="I940" s="243"/>
      <c r="J940" s="243"/>
      <c r="K940" s="243"/>
      <c r="L940" s="243"/>
      <c r="M940" s="243"/>
      <c r="N940" s="236"/>
      <c r="O940" s="236"/>
      <c r="P940" s="208"/>
      <c r="Q940" s="208"/>
      <c r="R940" s="208"/>
      <c r="S940" s="208"/>
      <c r="T940" s="208"/>
      <c r="U940" s="208"/>
      <c r="V940" s="43"/>
      <c r="W940" s="17"/>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row>
    <row r="941" spans="1:68" ht="12" customHeight="1" outlineLevel="1" x14ac:dyDescent="0.25">
      <c r="A941" s="7"/>
      <c r="B941" s="8"/>
      <c r="C941" s="18"/>
      <c r="D941" s="18"/>
      <c r="E941" s="18"/>
      <c r="F941" s="34"/>
      <c r="G941" s="35" t="s">
        <v>9</v>
      </c>
      <c r="H941" s="35" t="s">
        <v>10</v>
      </c>
      <c r="I941" s="243"/>
      <c r="J941" s="243"/>
      <c r="K941" s="243"/>
      <c r="L941" s="243"/>
      <c r="M941" s="243"/>
      <c r="N941" s="236"/>
      <c r="O941" s="236"/>
      <c r="P941" s="208"/>
      <c r="Q941" s="208"/>
      <c r="R941" s="208"/>
      <c r="S941" s="208"/>
      <c r="T941" s="208"/>
      <c r="U941" s="208"/>
      <c r="V941" s="43"/>
      <c r="W941" s="17"/>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row>
    <row r="942" spans="1:68" ht="12" customHeight="1" outlineLevel="1" x14ac:dyDescent="0.25">
      <c r="A942" s="7"/>
      <c r="B942" s="8"/>
      <c r="C942" s="18"/>
      <c r="D942" s="18"/>
      <c r="E942" s="18"/>
      <c r="F942" s="34"/>
      <c r="G942" s="35" t="s">
        <v>11</v>
      </c>
      <c r="H942" s="35" t="s">
        <v>12</v>
      </c>
      <c r="I942" s="243"/>
      <c r="J942" s="243"/>
      <c r="K942" s="243"/>
      <c r="L942" s="243"/>
      <c r="M942" s="243"/>
      <c r="N942" s="236"/>
      <c r="O942" s="236"/>
      <c r="P942" s="208"/>
      <c r="Q942" s="208"/>
      <c r="R942" s="208"/>
      <c r="S942" s="208"/>
      <c r="T942" s="208"/>
      <c r="U942" s="208"/>
      <c r="V942" s="43"/>
      <c r="W942" s="17"/>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c r="BJ942" s="9"/>
      <c r="BK942" s="9"/>
      <c r="BL942" s="9"/>
      <c r="BM942" s="9"/>
      <c r="BN942" s="9"/>
      <c r="BO942" s="9"/>
      <c r="BP942" s="9"/>
    </row>
    <row r="943" spans="1:68" ht="12" customHeight="1" outlineLevel="1" x14ac:dyDescent="0.25">
      <c r="A943" s="7"/>
      <c r="B943" s="8"/>
      <c r="C943" s="18"/>
      <c r="D943" s="18"/>
      <c r="E943" s="18"/>
      <c r="F943" s="34"/>
      <c r="G943" s="35" t="s">
        <v>13</v>
      </c>
      <c r="H943" s="35" t="s">
        <v>14</v>
      </c>
      <c r="I943" s="243"/>
      <c r="J943" s="243"/>
      <c r="K943" s="243"/>
      <c r="L943" s="243"/>
      <c r="M943" s="243"/>
      <c r="N943" s="236"/>
      <c r="O943" s="236"/>
      <c r="P943" s="208"/>
      <c r="Q943" s="208"/>
      <c r="R943" s="208"/>
      <c r="S943" s="208"/>
      <c r="T943" s="208"/>
      <c r="U943" s="208"/>
      <c r="V943" s="43"/>
      <c r="W943" s="17"/>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row>
    <row r="944" spans="1:68" ht="12" customHeight="1" outlineLevel="1" x14ac:dyDescent="0.25">
      <c r="A944" s="7"/>
      <c r="B944" s="8"/>
      <c r="C944" s="18"/>
      <c r="D944" s="18"/>
      <c r="E944" s="18"/>
      <c r="F944" s="34"/>
      <c r="G944" s="35" t="s">
        <v>15</v>
      </c>
      <c r="H944" s="35" t="s">
        <v>16</v>
      </c>
      <c r="I944" s="243"/>
      <c r="J944" s="243"/>
      <c r="K944" s="243"/>
      <c r="L944" s="243"/>
      <c r="M944" s="243"/>
      <c r="N944" s="236"/>
      <c r="O944" s="236"/>
      <c r="P944" s="208"/>
      <c r="Q944" s="208"/>
      <c r="R944" s="208"/>
      <c r="S944" s="208"/>
      <c r="T944" s="208"/>
      <c r="U944" s="208"/>
      <c r="V944" s="43"/>
      <c r="W944" s="17"/>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row>
    <row r="945" spans="1:68" ht="12" customHeight="1" outlineLevel="1" x14ac:dyDescent="0.25">
      <c r="A945" s="7"/>
      <c r="B945" s="8"/>
      <c r="C945" s="18"/>
      <c r="D945" s="18"/>
      <c r="E945" s="18"/>
      <c r="F945" s="34"/>
      <c r="G945" s="35" t="s">
        <v>19</v>
      </c>
      <c r="H945" s="35" t="s">
        <v>20</v>
      </c>
      <c r="I945" s="243"/>
      <c r="J945" s="243"/>
      <c r="K945" s="243"/>
      <c r="L945" s="243"/>
      <c r="M945" s="243"/>
      <c r="N945" s="236"/>
      <c r="O945" s="236"/>
      <c r="P945" s="208"/>
      <c r="Q945" s="208"/>
      <c r="R945" s="208"/>
      <c r="S945" s="208"/>
      <c r="T945" s="208"/>
      <c r="U945" s="208"/>
      <c r="V945" s="43"/>
      <c r="W945" s="17"/>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row>
    <row r="946" spans="1:68" ht="12" customHeight="1" outlineLevel="1" x14ac:dyDescent="0.25">
      <c r="A946" s="7"/>
      <c r="B946" s="8"/>
      <c r="C946" s="18"/>
      <c r="D946" s="18"/>
      <c r="E946" s="18"/>
      <c r="F946" s="34"/>
      <c r="G946" s="35" t="s">
        <v>17</v>
      </c>
      <c r="H946" s="35" t="s">
        <v>18</v>
      </c>
      <c r="I946" s="243"/>
      <c r="J946" s="243"/>
      <c r="K946" s="243"/>
      <c r="L946" s="243"/>
      <c r="M946" s="243"/>
      <c r="N946" s="236"/>
      <c r="O946" s="236"/>
      <c r="P946" s="208"/>
      <c r="Q946" s="208"/>
      <c r="R946" s="208"/>
      <c r="S946" s="208"/>
      <c r="T946" s="208"/>
      <c r="U946" s="208"/>
      <c r="V946" s="43"/>
      <c r="W946" s="17"/>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row>
    <row r="947" spans="1:68" ht="12" customHeight="1" outlineLevel="1" x14ac:dyDescent="0.25">
      <c r="A947" s="7"/>
      <c r="B947" s="8"/>
      <c r="C947" s="18"/>
      <c r="D947" s="18"/>
      <c r="E947" s="18"/>
      <c r="F947" s="34"/>
      <c r="G947" s="35" t="s">
        <v>22</v>
      </c>
      <c r="H947" s="35" t="s">
        <v>21</v>
      </c>
      <c r="I947" s="243"/>
      <c r="J947" s="243"/>
      <c r="K947" s="243"/>
      <c r="L947" s="243"/>
      <c r="M947" s="243"/>
      <c r="N947" s="236"/>
      <c r="O947" s="236"/>
      <c r="P947" s="208"/>
      <c r="Q947" s="208"/>
      <c r="R947" s="208"/>
      <c r="S947" s="208"/>
      <c r="T947" s="208"/>
      <c r="U947" s="208"/>
      <c r="V947" s="43"/>
      <c r="W947" s="17"/>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row>
    <row r="948" spans="1:68" ht="12" customHeight="1" outlineLevel="1" x14ac:dyDescent="0.25">
      <c r="A948" s="7"/>
      <c r="B948" s="8"/>
      <c r="C948" s="18"/>
      <c r="D948" s="18"/>
      <c r="E948" s="18"/>
      <c r="F948" s="34"/>
      <c r="G948" s="35" t="s">
        <v>22</v>
      </c>
      <c r="H948" s="35" t="s">
        <v>23</v>
      </c>
      <c r="I948" s="243"/>
      <c r="J948" s="243"/>
      <c r="K948" s="243"/>
      <c r="L948" s="243"/>
      <c r="M948" s="243"/>
      <c r="N948" s="236"/>
      <c r="O948" s="236"/>
      <c r="P948" s="208"/>
      <c r="Q948" s="208"/>
      <c r="R948" s="208"/>
      <c r="S948" s="208"/>
      <c r="T948" s="208"/>
      <c r="U948" s="208"/>
      <c r="V948" s="43"/>
      <c r="W948" s="17"/>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row>
    <row r="949" spans="1:68" ht="5.0999999999999996" customHeight="1" outlineLevel="1" x14ac:dyDescent="0.25">
      <c r="A949" s="7"/>
      <c r="B949" s="8"/>
      <c r="C949" s="18"/>
      <c r="D949" s="18"/>
      <c r="E949" s="18"/>
      <c r="F949" s="37"/>
      <c r="G949" s="38"/>
      <c r="H949" s="38"/>
      <c r="I949" s="38"/>
      <c r="J949" s="39"/>
      <c r="K949" s="39"/>
      <c r="L949" s="39"/>
      <c r="M949" s="39"/>
      <c r="N949" s="39"/>
      <c r="O949" s="39"/>
      <c r="P949" s="39"/>
      <c r="Q949" s="39"/>
      <c r="R949" s="39"/>
      <c r="S949" s="39"/>
      <c r="T949" s="39"/>
      <c r="U949" s="39"/>
      <c r="V949" s="31"/>
      <c r="W949" s="17"/>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row>
    <row r="950" spans="1:68" ht="25.35" customHeight="1" outlineLevel="1" x14ac:dyDescent="0.25">
      <c r="A950" s="7"/>
      <c r="B950" s="8"/>
      <c r="C950" s="40"/>
      <c r="D950" s="40"/>
      <c r="E950" s="40"/>
      <c r="F950" s="40"/>
      <c r="G950" s="41" t="str">
        <f>G928</f>
        <v>Deepflow</v>
      </c>
      <c r="H950" s="40"/>
      <c r="I950" s="40"/>
      <c r="J950" s="40"/>
      <c r="K950" s="40"/>
      <c r="L950" s="40"/>
      <c r="M950" s="40"/>
      <c r="N950" s="40"/>
      <c r="O950" s="40"/>
      <c r="P950" s="40"/>
      <c r="Q950" s="40"/>
      <c r="R950" s="40"/>
      <c r="S950" s="40"/>
      <c r="T950" s="40"/>
      <c r="U950" s="40"/>
      <c r="V950" s="40"/>
      <c r="W950" s="42" t="s">
        <v>24</v>
      </c>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row>
    <row r="951" spans="1:68" ht="12" customHeight="1" outlineLevel="1" x14ac:dyDescent="0.25">
      <c r="A951" s="7"/>
      <c r="B951" s="8"/>
      <c r="C951" s="8"/>
      <c r="D951" s="8"/>
      <c r="E951" s="8"/>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row>
    <row r="952" spans="1:68" ht="12" customHeight="1" x14ac:dyDescent="0.25">
      <c r="A952" s="7"/>
      <c r="B952" s="8"/>
      <c r="C952" s="8"/>
      <c r="D952" s="8"/>
      <c r="E952" s="8"/>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row>
    <row r="953" spans="1:68" ht="12" customHeight="1" x14ac:dyDescent="0.25">
      <c r="A953" s="7"/>
      <c r="B953" s="8"/>
      <c r="C953" s="8"/>
      <c r="D953" s="8"/>
      <c r="E953" s="8"/>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row>
    <row r="954" spans="1:68" ht="12" customHeight="1" x14ac:dyDescent="0.25">
      <c r="A954" s="7"/>
      <c r="B954" s="8"/>
      <c r="C954" s="8"/>
      <c r="D954" s="8"/>
      <c r="E954" s="8"/>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row>
    <row r="955" spans="1:68" ht="12" customHeight="1" x14ac:dyDescent="0.25">
      <c r="A955" s="7"/>
      <c r="B955" s="8"/>
      <c r="C955" s="8"/>
      <c r="D955" s="8"/>
      <c r="E955" s="8"/>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row>
    <row r="956" spans="1:68" ht="12" customHeight="1" x14ac:dyDescent="0.25">
      <c r="A956" s="7"/>
      <c r="B956" s="8"/>
      <c r="C956" s="8"/>
      <c r="D956" s="8"/>
      <c r="E956" s="8"/>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row>
  </sheetData>
  <mergeCells count="5">
    <mergeCell ref="H831:H833"/>
    <mergeCell ref="H117:J117"/>
    <mergeCell ref="J832:Q832"/>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21" workbookViewId="0">
      <selection activeCell="H5" sqref="H5"/>
    </sheetView>
  </sheetViews>
  <sheetFormatPr defaultRowHeight="15" outlineLevelRow="1"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926</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937</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Crop!G884</f>
        <v>landuse</v>
      </c>
      <c r="H20" s="26" t="s">
        <v>383</v>
      </c>
      <c r="I20" s="26" t="s">
        <v>56</v>
      </c>
      <c r="J20" s="26" t="s">
        <v>57</v>
      </c>
      <c r="K20" s="26" t="s">
        <v>58</v>
      </c>
      <c r="L20" s="26" t="s">
        <v>59</v>
      </c>
      <c r="M20" s="26" t="s">
        <v>880</v>
      </c>
      <c r="N20" s="26" t="s">
        <v>881</v>
      </c>
      <c r="O20" s="26" t="s">
        <v>882</v>
      </c>
      <c r="P20" s="26" t="s">
        <v>1187</v>
      </c>
      <c r="Q20" s="25"/>
      <c r="R20" s="25"/>
      <c r="S20" s="23"/>
      <c r="T20" s="23"/>
      <c r="U20" s="23"/>
      <c r="V20" s="23"/>
      <c r="W20" s="17"/>
      <c r="X20" s="9"/>
    </row>
    <row r="21" spans="1:24" outlineLevel="1" x14ac:dyDescent="0.2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2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2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2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3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936</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1117</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941</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5" t="s">
        <v>934</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935</v>
      </c>
      <c r="K52" s="609">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5" t="s">
        <v>927</v>
      </c>
      <c r="H55" s="18"/>
      <c r="I55" s="18"/>
      <c r="J55" s="23"/>
      <c r="K55" s="24" t="s">
        <v>382</v>
      </c>
      <c r="L55" s="24" t="s">
        <v>134</v>
      </c>
      <c r="M55" s="24" t="s">
        <v>135</v>
      </c>
      <c r="N55" s="24" t="s">
        <v>136</v>
      </c>
      <c r="O55" s="24" t="s">
        <v>137</v>
      </c>
      <c r="P55" s="24" t="s">
        <v>138</v>
      </c>
      <c r="Q55" s="24" t="s">
        <v>139</v>
      </c>
      <c r="R55" s="24" t="s">
        <v>140</v>
      </c>
      <c r="S55" s="24" t="s">
        <v>141</v>
      </c>
      <c r="T55" s="24" t="s">
        <v>142</v>
      </c>
      <c r="U55" s="23"/>
      <c r="V55" s="23"/>
      <c r="W55" s="17"/>
      <c r="X55" s="9"/>
    </row>
    <row r="56" spans="1:24" outlineLevel="1" x14ac:dyDescent="0.25">
      <c r="A56" s="171"/>
      <c r="B56" s="8"/>
      <c r="C56" s="13"/>
      <c r="D56" s="13">
        <v>80</v>
      </c>
      <c r="E56" s="13" t="s">
        <v>1</v>
      </c>
      <c r="F56" s="14"/>
      <c r="G56" s="15"/>
      <c r="H56" s="14"/>
      <c r="I56" s="14"/>
      <c r="J56" s="14" t="s">
        <v>819</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397</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790</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791</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792</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793</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794</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795</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796</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797</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931</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collapsed="1" x14ac:dyDescent="0.25">
      <c r="A69" s="171"/>
      <c r="B69" s="8"/>
      <c r="C69" s="18"/>
      <c r="D69" s="18"/>
      <c r="E69" s="18"/>
      <c r="F69" s="18"/>
      <c r="G69" s="145" t="s">
        <v>928</v>
      </c>
      <c r="H69" s="18"/>
      <c r="I69" s="18"/>
      <c r="J69" s="24" t="s">
        <v>751</v>
      </c>
      <c r="K69" s="24" t="s">
        <v>382</v>
      </c>
      <c r="L69" s="24" t="s">
        <v>134</v>
      </c>
      <c r="M69" s="24" t="s">
        <v>135</v>
      </c>
      <c r="N69" s="24" t="s">
        <v>136</v>
      </c>
      <c r="O69" s="24" t="s">
        <v>137</v>
      </c>
      <c r="P69" s="24" t="s">
        <v>138</v>
      </c>
      <c r="Q69" s="24" t="s">
        <v>139</v>
      </c>
      <c r="R69" s="24" t="s">
        <v>140</v>
      </c>
      <c r="S69" s="24" t="s">
        <v>141</v>
      </c>
      <c r="T69" s="24" t="s">
        <v>142</v>
      </c>
      <c r="U69" s="24"/>
      <c r="V69" s="23"/>
      <c r="W69" s="17"/>
      <c r="X69" s="9"/>
    </row>
    <row r="70" spans="1:24" hidden="1" outlineLevel="1" x14ac:dyDescent="0.25">
      <c r="A70" s="171"/>
      <c r="B70" s="8"/>
      <c r="C70" s="18"/>
      <c r="D70" s="18"/>
      <c r="E70" s="18"/>
      <c r="F70" s="18"/>
      <c r="G70" s="23"/>
      <c r="H70" s="18"/>
      <c r="I70" s="18"/>
      <c r="J70" s="24"/>
      <c r="K70" s="24" t="s">
        <v>930</v>
      </c>
      <c r="L70" s="24" t="s">
        <v>930</v>
      </c>
      <c r="M70" s="24" t="s">
        <v>930</v>
      </c>
      <c r="N70" s="24" t="s">
        <v>930</v>
      </c>
      <c r="O70" s="24" t="s">
        <v>930</v>
      </c>
      <c r="P70" s="24" t="s">
        <v>930</v>
      </c>
      <c r="Q70" s="24" t="s">
        <v>930</v>
      </c>
      <c r="R70" s="24" t="s">
        <v>930</v>
      </c>
      <c r="S70" s="24" t="s">
        <v>930</v>
      </c>
      <c r="T70" s="24" t="s">
        <v>930</v>
      </c>
      <c r="U70" s="24"/>
      <c r="V70" s="23"/>
      <c r="W70" s="17"/>
      <c r="X70" s="9"/>
    </row>
    <row r="71" spans="1:24" hidden="1" outlineLevel="1" x14ac:dyDescent="0.25">
      <c r="A71" s="171"/>
      <c r="B71" s="8"/>
      <c r="C71" s="18"/>
      <c r="D71" s="18"/>
      <c r="E71" s="18"/>
      <c r="F71" s="27"/>
      <c r="G71" s="27"/>
      <c r="H71" s="27"/>
      <c r="I71" t="s">
        <v>819</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hidden="1" outlineLevel="1" x14ac:dyDescent="0.25">
      <c r="A72" s="171"/>
      <c r="B72" s="8"/>
      <c r="C72" s="18"/>
      <c r="D72" s="18"/>
      <c r="E72" s="18"/>
      <c r="F72" s="27"/>
      <c r="G72" s="27"/>
      <c r="H72" s="27"/>
      <c r="I72" t="s">
        <v>819</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hidden="1" outlineLevel="1" x14ac:dyDescent="0.25">
      <c r="A73" s="171"/>
      <c r="B73" s="8"/>
      <c r="C73" s="18"/>
      <c r="D73" s="18"/>
      <c r="E73" s="18"/>
      <c r="F73" s="27"/>
      <c r="G73" s="93"/>
      <c r="H73" s="93"/>
      <c r="I73" t="s">
        <v>819</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hidden="1" outlineLevel="1" x14ac:dyDescent="0.25">
      <c r="A74" s="171"/>
      <c r="B74" s="8"/>
      <c r="C74" s="18"/>
      <c r="D74" s="18"/>
      <c r="E74" s="18"/>
      <c r="F74" s="27"/>
      <c r="G74" s="93"/>
      <c r="H74" s="93"/>
      <c r="I74" t="s">
        <v>819</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hidden="1" outlineLevel="1" x14ac:dyDescent="0.25">
      <c r="A75" s="171"/>
      <c r="B75" s="8"/>
      <c r="C75" s="18"/>
      <c r="D75" s="18"/>
      <c r="E75" s="18"/>
      <c r="F75" s="27"/>
      <c r="G75" s="93"/>
      <c r="H75" s="93"/>
      <c r="I75" t="s">
        <v>819</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hidden="1" outlineLevel="1" x14ac:dyDescent="0.25">
      <c r="A76" s="171"/>
      <c r="B76" s="8"/>
      <c r="C76" s="18"/>
      <c r="D76" s="18"/>
      <c r="E76" s="18"/>
      <c r="F76" s="27"/>
      <c r="G76" s="93"/>
      <c r="H76" s="93"/>
      <c r="I76" t="s">
        <v>819</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hidden="1" outlineLevel="1" x14ac:dyDescent="0.25">
      <c r="A77" s="171"/>
      <c r="B77" s="8"/>
      <c r="C77" s="18"/>
      <c r="D77" s="18"/>
      <c r="E77" s="18"/>
      <c r="F77" s="27"/>
      <c r="G77" s="93"/>
      <c r="H77" s="93"/>
      <c r="I77" t="s">
        <v>819</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hidden="1" outlineLevel="1" x14ac:dyDescent="0.25">
      <c r="A78" s="171"/>
      <c r="B78" s="8"/>
      <c r="C78" s="18"/>
      <c r="D78" s="18"/>
      <c r="E78" s="18"/>
      <c r="F78" s="27"/>
      <c r="G78" s="93"/>
      <c r="H78" s="93"/>
      <c r="I78" t="s">
        <v>819</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hidden="1" outlineLevel="1" x14ac:dyDescent="0.25">
      <c r="A79" s="171"/>
      <c r="B79" s="8"/>
      <c r="C79" s="18"/>
      <c r="D79" s="18"/>
      <c r="E79" s="18"/>
      <c r="F79" s="27"/>
      <c r="G79" s="93"/>
      <c r="H79" s="93"/>
      <c r="I79" t="s">
        <v>819</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hidden="1" outlineLevel="1" x14ac:dyDescent="0.25">
      <c r="A80" s="171"/>
      <c r="B80" s="8"/>
      <c r="C80" s="18"/>
      <c r="D80" s="18"/>
      <c r="E80" s="18"/>
      <c r="F80" s="27"/>
      <c r="G80" s="93"/>
      <c r="H80" s="93"/>
      <c r="I80" t="s">
        <v>819</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hidden="1" outlineLevel="1" x14ac:dyDescent="0.25">
      <c r="A81" s="171"/>
      <c r="B81" s="8"/>
      <c r="C81" s="18"/>
      <c r="D81" s="18"/>
      <c r="E81" s="18"/>
      <c r="F81" s="27"/>
      <c r="G81" s="93"/>
      <c r="H81" s="93"/>
      <c r="I81" t="s">
        <v>819</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hidden="1" outlineLevel="1" x14ac:dyDescent="0.25">
      <c r="A82" s="171"/>
      <c r="B82" s="8"/>
      <c r="C82" s="18"/>
      <c r="D82" s="18"/>
      <c r="E82" s="18"/>
      <c r="F82" s="27"/>
      <c r="G82" s="93"/>
      <c r="H82" s="93"/>
      <c r="I82" t="s">
        <v>819</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hidden="1" outlineLevel="1" x14ac:dyDescent="0.25">
      <c r="A83" s="171"/>
      <c r="B83" s="8"/>
      <c r="C83" s="18"/>
      <c r="D83" s="18"/>
      <c r="E83" s="18"/>
      <c r="F83" s="27"/>
      <c r="G83" s="93"/>
      <c r="H83" s="93"/>
      <c r="I83" t="s">
        <v>819</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hidden="1" outlineLevel="1" x14ac:dyDescent="0.25">
      <c r="A84" s="171"/>
      <c r="B84" s="8"/>
      <c r="C84" s="18"/>
      <c r="D84" s="18"/>
      <c r="E84" s="18"/>
      <c r="F84" s="27"/>
      <c r="G84" s="93"/>
      <c r="H84" s="93"/>
      <c r="I84" t="s">
        <v>819</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hidden="1" outlineLevel="1" x14ac:dyDescent="0.25">
      <c r="A85" s="171"/>
      <c r="B85" s="8"/>
      <c r="C85" s="18"/>
      <c r="D85" s="18"/>
      <c r="E85" s="18"/>
      <c r="F85" s="27"/>
      <c r="G85" s="93"/>
      <c r="H85" s="93"/>
      <c r="I85" t="s">
        <v>819</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hidden="1" outlineLevel="1" x14ac:dyDescent="0.25">
      <c r="A86" s="171"/>
      <c r="B86" s="8"/>
      <c r="C86" s="18"/>
      <c r="D86" s="18"/>
      <c r="E86" s="18"/>
      <c r="F86" s="27"/>
      <c r="G86" s="93"/>
      <c r="H86" s="93"/>
      <c r="I86" t="s">
        <v>819</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hidden="1" outlineLevel="1" x14ac:dyDescent="0.25">
      <c r="A87" s="171"/>
      <c r="B87" s="8"/>
      <c r="C87" s="18"/>
      <c r="D87" s="18"/>
      <c r="E87" s="18"/>
      <c r="F87" s="27"/>
      <c r="G87" s="93"/>
      <c r="H87" s="93"/>
      <c r="I87" t="s">
        <v>819</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hidden="1" outlineLevel="1" x14ac:dyDescent="0.25">
      <c r="A88" s="171"/>
      <c r="B88" s="8"/>
      <c r="C88" s="18"/>
      <c r="D88" s="18"/>
      <c r="E88" s="18"/>
      <c r="F88" s="27"/>
      <c r="G88" s="27"/>
      <c r="H88" s="27"/>
      <c r="I88" t="s">
        <v>397</v>
      </c>
      <c r="J88" s="680" t="str">
        <f t="shared" ref="J88:T88" si="1">J71</f>
        <v>b</v>
      </c>
      <c r="K88" s="604">
        <v>8</v>
      </c>
      <c r="L88" s="604">
        <v>25</v>
      </c>
      <c r="M88" s="604">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hidden="1" outlineLevel="1" x14ac:dyDescent="0.25">
      <c r="A89" s="171"/>
      <c r="B89" s="8"/>
      <c r="C89" s="18"/>
      <c r="D89" s="18"/>
      <c r="E89" s="18"/>
      <c r="F89" s="27"/>
      <c r="G89" s="93"/>
      <c r="H89" s="93"/>
      <c r="I89" t="s">
        <v>397</v>
      </c>
      <c r="J89" s="680" t="str">
        <f t="shared" ref="J89:T152" si="2">J72</f>
        <v>bd</v>
      </c>
      <c r="K89" s="604">
        <v>8</v>
      </c>
      <c r="L89" s="604">
        <v>25</v>
      </c>
      <c r="M89" s="604">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hidden="1" outlineLevel="1" x14ac:dyDescent="0.25">
      <c r="A90" s="171"/>
      <c r="B90" s="8"/>
      <c r="C90" s="18"/>
      <c r="D90" s="18"/>
      <c r="E90" s="18"/>
      <c r="F90" s="27"/>
      <c r="G90" s="93"/>
      <c r="H90" s="93"/>
      <c r="I90" t="s">
        <v>397</v>
      </c>
      <c r="J90" s="680" t="str">
        <f t="shared" si="2"/>
        <v>f</v>
      </c>
      <c r="K90" s="604">
        <v>8</v>
      </c>
      <c r="L90" s="604">
        <v>25</v>
      </c>
      <c r="M90" s="604">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hidden="1" outlineLevel="1" x14ac:dyDescent="0.25">
      <c r="A91" s="171"/>
      <c r="B91" s="8"/>
      <c r="C91" s="18"/>
      <c r="D91" s="18"/>
      <c r="E91" s="18"/>
      <c r="F91" s="27"/>
      <c r="G91" s="93"/>
      <c r="H91" s="93"/>
      <c r="I91" t="s">
        <v>397</v>
      </c>
      <c r="J91" s="680" t="str">
        <f t="shared" si="2"/>
        <v>h</v>
      </c>
      <c r="K91" s="604">
        <v>8</v>
      </c>
      <c r="L91" s="604">
        <v>25</v>
      </c>
      <c r="M91" s="604">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hidden="1" outlineLevel="1" x14ac:dyDescent="0.25">
      <c r="A92" s="171"/>
      <c r="B92" s="8"/>
      <c r="C92" s="18"/>
      <c r="D92" s="18"/>
      <c r="E92" s="18"/>
      <c r="F92" s="27"/>
      <c r="G92" s="93"/>
      <c r="H92" s="93"/>
      <c r="I92" t="s">
        <v>397</v>
      </c>
      <c r="J92" s="680" t="str">
        <f t="shared" si="2"/>
        <v>i</v>
      </c>
      <c r="K92" s="604">
        <v>8</v>
      </c>
      <c r="L92" s="604">
        <v>25</v>
      </c>
      <c r="M92" s="604">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hidden="1" outlineLevel="1" x14ac:dyDescent="0.25">
      <c r="A93" s="171"/>
      <c r="B93" s="8"/>
      <c r="C93" s="18"/>
      <c r="D93" s="18"/>
      <c r="E93" s="18"/>
      <c r="F93" s="27"/>
      <c r="G93" s="93"/>
      <c r="H93" s="93"/>
      <c r="I93" t="s">
        <v>397</v>
      </c>
      <c r="J93" s="680" t="str">
        <f t="shared" si="2"/>
        <v>k</v>
      </c>
      <c r="K93" s="604">
        <v>8</v>
      </c>
      <c r="L93" s="604">
        <v>25</v>
      </c>
      <c r="M93" s="604">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hidden="1" outlineLevel="1" x14ac:dyDescent="0.25">
      <c r="A94" s="171"/>
      <c r="B94" s="8"/>
      <c r="C94" s="18"/>
      <c r="D94" s="18"/>
      <c r="E94" s="18"/>
      <c r="F94" s="27"/>
      <c r="G94" s="93"/>
      <c r="H94" s="93"/>
      <c r="I94" t="s">
        <v>397</v>
      </c>
      <c r="J94" s="680" t="str">
        <f t="shared" si="2"/>
        <v>l</v>
      </c>
      <c r="K94" s="604">
        <v>8</v>
      </c>
      <c r="L94" s="604">
        <v>25</v>
      </c>
      <c r="M94" s="604">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hidden="1" outlineLevel="1" x14ac:dyDescent="0.25">
      <c r="A95" s="171"/>
      <c r="B95" s="8"/>
      <c r="C95" s="18"/>
      <c r="D95" s="18"/>
      <c r="E95" s="18"/>
      <c r="F95" s="27"/>
      <c r="G95" s="93"/>
      <c r="H95" s="93"/>
      <c r="I95" t="s">
        <v>397</v>
      </c>
      <c r="J95" s="680" t="str">
        <f t="shared" si="2"/>
        <v>o</v>
      </c>
      <c r="K95" s="604">
        <v>8</v>
      </c>
      <c r="L95" s="604">
        <v>25</v>
      </c>
      <c r="M95" s="604">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hidden="1" outlineLevel="1" x14ac:dyDescent="0.25">
      <c r="A96" s="171"/>
      <c r="B96" s="8"/>
      <c r="C96" s="18"/>
      <c r="D96" s="18"/>
      <c r="E96" s="18"/>
      <c r="F96" s="27"/>
      <c r="G96" s="93"/>
      <c r="H96" s="93"/>
      <c r="I96" t="s">
        <v>397</v>
      </c>
      <c r="J96" s="680" t="str">
        <f t="shared" si="2"/>
        <v>od</v>
      </c>
      <c r="K96" s="604">
        <v>8</v>
      </c>
      <c r="L96" s="604">
        <v>25</v>
      </c>
      <c r="M96" s="604">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hidden="1" outlineLevel="1" x14ac:dyDescent="0.25">
      <c r="A97" s="171"/>
      <c r="B97" s="8"/>
      <c r="C97" s="18"/>
      <c r="D97" s="18"/>
      <c r="E97" s="18"/>
      <c r="F97" s="27"/>
      <c r="G97" s="93"/>
      <c r="H97" s="93"/>
      <c r="I97" t="s">
        <v>397</v>
      </c>
      <c r="J97" s="680" t="str">
        <f t="shared" si="2"/>
        <v>of</v>
      </c>
      <c r="K97" s="604">
        <v>8</v>
      </c>
      <c r="L97" s="604">
        <v>25</v>
      </c>
      <c r="M97" s="604">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hidden="1" outlineLevel="1" x14ac:dyDescent="0.25">
      <c r="A98" s="171"/>
      <c r="B98" s="8"/>
      <c r="C98" s="18"/>
      <c r="D98" s="18"/>
      <c r="E98" s="18"/>
      <c r="F98" s="27"/>
      <c r="G98" s="93"/>
      <c r="H98" s="93"/>
      <c r="I98" t="s">
        <v>397</v>
      </c>
      <c r="J98" s="680" t="str">
        <f t="shared" si="2"/>
        <v>r</v>
      </c>
      <c r="K98" s="604">
        <v>8</v>
      </c>
      <c r="L98" s="604">
        <v>25</v>
      </c>
      <c r="M98" s="604">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hidden="1" outlineLevel="1" x14ac:dyDescent="0.25">
      <c r="A99" s="171"/>
      <c r="B99" s="8"/>
      <c r="C99" s="18"/>
      <c r="D99" s="18"/>
      <c r="E99" s="18"/>
      <c r="F99" s="27"/>
      <c r="G99" s="93"/>
      <c r="H99" s="93"/>
      <c r="I99" t="s">
        <v>397</v>
      </c>
      <c r="J99" s="680" t="str">
        <f t="shared" si="2"/>
        <v>rd</v>
      </c>
      <c r="K99" s="604">
        <v>8</v>
      </c>
      <c r="L99" s="604">
        <v>25</v>
      </c>
      <c r="M99" s="604">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hidden="1" outlineLevel="1" x14ac:dyDescent="0.25">
      <c r="A100" s="171"/>
      <c r="B100" s="8"/>
      <c r="C100" s="18"/>
      <c r="D100" s="18"/>
      <c r="E100" s="18"/>
      <c r="F100" s="27"/>
      <c r="G100" s="93"/>
      <c r="H100" s="93"/>
      <c r="I100" t="s">
        <v>397</v>
      </c>
      <c r="J100" s="680" t="str">
        <f t="shared" si="2"/>
        <v>v</v>
      </c>
      <c r="K100" s="604">
        <v>8</v>
      </c>
      <c r="L100" s="604">
        <v>25</v>
      </c>
      <c r="M100" s="604">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hidden="1" outlineLevel="1" x14ac:dyDescent="0.25">
      <c r="A101" s="171"/>
      <c r="B101" s="8"/>
      <c r="C101" s="18"/>
      <c r="D101" s="18"/>
      <c r="E101" s="18"/>
      <c r="F101" s="27"/>
      <c r="G101" s="93"/>
      <c r="H101" s="93"/>
      <c r="I101" t="s">
        <v>397</v>
      </c>
      <c r="J101" s="680" t="str">
        <f t="shared" si="2"/>
        <v>w</v>
      </c>
      <c r="K101" s="604">
        <v>8</v>
      </c>
      <c r="L101" s="604">
        <v>25</v>
      </c>
      <c r="M101" s="604">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hidden="1" outlineLevel="1" x14ac:dyDescent="0.25">
      <c r="A102" s="171"/>
      <c r="B102" s="8"/>
      <c r="C102" s="18"/>
      <c r="D102" s="18"/>
      <c r="E102" s="18"/>
      <c r="F102" s="27"/>
      <c r="G102" s="93"/>
      <c r="H102" s="93"/>
      <c r="I102" t="s">
        <v>397</v>
      </c>
      <c r="J102" s="680" t="str">
        <f t="shared" si="2"/>
        <v>wd</v>
      </c>
      <c r="K102" s="604">
        <v>8</v>
      </c>
      <c r="L102" s="604">
        <v>25</v>
      </c>
      <c r="M102" s="604">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hidden="1" outlineLevel="1" x14ac:dyDescent="0.25">
      <c r="A103" s="171"/>
      <c r="B103" s="8"/>
      <c r="C103" s="18"/>
      <c r="D103" s="18"/>
      <c r="E103" s="18"/>
      <c r="F103" s="27"/>
      <c r="G103" s="93"/>
      <c r="H103" s="93"/>
      <c r="I103" t="s">
        <v>397</v>
      </c>
      <c r="J103" s="680" t="str">
        <f t="shared" si="2"/>
        <v>z</v>
      </c>
      <c r="K103" s="604">
        <v>8</v>
      </c>
      <c r="L103" s="604">
        <v>25</v>
      </c>
      <c r="M103" s="604">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hidden="1" outlineLevel="1" x14ac:dyDescent="0.25">
      <c r="A104" s="171"/>
      <c r="B104" s="8"/>
      <c r="C104" s="18"/>
      <c r="D104" s="18"/>
      <c r="E104" s="18"/>
      <c r="F104" s="27"/>
      <c r="G104" s="93"/>
      <c r="H104" s="93"/>
      <c r="I104" t="s">
        <v>397</v>
      </c>
      <c r="J104" s="680" t="str">
        <f t="shared" si="2"/>
        <v>zd</v>
      </c>
      <c r="K104" s="604">
        <v>8</v>
      </c>
      <c r="L104" s="604">
        <v>25</v>
      </c>
      <c r="M104" s="604">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hidden="1" outlineLevel="1" x14ac:dyDescent="0.25">
      <c r="A105" s="171"/>
      <c r="B105" s="8"/>
      <c r="C105" s="18"/>
      <c r="D105" s="18"/>
      <c r="E105" s="18"/>
      <c r="F105" s="27"/>
      <c r="G105" s="27"/>
      <c r="H105" s="27"/>
      <c r="I105" t="s">
        <v>790</v>
      </c>
      <c r="J105" s="680"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hidden="1" outlineLevel="1" x14ac:dyDescent="0.25">
      <c r="A106" s="171"/>
      <c r="B106" s="8"/>
      <c r="C106" s="18"/>
      <c r="D106" s="18"/>
      <c r="E106" s="18"/>
      <c r="F106" s="27"/>
      <c r="G106" s="93"/>
      <c r="H106" s="93"/>
      <c r="I106" t="s">
        <v>790</v>
      </c>
      <c r="J106" s="680"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hidden="1" outlineLevel="1" x14ac:dyDescent="0.25">
      <c r="A107" s="171"/>
      <c r="B107" s="8"/>
      <c r="C107" s="18"/>
      <c r="D107" s="18"/>
      <c r="E107" s="18"/>
      <c r="F107" s="27"/>
      <c r="G107" s="93"/>
      <c r="H107" s="93"/>
      <c r="I107" t="s">
        <v>790</v>
      </c>
      <c r="J107" s="680"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hidden="1" outlineLevel="1" x14ac:dyDescent="0.25">
      <c r="A108" s="171"/>
      <c r="B108" s="8"/>
      <c r="C108" s="18"/>
      <c r="D108" s="18"/>
      <c r="E108" s="18"/>
      <c r="F108" s="27"/>
      <c r="G108" s="93"/>
      <c r="H108" s="93"/>
      <c r="I108" t="s">
        <v>790</v>
      </c>
      <c r="J108" s="680"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hidden="1" outlineLevel="1" x14ac:dyDescent="0.25">
      <c r="A109" s="171"/>
      <c r="B109" s="8"/>
      <c r="C109" s="18"/>
      <c r="D109" s="18"/>
      <c r="E109" s="18"/>
      <c r="F109" s="27"/>
      <c r="G109" s="93"/>
      <c r="H109" s="93"/>
      <c r="I109" t="s">
        <v>790</v>
      </c>
      <c r="J109" s="680"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hidden="1" outlineLevel="1" x14ac:dyDescent="0.25">
      <c r="A110" s="171"/>
      <c r="B110" s="8"/>
      <c r="C110" s="18"/>
      <c r="D110" s="18"/>
      <c r="E110" s="18"/>
      <c r="F110" s="27"/>
      <c r="G110" s="93"/>
      <c r="H110" s="93"/>
      <c r="I110" t="s">
        <v>790</v>
      </c>
      <c r="J110" s="680"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hidden="1" outlineLevel="1" x14ac:dyDescent="0.25">
      <c r="A111" s="171"/>
      <c r="B111" s="8"/>
      <c r="C111" s="18"/>
      <c r="D111" s="18"/>
      <c r="E111" s="18"/>
      <c r="F111" s="27"/>
      <c r="G111" s="93"/>
      <c r="H111" s="93"/>
      <c r="I111" t="s">
        <v>790</v>
      </c>
      <c r="J111" s="680"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hidden="1" outlineLevel="1" x14ac:dyDescent="0.25">
      <c r="A112" s="171"/>
      <c r="B112" s="8"/>
      <c r="C112" s="18"/>
      <c r="D112" s="18"/>
      <c r="E112" s="18"/>
      <c r="F112" s="27"/>
      <c r="G112" s="93"/>
      <c r="H112" s="93"/>
      <c r="I112" t="s">
        <v>790</v>
      </c>
      <c r="J112" s="680"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hidden="1" outlineLevel="1" x14ac:dyDescent="0.25">
      <c r="A113" s="171"/>
      <c r="B113" s="8"/>
      <c r="C113" s="18"/>
      <c r="D113" s="18"/>
      <c r="E113" s="18"/>
      <c r="F113" s="27"/>
      <c r="G113" s="93"/>
      <c r="H113" s="93"/>
      <c r="I113" t="s">
        <v>790</v>
      </c>
      <c r="J113" s="680"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hidden="1" outlineLevel="1" x14ac:dyDescent="0.25">
      <c r="A114" s="171"/>
      <c r="B114" s="8"/>
      <c r="C114" s="18"/>
      <c r="D114" s="18"/>
      <c r="E114" s="18"/>
      <c r="F114" s="27"/>
      <c r="G114" s="93"/>
      <c r="H114" s="93"/>
      <c r="I114" t="s">
        <v>790</v>
      </c>
      <c r="J114" s="680"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hidden="1" outlineLevel="1" x14ac:dyDescent="0.25">
      <c r="A115" s="171"/>
      <c r="B115" s="8"/>
      <c r="C115" s="18"/>
      <c r="D115" s="18"/>
      <c r="E115" s="18"/>
      <c r="F115" s="27"/>
      <c r="G115" s="93"/>
      <c r="H115" s="93"/>
      <c r="I115" t="s">
        <v>790</v>
      </c>
      <c r="J115" s="680"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hidden="1" outlineLevel="1" x14ac:dyDescent="0.25">
      <c r="A116" s="171"/>
      <c r="B116" s="8"/>
      <c r="C116" s="18"/>
      <c r="D116" s="18"/>
      <c r="E116" s="18"/>
      <c r="F116" s="27"/>
      <c r="G116" s="93"/>
      <c r="H116" s="93"/>
      <c r="I116" t="s">
        <v>790</v>
      </c>
      <c r="J116" s="680"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hidden="1" outlineLevel="1" x14ac:dyDescent="0.25">
      <c r="A117" s="171"/>
      <c r="B117" s="8"/>
      <c r="C117" s="18"/>
      <c r="D117" s="18"/>
      <c r="E117" s="18"/>
      <c r="F117" s="27"/>
      <c r="G117" s="93"/>
      <c r="H117" s="93"/>
      <c r="I117" t="s">
        <v>790</v>
      </c>
      <c r="J117" s="680"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hidden="1" outlineLevel="1" x14ac:dyDescent="0.25">
      <c r="A118" s="171"/>
      <c r="B118" s="8"/>
      <c r="C118" s="18"/>
      <c r="D118" s="18"/>
      <c r="E118" s="18"/>
      <c r="F118" s="27"/>
      <c r="G118" s="93"/>
      <c r="H118" s="93"/>
      <c r="I118" t="s">
        <v>790</v>
      </c>
      <c r="J118" s="680"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hidden="1" outlineLevel="1" x14ac:dyDescent="0.25">
      <c r="A119" s="171"/>
      <c r="B119" s="8"/>
      <c r="C119" s="18"/>
      <c r="D119" s="18"/>
      <c r="E119" s="18"/>
      <c r="F119" s="27"/>
      <c r="G119" s="93"/>
      <c r="H119" s="93"/>
      <c r="I119" t="s">
        <v>790</v>
      </c>
      <c r="J119" s="680"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hidden="1" outlineLevel="1" x14ac:dyDescent="0.25">
      <c r="A120" s="171"/>
      <c r="B120" s="8"/>
      <c r="C120" s="18"/>
      <c r="D120" s="18"/>
      <c r="E120" s="18"/>
      <c r="F120" s="27"/>
      <c r="G120" s="93"/>
      <c r="H120" s="93"/>
      <c r="I120" t="s">
        <v>790</v>
      </c>
      <c r="J120" s="680"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hidden="1" outlineLevel="1" x14ac:dyDescent="0.25">
      <c r="A121" s="171"/>
      <c r="B121" s="8"/>
      <c r="C121" s="18"/>
      <c r="D121" s="18"/>
      <c r="E121" s="18"/>
      <c r="F121" s="27"/>
      <c r="G121" s="93"/>
      <c r="H121" s="93"/>
      <c r="I121" t="s">
        <v>790</v>
      </c>
      <c r="J121" s="680"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hidden="1" outlineLevel="1" x14ac:dyDescent="0.25">
      <c r="A122" s="171"/>
      <c r="B122" s="8"/>
      <c r="C122" s="18"/>
      <c r="D122" s="18"/>
      <c r="E122" s="18"/>
      <c r="F122" s="27"/>
      <c r="G122" s="27"/>
      <c r="H122" s="27"/>
      <c r="I122" t="s">
        <v>791</v>
      </c>
      <c r="J122" s="680" t="str">
        <f t="shared" si="2"/>
        <v>b</v>
      </c>
      <c r="K122" s="804">
        <f t="shared" ref="K122:T122" si="17">K105</f>
        <v>8</v>
      </c>
      <c r="L122" s="604">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hidden="1" outlineLevel="1" x14ac:dyDescent="0.25">
      <c r="A123" s="171"/>
      <c r="B123" s="8"/>
      <c r="C123" s="18"/>
      <c r="D123" s="18"/>
      <c r="E123" s="18"/>
      <c r="F123" s="27"/>
      <c r="G123" s="93"/>
      <c r="H123" s="93"/>
      <c r="I123" t="s">
        <v>791</v>
      </c>
      <c r="J123" s="680" t="str">
        <f t="shared" si="2"/>
        <v>bd</v>
      </c>
      <c r="K123" s="804">
        <f t="shared" ref="K123:T123" si="18">K106</f>
        <v>8</v>
      </c>
      <c r="L123" s="604">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hidden="1" outlineLevel="1" x14ac:dyDescent="0.25">
      <c r="A124" s="171"/>
      <c r="B124" s="8"/>
      <c r="C124" s="18"/>
      <c r="D124" s="18"/>
      <c r="E124" s="18"/>
      <c r="F124" s="27"/>
      <c r="G124" s="93"/>
      <c r="H124" s="93"/>
      <c r="I124" t="s">
        <v>791</v>
      </c>
      <c r="J124" s="680" t="str">
        <f t="shared" si="2"/>
        <v>f</v>
      </c>
      <c r="K124" s="804">
        <f t="shared" ref="K124:T124" si="19">K107</f>
        <v>8</v>
      </c>
      <c r="L124" s="604">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hidden="1" customHeight="1" outlineLevel="1" x14ac:dyDescent="0.25">
      <c r="A125" s="171"/>
      <c r="B125" s="8"/>
      <c r="C125" s="18"/>
      <c r="D125" s="18"/>
      <c r="E125" s="18"/>
      <c r="F125" s="27"/>
      <c r="G125" s="93"/>
      <c r="H125" s="93"/>
      <c r="I125" t="s">
        <v>791</v>
      </c>
      <c r="J125" s="680" t="str">
        <f t="shared" si="2"/>
        <v>h</v>
      </c>
      <c r="K125" s="804">
        <f t="shared" ref="K125:T125" si="20">K108</f>
        <v>8</v>
      </c>
      <c r="L125" s="604">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hidden="1" outlineLevel="1" x14ac:dyDescent="0.25">
      <c r="A126" s="171"/>
      <c r="B126" s="8"/>
      <c r="C126" s="18"/>
      <c r="D126" s="18"/>
      <c r="E126" s="18"/>
      <c r="F126" s="27"/>
      <c r="G126" s="93"/>
      <c r="H126" s="93"/>
      <c r="I126" t="s">
        <v>791</v>
      </c>
      <c r="J126" s="680" t="str">
        <f t="shared" si="2"/>
        <v>i</v>
      </c>
      <c r="K126" s="804">
        <f t="shared" ref="K126:T126" si="21">K109</f>
        <v>8</v>
      </c>
      <c r="L126" s="604">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hidden="1" outlineLevel="1" x14ac:dyDescent="0.25">
      <c r="A127" s="171"/>
      <c r="B127" s="8"/>
      <c r="C127" s="18"/>
      <c r="D127" s="18"/>
      <c r="E127" s="18"/>
      <c r="F127" s="27"/>
      <c r="G127" s="93"/>
      <c r="H127" s="93"/>
      <c r="I127" t="s">
        <v>791</v>
      </c>
      <c r="J127" s="680" t="str">
        <f t="shared" si="2"/>
        <v>k</v>
      </c>
      <c r="K127" s="804">
        <f t="shared" ref="K127:T127" si="22">K110</f>
        <v>8</v>
      </c>
      <c r="L127" s="604">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hidden="1" outlineLevel="1" x14ac:dyDescent="0.25">
      <c r="A128" s="171"/>
      <c r="B128" s="8"/>
      <c r="C128" s="18"/>
      <c r="D128" s="18"/>
      <c r="E128" s="18"/>
      <c r="F128" s="27"/>
      <c r="G128" s="93"/>
      <c r="H128" s="93"/>
      <c r="I128" t="s">
        <v>791</v>
      </c>
      <c r="J128" s="680" t="str">
        <f t="shared" si="2"/>
        <v>l</v>
      </c>
      <c r="K128" s="804">
        <f t="shared" ref="K128:T128" si="23">K111</f>
        <v>8</v>
      </c>
      <c r="L128" s="604">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hidden="1" outlineLevel="1" x14ac:dyDescent="0.25">
      <c r="A129" s="171"/>
      <c r="B129" s="8"/>
      <c r="C129" s="18"/>
      <c r="D129" s="18"/>
      <c r="E129" s="18"/>
      <c r="F129" s="27"/>
      <c r="G129" s="93"/>
      <c r="H129" s="93"/>
      <c r="I129" t="s">
        <v>791</v>
      </c>
      <c r="J129" s="680" t="str">
        <f t="shared" si="2"/>
        <v>o</v>
      </c>
      <c r="K129" s="804">
        <f t="shared" ref="K129:T129" si="24">K112</f>
        <v>8</v>
      </c>
      <c r="L129" s="604">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hidden="1" customHeight="1" outlineLevel="1" x14ac:dyDescent="0.25">
      <c r="A130" s="171"/>
      <c r="B130" s="8"/>
      <c r="C130" s="18"/>
      <c r="D130" s="18"/>
      <c r="E130" s="18"/>
      <c r="F130" s="27"/>
      <c r="G130" s="93"/>
      <c r="H130" s="93"/>
      <c r="I130" t="s">
        <v>791</v>
      </c>
      <c r="J130" s="680" t="str">
        <f t="shared" si="2"/>
        <v>od</v>
      </c>
      <c r="K130" s="804">
        <f t="shared" ref="K130:T130" si="25">K113</f>
        <v>8</v>
      </c>
      <c r="L130" s="604">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hidden="1" outlineLevel="1" x14ac:dyDescent="0.25">
      <c r="A131" s="171"/>
      <c r="B131" s="8"/>
      <c r="C131" s="18"/>
      <c r="D131" s="18"/>
      <c r="E131" s="18"/>
      <c r="F131" s="27"/>
      <c r="G131" s="93"/>
      <c r="H131" s="93"/>
      <c r="I131" t="s">
        <v>791</v>
      </c>
      <c r="J131" s="680" t="str">
        <f t="shared" si="2"/>
        <v>of</v>
      </c>
      <c r="K131" s="804">
        <f t="shared" ref="K131:T131" si="26">K114</f>
        <v>8</v>
      </c>
      <c r="L131" s="604">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hidden="1" outlineLevel="1" x14ac:dyDescent="0.25">
      <c r="A132" s="171"/>
      <c r="B132" s="8"/>
      <c r="C132" s="18"/>
      <c r="D132" s="18"/>
      <c r="E132" s="18"/>
      <c r="F132" s="27"/>
      <c r="G132" s="93"/>
      <c r="H132" s="93"/>
      <c r="I132" t="s">
        <v>791</v>
      </c>
      <c r="J132" s="680" t="str">
        <f t="shared" si="2"/>
        <v>r</v>
      </c>
      <c r="K132" s="804">
        <f t="shared" ref="K132:T132" si="27">K115</f>
        <v>8</v>
      </c>
      <c r="L132" s="604">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hidden="1" outlineLevel="1" x14ac:dyDescent="0.25">
      <c r="A133" s="171"/>
      <c r="B133" s="8"/>
      <c r="C133" s="18"/>
      <c r="D133" s="18"/>
      <c r="E133" s="18"/>
      <c r="F133" s="27"/>
      <c r="G133" s="93"/>
      <c r="H133" s="93"/>
      <c r="I133" t="s">
        <v>791</v>
      </c>
      <c r="J133" s="680" t="str">
        <f t="shared" si="2"/>
        <v>rd</v>
      </c>
      <c r="K133" s="804">
        <f t="shared" ref="K133:T133" si="28">K116</f>
        <v>8</v>
      </c>
      <c r="L133" s="604">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hidden="1" outlineLevel="1" x14ac:dyDescent="0.25">
      <c r="A134" s="171"/>
      <c r="B134" s="8"/>
      <c r="C134" s="18"/>
      <c r="D134" s="18"/>
      <c r="E134" s="18"/>
      <c r="F134" s="27"/>
      <c r="G134" s="93"/>
      <c r="H134" s="93"/>
      <c r="I134" t="s">
        <v>791</v>
      </c>
      <c r="J134" s="680" t="str">
        <f t="shared" si="2"/>
        <v>v</v>
      </c>
      <c r="K134" s="804">
        <f t="shared" ref="K134:T134" si="29">K117</f>
        <v>8</v>
      </c>
      <c r="L134" s="604">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hidden="1" outlineLevel="1" x14ac:dyDescent="0.25">
      <c r="A135" s="171"/>
      <c r="B135" s="8"/>
      <c r="C135" s="18"/>
      <c r="D135" s="18"/>
      <c r="E135" s="18"/>
      <c r="F135" s="27"/>
      <c r="G135" s="93"/>
      <c r="H135" s="93"/>
      <c r="I135" t="s">
        <v>791</v>
      </c>
      <c r="J135" s="680" t="str">
        <f t="shared" si="2"/>
        <v>w</v>
      </c>
      <c r="K135" s="804">
        <f t="shared" ref="K135:T135" si="30">K118</f>
        <v>8</v>
      </c>
      <c r="L135" s="604">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hidden="1" outlineLevel="1" x14ac:dyDescent="0.25">
      <c r="A136" s="171"/>
      <c r="B136" s="8"/>
      <c r="C136" s="18"/>
      <c r="D136" s="18"/>
      <c r="E136" s="18"/>
      <c r="F136" s="27"/>
      <c r="G136" s="93"/>
      <c r="H136" s="93"/>
      <c r="I136" t="s">
        <v>791</v>
      </c>
      <c r="J136" s="680" t="str">
        <f t="shared" si="2"/>
        <v>wd</v>
      </c>
      <c r="K136" s="804">
        <f t="shared" ref="K136:T136" si="31">K119</f>
        <v>8</v>
      </c>
      <c r="L136" s="604">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hidden="1" outlineLevel="1" x14ac:dyDescent="0.25">
      <c r="A137" s="171"/>
      <c r="B137" s="8"/>
      <c r="C137" s="18"/>
      <c r="D137" s="18"/>
      <c r="E137" s="18"/>
      <c r="F137" s="27"/>
      <c r="G137" s="93"/>
      <c r="H137" s="93"/>
      <c r="I137" t="s">
        <v>791</v>
      </c>
      <c r="J137" s="680" t="str">
        <f t="shared" si="2"/>
        <v>z</v>
      </c>
      <c r="K137" s="804">
        <f t="shared" ref="K137:T137" si="32">K120</f>
        <v>8</v>
      </c>
      <c r="L137" s="604">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hidden="1" outlineLevel="1" x14ac:dyDescent="0.25">
      <c r="A138" s="171"/>
      <c r="B138" s="8"/>
      <c r="C138" s="18"/>
      <c r="D138" s="18"/>
      <c r="E138" s="18"/>
      <c r="F138" s="27"/>
      <c r="G138" s="93"/>
      <c r="H138" s="93"/>
      <c r="I138" t="s">
        <v>791</v>
      </c>
      <c r="J138" s="680" t="str">
        <f t="shared" si="2"/>
        <v>zd</v>
      </c>
      <c r="K138" s="804">
        <f t="shared" ref="K138:T138" si="33">K121</f>
        <v>8</v>
      </c>
      <c r="L138" s="604">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hidden="1" outlineLevel="1" x14ac:dyDescent="0.25">
      <c r="A139" s="171"/>
      <c r="B139" s="8"/>
      <c r="C139" s="18"/>
      <c r="D139" s="18"/>
      <c r="E139" s="18"/>
      <c r="F139" s="27"/>
      <c r="G139" s="27"/>
      <c r="H139" s="27"/>
      <c r="I139" t="s">
        <v>792</v>
      </c>
      <c r="J139" s="680" t="str">
        <f t="shared" si="2"/>
        <v>b</v>
      </c>
      <c r="K139" s="804">
        <f t="shared" ref="K139:T139" si="34">K122</f>
        <v>8</v>
      </c>
      <c r="L139" s="604">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hidden="1" outlineLevel="1" x14ac:dyDescent="0.25">
      <c r="A140" s="171"/>
      <c r="B140" s="8"/>
      <c r="C140" s="18"/>
      <c r="D140" s="18"/>
      <c r="E140" s="18"/>
      <c r="F140" s="27"/>
      <c r="G140" s="93"/>
      <c r="H140" s="93"/>
      <c r="I140" t="s">
        <v>792</v>
      </c>
      <c r="J140" s="680" t="str">
        <f t="shared" si="2"/>
        <v>bd</v>
      </c>
      <c r="K140" s="804">
        <f t="shared" ref="K140:T140" si="35">K123</f>
        <v>8</v>
      </c>
      <c r="L140" s="604">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hidden="1" outlineLevel="1" x14ac:dyDescent="0.25">
      <c r="A141" s="171"/>
      <c r="B141" s="8"/>
      <c r="C141" s="18"/>
      <c r="D141" s="18"/>
      <c r="E141" s="18"/>
      <c r="F141" s="27"/>
      <c r="G141" s="93"/>
      <c r="H141" s="93"/>
      <c r="I141" t="s">
        <v>792</v>
      </c>
      <c r="J141" s="680" t="str">
        <f t="shared" si="2"/>
        <v>f</v>
      </c>
      <c r="K141" s="804">
        <f t="shared" ref="K141:T141" si="36">K124</f>
        <v>8</v>
      </c>
      <c r="L141" s="604">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hidden="1" outlineLevel="1" x14ac:dyDescent="0.25">
      <c r="A142" s="171"/>
      <c r="B142" s="8"/>
      <c r="C142" s="18"/>
      <c r="D142" s="18"/>
      <c r="E142" s="18"/>
      <c r="F142" s="27"/>
      <c r="G142" s="93"/>
      <c r="H142" s="93"/>
      <c r="I142" t="s">
        <v>792</v>
      </c>
      <c r="J142" s="680" t="str">
        <f t="shared" si="2"/>
        <v>h</v>
      </c>
      <c r="K142" s="804">
        <f t="shared" ref="K142:T142" si="37">K125</f>
        <v>8</v>
      </c>
      <c r="L142" s="604">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hidden="1" outlineLevel="1" x14ac:dyDescent="0.25">
      <c r="A143" s="171"/>
      <c r="B143" s="8"/>
      <c r="C143" s="18"/>
      <c r="D143" s="18"/>
      <c r="E143" s="18"/>
      <c r="F143" s="27"/>
      <c r="G143" s="93"/>
      <c r="H143" s="93"/>
      <c r="I143" t="s">
        <v>792</v>
      </c>
      <c r="J143" s="680" t="str">
        <f t="shared" si="2"/>
        <v>i</v>
      </c>
      <c r="K143" s="804">
        <f t="shared" ref="K143:T143" si="38">K126</f>
        <v>8</v>
      </c>
      <c r="L143" s="604">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hidden="1" outlineLevel="1" x14ac:dyDescent="0.25">
      <c r="A144" s="171"/>
      <c r="B144" s="8"/>
      <c r="C144" s="18"/>
      <c r="D144" s="18"/>
      <c r="E144" s="18"/>
      <c r="F144" s="27"/>
      <c r="G144" s="93"/>
      <c r="H144" s="93"/>
      <c r="I144" t="s">
        <v>792</v>
      </c>
      <c r="J144" s="680" t="str">
        <f t="shared" si="2"/>
        <v>k</v>
      </c>
      <c r="K144" s="804">
        <f t="shared" ref="K144:T144" si="39">K127</f>
        <v>8</v>
      </c>
      <c r="L144" s="604">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hidden="1" outlineLevel="1" x14ac:dyDescent="0.25">
      <c r="A145" s="171"/>
      <c r="B145" s="8"/>
      <c r="C145" s="18"/>
      <c r="D145" s="18"/>
      <c r="E145" s="18"/>
      <c r="F145" s="27"/>
      <c r="G145" s="93"/>
      <c r="H145" s="93"/>
      <c r="I145" t="s">
        <v>792</v>
      </c>
      <c r="J145" s="680" t="str">
        <f t="shared" si="2"/>
        <v>l</v>
      </c>
      <c r="K145" s="804">
        <f t="shared" ref="K145:T145" si="40">K128</f>
        <v>8</v>
      </c>
      <c r="L145" s="604">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hidden="1" outlineLevel="1" x14ac:dyDescent="0.25">
      <c r="A146" s="171"/>
      <c r="B146" s="8"/>
      <c r="C146" s="18"/>
      <c r="D146" s="18"/>
      <c r="E146" s="18"/>
      <c r="F146" s="27"/>
      <c r="G146" s="93"/>
      <c r="H146" s="93"/>
      <c r="I146" t="s">
        <v>792</v>
      </c>
      <c r="J146" s="680" t="str">
        <f t="shared" si="2"/>
        <v>o</v>
      </c>
      <c r="K146" s="804">
        <f t="shared" ref="K146:T146" si="41">K129</f>
        <v>8</v>
      </c>
      <c r="L146" s="604">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hidden="1" outlineLevel="1" x14ac:dyDescent="0.25">
      <c r="A147" s="171"/>
      <c r="B147" s="8"/>
      <c r="C147" s="18"/>
      <c r="D147" s="18"/>
      <c r="E147" s="18"/>
      <c r="F147" s="27"/>
      <c r="G147" s="93"/>
      <c r="H147" s="93"/>
      <c r="I147" t="s">
        <v>792</v>
      </c>
      <c r="J147" s="680" t="str">
        <f t="shared" si="2"/>
        <v>od</v>
      </c>
      <c r="K147" s="804">
        <f t="shared" ref="K147:T147" si="42">K130</f>
        <v>8</v>
      </c>
      <c r="L147" s="604">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hidden="1" outlineLevel="1" x14ac:dyDescent="0.25">
      <c r="A148" s="171"/>
      <c r="B148" s="8"/>
      <c r="C148" s="18"/>
      <c r="D148" s="18"/>
      <c r="E148" s="18"/>
      <c r="F148" s="27"/>
      <c r="G148" s="93"/>
      <c r="H148" s="93"/>
      <c r="I148" t="s">
        <v>792</v>
      </c>
      <c r="J148" s="680" t="str">
        <f t="shared" si="2"/>
        <v>of</v>
      </c>
      <c r="K148" s="804">
        <f t="shared" ref="K148:T148" si="43">K131</f>
        <v>8</v>
      </c>
      <c r="L148" s="604">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hidden="1" outlineLevel="1" x14ac:dyDescent="0.25">
      <c r="A149" s="171"/>
      <c r="B149" s="8"/>
      <c r="C149" s="18"/>
      <c r="D149" s="18"/>
      <c r="E149" s="18"/>
      <c r="F149" s="27"/>
      <c r="G149" s="93"/>
      <c r="H149" s="93"/>
      <c r="I149" t="s">
        <v>792</v>
      </c>
      <c r="J149" s="680" t="str">
        <f t="shared" si="2"/>
        <v>r</v>
      </c>
      <c r="K149" s="804">
        <f t="shared" ref="K149:T149" si="44">K132</f>
        <v>8</v>
      </c>
      <c r="L149" s="604">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hidden="1" outlineLevel="1" x14ac:dyDescent="0.25">
      <c r="A150" s="171"/>
      <c r="B150" s="8"/>
      <c r="C150" s="18"/>
      <c r="D150" s="18"/>
      <c r="E150" s="18"/>
      <c r="F150" s="27"/>
      <c r="G150" s="93"/>
      <c r="H150" s="93"/>
      <c r="I150" t="s">
        <v>792</v>
      </c>
      <c r="J150" s="680" t="str">
        <f t="shared" si="2"/>
        <v>rd</v>
      </c>
      <c r="K150" s="804">
        <f t="shared" ref="K150:T150" si="45">K133</f>
        <v>8</v>
      </c>
      <c r="L150" s="604">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hidden="1" outlineLevel="1" x14ac:dyDescent="0.25">
      <c r="A151" s="171"/>
      <c r="B151" s="8"/>
      <c r="C151" s="18"/>
      <c r="D151" s="18"/>
      <c r="E151" s="18"/>
      <c r="F151" s="27"/>
      <c r="G151" s="93"/>
      <c r="H151" s="93"/>
      <c r="I151" t="s">
        <v>792</v>
      </c>
      <c r="J151" s="680" t="str">
        <f t="shared" si="2"/>
        <v>v</v>
      </c>
      <c r="K151" s="804">
        <f t="shared" ref="K151:T151" si="46">K134</f>
        <v>8</v>
      </c>
      <c r="L151" s="604">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hidden="1" outlineLevel="1" x14ac:dyDescent="0.25">
      <c r="A152" s="171"/>
      <c r="B152" s="8"/>
      <c r="C152" s="18"/>
      <c r="D152" s="18"/>
      <c r="E152" s="18"/>
      <c r="F152" s="27"/>
      <c r="G152" s="93"/>
      <c r="H152" s="93"/>
      <c r="I152" t="s">
        <v>792</v>
      </c>
      <c r="J152" s="680" t="str">
        <f t="shared" si="2"/>
        <v>w</v>
      </c>
      <c r="K152" s="804">
        <f t="shared" ref="K152:T152" si="47">K135</f>
        <v>8</v>
      </c>
      <c r="L152" s="604">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hidden="1" outlineLevel="1" x14ac:dyDescent="0.25">
      <c r="A153" s="171"/>
      <c r="B153" s="8"/>
      <c r="C153" s="18"/>
      <c r="D153" s="18"/>
      <c r="E153" s="18"/>
      <c r="F153" s="27"/>
      <c r="G153" s="93"/>
      <c r="H153" s="93"/>
      <c r="I153" t="s">
        <v>792</v>
      </c>
      <c r="J153" s="680" t="str">
        <f t="shared" ref="J153:T216" si="48">J136</f>
        <v>wd</v>
      </c>
      <c r="K153" s="804">
        <f t="shared" si="48"/>
        <v>8</v>
      </c>
      <c r="L153" s="604">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hidden="1" outlineLevel="1" x14ac:dyDescent="0.25">
      <c r="A154" s="171"/>
      <c r="B154" s="8"/>
      <c r="C154" s="18"/>
      <c r="D154" s="18"/>
      <c r="E154" s="18"/>
      <c r="F154" s="27"/>
      <c r="G154" s="93"/>
      <c r="H154" s="93"/>
      <c r="I154" t="s">
        <v>792</v>
      </c>
      <c r="J154" s="680" t="str">
        <f t="shared" si="48"/>
        <v>z</v>
      </c>
      <c r="K154" s="804">
        <f t="shared" si="48"/>
        <v>8</v>
      </c>
      <c r="L154" s="604">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hidden="1" outlineLevel="1" x14ac:dyDescent="0.25">
      <c r="A155" s="171"/>
      <c r="B155" s="8"/>
      <c r="C155" s="18"/>
      <c r="D155" s="18"/>
      <c r="E155" s="18"/>
      <c r="F155" s="27"/>
      <c r="G155" s="93"/>
      <c r="H155" s="93"/>
      <c r="I155" t="s">
        <v>792</v>
      </c>
      <c r="J155" s="680" t="str">
        <f t="shared" si="48"/>
        <v>zd</v>
      </c>
      <c r="K155" s="804">
        <f t="shared" si="48"/>
        <v>8</v>
      </c>
      <c r="L155" s="604">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hidden="1" outlineLevel="1" x14ac:dyDescent="0.25">
      <c r="A156" s="171"/>
      <c r="B156" s="8"/>
      <c r="C156" s="18"/>
      <c r="D156" s="18"/>
      <c r="E156" s="18"/>
      <c r="F156" s="27"/>
      <c r="G156" s="27"/>
      <c r="H156" s="27"/>
      <c r="I156" t="s">
        <v>793</v>
      </c>
      <c r="J156" s="680" t="str">
        <f t="shared" si="48"/>
        <v>b</v>
      </c>
      <c r="K156" s="604">
        <v>0</v>
      </c>
      <c r="L156" s="604">
        <v>8</v>
      </c>
      <c r="M156" s="604">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hidden="1" outlineLevel="1" x14ac:dyDescent="0.25">
      <c r="A157" s="171"/>
      <c r="B157" s="8"/>
      <c r="C157" s="18"/>
      <c r="D157" s="18"/>
      <c r="E157" s="18"/>
      <c r="F157" s="27"/>
      <c r="G157" s="93"/>
      <c r="H157" s="93"/>
      <c r="I157" t="s">
        <v>793</v>
      </c>
      <c r="J157" s="680" t="str">
        <f t="shared" si="48"/>
        <v>bd</v>
      </c>
      <c r="K157" s="604">
        <v>0</v>
      </c>
      <c r="L157" s="604">
        <v>8</v>
      </c>
      <c r="M157" s="604">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hidden="1" outlineLevel="1" x14ac:dyDescent="0.25">
      <c r="A158" s="171"/>
      <c r="B158" s="8"/>
      <c r="C158" s="18"/>
      <c r="D158" s="18"/>
      <c r="E158" s="18"/>
      <c r="F158" s="27"/>
      <c r="G158" s="93"/>
      <c r="H158" s="93"/>
      <c r="I158" t="s">
        <v>793</v>
      </c>
      <c r="J158" s="680" t="str">
        <f t="shared" si="48"/>
        <v>f</v>
      </c>
      <c r="K158" s="604">
        <v>0</v>
      </c>
      <c r="L158" s="604">
        <v>8</v>
      </c>
      <c r="M158" s="604">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hidden="1" outlineLevel="1" x14ac:dyDescent="0.25">
      <c r="A159" s="171"/>
      <c r="B159" s="8"/>
      <c r="C159" s="18"/>
      <c r="D159" s="18"/>
      <c r="E159" s="18"/>
      <c r="F159" s="27"/>
      <c r="G159" s="93"/>
      <c r="H159" s="93"/>
      <c r="I159" t="s">
        <v>793</v>
      </c>
      <c r="J159" s="680" t="str">
        <f t="shared" si="48"/>
        <v>h</v>
      </c>
      <c r="K159" s="604">
        <v>0</v>
      </c>
      <c r="L159" s="604">
        <v>8</v>
      </c>
      <c r="M159" s="604">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hidden="1" outlineLevel="1" x14ac:dyDescent="0.25">
      <c r="A160" s="171"/>
      <c r="B160" s="8"/>
      <c r="C160" s="18"/>
      <c r="D160" s="18"/>
      <c r="E160" s="18"/>
      <c r="F160" s="27"/>
      <c r="G160" s="93"/>
      <c r="H160" s="93"/>
      <c r="I160" t="s">
        <v>793</v>
      </c>
      <c r="J160" s="680" t="str">
        <f t="shared" si="48"/>
        <v>i</v>
      </c>
      <c r="K160" s="604">
        <v>0</v>
      </c>
      <c r="L160" s="604">
        <v>8</v>
      </c>
      <c r="M160" s="604">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hidden="1" outlineLevel="1" x14ac:dyDescent="0.25">
      <c r="A161" s="171"/>
      <c r="B161" s="8"/>
      <c r="C161" s="18"/>
      <c r="D161" s="18"/>
      <c r="E161" s="18"/>
      <c r="F161" s="27"/>
      <c r="G161" s="93"/>
      <c r="H161" s="93"/>
      <c r="I161" t="s">
        <v>793</v>
      </c>
      <c r="J161" s="680" t="str">
        <f t="shared" si="48"/>
        <v>k</v>
      </c>
      <c r="K161" s="604">
        <v>0</v>
      </c>
      <c r="L161" s="604">
        <v>8</v>
      </c>
      <c r="M161" s="604">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hidden="1" outlineLevel="1" x14ac:dyDescent="0.25">
      <c r="A162" s="171"/>
      <c r="B162" s="8"/>
      <c r="C162" s="18"/>
      <c r="D162" s="18"/>
      <c r="E162" s="18"/>
      <c r="F162" s="27"/>
      <c r="G162" s="93"/>
      <c r="H162" s="93"/>
      <c r="I162" t="s">
        <v>793</v>
      </c>
      <c r="J162" s="680" t="str">
        <f t="shared" si="48"/>
        <v>l</v>
      </c>
      <c r="K162" s="604">
        <v>0</v>
      </c>
      <c r="L162" s="604">
        <v>8</v>
      </c>
      <c r="M162" s="604">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hidden="1" outlineLevel="1" x14ac:dyDescent="0.25">
      <c r="A163" s="171"/>
      <c r="B163" s="8"/>
      <c r="C163" s="18"/>
      <c r="D163" s="18"/>
      <c r="E163" s="18"/>
      <c r="F163" s="27"/>
      <c r="G163" s="93"/>
      <c r="H163" s="93"/>
      <c r="I163" t="s">
        <v>793</v>
      </c>
      <c r="J163" s="680" t="str">
        <f t="shared" si="48"/>
        <v>o</v>
      </c>
      <c r="K163" s="604">
        <v>0</v>
      </c>
      <c r="L163" s="604">
        <v>8</v>
      </c>
      <c r="M163" s="604">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hidden="1" outlineLevel="1" x14ac:dyDescent="0.25">
      <c r="A164" s="171"/>
      <c r="B164" s="8"/>
      <c r="C164" s="18"/>
      <c r="D164" s="18"/>
      <c r="E164" s="18"/>
      <c r="F164" s="27"/>
      <c r="G164" s="93"/>
      <c r="H164" s="93"/>
      <c r="I164" t="s">
        <v>793</v>
      </c>
      <c r="J164" s="680" t="str">
        <f t="shared" si="48"/>
        <v>od</v>
      </c>
      <c r="K164" s="604">
        <v>0</v>
      </c>
      <c r="L164" s="604">
        <v>8</v>
      </c>
      <c r="M164" s="604">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hidden="1" outlineLevel="1" x14ac:dyDescent="0.25">
      <c r="A165" s="171"/>
      <c r="B165" s="8"/>
      <c r="C165" s="18"/>
      <c r="D165" s="18"/>
      <c r="E165" s="18"/>
      <c r="F165" s="27"/>
      <c r="G165" s="93"/>
      <c r="H165" s="93"/>
      <c r="I165" t="s">
        <v>793</v>
      </c>
      <c r="J165" s="680" t="str">
        <f t="shared" si="48"/>
        <v>of</v>
      </c>
      <c r="K165" s="604">
        <v>0</v>
      </c>
      <c r="L165" s="604">
        <v>8</v>
      </c>
      <c r="M165" s="604">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hidden="1" outlineLevel="1" x14ac:dyDescent="0.25">
      <c r="A166" s="171"/>
      <c r="B166" s="8"/>
      <c r="C166" s="18"/>
      <c r="D166" s="18"/>
      <c r="E166" s="18"/>
      <c r="F166" s="27"/>
      <c r="G166" s="93"/>
      <c r="H166" s="93"/>
      <c r="I166" t="s">
        <v>793</v>
      </c>
      <c r="J166" s="680" t="str">
        <f t="shared" si="48"/>
        <v>r</v>
      </c>
      <c r="K166" s="604">
        <v>0</v>
      </c>
      <c r="L166" s="604">
        <v>8</v>
      </c>
      <c r="M166" s="604">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hidden="1" outlineLevel="1" x14ac:dyDescent="0.25">
      <c r="A167" s="171"/>
      <c r="B167" s="8"/>
      <c r="C167" s="18"/>
      <c r="D167" s="18"/>
      <c r="E167" s="18"/>
      <c r="F167" s="27"/>
      <c r="G167" s="93"/>
      <c r="H167" s="93"/>
      <c r="I167" t="s">
        <v>793</v>
      </c>
      <c r="J167" s="680" t="str">
        <f t="shared" si="48"/>
        <v>rd</v>
      </c>
      <c r="K167" s="604">
        <v>0</v>
      </c>
      <c r="L167" s="604">
        <v>8</v>
      </c>
      <c r="M167" s="604">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hidden="1" outlineLevel="1" x14ac:dyDescent="0.25">
      <c r="A168" s="171"/>
      <c r="B168" s="8"/>
      <c r="C168" s="18"/>
      <c r="D168" s="18"/>
      <c r="E168" s="18"/>
      <c r="F168" s="27"/>
      <c r="G168" s="93"/>
      <c r="H168" s="93"/>
      <c r="I168" t="s">
        <v>793</v>
      </c>
      <c r="J168" s="680" t="str">
        <f t="shared" si="48"/>
        <v>v</v>
      </c>
      <c r="K168" s="604">
        <v>0</v>
      </c>
      <c r="L168" s="604">
        <v>8</v>
      </c>
      <c r="M168" s="604">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hidden="1" outlineLevel="1" x14ac:dyDescent="0.25">
      <c r="A169" s="171"/>
      <c r="B169" s="8"/>
      <c r="C169" s="18"/>
      <c r="D169" s="18"/>
      <c r="E169" s="18"/>
      <c r="F169" s="27"/>
      <c r="G169" s="93"/>
      <c r="H169" s="93"/>
      <c r="I169" t="s">
        <v>793</v>
      </c>
      <c r="J169" s="680" t="str">
        <f t="shared" si="48"/>
        <v>w</v>
      </c>
      <c r="K169" s="604">
        <v>0</v>
      </c>
      <c r="L169" s="604">
        <v>8</v>
      </c>
      <c r="M169" s="604">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hidden="1" outlineLevel="1" x14ac:dyDescent="0.25">
      <c r="A170" s="171"/>
      <c r="B170" s="8"/>
      <c r="C170" s="18"/>
      <c r="D170" s="18"/>
      <c r="E170" s="18"/>
      <c r="F170" s="27"/>
      <c r="G170" s="93"/>
      <c r="H170" s="93"/>
      <c r="I170" t="s">
        <v>793</v>
      </c>
      <c r="J170" s="680" t="str">
        <f t="shared" si="48"/>
        <v>wd</v>
      </c>
      <c r="K170" s="604">
        <v>0</v>
      </c>
      <c r="L170" s="604">
        <v>8</v>
      </c>
      <c r="M170" s="604">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hidden="1" outlineLevel="1" x14ac:dyDescent="0.25">
      <c r="A171" s="171"/>
      <c r="B171" s="8"/>
      <c r="C171" s="18"/>
      <c r="D171" s="18"/>
      <c r="E171" s="18"/>
      <c r="F171" s="27"/>
      <c r="G171" s="93"/>
      <c r="H171" s="93"/>
      <c r="I171" t="s">
        <v>793</v>
      </c>
      <c r="J171" s="680" t="str">
        <f t="shared" si="48"/>
        <v>z</v>
      </c>
      <c r="K171" s="604">
        <v>0</v>
      </c>
      <c r="L171" s="604">
        <v>8</v>
      </c>
      <c r="M171" s="604">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hidden="1" outlineLevel="1" x14ac:dyDescent="0.25">
      <c r="A172" s="171"/>
      <c r="B172" s="8"/>
      <c r="C172" s="18"/>
      <c r="D172" s="18"/>
      <c r="E172" s="18"/>
      <c r="F172" s="27"/>
      <c r="G172" s="93"/>
      <c r="H172" s="93"/>
      <c r="I172" t="s">
        <v>793</v>
      </c>
      <c r="J172" s="680" t="str">
        <f t="shared" si="48"/>
        <v>zd</v>
      </c>
      <c r="K172" s="604">
        <v>0</v>
      </c>
      <c r="L172" s="604">
        <v>8</v>
      </c>
      <c r="M172" s="604">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hidden="1" outlineLevel="1" x14ac:dyDescent="0.25">
      <c r="A173" s="171"/>
      <c r="B173" s="8"/>
      <c r="C173" s="18"/>
      <c r="D173" s="18"/>
      <c r="E173" s="18"/>
      <c r="F173" s="27"/>
      <c r="G173" s="27"/>
      <c r="H173" s="27"/>
      <c r="I173" t="s">
        <v>794</v>
      </c>
      <c r="J173" s="680"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hidden="1" outlineLevel="1" x14ac:dyDescent="0.25">
      <c r="A174" s="171"/>
      <c r="B174" s="8"/>
      <c r="C174" s="18"/>
      <c r="D174" s="18"/>
      <c r="E174" s="18"/>
      <c r="F174" s="27"/>
      <c r="G174" s="93"/>
      <c r="H174" s="93"/>
      <c r="I174" t="s">
        <v>794</v>
      </c>
      <c r="J174" s="680"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hidden="1" outlineLevel="1" x14ac:dyDescent="0.25">
      <c r="A175" s="171"/>
      <c r="B175" s="8"/>
      <c r="C175" s="18"/>
      <c r="D175" s="18"/>
      <c r="E175" s="18"/>
      <c r="F175" s="27"/>
      <c r="G175" s="93"/>
      <c r="H175" s="93"/>
      <c r="I175" t="s">
        <v>794</v>
      </c>
      <c r="J175" s="680"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hidden="1" outlineLevel="1" x14ac:dyDescent="0.25">
      <c r="A176" s="171"/>
      <c r="B176" s="8"/>
      <c r="C176" s="18"/>
      <c r="D176" s="18"/>
      <c r="E176" s="18"/>
      <c r="F176" s="27"/>
      <c r="G176" s="93"/>
      <c r="H176" s="93"/>
      <c r="I176" t="s">
        <v>794</v>
      </c>
      <c r="J176" s="680"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hidden="1" outlineLevel="1" x14ac:dyDescent="0.25">
      <c r="A177" s="171"/>
      <c r="B177" s="8"/>
      <c r="C177" s="18"/>
      <c r="D177" s="18"/>
      <c r="E177" s="18"/>
      <c r="F177" s="27"/>
      <c r="G177" s="93"/>
      <c r="H177" s="93"/>
      <c r="I177" t="s">
        <v>794</v>
      </c>
      <c r="J177" s="680"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hidden="1" outlineLevel="1" x14ac:dyDescent="0.25">
      <c r="A178" s="171"/>
      <c r="B178" s="8"/>
      <c r="C178" s="18"/>
      <c r="D178" s="18"/>
      <c r="E178" s="18"/>
      <c r="F178" s="27"/>
      <c r="G178" s="93"/>
      <c r="H178" s="93"/>
      <c r="I178" t="s">
        <v>794</v>
      </c>
      <c r="J178" s="680"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hidden="1" outlineLevel="1" x14ac:dyDescent="0.25">
      <c r="A179" s="171"/>
      <c r="B179" s="8"/>
      <c r="C179" s="18"/>
      <c r="D179" s="18"/>
      <c r="E179" s="18"/>
      <c r="F179" s="27"/>
      <c r="G179" s="93"/>
      <c r="H179" s="93"/>
      <c r="I179" t="s">
        <v>794</v>
      </c>
      <c r="J179" s="680"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hidden="1" outlineLevel="1" x14ac:dyDescent="0.25">
      <c r="A180" s="171"/>
      <c r="B180" s="8"/>
      <c r="C180" s="18"/>
      <c r="D180" s="18"/>
      <c r="E180" s="18"/>
      <c r="F180" s="27"/>
      <c r="G180" s="93"/>
      <c r="H180" s="93"/>
      <c r="I180" t="s">
        <v>794</v>
      </c>
      <c r="J180" s="680"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hidden="1" outlineLevel="1" x14ac:dyDescent="0.25">
      <c r="A181" s="171"/>
      <c r="B181" s="8"/>
      <c r="C181" s="18"/>
      <c r="D181" s="18"/>
      <c r="E181" s="18"/>
      <c r="F181" s="27"/>
      <c r="G181" s="93"/>
      <c r="H181" s="93"/>
      <c r="I181" t="s">
        <v>794</v>
      </c>
      <c r="J181" s="680"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hidden="1" outlineLevel="1" x14ac:dyDescent="0.25">
      <c r="A182" s="171"/>
      <c r="B182" s="8"/>
      <c r="C182" s="18"/>
      <c r="D182" s="18"/>
      <c r="E182" s="18"/>
      <c r="F182" s="27"/>
      <c r="G182" s="93"/>
      <c r="H182" s="93"/>
      <c r="I182" t="s">
        <v>794</v>
      </c>
      <c r="J182" s="680"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hidden="1" outlineLevel="1" x14ac:dyDescent="0.25">
      <c r="A183" s="171"/>
      <c r="B183" s="8"/>
      <c r="C183" s="18"/>
      <c r="D183" s="18"/>
      <c r="E183" s="18"/>
      <c r="F183" s="27"/>
      <c r="G183" s="93"/>
      <c r="H183" s="93"/>
      <c r="I183" t="s">
        <v>794</v>
      </c>
      <c r="J183" s="680"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hidden="1" outlineLevel="1" x14ac:dyDescent="0.25">
      <c r="A184" s="171"/>
      <c r="B184" s="8"/>
      <c r="C184" s="18"/>
      <c r="D184" s="18"/>
      <c r="E184" s="18"/>
      <c r="F184" s="27"/>
      <c r="G184" s="93"/>
      <c r="H184" s="93"/>
      <c r="I184" t="s">
        <v>794</v>
      </c>
      <c r="J184" s="680"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hidden="1" outlineLevel="1" x14ac:dyDescent="0.25">
      <c r="A185" s="171"/>
      <c r="B185" s="8"/>
      <c r="C185" s="18"/>
      <c r="D185" s="18"/>
      <c r="E185" s="18"/>
      <c r="F185" s="27"/>
      <c r="G185" s="93"/>
      <c r="H185" s="93"/>
      <c r="I185" t="s">
        <v>794</v>
      </c>
      <c r="J185" s="680"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hidden="1" outlineLevel="1" x14ac:dyDescent="0.25">
      <c r="A186" s="171"/>
      <c r="B186" s="8"/>
      <c r="C186" s="18"/>
      <c r="D186" s="18"/>
      <c r="E186" s="18"/>
      <c r="F186" s="27"/>
      <c r="G186" s="93"/>
      <c r="H186" s="93"/>
      <c r="I186" t="s">
        <v>794</v>
      </c>
      <c r="J186" s="680"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hidden="1" outlineLevel="1" x14ac:dyDescent="0.25">
      <c r="A187" s="171"/>
      <c r="B187" s="8"/>
      <c r="C187" s="18"/>
      <c r="D187" s="18"/>
      <c r="E187" s="18"/>
      <c r="F187" s="27"/>
      <c r="G187" s="93"/>
      <c r="H187" s="93"/>
      <c r="I187" t="s">
        <v>794</v>
      </c>
      <c r="J187" s="680"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hidden="1" outlineLevel="1" x14ac:dyDescent="0.25">
      <c r="A188" s="171"/>
      <c r="B188" s="8"/>
      <c r="C188" s="18"/>
      <c r="D188" s="18"/>
      <c r="E188" s="18"/>
      <c r="F188" s="27"/>
      <c r="G188" s="93"/>
      <c r="H188" s="93"/>
      <c r="I188" t="s">
        <v>794</v>
      </c>
      <c r="J188" s="680"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hidden="1" outlineLevel="1" x14ac:dyDescent="0.25">
      <c r="A189" s="171"/>
      <c r="B189" s="8"/>
      <c r="C189" s="18"/>
      <c r="D189" s="18"/>
      <c r="E189" s="18"/>
      <c r="F189" s="27"/>
      <c r="G189" s="93"/>
      <c r="H189" s="93"/>
      <c r="I189" t="s">
        <v>794</v>
      </c>
      <c r="J189" s="680"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hidden="1" outlineLevel="1" x14ac:dyDescent="0.25">
      <c r="A190" s="171"/>
      <c r="B190" s="8"/>
      <c r="C190" s="18"/>
      <c r="D190" s="18"/>
      <c r="E190" s="18"/>
      <c r="F190" s="27"/>
      <c r="G190" s="27"/>
      <c r="H190" s="27"/>
      <c r="I190" t="s">
        <v>795</v>
      </c>
      <c r="J190" s="680" t="str">
        <f t="shared" si="48"/>
        <v>b</v>
      </c>
      <c r="K190" s="604">
        <v>0</v>
      </c>
      <c r="L190" s="604">
        <v>0</v>
      </c>
      <c r="M190" s="604">
        <v>8</v>
      </c>
      <c r="N190" s="604">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hidden="1" outlineLevel="1" x14ac:dyDescent="0.25">
      <c r="A191" s="171"/>
      <c r="B191" s="8"/>
      <c r="C191" s="18"/>
      <c r="D191" s="18"/>
      <c r="E191" s="18"/>
      <c r="F191" s="27"/>
      <c r="G191" s="93"/>
      <c r="H191" s="93"/>
      <c r="I191" t="s">
        <v>795</v>
      </c>
      <c r="J191" s="680" t="str">
        <f t="shared" si="48"/>
        <v>bd</v>
      </c>
      <c r="K191" s="604">
        <v>0</v>
      </c>
      <c r="L191" s="604">
        <v>0</v>
      </c>
      <c r="M191" s="604">
        <v>8</v>
      </c>
      <c r="N191" s="604">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hidden="1" outlineLevel="1" x14ac:dyDescent="0.25">
      <c r="A192" s="171"/>
      <c r="B192" s="8"/>
      <c r="C192" s="18"/>
      <c r="D192" s="18"/>
      <c r="E192" s="18"/>
      <c r="F192" s="27"/>
      <c r="G192" s="93"/>
      <c r="H192" s="93"/>
      <c r="I192" t="s">
        <v>795</v>
      </c>
      <c r="J192" s="680" t="str">
        <f t="shared" si="48"/>
        <v>f</v>
      </c>
      <c r="K192" s="604">
        <v>0</v>
      </c>
      <c r="L192" s="604">
        <v>0</v>
      </c>
      <c r="M192" s="604">
        <v>8</v>
      </c>
      <c r="N192" s="604">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hidden="1" outlineLevel="1" x14ac:dyDescent="0.25">
      <c r="A193" s="171"/>
      <c r="B193" s="8"/>
      <c r="C193" s="18"/>
      <c r="D193" s="18"/>
      <c r="E193" s="18"/>
      <c r="F193" s="27"/>
      <c r="G193" s="93"/>
      <c r="H193" s="93"/>
      <c r="I193" t="s">
        <v>795</v>
      </c>
      <c r="J193" s="680" t="str">
        <f t="shared" si="48"/>
        <v>h</v>
      </c>
      <c r="K193" s="604">
        <v>0</v>
      </c>
      <c r="L193" s="604">
        <v>0</v>
      </c>
      <c r="M193" s="604">
        <v>8</v>
      </c>
      <c r="N193" s="604">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hidden="1" outlineLevel="1" x14ac:dyDescent="0.25">
      <c r="A194" s="171"/>
      <c r="B194" s="8"/>
      <c r="C194" s="18"/>
      <c r="D194" s="18"/>
      <c r="E194" s="18"/>
      <c r="F194" s="27"/>
      <c r="G194" s="93"/>
      <c r="H194" s="93"/>
      <c r="I194" t="s">
        <v>795</v>
      </c>
      <c r="J194" s="680" t="str">
        <f t="shared" si="48"/>
        <v>i</v>
      </c>
      <c r="K194" s="604">
        <v>0</v>
      </c>
      <c r="L194" s="604">
        <v>0</v>
      </c>
      <c r="M194" s="604">
        <v>8</v>
      </c>
      <c r="N194" s="604">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hidden="1" outlineLevel="1" x14ac:dyDescent="0.25">
      <c r="A195" s="171"/>
      <c r="B195" s="8"/>
      <c r="C195" s="18"/>
      <c r="D195" s="18"/>
      <c r="E195" s="18"/>
      <c r="F195" s="27"/>
      <c r="G195" s="93"/>
      <c r="H195" s="93"/>
      <c r="I195" t="s">
        <v>795</v>
      </c>
      <c r="J195" s="680" t="str">
        <f t="shared" si="48"/>
        <v>k</v>
      </c>
      <c r="K195" s="604">
        <v>0</v>
      </c>
      <c r="L195" s="604">
        <v>0</v>
      </c>
      <c r="M195" s="604">
        <v>8</v>
      </c>
      <c r="N195" s="604">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hidden="1" outlineLevel="1" x14ac:dyDescent="0.25">
      <c r="A196" s="171"/>
      <c r="B196" s="8"/>
      <c r="C196" s="18"/>
      <c r="D196" s="18"/>
      <c r="E196" s="18"/>
      <c r="F196" s="27"/>
      <c r="G196" s="93"/>
      <c r="H196" s="93"/>
      <c r="I196" t="s">
        <v>795</v>
      </c>
      <c r="J196" s="680" t="str">
        <f t="shared" si="48"/>
        <v>l</v>
      </c>
      <c r="K196" s="604">
        <v>0</v>
      </c>
      <c r="L196" s="604">
        <v>0</v>
      </c>
      <c r="M196" s="604">
        <v>8</v>
      </c>
      <c r="N196" s="604">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hidden="1" outlineLevel="1" x14ac:dyDescent="0.25">
      <c r="A197" s="171"/>
      <c r="B197" s="8"/>
      <c r="C197" s="18"/>
      <c r="D197" s="18"/>
      <c r="E197" s="18"/>
      <c r="F197" s="27"/>
      <c r="G197" s="93"/>
      <c r="H197" s="93"/>
      <c r="I197" t="s">
        <v>795</v>
      </c>
      <c r="J197" s="680" t="str">
        <f t="shared" si="48"/>
        <v>o</v>
      </c>
      <c r="K197" s="604">
        <v>0</v>
      </c>
      <c r="L197" s="604">
        <v>0</v>
      </c>
      <c r="M197" s="604">
        <v>8</v>
      </c>
      <c r="N197" s="604">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hidden="1" outlineLevel="1" x14ac:dyDescent="0.25">
      <c r="A198" s="171"/>
      <c r="B198" s="8"/>
      <c r="C198" s="18"/>
      <c r="D198" s="18"/>
      <c r="E198" s="18"/>
      <c r="F198" s="27"/>
      <c r="G198" s="93"/>
      <c r="H198" s="93"/>
      <c r="I198" t="s">
        <v>795</v>
      </c>
      <c r="J198" s="680" t="str">
        <f t="shared" si="48"/>
        <v>od</v>
      </c>
      <c r="K198" s="604">
        <v>0</v>
      </c>
      <c r="L198" s="604">
        <v>0</v>
      </c>
      <c r="M198" s="604">
        <v>8</v>
      </c>
      <c r="N198" s="604">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hidden="1" outlineLevel="1" x14ac:dyDescent="0.25">
      <c r="A199" s="171"/>
      <c r="B199" s="8"/>
      <c r="C199" s="18"/>
      <c r="D199" s="18"/>
      <c r="E199" s="18"/>
      <c r="F199" s="27"/>
      <c r="G199" s="93"/>
      <c r="H199" s="93"/>
      <c r="I199" t="s">
        <v>795</v>
      </c>
      <c r="J199" s="680" t="str">
        <f t="shared" si="48"/>
        <v>of</v>
      </c>
      <c r="K199" s="604">
        <v>0</v>
      </c>
      <c r="L199" s="604">
        <v>0</v>
      </c>
      <c r="M199" s="604">
        <v>8</v>
      </c>
      <c r="N199" s="604">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hidden="1" outlineLevel="1" x14ac:dyDescent="0.25">
      <c r="A200" s="171"/>
      <c r="B200" s="8"/>
      <c r="C200" s="18"/>
      <c r="D200" s="18"/>
      <c r="E200" s="18"/>
      <c r="F200" s="27"/>
      <c r="G200" s="93"/>
      <c r="H200" s="93"/>
      <c r="I200" t="s">
        <v>795</v>
      </c>
      <c r="J200" s="680" t="str">
        <f t="shared" si="48"/>
        <v>r</v>
      </c>
      <c r="K200" s="604">
        <v>0</v>
      </c>
      <c r="L200" s="604">
        <v>0</v>
      </c>
      <c r="M200" s="604">
        <v>8</v>
      </c>
      <c r="N200" s="604">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hidden="1" outlineLevel="1" x14ac:dyDescent="0.25">
      <c r="A201" s="171"/>
      <c r="B201" s="8"/>
      <c r="C201" s="18"/>
      <c r="D201" s="18"/>
      <c r="E201" s="18"/>
      <c r="F201" s="27"/>
      <c r="G201" s="93"/>
      <c r="H201" s="93"/>
      <c r="I201" t="s">
        <v>795</v>
      </c>
      <c r="J201" s="680" t="str">
        <f t="shared" si="48"/>
        <v>rd</v>
      </c>
      <c r="K201" s="604">
        <v>0</v>
      </c>
      <c r="L201" s="604">
        <v>0</v>
      </c>
      <c r="M201" s="604">
        <v>8</v>
      </c>
      <c r="N201" s="604">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hidden="1" outlineLevel="1" x14ac:dyDescent="0.25">
      <c r="A202" s="171"/>
      <c r="B202" s="8"/>
      <c r="C202" s="18"/>
      <c r="D202" s="18"/>
      <c r="E202" s="18"/>
      <c r="F202" s="27"/>
      <c r="G202" s="93"/>
      <c r="H202" s="93"/>
      <c r="I202" t="s">
        <v>795</v>
      </c>
      <c r="J202" s="680" t="str">
        <f t="shared" si="48"/>
        <v>v</v>
      </c>
      <c r="K202" s="604">
        <v>0</v>
      </c>
      <c r="L202" s="604">
        <v>0</v>
      </c>
      <c r="M202" s="604">
        <v>8</v>
      </c>
      <c r="N202" s="604">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hidden="1" outlineLevel="1" x14ac:dyDescent="0.25">
      <c r="A203" s="171"/>
      <c r="B203" s="8"/>
      <c r="C203" s="18"/>
      <c r="D203" s="18"/>
      <c r="E203" s="18"/>
      <c r="F203" s="27"/>
      <c r="G203" s="93"/>
      <c r="H203" s="93"/>
      <c r="I203" t="s">
        <v>795</v>
      </c>
      <c r="J203" s="680" t="str">
        <f t="shared" si="48"/>
        <v>w</v>
      </c>
      <c r="K203" s="604">
        <v>0</v>
      </c>
      <c r="L203" s="604">
        <v>0</v>
      </c>
      <c r="M203" s="604">
        <v>8</v>
      </c>
      <c r="N203" s="604">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hidden="1" outlineLevel="1" x14ac:dyDescent="0.25">
      <c r="A204" s="171"/>
      <c r="B204" s="8"/>
      <c r="C204" s="18"/>
      <c r="D204" s="18"/>
      <c r="E204" s="18"/>
      <c r="F204" s="27"/>
      <c r="G204" s="93"/>
      <c r="H204" s="93"/>
      <c r="I204" t="s">
        <v>795</v>
      </c>
      <c r="J204" s="680" t="str">
        <f t="shared" si="48"/>
        <v>wd</v>
      </c>
      <c r="K204" s="604">
        <v>0</v>
      </c>
      <c r="L204" s="604">
        <v>0</v>
      </c>
      <c r="M204" s="604">
        <v>8</v>
      </c>
      <c r="N204" s="604">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hidden="1" outlineLevel="1" x14ac:dyDescent="0.25">
      <c r="A205" s="171"/>
      <c r="B205" s="8"/>
      <c r="C205" s="18"/>
      <c r="D205" s="18"/>
      <c r="E205" s="18"/>
      <c r="F205" s="27"/>
      <c r="G205" s="93"/>
      <c r="H205" s="93"/>
      <c r="I205" t="s">
        <v>795</v>
      </c>
      <c r="J205" s="680" t="str">
        <f t="shared" si="48"/>
        <v>z</v>
      </c>
      <c r="K205" s="604">
        <v>0</v>
      </c>
      <c r="L205" s="604">
        <v>0</v>
      </c>
      <c r="M205" s="604">
        <v>8</v>
      </c>
      <c r="N205" s="604">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hidden="1" outlineLevel="1" x14ac:dyDescent="0.25">
      <c r="A206" s="171"/>
      <c r="B206" s="8"/>
      <c r="C206" s="18"/>
      <c r="D206" s="18"/>
      <c r="E206" s="18"/>
      <c r="F206" s="27"/>
      <c r="G206" s="93"/>
      <c r="H206" s="93"/>
      <c r="I206" t="s">
        <v>795</v>
      </c>
      <c r="J206" s="680" t="str">
        <f t="shared" si="48"/>
        <v>zd</v>
      </c>
      <c r="K206" s="604">
        <v>0</v>
      </c>
      <c r="L206" s="604">
        <v>0</v>
      </c>
      <c r="M206" s="604">
        <v>8</v>
      </c>
      <c r="N206" s="604">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hidden="1" outlineLevel="1" x14ac:dyDescent="0.25">
      <c r="A207" s="171"/>
      <c r="B207" s="8"/>
      <c r="C207" s="18"/>
      <c r="D207" s="18"/>
      <c r="E207" s="18"/>
      <c r="F207" s="27"/>
      <c r="G207" s="27"/>
      <c r="H207" s="27"/>
      <c r="I207" t="s">
        <v>796</v>
      </c>
      <c r="J207" s="680"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hidden="1" outlineLevel="1" x14ac:dyDescent="0.25">
      <c r="A208" s="171"/>
      <c r="B208" s="8"/>
      <c r="C208" s="18"/>
      <c r="D208" s="18"/>
      <c r="E208" s="18"/>
      <c r="F208" s="27"/>
      <c r="G208" s="93"/>
      <c r="H208" s="93"/>
      <c r="I208" t="s">
        <v>796</v>
      </c>
      <c r="J208" s="680"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hidden="1" outlineLevel="1" x14ac:dyDescent="0.25">
      <c r="A209" s="171"/>
      <c r="B209" s="8"/>
      <c r="C209" s="18"/>
      <c r="D209" s="18"/>
      <c r="E209" s="18"/>
      <c r="F209" s="27"/>
      <c r="G209" s="93"/>
      <c r="H209" s="93"/>
      <c r="I209" t="s">
        <v>796</v>
      </c>
      <c r="J209" s="680"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hidden="1" outlineLevel="1" x14ac:dyDescent="0.25">
      <c r="A210" s="171"/>
      <c r="B210" s="8"/>
      <c r="C210" s="18"/>
      <c r="D210" s="18"/>
      <c r="E210" s="18"/>
      <c r="F210" s="27"/>
      <c r="G210" s="93"/>
      <c r="H210" s="93"/>
      <c r="I210" t="s">
        <v>796</v>
      </c>
      <c r="J210" s="680"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hidden="1" outlineLevel="1" x14ac:dyDescent="0.25">
      <c r="A211" s="171"/>
      <c r="B211" s="8"/>
      <c r="C211" s="18"/>
      <c r="D211" s="18"/>
      <c r="E211" s="18"/>
      <c r="F211" s="27"/>
      <c r="G211" s="93"/>
      <c r="H211" s="93"/>
      <c r="I211" t="s">
        <v>796</v>
      </c>
      <c r="J211" s="680"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hidden="1" outlineLevel="1" x14ac:dyDescent="0.25">
      <c r="A212" s="171"/>
      <c r="B212" s="8"/>
      <c r="C212" s="18"/>
      <c r="D212" s="18"/>
      <c r="E212" s="18"/>
      <c r="F212" s="27"/>
      <c r="G212" s="93"/>
      <c r="H212" s="93"/>
      <c r="I212" t="s">
        <v>796</v>
      </c>
      <c r="J212" s="680"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hidden="1" outlineLevel="1" x14ac:dyDescent="0.25">
      <c r="A213" s="171"/>
      <c r="B213" s="8"/>
      <c r="C213" s="18"/>
      <c r="D213" s="18"/>
      <c r="E213" s="18"/>
      <c r="F213" s="27"/>
      <c r="G213" s="93"/>
      <c r="H213" s="93"/>
      <c r="I213" t="s">
        <v>796</v>
      </c>
      <c r="J213" s="680"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hidden="1" outlineLevel="1" x14ac:dyDescent="0.25">
      <c r="A214" s="171"/>
      <c r="B214" s="8"/>
      <c r="C214" s="18"/>
      <c r="D214" s="18"/>
      <c r="E214" s="18"/>
      <c r="F214" s="27"/>
      <c r="G214" s="93"/>
      <c r="H214" s="93"/>
      <c r="I214" t="s">
        <v>796</v>
      </c>
      <c r="J214" s="680"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hidden="1" outlineLevel="1" x14ac:dyDescent="0.25">
      <c r="A215" s="171"/>
      <c r="B215" s="8"/>
      <c r="C215" s="18"/>
      <c r="D215" s="18"/>
      <c r="E215" s="18"/>
      <c r="F215" s="27"/>
      <c r="G215" s="93"/>
      <c r="H215" s="93"/>
      <c r="I215" t="s">
        <v>796</v>
      </c>
      <c r="J215" s="680"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hidden="1" outlineLevel="1" x14ac:dyDescent="0.25">
      <c r="A216" s="171"/>
      <c r="B216" s="8"/>
      <c r="C216" s="18"/>
      <c r="D216" s="18"/>
      <c r="E216" s="18"/>
      <c r="F216" s="27"/>
      <c r="G216" s="93"/>
      <c r="H216" s="93"/>
      <c r="I216" t="s">
        <v>796</v>
      </c>
      <c r="J216" s="680"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hidden="1" outlineLevel="1" x14ac:dyDescent="0.25">
      <c r="A217" s="171"/>
      <c r="B217" s="8"/>
      <c r="C217" s="18"/>
      <c r="D217" s="18"/>
      <c r="E217" s="18"/>
      <c r="F217" s="27"/>
      <c r="G217" s="93"/>
      <c r="H217" s="93"/>
      <c r="I217" t="s">
        <v>796</v>
      </c>
      <c r="J217" s="680"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hidden="1" outlineLevel="1" x14ac:dyDescent="0.25">
      <c r="A218" s="171"/>
      <c r="B218" s="8"/>
      <c r="C218" s="18"/>
      <c r="D218" s="18"/>
      <c r="E218" s="18"/>
      <c r="F218" s="27"/>
      <c r="G218" s="93"/>
      <c r="H218" s="93"/>
      <c r="I218" t="s">
        <v>796</v>
      </c>
      <c r="J218" s="680"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hidden="1" outlineLevel="1" x14ac:dyDescent="0.25">
      <c r="A219" s="171"/>
      <c r="B219" s="8"/>
      <c r="C219" s="18"/>
      <c r="D219" s="18"/>
      <c r="E219" s="18"/>
      <c r="F219" s="27"/>
      <c r="G219" s="93"/>
      <c r="H219" s="93"/>
      <c r="I219" t="s">
        <v>796</v>
      </c>
      <c r="J219" s="680"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hidden="1" outlineLevel="1" x14ac:dyDescent="0.25">
      <c r="A220" s="171"/>
      <c r="B220" s="8"/>
      <c r="C220" s="18"/>
      <c r="D220" s="18"/>
      <c r="E220" s="18"/>
      <c r="F220" s="27"/>
      <c r="G220" s="93"/>
      <c r="H220" s="93"/>
      <c r="I220" t="s">
        <v>796</v>
      </c>
      <c r="J220" s="680"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hidden="1" outlineLevel="1" x14ac:dyDescent="0.25">
      <c r="A221" s="171"/>
      <c r="B221" s="8"/>
      <c r="C221" s="18"/>
      <c r="D221" s="18"/>
      <c r="E221" s="18"/>
      <c r="F221" s="27"/>
      <c r="G221" s="93"/>
      <c r="H221" s="93"/>
      <c r="I221" t="s">
        <v>796</v>
      </c>
      <c r="J221" s="680"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hidden="1" outlineLevel="1" x14ac:dyDescent="0.25">
      <c r="A222" s="171"/>
      <c r="B222" s="8"/>
      <c r="C222" s="18"/>
      <c r="D222" s="18"/>
      <c r="E222" s="18"/>
      <c r="F222" s="27"/>
      <c r="G222" s="93"/>
      <c r="H222" s="93"/>
      <c r="I222" t="s">
        <v>796</v>
      </c>
      <c r="J222" s="680"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hidden="1" outlineLevel="1" x14ac:dyDescent="0.25">
      <c r="A223" s="171"/>
      <c r="B223" s="8"/>
      <c r="C223" s="18"/>
      <c r="D223" s="18"/>
      <c r="E223" s="18"/>
      <c r="F223" s="27"/>
      <c r="G223" s="93"/>
      <c r="H223" s="93"/>
      <c r="I223" t="s">
        <v>796</v>
      </c>
      <c r="J223" s="680"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hidden="1" outlineLevel="1" x14ac:dyDescent="0.25">
      <c r="A224" s="171"/>
      <c r="B224" s="8"/>
      <c r="C224" s="18"/>
      <c r="D224" s="18"/>
      <c r="E224" s="18"/>
      <c r="F224" s="27"/>
      <c r="G224" s="27"/>
      <c r="H224" s="27"/>
      <c r="I224" t="s">
        <v>797</v>
      </c>
      <c r="J224" s="680"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hidden="1" outlineLevel="1" x14ac:dyDescent="0.25">
      <c r="A225" s="171"/>
      <c r="B225" s="8"/>
      <c r="C225" s="18"/>
      <c r="D225" s="18"/>
      <c r="E225" s="18"/>
      <c r="F225" s="27"/>
      <c r="G225" s="93"/>
      <c r="H225" s="93"/>
      <c r="I225" t="s">
        <v>797</v>
      </c>
      <c r="J225" s="680"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hidden="1" outlineLevel="1" x14ac:dyDescent="0.25">
      <c r="A226" s="171"/>
      <c r="B226" s="8"/>
      <c r="C226" s="18"/>
      <c r="D226" s="18"/>
      <c r="E226" s="18"/>
      <c r="F226" s="27"/>
      <c r="G226" s="93"/>
      <c r="H226" s="93"/>
      <c r="I226" t="s">
        <v>797</v>
      </c>
      <c r="J226" s="680"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hidden="1" outlineLevel="1" x14ac:dyDescent="0.25">
      <c r="A227" s="171"/>
      <c r="B227" s="8"/>
      <c r="C227" s="18"/>
      <c r="D227" s="18"/>
      <c r="E227" s="18"/>
      <c r="F227" s="27"/>
      <c r="G227" s="93"/>
      <c r="H227" s="93"/>
      <c r="I227" t="s">
        <v>797</v>
      </c>
      <c r="J227" s="680"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hidden="1" outlineLevel="1" x14ac:dyDescent="0.25">
      <c r="A228" s="171"/>
      <c r="B228" s="8"/>
      <c r="C228" s="18"/>
      <c r="D228" s="18"/>
      <c r="E228" s="18"/>
      <c r="F228" s="27"/>
      <c r="G228" s="93"/>
      <c r="H228" s="93"/>
      <c r="I228" t="s">
        <v>797</v>
      </c>
      <c r="J228" s="680"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hidden="1" outlineLevel="1" x14ac:dyDescent="0.25">
      <c r="A229" s="171"/>
      <c r="B229" s="8"/>
      <c r="C229" s="18"/>
      <c r="D229" s="18"/>
      <c r="E229" s="18"/>
      <c r="F229" s="27"/>
      <c r="G229" s="93"/>
      <c r="H229" s="93"/>
      <c r="I229" t="s">
        <v>797</v>
      </c>
      <c r="J229" s="680"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hidden="1" outlineLevel="1" x14ac:dyDescent="0.25">
      <c r="A230" s="171"/>
      <c r="B230" s="8"/>
      <c r="C230" s="18"/>
      <c r="D230" s="18"/>
      <c r="E230" s="18"/>
      <c r="F230" s="27"/>
      <c r="G230" s="93"/>
      <c r="H230" s="93"/>
      <c r="I230" t="s">
        <v>797</v>
      </c>
      <c r="J230" s="680"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hidden="1" outlineLevel="1" x14ac:dyDescent="0.25">
      <c r="A231" s="171"/>
      <c r="B231" s="8"/>
      <c r="C231" s="18"/>
      <c r="D231" s="18"/>
      <c r="E231" s="18"/>
      <c r="F231" s="27"/>
      <c r="G231" s="93"/>
      <c r="H231" s="93"/>
      <c r="I231" t="s">
        <v>797</v>
      </c>
      <c r="J231" s="680"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hidden="1" outlineLevel="1" x14ac:dyDescent="0.25">
      <c r="A232" s="171"/>
      <c r="B232" s="8"/>
      <c r="C232" s="18"/>
      <c r="D232" s="18"/>
      <c r="E232" s="18"/>
      <c r="F232" s="27"/>
      <c r="G232" s="93"/>
      <c r="H232" s="93"/>
      <c r="I232" t="s">
        <v>797</v>
      </c>
      <c r="J232" s="680"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hidden="1" outlineLevel="1" x14ac:dyDescent="0.25">
      <c r="A233" s="171"/>
      <c r="B233" s="8"/>
      <c r="C233" s="18"/>
      <c r="D233" s="18"/>
      <c r="E233" s="18"/>
      <c r="F233" s="27"/>
      <c r="G233" s="93"/>
      <c r="H233" s="93"/>
      <c r="I233" t="s">
        <v>797</v>
      </c>
      <c r="J233" s="680"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hidden="1" outlineLevel="1" x14ac:dyDescent="0.25">
      <c r="A234" s="171"/>
      <c r="B234" s="8"/>
      <c r="C234" s="18"/>
      <c r="D234" s="18"/>
      <c r="E234" s="18"/>
      <c r="F234" s="27"/>
      <c r="G234" s="93"/>
      <c r="H234" s="93"/>
      <c r="I234" t="s">
        <v>797</v>
      </c>
      <c r="J234" s="680"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hidden="1" outlineLevel="1" x14ac:dyDescent="0.25">
      <c r="A235" s="171"/>
      <c r="B235" s="8"/>
      <c r="C235" s="18"/>
      <c r="D235" s="18"/>
      <c r="E235" s="18"/>
      <c r="F235" s="27"/>
      <c r="G235" s="93"/>
      <c r="H235" s="93"/>
      <c r="I235" t="s">
        <v>797</v>
      </c>
      <c r="J235" s="680"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hidden="1" outlineLevel="1" x14ac:dyDescent="0.25">
      <c r="A236" s="171"/>
      <c r="B236" s="8"/>
      <c r="C236" s="18"/>
      <c r="D236" s="18"/>
      <c r="E236" s="18"/>
      <c r="F236" s="27"/>
      <c r="G236" s="93"/>
      <c r="H236" s="93"/>
      <c r="I236" t="s">
        <v>797</v>
      </c>
      <c r="J236" s="680"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hidden="1" outlineLevel="1" x14ac:dyDescent="0.25">
      <c r="A237" s="171"/>
      <c r="B237" s="8"/>
      <c r="C237" s="18"/>
      <c r="D237" s="18"/>
      <c r="E237" s="18"/>
      <c r="F237" s="27"/>
      <c r="G237" s="93"/>
      <c r="H237" s="93"/>
      <c r="I237" t="s">
        <v>797</v>
      </c>
      <c r="J237" s="680"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hidden="1" outlineLevel="1" x14ac:dyDescent="0.25">
      <c r="A238" s="171"/>
      <c r="B238" s="8"/>
      <c r="C238" s="18"/>
      <c r="D238" s="18"/>
      <c r="E238" s="18"/>
      <c r="F238" s="27"/>
      <c r="G238" s="93"/>
      <c r="H238" s="93"/>
      <c r="I238" t="s">
        <v>797</v>
      </c>
      <c r="J238" s="680"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hidden="1" outlineLevel="1" x14ac:dyDescent="0.25">
      <c r="A239" s="171"/>
      <c r="B239" s="8"/>
      <c r="C239" s="18"/>
      <c r="D239" s="18"/>
      <c r="E239" s="18"/>
      <c r="F239" s="27"/>
      <c r="G239" s="93"/>
      <c r="H239" s="93"/>
      <c r="I239" t="s">
        <v>797</v>
      </c>
      <c r="J239" s="680"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hidden="1" outlineLevel="1" x14ac:dyDescent="0.25">
      <c r="A240" s="171"/>
      <c r="B240" s="8"/>
      <c r="C240" s="18"/>
      <c r="D240" s="18"/>
      <c r="E240" s="18"/>
      <c r="F240" s="27"/>
      <c r="G240" s="93"/>
      <c r="H240" s="93"/>
      <c r="I240" t="s">
        <v>797</v>
      </c>
      <c r="J240" s="680"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hidden="1" outlineLevel="1" x14ac:dyDescent="0.2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collapsed="1" x14ac:dyDescent="0.25">
      <c r="A242" s="171"/>
      <c r="B242" s="8"/>
      <c r="C242" s="18"/>
      <c r="D242" s="18"/>
      <c r="E242" s="18"/>
      <c r="F242" s="18"/>
      <c r="G242" s="145" t="s">
        <v>929</v>
      </c>
      <c r="H242" s="18"/>
      <c r="I242" s="18"/>
      <c r="J242" s="24"/>
      <c r="K242" s="24" t="s">
        <v>374</v>
      </c>
      <c r="L242" s="24" t="s">
        <v>375</v>
      </c>
      <c r="M242" s="24" t="s">
        <v>377</v>
      </c>
      <c r="N242" s="24" t="s">
        <v>378</v>
      </c>
      <c r="O242" s="24" t="s">
        <v>379</v>
      </c>
      <c r="P242" s="24" t="s">
        <v>381</v>
      </c>
      <c r="Q242" s="24" t="s">
        <v>883</v>
      </c>
      <c r="R242" s="24" t="s">
        <v>884</v>
      </c>
      <c r="S242" s="24" t="s">
        <v>1188</v>
      </c>
      <c r="T242" s="24"/>
      <c r="U242" s="24"/>
      <c r="V242" s="23"/>
      <c r="W242" s="17"/>
      <c r="X242" s="9"/>
    </row>
    <row r="243" spans="1:24" hidden="1" outlineLevel="1" x14ac:dyDescent="0.2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hidden="1" outlineLevel="1" x14ac:dyDescent="0.2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hidden="1" outlineLevel="1" x14ac:dyDescent="0.2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hidden="1" outlineLevel="1" x14ac:dyDescent="0.2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hidden="1" outlineLevel="1" x14ac:dyDescent="0.2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hidden="1" outlineLevel="1" x14ac:dyDescent="0.2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hidden="1" outlineLevel="1" x14ac:dyDescent="0.2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hidden="1" outlineLevel="1" x14ac:dyDescent="0.2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hidden="1" outlineLevel="1" x14ac:dyDescent="0.2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hidden="1" outlineLevel="1" x14ac:dyDescent="0.2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hidden="1" outlineLevel="1" x14ac:dyDescent="0.2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hidden="1" outlineLevel="1" x14ac:dyDescent="0.2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hidden="1" outlineLevel="1" x14ac:dyDescent="0.2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hidden="1" outlineLevel="1" x14ac:dyDescent="0.2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hidden="1" outlineLevel="1" x14ac:dyDescent="0.2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hidden="1" outlineLevel="1" x14ac:dyDescent="0.2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hidden="1" outlineLevel="1" x14ac:dyDescent="0.2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hidden="1"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hidden="1"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120</v>
      </c>
      <c r="X261" s="9"/>
    </row>
    <row r="262" spans="1:24" hidden="1"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924</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751</v>
      </c>
      <c r="K269" s="24" t="s">
        <v>382</v>
      </c>
      <c r="L269" s="24" t="s">
        <v>134</v>
      </c>
      <c r="M269" s="24" t="s">
        <v>135</v>
      </c>
      <c r="N269" s="24" t="s">
        <v>136</v>
      </c>
      <c r="O269" s="24" t="s">
        <v>137</v>
      </c>
      <c r="P269" s="24" t="s">
        <v>138</v>
      </c>
      <c r="Q269" s="24" t="s">
        <v>139</v>
      </c>
      <c r="R269" s="24" t="s">
        <v>140</v>
      </c>
      <c r="S269" s="24" t="s">
        <v>141</v>
      </c>
      <c r="T269" s="24" t="s">
        <v>142</v>
      </c>
      <c r="U269" s="24"/>
      <c r="V269" s="23"/>
      <c r="W269" s="17"/>
      <c r="X269" s="9"/>
    </row>
    <row r="270" spans="1:24" collapsed="1" x14ac:dyDescent="0.25">
      <c r="A270" s="171"/>
      <c r="B270" s="8"/>
      <c r="C270" s="18"/>
      <c r="D270" s="18"/>
      <c r="E270" s="18"/>
      <c r="F270" s="18"/>
      <c r="G270" s="47" t="s">
        <v>451</v>
      </c>
      <c r="H270" s="18"/>
      <c r="I270" s="18"/>
      <c r="J270" s="24"/>
      <c r="K270" s="24" t="s">
        <v>451</v>
      </c>
      <c r="L270" s="24" t="s">
        <v>451</v>
      </c>
      <c r="M270" s="24" t="s">
        <v>451</v>
      </c>
      <c r="N270" s="24" t="s">
        <v>451</v>
      </c>
      <c r="O270" s="24" t="s">
        <v>451</v>
      </c>
      <c r="P270" s="24" t="s">
        <v>451</v>
      </c>
      <c r="Q270" s="24" t="s">
        <v>451</v>
      </c>
      <c r="R270" s="24" t="s">
        <v>451</v>
      </c>
      <c r="S270" s="24" t="s">
        <v>451</v>
      </c>
      <c r="T270" s="24" t="s">
        <v>451</v>
      </c>
      <c r="U270" s="24"/>
      <c r="V270" s="23"/>
      <c r="W270" s="17"/>
      <c r="X270" s="9"/>
    </row>
    <row r="271" spans="1:24" hidden="1" outlineLevel="1" x14ac:dyDescent="0.2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hidden="1" outlineLevel="1" x14ac:dyDescent="0.2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hidden="1" outlineLevel="1" x14ac:dyDescent="0.2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hidden="1" outlineLevel="1" x14ac:dyDescent="0.2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hidden="1" outlineLevel="1" x14ac:dyDescent="0.2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hidden="1" outlineLevel="1" x14ac:dyDescent="0.2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hidden="1" outlineLevel="1" x14ac:dyDescent="0.2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hidden="1" outlineLevel="1" x14ac:dyDescent="0.2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hidden="1" outlineLevel="1" x14ac:dyDescent="0.2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hidden="1" outlineLevel="1" x14ac:dyDescent="0.2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hidden="1" outlineLevel="1" x14ac:dyDescent="0.2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hidden="1" outlineLevel="1" x14ac:dyDescent="0.2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hidden="1" outlineLevel="1" x14ac:dyDescent="0.2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hidden="1" outlineLevel="1" x14ac:dyDescent="0.2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hidden="1" outlineLevel="1" x14ac:dyDescent="0.2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hidden="1" outlineLevel="1" x14ac:dyDescent="0.2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hidden="1" outlineLevel="1" x14ac:dyDescent="0.2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hidden="1"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35" customHeight="1" x14ac:dyDescent="0.25">
      <c r="A289" s="107"/>
      <c r="B289" s="98"/>
      <c r="C289" s="18"/>
      <c r="D289" s="18"/>
      <c r="E289" s="18"/>
      <c r="F289" s="18"/>
      <c r="G289" s="608" t="s">
        <v>933</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35" customHeight="1" outlineLevel="1" x14ac:dyDescent="0.25">
      <c r="A290" s="107"/>
      <c r="B290" s="98"/>
      <c r="C290" s="18"/>
      <c r="D290" s="18"/>
      <c r="E290" s="18"/>
      <c r="F290" s="14"/>
      <c r="G290" s="152"/>
      <c r="H290" s="153"/>
      <c r="J290" s="125" t="s">
        <v>932</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35" customHeight="1" outlineLevel="1" x14ac:dyDescent="0.2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35" customHeight="1" outlineLevel="1" x14ac:dyDescent="0.25">
      <c r="A292" s="107"/>
      <c r="B292" s="98"/>
      <c r="C292" s="18"/>
      <c r="D292" s="18"/>
      <c r="E292" s="18"/>
      <c r="F292" s="14"/>
      <c r="G292" s="83" t="s">
        <v>747</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118</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938</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120</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925</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923</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25">
      <c r="A323" s="171"/>
      <c r="B323" s="8"/>
      <c r="C323" s="18"/>
      <c r="D323" s="18"/>
      <c r="E323" s="18"/>
      <c r="F323" s="18"/>
      <c r="G323" s="54" t="s">
        <v>942</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382</v>
      </c>
      <c r="L324" s="24" t="s">
        <v>134</v>
      </c>
      <c r="M324" s="24" t="s">
        <v>135</v>
      </c>
      <c r="N324" s="24" t="s">
        <v>136</v>
      </c>
      <c r="O324" s="24" t="s">
        <v>137</v>
      </c>
      <c r="P324" s="24" t="s">
        <v>138</v>
      </c>
      <c r="Q324" s="24" t="s">
        <v>139</v>
      </c>
      <c r="R324" s="24" t="s">
        <v>140</v>
      </c>
      <c r="S324" s="24" t="s">
        <v>141</v>
      </c>
      <c r="T324" s="24" t="s">
        <v>142</v>
      </c>
      <c r="U324" s="23"/>
      <c r="V324" s="23"/>
      <c r="W324" s="17"/>
      <c r="X324" s="9"/>
    </row>
    <row r="325" spans="1:24" outlineLevel="1" x14ac:dyDescent="0.25">
      <c r="A325" s="171"/>
      <c r="B325" s="8"/>
      <c r="C325" s="18"/>
      <c r="D325" s="13"/>
      <c r="E325" s="18"/>
      <c r="F325" s="14"/>
      <c r="G325" s="80"/>
      <c r="H325" s="77"/>
      <c r="I325" s="14"/>
      <c r="J325" s="681" t="str">
        <f>G21</f>
        <v>b</v>
      </c>
      <c r="K325" s="607">
        <v>0.15</v>
      </c>
      <c r="L325" s="607">
        <v>0.15</v>
      </c>
      <c r="M325" s="607">
        <v>0.15</v>
      </c>
      <c r="N325" s="607">
        <v>0.15</v>
      </c>
      <c r="O325" s="607">
        <v>0.15</v>
      </c>
      <c r="P325" s="607">
        <v>0.15</v>
      </c>
      <c r="Q325" s="607">
        <v>0.15</v>
      </c>
      <c r="R325" s="607">
        <v>0.15</v>
      </c>
      <c r="S325" s="607">
        <v>0.15</v>
      </c>
      <c r="T325" s="607">
        <v>0.15</v>
      </c>
      <c r="U325" s="111"/>
      <c r="V325" s="111"/>
      <c r="W325" s="17"/>
      <c r="X325" s="9"/>
    </row>
    <row r="326" spans="1:24" outlineLevel="1" x14ac:dyDescent="0.25">
      <c r="A326" s="171"/>
      <c r="B326" s="8"/>
      <c r="C326" s="18"/>
      <c r="D326" s="13"/>
      <c r="E326" s="18"/>
      <c r="F326" s="14"/>
      <c r="G326" s="80"/>
      <c r="H326" s="77"/>
      <c r="I326" s="14"/>
      <c r="J326" s="681" t="str">
        <f t="shared" ref="J326:J341" si="137">G22</f>
        <v>bd</v>
      </c>
      <c r="K326" s="607">
        <v>0.15</v>
      </c>
      <c r="L326" s="607">
        <v>0.15</v>
      </c>
      <c r="M326" s="607">
        <v>0.15</v>
      </c>
      <c r="N326" s="607">
        <v>0.15</v>
      </c>
      <c r="O326" s="607">
        <v>0.15</v>
      </c>
      <c r="P326" s="607">
        <v>0.15</v>
      </c>
      <c r="Q326" s="607">
        <v>0.15</v>
      </c>
      <c r="R326" s="607">
        <v>0.15</v>
      </c>
      <c r="S326" s="607">
        <v>0.15</v>
      </c>
      <c r="T326" s="607">
        <v>0.15</v>
      </c>
      <c r="U326" s="111"/>
      <c r="V326" s="111"/>
      <c r="W326" s="17"/>
      <c r="X326" s="9"/>
    </row>
    <row r="327" spans="1:24" outlineLevel="1" x14ac:dyDescent="0.25">
      <c r="A327" s="171"/>
      <c r="B327" s="8"/>
      <c r="C327" s="18"/>
      <c r="D327" s="13"/>
      <c r="E327" s="18"/>
      <c r="F327" s="14"/>
      <c r="G327" s="80"/>
      <c r="H327" s="77"/>
      <c r="I327" s="14"/>
      <c r="J327" s="681" t="str">
        <f t="shared" si="137"/>
        <v>f</v>
      </c>
      <c r="K327" s="607">
        <v>0.15</v>
      </c>
      <c r="L327" s="607">
        <v>0.15</v>
      </c>
      <c r="M327" s="607">
        <v>0.15</v>
      </c>
      <c r="N327" s="607">
        <v>0.15</v>
      </c>
      <c r="O327" s="607">
        <v>0.15</v>
      </c>
      <c r="P327" s="607">
        <v>0.15</v>
      </c>
      <c r="Q327" s="607">
        <v>0.15</v>
      </c>
      <c r="R327" s="607">
        <v>0.15</v>
      </c>
      <c r="S327" s="607">
        <v>0.15</v>
      </c>
      <c r="T327" s="607">
        <v>0.15</v>
      </c>
      <c r="U327" s="111"/>
      <c r="V327" s="111"/>
      <c r="W327" s="17"/>
      <c r="X327" s="9"/>
    </row>
    <row r="328" spans="1:24" outlineLevel="1" x14ac:dyDescent="0.25">
      <c r="A328" s="171"/>
      <c r="B328" s="8"/>
      <c r="C328" s="18"/>
      <c r="D328" s="13"/>
      <c r="E328" s="18"/>
      <c r="F328" s="14"/>
      <c r="G328" s="80"/>
      <c r="H328" s="77"/>
      <c r="I328" s="14"/>
      <c r="J328" s="681" t="str">
        <f t="shared" si="137"/>
        <v>h</v>
      </c>
      <c r="K328" s="607">
        <v>0.15</v>
      </c>
      <c r="L328" s="607">
        <v>0.15</v>
      </c>
      <c r="M328" s="607">
        <v>0.15</v>
      </c>
      <c r="N328" s="607">
        <v>0.15</v>
      </c>
      <c r="O328" s="607">
        <v>0.15</v>
      </c>
      <c r="P328" s="607">
        <v>0.15</v>
      </c>
      <c r="Q328" s="607">
        <v>0.15</v>
      </c>
      <c r="R328" s="607">
        <v>0.15</v>
      </c>
      <c r="S328" s="607">
        <v>0.15</v>
      </c>
      <c r="T328" s="607">
        <v>0.15</v>
      </c>
      <c r="U328" s="111"/>
      <c r="V328" s="111"/>
      <c r="W328" s="17"/>
      <c r="X328" s="9"/>
    </row>
    <row r="329" spans="1:24" outlineLevel="1" x14ac:dyDescent="0.25">
      <c r="A329" s="171"/>
      <c r="B329" s="8"/>
      <c r="C329" s="18"/>
      <c r="D329" s="13"/>
      <c r="E329" s="18"/>
      <c r="F329" s="14"/>
      <c r="G329" s="80"/>
      <c r="H329" s="77"/>
      <c r="I329" s="14"/>
      <c r="J329" s="681" t="str">
        <f t="shared" si="137"/>
        <v>i</v>
      </c>
      <c r="K329" s="607">
        <v>0.15</v>
      </c>
      <c r="L329" s="607">
        <v>0.15</v>
      </c>
      <c r="M329" s="607">
        <v>0.15</v>
      </c>
      <c r="N329" s="607">
        <v>0.15</v>
      </c>
      <c r="O329" s="607">
        <v>0.15</v>
      </c>
      <c r="P329" s="607">
        <v>0.15</v>
      </c>
      <c r="Q329" s="607">
        <v>0.15</v>
      </c>
      <c r="R329" s="607">
        <v>0.15</v>
      </c>
      <c r="S329" s="607">
        <v>0.15</v>
      </c>
      <c r="T329" s="607">
        <v>0.15</v>
      </c>
      <c r="U329" s="111"/>
      <c r="V329" s="111"/>
      <c r="W329" s="17"/>
      <c r="X329" s="9"/>
    </row>
    <row r="330" spans="1:24" outlineLevel="1" x14ac:dyDescent="0.25">
      <c r="A330" s="171"/>
      <c r="B330" s="8"/>
      <c r="C330" s="18"/>
      <c r="D330" s="13"/>
      <c r="E330" s="18"/>
      <c r="F330" s="14"/>
      <c r="G330" s="80"/>
      <c r="H330" s="77"/>
      <c r="I330" s="14"/>
      <c r="J330" s="681" t="str">
        <f t="shared" si="137"/>
        <v>k</v>
      </c>
      <c r="K330" s="607">
        <v>0.15</v>
      </c>
      <c r="L330" s="607">
        <v>0.15</v>
      </c>
      <c r="M330" s="607">
        <v>0.15</v>
      </c>
      <c r="N330" s="607">
        <v>0.15</v>
      </c>
      <c r="O330" s="607">
        <v>0.15</v>
      </c>
      <c r="P330" s="607">
        <v>0.15</v>
      </c>
      <c r="Q330" s="607">
        <v>0.15</v>
      </c>
      <c r="R330" s="607">
        <v>0.15</v>
      </c>
      <c r="S330" s="607">
        <v>0.15</v>
      </c>
      <c r="T330" s="607">
        <v>0.15</v>
      </c>
      <c r="U330" s="111"/>
      <c r="V330" s="111"/>
      <c r="W330" s="17"/>
      <c r="X330" s="9"/>
    </row>
    <row r="331" spans="1:24" outlineLevel="1" x14ac:dyDescent="0.25">
      <c r="A331" s="171"/>
      <c r="B331" s="8"/>
      <c r="C331" s="18"/>
      <c r="D331" s="13"/>
      <c r="E331" s="18"/>
      <c r="F331" s="14"/>
      <c r="G331" s="80"/>
      <c r="H331" s="77"/>
      <c r="I331" s="14"/>
      <c r="J331" s="681" t="str">
        <f t="shared" si="137"/>
        <v>l</v>
      </c>
      <c r="K331" s="607">
        <v>0.15</v>
      </c>
      <c r="L331" s="607">
        <v>0.15</v>
      </c>
      <c r="M331" s="607">
        <v>0.15</v>
      </c>
      <c r="N331" s="607">
        <v>0.15</v>
      </c>
      <c r="O331" s="607">
        <v>0.15</v>
      </c>
      <c r="P331" s="607">
        <v>0.15</v>
      </c>
      <c r="Q331" s="607">
        <v>0.15</v>
      </c>
      <c r="R331" s="607">
        <v>0.15</v>
      </c>
      <c r="S331" s="607">
        <v>0.15</v>
      </c>
      <c r="T331" s="607">
        <v>0.15</v>
      </c>
      <c r="U331" s="111"/>
      <c r="V331" s="111"/>
      <c r="W331" s="17"/>
      <c r="X331" s="9"/>
    </row>
    <row r="332" spans="1:24" outlineLevel="1" x14ac:dyDescent="0.25">
      <c r="A332" s="171"/>
      <c r="B332" s="8"/>
      <c r="C332" s="18"/>
      <c r="D332" s="13"/>
      <c r="E332" s="18"/>
      <c r="F332" s="14"/>
      <c r="G332" s="80"/>
      <c r="H332" s="77"/>
      <c r="I332" s="14"/>
      <c r="J332" s="681" t="str">
        <f t="shared" si="137"/>
        <v>o</v>
      </c>
      <c r="K332" s="607">
        <v>0.15</v>
      </c>
      <c r="L332" s="607">
        <v>0.15</v>
      </c>
      <c r="M332" s="607">
        <v>0.15</v>
      </c>
      <c r="N332" s="607">
        <v>0.15</v>
      </c>
      <c r="O332" s="607">
        <v>0.15</v>
      </c>
      <c r="P332" s="607">
        <v>0.15</v>
      </c>
      <c r="Q332" s="607">
        <v>0.15</v>
      </c>
      <c r="R332" s="607">
        <v>0.15</v>
      </c>
      <c r="S332" s="607">
        <v>0.15</v>
      </c>
      <c r="T332" s="607">
        <v>0.15</v>
      </c>
      <c r="U332" s="111"/>
      <c r="V332" s="111"/>
      <c r="W332" s="17"/>
      <c r="X332" s="9"/>
    </row>
    <row r="333" spans="1:24" outlineLevel="1" x14ac:dyDescent="0.25">
      <c r="A333" s="171"/>
      <c r="B333" s="8"/>
      <c r="C333" s="18"/>
      <c r="D333" s="13"/>
      <c r="E333" s="18"/>
      <c r="F333" s="14"/>
      <c r="G333" s="80"/>
      <c r="H333" s="77"/>
      <c r="I333" s="14"/>
      <c r="J333" s="681" t="str">
        <f t="shared" si="137"/>
        <v>od</v>
      </c>
      <c r="K333" s="607">
        <v>0.15</v>
      </c>
      <c r="L333" s="607">
        <v>0.15</v>
      </c>
      <c r="M333" s="607">
        <v>0.15</v>
      </c>
      <c r="N333" s="607">
        <v>0.15</v>
      </c>
      <c r="O333" s="607">
        <v>0.15</v>
      </c>
      <c r="P333" s="607">
        <v>0.15</v>
      </c>
      <c r="Q333" s="607">
        <v>0.15</v>
      </c>
      <c r="R333" s="607">
        <v>0.15</v>
      </c>
      <c r="S333" s="607">
        <v>0.15</v>
      </c>
      <c r="T333" s="607">
        <v>0.15</v>
      </c>
      <c r="U333" s="111"/>
      <c r="V333" s="111"/>
      <c r="W333" s="17"/>
      <c r="X333" s="9"/>
    </row>
    <row r="334" spans="1:24" outlineLevel="1" x14ac:dyDescent="0.25">
      <c r="A334" s="171"/>
      <c r="B334" s="8"/>
      <c r="C334" s="18"/>
      <c r="D334" s="13"/>
      <c r="E334" s="18"/>
      <c r="F334" s="14"/>
      <c r="G334" s="80"/>
      <c r="H334" s="77"/>
      <c r="I334" s="14"/>
      <c r="J334" s="681" t="str">
        <f t="shared" si="137"/>
        <v>of</v>
      </c>
      <c r="K334" s="607">
        <v>0.15</v>
      </c>
      <c r="L334" s="607">
        <v>0.15</v>
      </c>
      <c r="M334" s="607">
        <v>0.15</v>
      </c>
      <c r="N334" s="607">
        <v>0.15</v>
      </c>
      <c r="O334" s="607">
        <v>0.15</v>
      </c>
      <c r="P334" s="607">
        <v>0.15</v>
      </c>
      <c r="Q334" s="607">
        <v>0.15</v>
      </c>
      <c r="R334" s="607">
        <v>0.15</v>
      </c>
      <c r="S334" s="607">
        <v>0.15</v>
      </c>
      <c r="T334" s="607">
        <v>0.15</v>
      </c>
      <c r="U334" s="111"/>
      <c r="V334" s="111"/>
      <c r="W334" s="17"/>
      <c r="X334" s="9"/>
    </row>
    <row r="335" spans="1:24" outlineLevel="1" x14ac:dyDescent="0.25">
      <c r="A335" s="171"/>
      <c r="B335" s="8"/>
      <c r="C335" s="18"/>
      <c r="D335" s="13"/>
      <c r="E335" s="18"/>
      <c r="F335" s="14"/>
      <c r="G335" s="80"/>
      <c r="H335" s="77"/>
      <c r="I335" s="14"/>
      <c r="J335" s="681" t="str">
        <f t="shared" si="137"/>
        <v>r</v>
      </c>
      <c r="K335" s="607">
        <v>0.15</v>
      </c>
      <c r="L335" s="607">
        <v>0.15</v>
      </c>
      <c r="M335" s="607">
        <v>0.15</v>
      </c>
      <c r="N335" s="607">
        <v>0.15</v>
      </c>
      <c r="O335" s="607">
        <v>0.15</v>
      </c>
      <c r="P335" s="607">
        <v>0.15</v>
      </c>
      <c r="Q335" s="607">
        <v>0.15</v>
      </c>
      <c r="R335" s="607">
        <v>0.15</v>
      </c>
      <c r="S335" s="607">
        <v>0.15</v>
      </c>
      <c r="T335" s="607">
        <v>0.15</v>
      </c>
      <c r="U335" s="111"/>
      <c r="V335" s="111"/>
      <c r="W335" s="17"/>
      <c r="X335" s="9"/>
    </row>
    <row r="336" spans="1:24" outlineLevel="1" x14ac:dyDescent="0.25">
      <c r="A336" s="171"/>
      <c r="B336" s="8"/>
      <c r="C336" s="18"/>
      <c r="D336" s="13"/>
      <c r="E336" s="18"/>
      <c r="F336" s="14"/>
      <c r="G336" s="80"/>
      <c r="H336" s="77"/>
      <c r="I336" s="14"/>
      <c r="J336" s="681" t="str">
        <f t="shared" si="137"/>
        <v>rd</v>
      </c>
      <c r="K336" s="607">
        <v>0.15</v>
      </c>
      <c r="L336" s="607">
        <v>0.15</v>
      </c>
      <c r="M336" s="607">
        <v>0.15</v>
      </c>
      <c r="N336" s="607">
        <v>0.15</v>
      </c>
      <c r="O336" s="607">
        <v>0.15</v>
      </c>
      <c r="P336" s="607">
        <v>0.15</v>
      </c>
      <c r="Q336" s="607">
        <v>0.15</v>
      </c>
      <c r="R336" s="607">
        <v>0.15</v>
      </c>
      <c r="S336" s="607">
        <v>0.15</v>
      </c>
      <c r="T336" s="607">
        <v>0.15</v>
      </c>
      <c r="U336" s="111"/>
      <c r="V336" s="111"/>
      <c r="W336" s="17"/>
      <c r="X336" s="9"/>
    </row>
    <row r="337" spans="1:24" outlineLevel="1" x14ac:dyDescent="0.25">
      <c r="A337" s="171"/>
      <c r="B337" s="8"/>
      <c r="C337" s="18"/>
      <c r="D337" s="13"/>
      <c r="E337" s="18"/>
      <c r="F337" s="14"/>
      <c r="G337" s="80"/>
      <c r="H337" s="77"/>
      <c r="I337" s="14"/>
      <c r="J337" s="681" t="str">
        <f t="shared" si="137"/>
        <v>v</v>
      </c>
      <c r="K337" s="607">
        <v>0.15</v>
      </c>
      <c r="L337" s="607">
        <v>0.15</v>
      </c>
      <c r="M337" s="607">
        <v>0.15</v>
      </c>
      <c r="N337" s="607">
        <v>0.15</v>
      </c>
      <c r="O337" s="607">
        <v>0.15</v>
      </c>
      <c r="P337" s="607">
        <v>0.15</v>
      </c>
      <c r="Q337" s="607">
        <v>0.15</v>
      </c>
      <c r="R337" s="607">
        <v>0.15</v>
      </c>
      <c r="S337" s="607">
        <v>0.15</v>
      </c>
      <c r="T337" s="607">
        <v>0.15</v>
      </c>
      <c r="U337" s="111"/>
      <c r="V337" s="111"/>
      <c r="W337" s="17"/>
      <c r="X337" s="9"/>
    </row>
    <row r="338" spans="1:24" outlineLevel="1" x14ac:dyDescent="0.25">
      <c r="A338" s="171"/>
      <c r="B338" s="8"/>
      <c r="C338" s="18"/>
      <c r="D338" s="13"/>
      <c r="E338" s="18"/>
      <c r="F338" s="14"/>
      <c r="G338" s="80"/>
      <c r="H338" s="77"/>
      <c r="I338" s="14"/>
      <c r="J338" s="681" t="str">
        <f t="shared" si="137"/>
        <v>w</v>
      </c>
      <c r="K338" s="607">
        <v>0.15</v>
      </c>
      <c r="L338" s="607">
        <v>0.15</v>
      </c>
      <c r="M338" s="607">
        <v>0.15</v>
      </c>
      <c r="N338" s="607">
        <v>0.15</v>
      </c>
      <c r="O338" s="607">
        <v>0.15</v>
      </c>
      <c r="P338" s="607">
        <v>0.15</v>
      </c>
      <c r="Q338" s="607">
        <v>0.15</v>
      </c>
      <c r="R338" s="607">
        <v>0.15</v>
      </c>
      <c r="S338" s="607">
        <v>0.15</v>
      </c>
      <c r="T338" s="607">
        <v>0.15</v>
      </c>
      <c r="U338" s="111"/>
      <c r="V338" s="111"/>
      <c r="W338" s="17"/>
      <c r="X338" s="9"/>
    </row>
    <row r="339" spans="1:24" outlineLevel="1" x14ac:dyDescent="0.25">
      <c r="A339" s="171"/>
      <c r="B339" s="8"/>
      <c r="C339" s="18"/>
      <c r="D339" s="13"/>
      <c r="E339" s="18"/>
      <c r="F339" s="14"/>
      <c r="G339" s="80"/>
      <c r="H339" s="77"/>
      <c r="I339" s="14"/>
      <c r="J339" s="681" t="str">
        <f t="shared" si="137"/>
        <v>wd</v>
      </c>
      <c r="K339" s="607">
        <v>0.15</v>
      </c>
      <c r="L339" s="607">
        <v>0.15</v>
      </c>
      <c r="M339" s="607">
        <v>0.15</v>
      </c>
      <c r="N339" s="607">
        <v>0.15</v>
      </c>
      <c r="O339" s="607">
        <v>0.15</v>
      </c>
      <c r="P339" s="607">
        <v>0.15</v>
      </c>
      <c r="Q339" s="607">
        <v>0.15</v>
      </c>
      <c r="R339" s="607">
        <v>0.15</v>
      </c>
      <c r="S339" s="607">
        <v>0.15</v>
      </c>
      <c r="T339" s="607">
        <v>0.15</v>
      </c>
      <c r="U339" s="111"/>
      <c r="V339" s="111"/>
      <c r="W339" s="17"/>
      <c r="X339" s="9"/>
    </row>
    <row r="340" spans="1:24" outlineLevel="1" x14ac:dyDescent="0.25">
      <c r="A340" s="171"/>
      <c r="B340" s="8"/>
      <c r="C340" s="18"/>
      <c r="D340" s="13"/>
      <c r="E340" s="18"/>
      <c r="F340" s="14"/>
      <c r="G340" s="80"/>
      <c r="H340" s="77"/>
      <c r="I340" s="14"/>
      <c r="J340" s="681" t="str">
        <f t="shared" si="137"/>
        <v>z</v>
      </c>
      <c r="K340" s="607">
        <v>0.15</v>
      </c>
      <c r="L340" s="607">
        <v>0.15</v>
      </c>
      <c r="M340" s="607">
        <v>0.15</v>
      </c>
      <c r="N340" s="607">
        <v>0.15</v>
      </c>
      <c r="O340" s="607">
        <v>0.15</v>
      </c>
      <c r="P340" s="607">
        <v>0.15</v>
      </c>
      <c r="Q340" s="607">
        <v>0.15</v>
      </c>
      <c r="R340" s="607">
        <v>0.15</v>
      </c>
      <c r="S340" s="607">
        <v>0.15</v>
      </c>
      <c r="T340" s="607">
        <v>0.15</v>
      </c>
      <c r="U340" s="111"/>
      <c r="V340" s="111"/>
      <c r="W340" s="17"/>
      <c r="X340" s="9"/>
    </row>
    <row r="341" spans="1:24" outlineLevel="1" x14ac:dyDescent="0.25">
      <c r="A341" s="171"/>
      <c r="B341" s="8"/>
      <c r="C341" s="18"/>
      <c r="D341" s="13"/>
      <c r="E341" s="18"/>
      <c r="F341" s="14"/>
      <c r="G341" s="80"/>
      <c r="H341" s="77"/>
      <c r="I341" s="14"/>
      <c r="J341" s="681" t="str">
        <f t="shared" si="137"/>
        <v>zd</v>
      </c>
      <c r="K341" s="607">
        <v>0.15</v>
      </c>
      <c r="L341" s="607">
        <v>0.15</v>
      </c>
      <c r="M341" s="607">
        <v>0.15</v>
      </c>
      <c r="N341" s="607">
        <v>0.15</v>
      </c>
      <c r="O341" s="607">
        <v>0.15</v>
      </c>
      <c r="P341" s="607">
        <v>0.15</v>
      </c>
      <c r="Q341" s="607">
        <v>0.15</v>
      </c>
      <c r="R341" s="607">
        <v>0.15</v>
      </c>
      <c r="S341" s="607">
        <v>0.15</v>
      </c>
      <c r="T341" s="607">
        <v>0.15</v>
      </c>
      <c r="U341" s="111"/>
      <c r="V341" s="111"/>
      <c r="W341" s="17"/>
      <c r="X341" s="9"/>
    </row>
    <row r="342" spans="1:24" outlineLevel="1" x14ac:dyDescent="0.2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120</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6" workbookViewId="0">
      <selection activeCell="T56" sqref="T56:T155"/>
    </sheetView>
  </sheetViews>
  <sheetFormatPr defaultColWidth="13.42578125" defaultRowHeight="12" customHeight="1" outlineLevelRow="1" x14ac:dyDescent="0.25"/>
  <cols>
    <col min="1" max="1" width="5.42578125" customWidth="1"/>
    <col min="2" max="2" width="1.85546875" customWidth="1"/>
    <col min="3" max="4" width="0.5703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5703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74"/>
      <c r="G5" s="775" t="s">
        <v>1126</v>
      </c>
      <c r="H5" s="52"/>
      <c r="I5" s="52"/>
      <c r="J5" s="52"/>
      <c r="K5" s="52"/>
      <c r="L5" s="52"/>
      <c r="M5" s="52"/>
      <c r="N5" s="52"/>
      <c r="O5" s="52"/>
      <c r="P5" s="52"/>
      <c r="Q5" s="52"/>
      <c r="R5" s="52"/>
      <c r="S5" s="52"/>
      <c r="T5" s="45"/>
      <c r="U5" s="74"/>
      <c r="V5" s="776"/>
      <c r="W5" s="777"/>
      <c r="X5" s="17"/>
      <c r="Y5" s="9"/>
    </row>
    <row r="6" spans="1:25" ht="12.95" customHeight="1" x14ac:dyDescent="0.25">
      <c r="A6" s="7"/>
      <c r="B6" s="98"/>
      <c r="C6" s="13"/>
      <c r="D6" s="13"/>
      <c r="E6" s="18"/>
      <c r="F6" s="778"/>
      <c r="G6" s="14"/>
      <c r="H6" s="77"/>
      <c r="I6" s="14"/>
      <c r="J6" s="14"/>
      <c r="K6" s="14"/>
      <c r="L6" s="14"/>
      <c r="M6" s="14"/>
      <c r="N6" s="14"/>
      <c r="O6" s="14"/>
      <c r="P6" s="14"/>
      <c r="Q6" s="14"/>
      <c r="R6" s="14"/>
      <c r="S6" s="14"/>
      <c r="T6" s="16"/>
      <c r="U6" s="112"/>
      <c r="V6" s="111"/>
      <c r="W6" s="779"/>
      <c r="X6" s="17"/>
      <c r="Y6" s="9"/>
    </row>
    <row r="7" spans="1:25" ht="12.95" customHeight="1" x14ac:dyDescent="0.25">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2.95" customHeight="1" x14ac:dyDescent="0.25">
      <c r="A8" s="7"/>
      <c r="B8" s="98"/>
      <c r="C8" s="18">
        <v>0</v>
      </c>
      <c r="D8" s="13"/>
      <c r="E8" s="18"/>
      <c r="F8" s="781"/>
      <c r="G8" s="782"/>
      <c r="H8" s="84"/>
      <c r="I8" s="783"/>
      <c r="J8" s="84"/>
      <c r="K8" s="783"/>
      <c r="L8" s="783"/>
      <c r="M8" s="783"/>
      <c r="N8" s="783"/>
      <c r="O8" s="783"/>
      <c r="P8" s="783"/>
      <c r="Q8" s="783"/>
      <c r="R8" s="783"/>
      <c r="S8" s="783"/>
      <c r="T8" s="593"/>
      <c r="U8" s="784"/>
      <c r="V8" s="785"/>
      <c r="W8" s="786"/>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34"/>
      <c r="G15" s="38" t="s">
        <v>1127</v>
      </c>
      <c r="H15" s="38"/>
      <c r="I15" s="38"/>
      <c r="J15" s="99">
        <v>0.9</v>
      </c>
      <c r="K15" s="55"/>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1128</v>
      </c>
      <c r="H16" s="38"/>
      <c r="I16" s="38"/>
      <c r="J16" s="787">
        <v>660</v>
      </c>
      <c r="K16" s="39"/>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334</v>
      </c>
      <c r="H17" s="38"/>
      <c r="I17" s="38"/>
      <c r="J17" s="787" t="s">
        <v>1129</v>
      </c>
      <c r="K17" s="39"/>
      <c r="L17" s="39"/>
      <c r="M17" s="39"/>
      <c r="N17" s="39"/>
      <c r="O17" s="39"/>
      <c r="P17" s="39"/>
      <c r="Q17" s="39"/>
      <c r="R17" s="39"/>
      <c r="S17" s="39"/>
      <c r="T17" s="39"/>
      <c r="U17" s="39"/>
      <c r="V17" s="39"/>
      <c r="W17" s="31"/>
      <c r="X17" s="17"/>
      <c r="Y17" s="9"/>
    </row>
    <row r="18" spans="1:25" ht="5.0999999999999996" customHeight="1" x14ac:dyDescent="0.2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8"/>
      <c r="C24" s="13"/>
      <c r="D24" s="13">
        <v>417.58461259214789</v>
      </c>
      <c r="E24" s="13" t="s">
        <v>1</v>
      </c>
      <c r="F24" s="774"/>
      <c r="G24" s="775" t="s">
        <v>1130</v>
      </c>
      <c r="H24" s="52"/>
      <c r="I24" s="52"/>
      <c r="J24" s="52"/>
      <c r="K24" s="52"/>
      <c r="L24" s="52"/>
      <c r="M24" s="52"/>
      <c r="N24" s="52"/>
      <c r="O24" s="52"/>
      <c r="P24" s="52"/>
      <c r="Q24" s="52"/>
      <c r="R24" s="52"/>
      <c r="S24" s="52"/>
      <c r="T24" s="45"/>
      <c r="U24" s="74"/>
      <c r="V24" s="776"/>
      <c r="W24" s="777"/>
      <c r="X24" s="17"/>
      <c r="Y24" s="9"/>
    </row>
    <row r="25" spans="1:25" ht="12.95" customHeight="1" x14ac:dyDescent="0.25">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2.95" customHeight="1" x14ac:dyDescent="0.25">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2.95" customHeight="1" x14ac:dyDescent="0.25">
      <c r="A27" s="7"/>
      <c r="B27" s="98"/>
      <c r="C27" s="18">
        <v>0</v>
      </c>
      <c r="D27" s="13"/>
      <c r="E27" s="18"/>
      <c r="F27" s="781"/>
      <c r="G27" s="782"/>
      <c r="H27" s="84"/>
      <c r="I27" s="783"/>
      <c r="J27" s="84"/>
      <c r="K27" s="783"/>
      <c r="L27" s="783"/>
      <c r="M27" s="783"/>
      <c r="N27" s="783"/>
      <c r="O27" s="783"/>
      <c r="P27" s="783"/>
      <c r="Q27" s="783"/>
      <c r="R27" s="783"/>
      <c r="S27" s="783"/>
      <c r="T27" s="593"/>
      <c r="U27" s="784"/>
      <c r="V27" s="785"/>
      <c r="W27" s="786"/>
      <c r="X27" s="17"/>
      <c r="Y27" s="9"/>
    </row>
    <row r="28" spans="1:25" ht="12.95" customHeight="1" x14ac:dyDescent="0.2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8"/>
      <c r="C31" s="18"/>
      <c r="D31" s="18"/>
      <c r="E31" s="18"/>
      <c r="F31" s="18"/>
      <c r="G31" s="18"/>
      <c r="H31" s="18"/>
      <c r="I31" s="18"/>
      <c r="J31" s="24" t="s">
        <v>1131</v>
      </c>
      <c r="K31" s="24" t="s">
        <v>1132</v>
      </c>
      <c r="L31" s="25"/>
      <c r="M31" s="25"/>
      <c r="N31" s="25"/>
      <c r="O31" s="25"/>
      <c r="P31" s="25"/>
      <c r="Q31" s="25"/>
      <c r="R31" s="25"/>
      <c r="S31" s="25"/>
      <c r="T31" s="23"/>
      <c r="U31" s="23"/>
      <c r="V31" s="23"/>
      <c r="W31" s="23"/>
      <c r="X31" s="17"/>
      <c r="Y31" s="9"/>
    </row>
    <row r="32" spans="1:25" ht="5.0999999999999996" customHeight="1" x14ac:dyDescent="0.2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8"/>
      <c r="C34" s="18"/>
      <c r="D34" s="18"/>
      <c r="E34" s="18"/>
      <c r="F34" s="27"/>
      <c r="G34" s="38" t="s">
        <v>1133</v>
      </c>
      <c r="H34" s="38"/>
      <c r="I34" s="788" t="s">
        <v>1134</v>
      </c>
      <c r="J34" s="137">
        <v>453.5</v>
      </c>
      <c r="K34" s="137">
        <v>80</v>
      </c>
      <c r="L34" s="39"/>
      <c r="M34" s="39"/>
      <c r="N34" s="39"/>
      <c r="O34" s="39"/>
      <c r="P34" s="39"/>
      <c r="Q34" s="39"/>
      <c r="R34" s="39"/>
      <c r="S34" s="39"/>
      <c r="T34" s="39"/>
      <c r="U34" s="39"/>
      <c r="V34" s="39"/>
      <c r="W34" s="31"/>
      <c r="X34" s="17"/>
      <c r="Y34" s="9"/>
    </row>
    <row r="35" spans="1:25" ht="12.95" customHeight="1" x14ac:dyDescent="0.25">
      <c r="A35" s="7"/>
      <c r="B35" s="98"/>
      <c r="C35" s="18"/>
      <c r="D35" s="18"/>
      <c r="E35" s="18"/>
      <c r="F35" s="27"/>
      <c r="G35" s="38" t="s">
        <v>1135</v>
      </c>
      <c r="H35" s="38"/>
      <c r="I35" s="788"/>
      <c r="J35" s="99">
        <v>0.8</v>
      </c>
      <c r="K35" s="99">
        <v>0.8</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1136</v>
      </c>
      <c r="H36" s="38"/>
      <c r="I36" s="788" t="s">
        <v>1137</v>
      </c>
      <c r="J36" s="137">
        <v>20</v>
      </c>
      <c r="K36" s="137">
        <v>10</v>
      </c>
      <c r="L36" s="39"/>
      <c r="M36" s="39"/>
      <c r="N36" s="39"/>
      <c r="O36" s="39"/>
      <c r="P36" s="39"/>
      <c r="Q36" s="39"/>
      <c r="R36" s="39"/>
      <c r="S36" s="39"/>
      <c r="T36" s="39"/>
      <c r="U36" s="39"/>
      <c r="V36" s="39"/>
      <c r="W36" s="31"/>
      <c r="X36" s="17"/>
      <c r="Y36" s="9"/>
    </row>
    <row r="37" spans="1:25" ht="12.95" customHeight="1" x14ac:dyDescent="0.25">
      <c r="A37" s="7"/>
      <c r="B37" s="98"/>
      <c r="C37" s="18"/>
      <c r="D37" s="18"/>
      <c r="E37" s="18"/>
      <c r="F37" s="34"/>
      <c r="G37" s="38" t="s">
        <v>1138</v>
      </c>
      <c r="H37" s="38"/>
      <c r="I37" s="38"/>
      <c r="J37" s="789">
        <v>43466</v>
      </c>
      <c r="K37" s="790">
        <f>MIN(364,INT((J37 - DATE(YEAR(J37),1,1))))</f>
        <v>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t="s">
        <v>1139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91"/>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1140</v>
      </c>
      <c r="H46" s="14"/>
      <c r="I46" s="14"/>
      <c r="J46" s="14"/>
      <c r="K46" s="14"/>
      <c r="L46" s="111"/>
      <c r="M46" s="14"/>
      <c r="N46" s="14"/>
      <c r="O46" s="14"/>
      <c r="P46" s="14"/>
      <c r="Q46" s="14"/>
      <c r="R46" s="14"/>
      <c r="S46" s="14"/>
      <c r="T46" s="16"/>
      <c r="U46" s="77"/>
      <c r="V46" s="111"/>
      <c r="W46" s="17"/>
      <c r="X46" s="9"/>
    </row>
    <row r="47" spans="1:25" ht="12.95" customHeight="1" x14ac:dyDescent="0.2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5" customHeight="1" x14ac:dyDescent="0.25">
      <c r="A48" s="7"/>
      <c r="B48" s="8"/>
      <c r="C48" s="18"/>
      <c r="D48" s="13"/>
      <c r="E48" s="18"/>
      <c r="F48" s="14"/>
      <c r="G48" s="780">
        <v>38530.672997685186</v>
      </c>
      <c r="H48" s="77"/>
      <c r="I48" s="14"/>
      <c r="J48" s="14" t="s">
        <v>1141</v>
      </c>
      <c r="K48" s="14"/>
      <c r="L48" s="111"/>
      <c r="M48" s="14"/>
      <c r="N48" s="14"/>
      <c r="O48" s="14"/>
      <c r="P48" s="14"/>
      <c r="Q48" s="14"/>
      <c r="R48" s="14"/>
      <c r="S48" s="14"/>
      <c r="T48" s="16"/>
      <c r="U48" s="112"/>
      <c r="V48" s="111"/>
      <c r="W48" s="17"/>
      <c r="X48" s="9"/>
    </row>
    <row r="49" spans="1:24" ht="12.95" customHeight="1" x14ac:dyDescent="0.2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5" customHeight="1" x14ac:dyDescent="0.25">
      <c r="A50" s="7"/>
      <c r="B50" s="8"/>
      <c r="C50" s="18"/>
      <c r="D50" s="18"/>
      <c r="E50" s="18"/>
      <c r="F50" s="18"/>
      <c r="G50" s="18"/>
      <c r="H50" s="18"/>
      <c r="I50" s="23"/>
      <c r="J50" s="23" t="s">
        <v>1142</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40" t="s">
        <v>1143</v>
      </c>
      <c r="L51" s="18"/>
      <c r="M51" s="18"/>
      <c r="N51" s="18"/>
      <c r="O51" s="18"/>
      <c r="P51" s="18"/>
      <c r="Q51" s="18"/>
      <c r="R51" s="18"/>
      <c r="S51" s="18"/>
      <c r="T51" s="18"/>
      <c r="U51" s="140"/>
      <c r="V51" s="23"/>
      <c r="W51" s="17"/>
      <c r="X51" s="9"/>
    </row>
    <row r="52" spans="1:24" ht="12.95" customHeight="1" x14ac:dyDescent="0.25">
      <c r="A52" s="7"/>
      <c r="B52" s="8"/>
      <c r="C52" s="18"/>
      <c r="D52" s="18"/>
      <c r="E52" s="18"/>
      <c r="F52" s="18"/>
      <c r="G52" s="18"/>
      <c r="H52" s="18"/>
      <c r="I52" s="592" t="s">
        <v>1144</v>
      </c>
      <c r="J52" s="592" t="s">
        <v>1145</v>
      </c>
      <c r="K52" s="102" t="s">
        <v>1146</v>
      </c>
      <c r="L52" s="24"/>
      <c r="M52" s="18" t="s">
        <v>1147</v>
      </c>
      <c r="N52" s="18"/>
      <c r="O52" s="24"/>
      <c r="P52" s="23" t="s">
        <v>1148</v>
      </c>
      <c r="Q52" s="24"/>
      <c r="R52" s="18" t="s">
        <v>1149</v>
      </c>
      <c r="S52" s="24"/>
      <c r="T52" s="882" t="s">
        <v>1270</v>
      </c>
      <c r="U52" s="23"/>
      <c r="V52" s="23"/>
      <c r="W52" s="17"/>
      <c r="X52" s="9"/>
    </row>
    <row r="53" spans="1:24" ht="12.95" customHeight="1" x14ac:dyDescent="0.25">
      <c r="A53" s="7"/>
      <c r="B53" s="8"/>
      <c r="C53" s="18"/>
      <c r="D53" s="18"/>
      <c r="E53" s="18"/>
      <c r="F53" s="18"/>
      <c r="G53" s="18"/>
      <c r="H53" s="18"/>
      <c r="I53" s="24" t="s">
        <v>1150</v>
      </c>
      <c r="J53" s="24" t="s">
        <v>1151</v>
      </c>
      <c r="K53" s="24" t="s">
        <v>1152</v>
      </c>
      <c r="L53" s="24"/>
      <c r="M53" s="18" t="s">
        <v>1153</v>
      </c>
      <c r="N53" s="18" t="s">
        <v>1154</v>
      </c>
      <c r="O53" s="24"/>
      <c r="P53" s="23" t="s">
        <v>1155</v>
      </c>
      <c r="Q53" s="24"/>
      <c r="R53" s="18" t="s">
        <v>1156</v>
      </c>
      <c r="S53" s="24"/>
      <c r="T53" s="882" t="s">
        <v>1271</v>
      </c>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882"/>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883"/>
      <c r="U55" s="31"/>
      <c r="V55" s="31"/>
      <c r="W55" s="17"/>
      <c r="X55" s="9"/>
    </row>
    <row r="56" spans="1:24" ht="12.95" customHeight="1" x14ac:dyDescent="0.25">
      <c r="A56" s="7"/>
      <c r="B56" s="8"/>
      <c r="C56" s="18"/>
      <c r="D56" s="18"/>
      <c r="E56" s="18"/>
      <c r="F56" s="27"/>
      <c r="G56" s="792" t="s">
        <v>1157</v>
      </c>
      <c r="H56" s="793" t="s">
        <v>382</v>
      </c>
      <c r="I56" s="137">
        <v>50</v>
      </c>
      <c r="J56" s="794">
        <v>4.5</v>
      </c>
      <c r="K56" s="101">
        <v>0.01</v>
      </c>
      <c r="L56" s="531"/>
      <c r="M56" s="99">
        <v>0.23699999999999999</v>
      </c>
      <c r="N56" s="99">
        <v>0.64</v>
      </c>
      <c r="O56" s="531"/>
      <c r="P56" s="99">
        <v>0.6</v>
      </c>
      <c r="Q56" s="795"/>
      <c r="R56" s="99">
        <v>1</v>
      </c>
      <c r="S56" s="531"/>
      <c r="T56" s="884">
        <f t="shared" ref="T56:T119" si="0">MAX(12%,MIN(20%,20%-(P56-30%)*0.8))</f>
        <v>0.12</v>
      </c>
      <c r="U56" s="31"/>
      <c r="V56" s="31"/>
      <c r="W56" s="796"/>
      <c r="X56" s="9"/>
    </row>
    <row r="57" spans="1:24" ht="12.95" customHeight="1" x14ac:dyDescent="0.25">
      <c r="A57" s="7"/>
      <c r="B57" s="8"/>
      <c r="C57" s="18"/>
      <c r="D57" s="18"/>
      <c r="E57" s="18"/>
      <c r="F57" s="27"/>
      <c r="G57" s="792"/>
      <c r="H57" s="793" t="s">
        <v>134</v>
      </c>
      <c r="I57" s="137">
        <v>50</v>
      </c>
      <c r="J57" s="794">
        <v>4.5</v>
      </c>
      <c r="K57" s="101">
        <v>0.01</v>
      </c>
      <c r="L57" s="531"/>
      <c r="M57" s="99">
        <v>0.23699999999999999</v>
      </c>
      <c r="N57" s="792"/>
      <c r="O57" s="531"/>
      <c r="P57" s="99">
        <v>0.42</v>
      </c>
      <c r="Q57" s="795"/>
      <c r="R57" s="99">
        <v>1</v>
      </c>
      <c r="S57" s="531"/>
      <c r="T57" s="884">
        <f t="shared" si="0"/>
        <v>0.12</v>
      </c>
      <c r="U57" s="31"/>
      <c r="V57" s="31"/>
      <c r="W57" s="796"/>
      <c r="X57" s="9"/>
    </row>
    <row r="58" spans="1:24" ht="12.95" customHeight="1" x14ac:dyDescent="0.25">
      <c r="A58" s="7"/>
      <c r="B58" s="8"/>
      <c r="C58" s="18"/>
      <c r="D58" s="18"/>
      <c r="E58" s="18"/>
      <c r="F58" s="27"/>
      <c r="G58" s="792"/>
      <c r="H58" s="793" t="s">
        <v>135</v>
      </c>
      <c r="I58" s="137">
        <v>100</v>
      </c>
      <c r="J58" s="794">
        <v>2.2000000000000002</v>
      </c>
      <c r="K58" s="101">
        <v>0.01</v>
      </c>
      <c r="L58" s="531"/>
      <c r="M58" s="99">
        <v>0.23699999999999999</v>
      </c>
      <c r="N58" s="792"/>
      <c r="O58" s="531"/>
      <c r="P58" s="99">
        <v>0.32</v>
      </c>
      <c r="Q58" s="795"/>
      <c r="R58" s="99">
        <v>1</v>
      </c>
      <c r="S58" s="531"/>
      <c r="T58" s="884">
        <f t="shared" si="0"/>
        <v>0.184</v>
      </c>
      <c r="U58" s="31"/>
      <c r="V58" s="31"/>
      <c r="W58" s="796"/>
      <c r="X58" s="9"/>
    </row>
    <row r="59" spans="1:24" ht="12.95" customHeight="1" x14ac:dyDescent="0.25">
      <c r="A59" s="7"/>
      <c r="B59" s="8"/>
      <c r="C59" s="18"/>
      <c r="D59" s="18"/>
      <c r="E59" s="18"/>
      <c r="F59" s="27"/>
      <c r="G59" s="792"/>
      <c r="H59" s="793" t="s">
        <v>136</v>
      </c>
      <c r="I59" s="137">
        <v>100</v>
      </c>
      <c r="J59" s="794">
        <v>2.2000000000000002</v>
      </c>
      <c r="K59" s="101">
        <v>0.01</v>
      </c>
      <c r="L59" s="531"/>
      <c r="M59" s="99">
        <v>0.23699999999999999</v>
      </c>
      <c r="N59" s="792"/>
      <c r="O59" s="531"/>
      <c r="P59" s="99">
        <v>0.14000000000000001</v>
      </c>
      <c r="Q59" s="795"/>
      <c r="R59" s="99">
        <v>1</v>
      </c>
      <c r="S59" s="531"/>
      <c r="T59" s="884">
        <f t="shared" si="0"/>
        <v>0.2</v>
      </c>
      <c r="U59" s="31"/>
      <c r="V59" s="31"/>
      <c r="W59" s="796"/>
      <c r="X59" s="9"/>
    </row>
    <row r="60" spans="1:24" ht="12.95" customHeight="1" x14ac:dyDescent="0.25">
      <c r="A60" s="7"/>
      <c r="B60" s="8"/>
      <c r="C60" s="18"/>
      <c r="D60" s="18"/>
      <c r="E60" s="18"/>
      <c r="F60" s="37"/>
      <c r="G60" s="792"/>
      <c r="H60" s="793" t="s">
        <v>137</v>
      </c>
      <c r="I60" s="137">
        <v>150</v>
      </c>
      <c r="J60" s="794">
        <v>1.8</v>
      </c>
      <c r="K60" s="101">
        <v>0.01</v>
      </c>
      <c r="L60" s="531"/>
      <c r="M60" s="99">
        <v>0.23699999999999999</v>
      </c>
      <c r="N60" s="792"/>
      <c r="O60" s="531"/>
      <c r="P60" s="99">
        <v>0.12</v>
      </c>
      <c r="Q60" s="795"/>
      <c r="R60" s="99">
        <v>1</v>
      </c>
      <c r="S60" s="531"/>
      <c r="T60" s="884">
        <f t="shared" si="0"/>
        <v>0.2</v>
      </c>
      <c r="U60" s="31"/>
      <c r="V60" s="31"/>
      <c r="W60" s="796"/>
      <c r="X60" s="9"/>
    </row>
    <row r="61" spans="1:24" ht="12.95" customHeight="1" x14ac:dyDescent="0.25">
      <c r="A61" s="7"/>
      <c r="B61" s="8"/>
      <c r="C61" s="18"/>
      <c r="D61" s="18"/>
      <c r="E61" s="18"/>
      <c r="F61" s="34"/>
      <c r="G61" s="792"/>
      <c r="H61" s="793" t="s">
        <v>138</v>
      </c>
      <c r="I61" s="137">
        <v>300</v>
      </c>
      <c r="J61" s="794">
        <v>0.75</v>
      </c>
      <c r="K61" s="101">
        <v>0.01</v>
      </c>
      <c r="L61" s="531"/>
      <c r="M61" s="99">
        <v>0.23699999999999999</v>
      </c>
      <c r="N61" s="792"/>
      <c r="O61" s="531"/>
      <c r="P61" s="99">
        <v>0.23</v>
      </c>
      <c r="Q61" s="795"/>
      <c r="R61" s="99">
        <v>1</v>
      </c>
      <c r="S61" s="531"/>
      <c r="T61" s="884">
        <f>MAX(12%,MIN(20%,20%-(P61-30%)*0.8))</f>
        <v>0.2</v>
      </c>
      <c r="U61" s="31"/>
      <c r="V61" s="31"/>
      <c r="W61" s="796"/>
      <c r="X61" s="9"/>
    </row>
    <row r="62" spans="1:24" ht="12.95" customHeight="1" x14ac:dyDescent="0.25">
      <c r="A62" s="7"/>
      <c r="B62" s="8"/>
      <c r="C62" s="18"/>
      <c r="D62" s="18"/>
      <c r="E62" s="18"/>
      <c r="F62" s="34"/>
      <c r="G62" s="792"/>
      <c r="H62" s="793" t="s">
        <v>139</v>
      </c>
      <c r="I62" s="137">
        <v>300</v>
      </c>
      <c r="J62" s="794">
        <v>0.75</v>
      </c>
      <c r="K62" s="101">
        <v>0.01</v>
      </c>
      <c r="L62" s="531"/>
      <c r="M62" s="99">
        <v>0.23699999999999999</v>
      </c>
      <c r="N62" s="792"/>
      <c r="O62" s="531"/>
      <c r="P62" s="99">
        <v>0.32</v>
      </c>
      <c r="Q62" s="795"/>
      <c r="R62" s="99">
        <v>1</v>
      </c>
      <c r="S62" s="531"/>
      <c r="T62" s="884">
        <f t="shared" si="0"/>
        <v>0.184</v>
      </c>
      <c r="U62" s="31"/>
      <c r="V62" s="31"/>
      <c r="W62" s="796"/>
      <c r="X62" s="9"/>
    </row>
    <row r="63" spans="1:24" ht="12.95" customHeight="1" x14ac:dyDescent="0.25">
      <c r="A63" s="7"/>
      <c r="B63" s="8"/>
      <c r="C63" s="18"/>
      <c r="D63" s="18"/>
      <c r="E63" s="18"/>
      <c r="F63" s="34"/>
      <c r="G63" s="792"/>
      <c r="H63" s="793" t="s">
        <v>140</v>
      </c>
      <c r="I63" s="137">
        <v>325</v>
      </c>
      <c r="J63" s="794">
        <v>1</v>
      </c>
      <c r="K63" s="101">
        <v>0.01</v>
      </c>
      <c r="L63" s="531"/>
      <c r="M63" s="99">
        <v>0.23699999999999999</v>
      </c>
      <c r="N63" s="792"/>
      <c r="O63" s="531"/>
      <c r="P63" s="99">
        <v>0.42</v>
      </c>
      <c r="Q63" s="795"/>
      <c r="R63" s="99">
        <v>1</v>
      </c>
      <c r="S63" s="531"/>
      <c r="T63" s="884">
        <f t="shared" si="0"/>
        <v>0.12</v>
      </c>
      <c r="U63" s="31"/>
      <c r="V63" s="31"/>
      <c r="W63" s="796"/>
      <c r="X63" s="9"/>
    </row>
    <row r="64" spans="1:24" ht="12.95" customHeight="1" x14ac:dyDescent="0.25">
      <c r="A64" s="7"/>
      <c r="B64" s="8"/>
      <c r="C64" s="18"/>
      <c r="D64" s="18"/>
      <c r="E64" s="18"/>
      <c r="F64" s="34"/>
      <c r="G64" s="792"/>
      <c r="H64" s="793" t="s">
        <v>141</v>
      </c>
      <c r="I64" s="137">
        <v>350</v>
      </c>
      <c r="J64" s="794">
        <v>1.5</v>
      </c>
      <c r="K64" s="101">
        <v>0.01</v>
      </c>
      <c r="L64" s="531"/>
      <c r="M64" s="99">
        <v>0.23699999999999999</v>
      </c>
      <c r="N64" s="792"/>
      <c r="O64" s="531"/>
      <c r="P64" s="99">
        <v>0.51</v>
      </c>
      <c r="Q64" s="795"/>
      <c r="R64" s="99">
        <v>1</v>
      </c>
      <c r="S64" s="531"/>
      <c r="T64" s="884">
        <f t="shared" si="0"/>
        <v>0.12</v>
      </c>
      <c r="U64" s="31"/>
      <c r="V64" s="31"/>
      <c r="W64" s="796"/>
      <c r="X64" s="9"/>
    </row>
    <row r="65" spans="1:24" ht="12.95" customHeight="1" x14ac:dyDescent="0.25">
      <c r="A65" s="7"/>
      <c r="B65" s="8"/>
      <c r="C65" s="18"/>
      <c r="D65" s="18"/>
      <c r="E65" s="18"/>
      <c r="F65" s="34"/>
      <c r="G65" s="792"/>
      <c r="H65" s="793" t="s">
        <v>142</v>
      </c>
      <c r="I65" s="137">
        <v>50</v>
      </c>
      <c r="J65" s="794">
        <v>4.5</v>
      </c>
      <c r="K65" s="101">
        <v>0.01</v>
      </c>
      <c r="L65" s="531"/>
      <c r="M65" s="99">
        <v>0.23699999999999999</v>
      </c>
      <c r="N65" s="792"/>
      <c r="O65" s="531"/>
      <c r="P65" s="99">
        <v>0.6</v>
      </c>
      <c r="Q65" s="795"/>
      <c r="R65" s="99">
        <v>1</v>
      </c>
      <c r="S65" s="531"/>
      <c r="T65" s="884">
        <f>MAX(12%,MIN(20%,20%-(P65-30%)*0.8))</f>
        <v>0.12</v>
      </c>
      <c r="U65" s="31"/>
      <c r="V65" s="31"/>
      <c r="W65" s="796"/>
      <c r="X65" s="9"/>
    </row>
    <row r="66" spans="1:24" ht="12.95" customHeight="1" x14ac:dyDescent="0.25">
      <c r="A66" s="7"/>
      <c r="B66" s="8"/>
      <c r="C66" s="18"/>
      <c r="D66" s="18"/>
      <c r="E66" s="18"/>
      <c r="F66" s="27"/>
      <c r="G66" s="792" t="s">
        <v>1158</v>
      </c>
      <c r="H66" s="793" t="s">
        <v>382</v>
      </c>
      <c r="I66" s="137">
        <v>50</v>
      </c>
      <c r="J66" s="794">
        <v>4.5</v>
      </c>
      <c r="K66" s="101">
        <v>0.01</v>
      </c>
      <c r="L66" s="531"/>
      <c r="M66" s="797">
        <f>M65</f>
        <v>0.23699999999999999</v>
      </c>
      <c r="N66" s="792"/>
      <c r="O66" s="531"/>
      <c r="P66" s="99">
        <v>0.42</v>
      </c>
      <c r="Q66" s="795"/>
      <c r="R66" s="99">
        <v>1</v>
      </c>
      <c r="S66" s="531"/>
      <c r="T66" s="884">
        <f t="shared" si="0"/>
        <v>0.12</v>
      </c>
      <c r="U66" s="31"/>
      <c r="V66" s="31"/>
      <c r="W66" s="796"/>
      <c r="X66" s="9"/>
    </row>
    <row r="67" spans="1:24" ht="12.95" customHeight="1" outlineLevel="1" x14ac:dyDescent="0.25">
      <c r="A67" s="7"/>
      <c r="B67" s="8"/>
      <c r="C67" s="18"/>
      <c r="D67" s="18"/>
      <c r="E67" s="18"/>
      <c r="F67" s="27"/>
      <c r="G67" s="792"/>
      <c r="H67" s="793" t="s">
        <v>134</v>
      </c>
      <c r="I67" s="137">
        <v>100</v>
      </c>
      <c r="J67" s="794">
        <v>2.2000000000000002</v>
      </c>
      <c r="K67" s="101">
        <v>0.01</v>
      </c>
      <c r="L67" s="531"/>
      <c r="M67" s="797">
        <f t="shared" ref="M67:M130" si="1">M66</f>
        <v>0.23699999999999999</v>
      </c>
      <c r="N67" s="792"/>
      <c r="O67" s="531"/>
      <c r="P67" s="99">
        <v>0.42</v>
      </c>
      <c r="Q67" s="795"/>
      <c r="R67" s="99">
        <v>1</v>
      </c>
      <c r="S67" s="531"/>
      <c r="T67" s="884">
        <f t="shared" si="0"/>
        <v>0.12</v>
      </c>
      <c r="U67" s="31"/>
      <c r="V67" s="31"/>
      <c r="W67" s="796"/>
      <c r="X67" s="9"/>
    </row>
    <row r="68" spans="1:24" ht="12.95" customHeight="1" outlineLevel="1" x14ac:dyDescent="0.25">
      <c r="A68" s="7"/>
      <c r="B68" s="8"/>
      <c r="C68" s="18"/>
      <c r="D68" s="18"/>
      <c r="E68" s="18"/>
      <c r="F68" s="27"/>
      <c r="G68" s="792"/>
      <c r="H68" s="793" t="s">
        <v>135</v>
      </c>
      <c r="I68" s="137">
        <v>100</v>
      </c>
      <c r="J68" s="794">
        <v>2.2000000000000002</v>
      </c>
      <c r="K68" s="101">
        <v>0.01</v>
      </c>
      <c r="L68" s="531"/>
      <c r="M68" s="797">
        <f t="shared" si="1"/>
        <v>0.23699999999999999</v>
      </c>
      <c r="N68" s="792"/>
      <c r="O68" s="531"/>
      <c r="P68" s="99">
        <v>0.32</v>
      </c>
      <c r="Q68" s="795"/>
      <c r="R68" s="99">
        <v>1</v>
      </c>
      <c r="S68" s="531"/>
      <c r="T68" s="884">
        <f t="shared" si="0"/>
        <v>0.184</v>
      </c>
      <c r="U68" s="31"/>
      <c r="V68" s="31"/>
      <c r="W68" s="796"/>
      <c r="X68" s="9"/>
    </row>
    <row r="69" spans="1:24" ht="12.95" customHeight="1" outlineLevel="1" x14ac:dyDescent="0.25">
      <c r="A69" s="7"/>
      <c r="B69" s="8"/>
      <c r="C69" s="18"/>
      <c r="D69" s="18"/>
      <c r="E69" s="18"/>
      <c r="F69" s="27"/>
      <c r="G69" s="792"/>
      <c r="H69" s="793" t="s">
        <v>136</v>
      </c>
      <c r="I69" s="137">
        <v>150</v>
      </c>
      <c r="J69" s="794">
        <v>1.8</v>
      </c>
      <c r="K69" s="101">
        <v>0.01</v>
      </c>
      <c r="L69" s="531"/>
      <c r="M69" s="797">
        <f t="shared" si="1"/>
        <v>0.23699999999999999</v>
      </c>
      <c r="N69" s="792"/>
      <c r="O69" s="531"/>
      <c r="P69" s="99">
        <v>0.14000000000000001</v>
      </c>
      <c r="Q69" s="795"/>
      <c r="R69" s="99">
        <v>1</v>
      </c>
      <c r="S69" s="531"/>
      <c r="T69" s="884">
        <f t="shared" si="0"/>
        <v>0.2</v>
      </c>
      <c r="U69" s="31"/>
      <c r="V69" s="31"/>
      <c r="W69" s="796"/>
      <c r="X69" s="9"/>
    </row>
    <row r="70" spans="1:24" ht="12.95" customHeight="1" outlineLevel="1" x14ac:dyDescent="0.25">
      <c r="A70" s="7"/>
      <c r="B70" s="8"/>
      <c r="C70" s="18"/>
      <c r="D70" s="18"/>
      <c r="E70" s="18"/>
      <c r="F70" s="37"/>
      <c r="G70" s="792"/>
      <c r="H70" s="793" t="s">
        <v>137</v>
      </c>
      <c r="I70" s="137">
        <v>300</v>
      </c>
      <c r="J70" s="794">
        <v>0.75</v>
      </c>
      <c r="K70" s="101">
        <v>0.01</v>
      </c>
      <c r="L70" s="531"/>
      <c r="M70" s="797">
        <f t="shared" si="1"/>
        <v>0.23699999999999999</v>
      </c>
      <c r="N70" s="792"/>
      <c r="O70" s="531"/>
      <c r="P70" s="99">
        <v>0.12</v>
      </c>
      <c r="Q70" s="795"/>
      <c r="R70" s="99">
        <v>1</v>
      </c>
      <c r="S70" s="531"/>
      <c r="T70" s="884">
        <f t="shared" si="0"/>
        <v>0.2</v>
      </c>
      <c r="U70" s="31"/>
      <c r="V70" s="31"/>
      <c r="W70" s="796"/>
      <c r="X70" s="9"/>
    </row>
    <row r="71" spans="1:24" ht="12.95" customHeight="1" outlineLevel="1" x14ac:dyDescent="0.25">
      <c r="A71" s="7"/>
      <c r="B71" s="8"/>
      <c r="C71" s="18"/>
      <c r="D71" s="18"/>
      <c r="E71" s="18"/>
      <c r="F71" s="34"/>
      <c r="G71" s="792"/>
      <c r="H71" s="793" t="s">
        <v>138</v>
      </c>
      <c r="I71" s="137">
        <v>300</v>
      </c>
      <c r="J71" s="794">
        <v>0.75</v>
      </c>
      <c r="K71" s="101">
        <v>0.01</v>
      </c>
      <c r="L71" s="531"/>
      <c r="M71" s="797">
        <f t="shared" si="1"/>
        <v>0.23699999999999999</v>
      </c>
      <c r="N71" s="792"/>
      <c r="O71" s="531"/>
      <c r="P71" s="99">
        <v>0.23</v>
      </c>
      <c r="Q71" s="795"/>
      <c r="R71" s="99">
        <v>1</v>
      </c>
      <c r="S71" s="531"/>
      <c r="T71" s="884">
        <f t="shared" si="0"/>
        <v>0.2</v>
      </c>
      <c r="U71" s="31"/>
      <c r="V71" s="31"/>
      <c r="W71" s="796"/>
      <c r="X71" s="9"/>
    </row>
    <row r="72" spans="1:24" ht="12.95" customHeight="1" outlineLevel="1" x14ac:dyDescent="0.25">
      <c r="A72" s="7"/>
      <c r="B72" s="8"/>
      <c r="C72" s="18"/>
      <c r="D72" s="18"/>
      <c r="E72" s="18"/>
      <c r="F72" s="34"/>
      <c r="G72" s="792"/>
      <c r="H72" s="793" t="s">
        <v>139</v>
      </c>
      <c r="I72" s="137">
        <v>325</v>
      </c>
      <c r="J72" s="794">
        <v>1</v>
      </c>
      <c r="K72" s="101">
        <v>0.01</v>
      </c>
      <c r="L72" s="531"/>
      <c r="M72" s="797">
        <f t="shared" si="1"/>
        <v>0.23699999999999999</v>
      </c>
      <c r="N72" s="792"/>
      <c r="O72" s="531"/>
      <c r="P72" s="99">
        <v>0.32</v>
      </c>
      <c r="Q72" s="795"/>
      <c r="R72" s="99">
        <v>1</v>
      </c>
      <c r="S72" s="531"/>
      <c r="T72" s="884">
        <f t="shared" si="0"/>
        <v>0.184</v>
      </c>
      <c r="U72" s="31"/>
      <c r="V72" s="31"/>
      <c r="W72" s="796"/>
      <c r="X72" s="9"/>
    </row>
    <row r="73" spans="1:24" ht="12.95" customHeight="1" outlineLevel="1" x14ac:dyDescent="0.25">
      <c r="A73" s="7"/>
      <c r="B73" s="8"/>
      <c r="C73" s="18"/>
      <c r="D73" s="18"/>
      <c r="E73" s="18"/>
      <c r="F73" s="34"/>
      <c r="G73" s="792"/>
      <c r="H73" s="793" t="s">
        <v>140</v>
      </c>
      <c r="I73" s="137">
        <v>350</v>
      </c>
      <c r="J73" s="794">
        <v>1.5</v>
      </c>
      <c r="K73" s="101">
        <v>0.01</v>
      </c>
      <c r="L73" s="531"/>
      <c r="M73" s="797">
        <f t="shared" si="1"/>
        <v>0.23699999999999999</v>
      </c>
      <c r="N73" s="792"/>
      <c r="O73" s="531"/>
      <c r="P73" s="99">
        <v>0.42</v>
      </c>
      <c r="Q73" s="795"/>
      <c r="R73" s="99">
        <v>1</v>
      </c>
      <c r="S73" s="531"/>
      <c r="T73" s="884">
        <f t="shared" si="0"/>
        <v>0.12</v>
      </c>
      <c r="U73" s="31"/>
      <c r="V73" s="31"/>
      <c r="W73" s="796"/>
      <c r="X73" s="9"/>
    </row>
    <row r="74" spans="1:24" ht="12.95" customHeight="1" outlineLevel="1" x14ac:dyDescent="0.25">
      <c r="A74" s="7"/>
      <c r="B74" s="8"/>
      <c r="C74" s="18"/>
      <c r="D74" s="18"/>
      <c r="E74" s="18"/>
      <c r="F74" s="34"/>
      <c r="G74" s="792"/>
      <c r="H74" s="793" t="s">
        <v>141</v>
      </c>
      <c r="I74" s="137">
        <v>50</v>
      </c>
      <c r="J74" s="794">
        <v>4.5</v>
      </c>
      <c r="K74" s="101">
        <v>0.01</v>
      </c>
      <c r="L74" s="531"/>
      <c r="M74" s="797">
        <f t="shared" si="1"/>
        <v>0.23699999999999999</v>
      </c>
      <c r="N74" s="792"/>
      <c r="O74" s="531"/>
      <c r="P74" s="99">
        <v>0.51</v>
      </c>
      <c r="Q74" s="795"/>
      <c r="R74" s="99">
        <v>1</v>
      </c>
      <c r="S74" s="531"/>
      <c r="T74" s="884">
        <f t="shared" si="0"/>
        <v>0.12</v>
      </c>
      <c r="U74" s="31"/>
      <c r="V74" s="31"/>
      <c r="W74" s="796"/>
      <c r="X74" s="9"/>
    </row>
    <row r="75" spans="1:24" ht="12.95" customHeight="1" outlineLevel="1" x14ac:dyDescent="0.25">
      <c r="A75" s="7"/>
      <c r="B75" s="8"/>
      <c r="C75" s="18"/>
      <c r="D75" s="18"/>
      <c r="E75" s="18"/>
      <c r="F75" s="34"/>
      <c r="G75" s="792"/>
      <c r="H75" s="793" t="s">
        <v>142</v>
      </c>
      <c r="I75" s="137">
        <v>50</v>
      </c>
      <c r="J75" s="794">
        <v>4.5</v>
      </c>
      <c r="K75" s="101">
        <v>0.01</v>
      </c>
      <c r="L75" s="531"/>
      <c r="M75" s="797">
        <f t="shared" si="1"/>
        <v>0.23699999999999999</v>
      </c>
      <c r="N75" s="792"/>
      <c r="O75" s="531"/>
      <c r="P75" s="99">
        <v>0.6</v>
      </c>
      <c r="Q75" s="795"/>
      <c r="R75" s="99">
        <v>1</v>
      </c>
      <c r="S75" s="531"/>
      <c r="T75" s="884">
        <f t="shared" si="0"/>
        <v>0.12</v>
      </c>
      <c r="U75" s="31"/>
      <c r="V75" s="31"/>
      <c r="W75" s="796"/>
      <c r="X75" s="9"/>
    </row>
    <row r="76" spans="1:24" ht="12.95" customHeight="1" outlineLevel="1" x14ac:dyDescent="0.25">
      <c r="A76" s="7"/>
      <c r="B76" s="8"/>
      <c r="C76" s="18"/>
      <c r="D76" s="18"/>
      <c r="E76" s="18"/>
      <c r="F76" s="27"/>
      <c r="G76" s="792" t="s">
        <v>1159</v>
      </c>
      <c r="H76" s="793" t="s">
        <v>382</v>
      </c>
      <c r="I76" s="137">
        <v>50</v>
      </c>
      <c r="J76" s="794">
        <v>4.5</v>
      </c>
      <c r="K76" s="101">
        <v>0.01</v>
      </c>
      <c r="L76" s="531"/>
      <c r="M76" s="797">
        <f t="shared" si="1"/>
        <v>0.23699999999999999</v>
      </c>
      <c r="N76" s="792"/>
      <c r="O76" s="531"/>
      <c r="P76" s="99">
        <v>0.42</v>
      </c>
      <c r="Q76" s="795"/>
      <c r="R76" s="99">
        <v>1</v>
      </c>
      <c r="S76" s="531"/>
      <c r="T76" s="884">
        <f t="shared" si="0"/>
        <v>0.12</v>
      </c>
      <c r="U76" s="31"/>
      <c r="V76" s="31"/>
      <c r="W76" s="796"/>
      <c r="X76" s="9"/>
    </row>
    <row r="77" spans="1:24" ht="12.95" customHeight="1" outlineLevel="1" x14ac:dyDescent="0.25">
      <c r="A77" s="7"/>
      <c r="B77" s="8"/>
      <c r="C77" s="18"/>
      <c r="D77" s="18"/>
      <c r="E77" s="18"/>
      <c r="F77" s="27"/>
      <c r="G77" s="792"/>
      <c r="H77" s="793" t="s">
        <v>134</v>
      </c>
      <c r="I77" s="137">
        <v>100</v>
      </c>
      <c r="J77" s="794">
        <v>2.2000000000000002</v>
      </c>
      <c r="K77" s="101">
        <v>0.01</v>
      </c>
      <c r="L77" s="531"/>
      <c r="M77" s="797">
        <f t="shared" si="1"/>
        <v>0.23699999999999999</v>
      </c>
      <c r="N77" s="792"/>
      <c r="O77" s="531"/>
      <c r="P77" s="99">
        <v>0.42</v>
      </c>
      <c r="Q77" s="795"/>
      <c r="R77" s="99">
        <v>1</v>
      </c>
      <c r="S77" s="531"/>
      <c r="T77" s="884">
        <f t="shared" si="0"/>
        <v>0.12</v>
      </c>
      <c r="U77" s="31"/>
      <c r="V77" s="31"/>
      <c r="W77" s="796"/>
      <c r="X77" s="9"/>
    </row>
    <row r="78" spans="1:24" ht="12.95" customHeight="1" outlineLevel="1" x14ac:dyDescent="0.25">
      <c r="A78" s="7"/>
      <c r="B78" s="8"/>
      <c r="C78" s="18"/>
      <c r="D78" s="18"/>
      <c r="E78" s="18"/>
      <c r="F78" s="27"/>
      <c r="G78" s="792"/>
      <c r="H78" s="793" t="s">
        <v>135</v>
      </c>
      <c r="I78" s="137">
        <v>100</v>
      </c>
      <c r="J78" s="794">
        <v>2.2000000000000002</v>
      </c>
      <c r="K78" s="101">
        <v>0.01</v>
      </c>
      <c r="L78" s="531"/>
      <c r="M78" s="797">
        <f t="shared" si="1"/>
        <v>0.23699999999999999</v>
      </c>
      <c r="N78" s="792"/>
      <c r="O78" s="531"/>
      <c r="P78" s="99">
        <v>0.32</v>
      </c>
      <c r="Q78" s="795"/>
      <c r="R78" s="99">
        <v>1</v>
      </c>
      <c r="S78" s="531"/>
      <c r="T78" s="884">
        <f t="shared" si="0"/>
        <v>0.184</v>
      </c>
      <c r="U78" s="31"/>
      <c r="V78" s="31"/>
      <c r="W78" s="796"/>
      <c r="X78" s="9"/>
    </row>
    <row r="79" spans="1:24" ht="12.95" customHeight="1" outlineLevel="1" x14ac:dyDescent="0.25">
      <c r="A79" s="7"/>
      <c r="B79" s="8"/>
      <c r="C79" s="18"/>
      <c r="D79" s="18"/>
      <c r="E79" s="18"/>
      <c r="F79" s="27"/>
      <c r="G79" s="792"/>
      <c r="H79" s="793" t="s">
        <v>136</v>
      </c>
      <c r="I79" s="137">
        <v>150</v>
      </c>
      <c r="J79" s="794">
        <v>1.8</v>
      </c>
      <c r="K79" s="101">
        <v>0.01</v>
      </c>
      <c r="L79" s="531"/>
      <c r="M79" s="797">
        <f t="shared" si="1"/>
        <v>0.23699999999999999</v>
      </c>
      <c r="N79" s="792"/>
      <c r="O79" s="531"/>
      <c r="P79" s="99">
        <v>0.14000000000000001</v>
      </c>
      <c r="Q79" s="795"/>
      <c r="R79" s="99">
        <v>1</v>
      </c>
      <c r="S79" s="531"/>
      <c r="T79" s="884">
        <f t="shared" si="0"/>
        <v>0.2</v>
      </c>
      <c r="U79" s="31"/>
      <c r="V79" s="31"/>
      <c r="W79" s="796"/>
      <c r="X79" s="9"/>
    </row>
    <row r="80" spans="1:24" ht="12.95" customHeight="1" outlineLevel="1" x14ac:dyDescent="0.25">
      <c r="A80" s="7"/>
      <c r="B80" s="8"/>
      <c r="C80" s="18"/>
      <c r="D80" s="18"/>
      <c r="E80" s="18"/>
      <c r="F80" s="37"/>
      <c r="G80" s="792"/>
      <c r="H80" s="793" t="s">
        <v>137</v>
      </c>
      <c r="I80" s="137">
        <v>300</v>
      </c>
      <c r="J80" s="794">
        <v>0.75</v>
      </c>
      <c r="K80" s="101">
        <v>0.01</v>
      </c>
      <c r="L80" s="531"/>
      <c r="M80" s="797">
        <f t="shared" si="1"/>
        <v>0.23699999999999999</v>
      </c>
      <c r="N80" s="792"/>
      <c r="O80" s="531"/>
      <c r="P80" s="99">
        <v>0.12</v>
      </c>
      <c r="Q80" s="795"/>
      <c r="R80" s="99">
        <v>1</v>
      </c>
      <c r="S80" s="531"/>
      <c r="T80" s="884">
        <f t="shared" si="0"/>
        <v>0.2</v>
      </c>
      <c r="U80" s="31"/>
      <c r="V80" s="31"/>
      <c r="W80" s="796"/>
      <c r="X80" s="9"/>
    </row>
    <row r="81" spans="1:24" ht="12.95" customHeight="1" outlineLevel="1" x14ac:dyDescent="0.25">
      <c r="A81" s="7"/>
      <c r="B81" s="8"/>
      <c r="C81" s="18"/>
      <c r="D81" s="18"/>
      <c r="E81" s="18"/>
      <c r="F81" s="34"/>
      <c r="G81" s="792"/>
      <c r="H81" s="793" t="s">
        <v>138</v>
      </c>
      <c r="I81" s="137">
        <v>300</v>
      </c>
      <c r="J81" s="794">
        <v>0.75</v>
      </c>
      <c r="K81" s="101">
        <v>0.01</v>
      </c>
      <c r="L81" s="531"/>
      <c r="M81" s="797">
        <f t="shared" si="1"/>
        <v>0.23699999999999999</v>
      </c>
      <c r="N81" s="792"/>
      <c r="O81" s="531"/>
      <c r="P81" s="99">
        <v>0.23</v>
      </c>
      <c r="Q81" s="795"/>
      <c r="R81" s="99">
        <v>1</v>
      </c>
      <c r="S81" s="531"/>
      <c r="T81" s="884">
        <f t="shared" si="0"/>
        <v>0.2</v>
      </c>
      <c r="U81" s="31"/>
      <c r="V81" s="31"/>
      <c r="W81" s="796"/>
      <c r="X81" s="9"/>
    </row>
    <row r="82" spans="1:24" ht="12.95" customHeight="1" outlineLevel="1" x14ac:dyDescent="0.25">
      <c r="A82" s="7"/>
      <c r="B82" s="8"/>
      <c r="C82" s="18"/>
      <c r="D82" s="18"/>
      <c r="E82" s="18"/>
      <c r="F82" s="34"/>
      <c r="G82" s="792"/>
      <c r="H82" s="793" t="s">
        <v>139</v>
      </c>
      <c r="I82" s="137">
        <v>325</v>
      </c>
      <c r="J82" s="794">
        <v>1</v>
      </c>
      <c r="K82" s="101">
        <v>0.01</v>
      </c>
      <c r="L82" s="531"/>
      <c r="M82" s="797">
        <f t="shared" si="1"/>
        <v>0.23699999999999999</v>
      </c>
      <c r="N82" s="792"/>
      <c r="O82" s="531"/>
      <c r="P82" s="99">
        <v>0.32</v>
      </c>
      <c r="Q82" s="795"/>
      <c r="R82" s="99">
        <v>1</v>
      </c>
      <c r="S82" s="531"/>
      <c r="T82" s="884">
        <f t="shared" si="0"/>
        <v>0.184</v>
      </c>
      <c r="U82" s="31"/>
      <c r="V82" s="31"/>
      <c r="W82" s="796"/>
      <c r="X82" s="9"/>
    </row>
    <row r="83" spans="1:24" ht="12.95" customHeight="1" outlineLevel="1" x14ac:dyDescent="0.25">
      <c r="A83" s="7"/>
      <c r="B83" s="8"/>
      <c r="C83" s="18"/>
      <c r="D83" s="18"/>
      <c r="E83" s="18"/>
      <c r="F83" s="34"/>
      <c r="G83" s="792"/>
      <c r="H83" s="793" t="s">
        <v>140</v>
      </c>
      <c r="I83" s="137">
        <v>350</v>
      </c>
      <c r="J83" s="794">
        <v>1.5</v>
      </c>
      <c r="K83" s="101">
        <v>0.01</v>
      </c>
      <c r="L83" s="531"/>
      <c r="M83" s="797">
        <f t="shared" si="1"/>
        <v>0.23699999999999999</v>
      </c>
      <c r="N83" s="792"/>
      <c r="O83" s="531"/>
      <c r="P83" s="99">
        <v>0.42</v>
      </c>
      <c r="Q83" s="795"/>
      <c r="R83" s="99">
        <v>1</v>
      </c>
      <c r="S83" s="531"/>
      <c r="T83" s="884">
        <f t="shared" si="0"/>
        <v>0.12</v>
      </c>
      <c r="U83" s="31"/>
      <c r="V83" s="31"/>
      <c r="W83" s="796"/>
      <c r="X83" s="9"/>
    </row>
    <row r="84" spans="1:24" ht="12.95" customHeight="1" outlineLevel="1" x14ac:dyDescent="0.25">
      <c r="A84" s="7"/>
      <c r="B84" s="8"/>
      <c r="C84" s="18"/>
      <c r="D84" s="18"/>
      <c r="E84" s="18"/>
      <c r="F84" s="34"/>
      <c r="G84" s="792"/>
      <c r="H84" s="793" t="s">
        <v>141</v>
      </c>
      <c r="I84" s="137">
        <v>50</v>
      </c>
      <c r="J84" s="794">
        <v>4.5</v>
      </c>
      <c r="K84" s="101">
        <v>0.01</v>
      </c>
      <c r="L84" s="531"/>
      <c r="M84" s="797">
        <f t="shared" si="1"/>
        <v>0.23699999999999999</v>
      </c>
      <c r="N84" s="792"/>
      <c r="O84" s="531"/>
      <c r="P84" s="99">
        <v>0.51</v>
      </c>
      <c r="Q84" s="795"/>
      <c r="R84" s="99">
        <v>1</v>
      </c>
      <c r="S84" s="531"/>
      <c r="T84" s="884">
        <f t="shared" si="0"/>
        <v>0.12</v>
      </c>
      <c r="U84" s="31"/>
      <c r="V84" s="31"/>
      <c r="W84" s="796"/>
      <c r="X84" s="9"/>
    </row>
    <row r="85" spans="1:24" ht="12.95" customHeight="1" outlineLevel="1" x14ac:dyDescent="0.25">
      <c r="A85" s="7"/>
      <c r="B85" s="8"/>
      <c r="C85" s="18"/>
      <c r="D85" s="18"/>
      <c r="E85" s="18"/>
      <c r="F85" s="34"/>
      <c r="G85" s="792"/>
      <c r="H85" s="793" t="s">
        <v>142</v>
      </c>
      <c r="I85" s="137">
        <v>50</v>
      </c>
      <c r="J85" s="794">
        <v>4.5</v>
      </c>
      <c r="K85" s="101">
        <v>0.01</v>
      </c>
      <c r="L85" s="531"/>
      <c r="M85" s="797">
        <f t="shared" si="1"/>
        <v>0.23699999999999999</v>
      </c>
      <c r="N85" s="792"/>
      <c r="O85" s="531"/>
      <c r="P85" s="99">
        <v>0.6</v>
      </c>
      <c r="Q85" s="795"/>
      <c r="R85" s="99">
        <v>1</v>
      </c>
      <c r="S85" s="531"/>
      <c r="T85" s="884">
        <f t="shared" si="0"/>
        <v>0.12</v>
      </c>
      <c r="U85" s="31"/>
      <c r="V85" s="31"/>
      <c r="W85" s="796"/>
      <c r="X85" s="9"/>
    </row>
    <row r="86" spans="1:24" ht="12.95" customHeight="1" outlineLevel="1" x14ac:dyDescent="0.25">
      <c r="A86" s="7"/>
      <c r="B86" s="8"/>
      <c r="C86" s="18"/>
      <c r="D86" s="18"/>
      <c r="E86" s="18"/>
      <c r="F86" s="27"/>
      <c r="G86" s="792" t="s">
        <v>1160</v>
      </c>
      <c r="H86" s="793" t="s">
        <v>382</v>
      </c>
      <c r="I86" s="137">
        <v>50</v>
      </c>
      <c r="J86" s="794">
        <v>4.5</v>
      </c>
      <c r="K86" s="101">
        <v>0.01</v>
      </c>
      <c r="L86" s="531"/>
      <c r="M86" s="797">
        <f t="shared" si="1"/>
        <v>0.23699999999999999</v>
      </c>
      <c r="N86" s="792"/>
      <c r="O86" s="531"/>
      <c r="P86" s="99">
        <v>0.42</v>
      </c>
      <c r="Q86" s="795"/>
      <c r="R86" s="99">
        <v>1</v>
      </c>
      <c r="S86" s="531"/>
      <c r="T86" s="884">
        <f t="shared" si="0"/>
        <v>0.12</v>
      </c>
      <c r="U86" s="31"/>
      <c r="V86" s="31"/>
      <c r="W86" s="796"/>
      <c r="X86" s="9"/>
    </row>
    <row r="87" spans="1:24" ht="12.95" customHeight="1" outlineLevel="1" x14ac:dyDescent="0.25">
      <c r="A87" s="7"/>
      <c r="B87" s="8"/>
      <c r="C87" s="18"/>
      <c r="D87" s="18"/>
      <c r="E87" s="18"/>
      <c r="F87" s="27"/>
      <c r="G87" s="792"/>
      <c r="H87" s="793" t="s">
        <v>134</v>
      </c>
      <c r="I87" s="137">
        <v>100</v>
      </c>
      <c r="J87" s="794">
        <v>2.2000000000000002</v>
      </c>
      <c r="K87" s="101">
        <v>0.01</v>
      </c>
      <c r="L87" s="531"/>
      <c r="M87" s="797">
        <f t="shared" si="1"/>
        <v>0.23699999999999999</v>
      </c>
      <c r="N87" s="792"/>
      <c r="O87" s="531"/>
      <c r="P87" s="99">
        <v>0.42</v>
      </c>
      <c r="Q87" s="795"/>
      <c r="R87" s="99">
        <v>1</v>
      </c>
      <c r="S87" s="531"/>
      <c r="T87" s="884">
        <f t="shared" si="0"/>
        <v>0.12</v>
      </c>
      <c r="U87" s="31"/>
      <c r="V87" s="31"/>
      <c r="W87" s="796"/>
      <c r="X87" s="9"/>
    </row>
    <row r="88" spans="1:24" ht="12.95" customHeight="1" outlineLevel="1" x14ac:dyDescent="0.25">
      <c r="A88" s="7"/>
      <c r="B88" s="8"/>
      <c r="C88" s="18"/>
      <c r="D88" s="18"/>
      <c r="E88" s="18"/>
      <c r="F88" s="27"/>
      <c r="G88" s="792"/>
      <c r="H88" s="793" t="s">
        <v>135</v>
      </c>
      <c r="I88" s="137">
        <v>100</v>
      </c>
      <c r="J88" s="794">
        <v>2.2000000000000002</v>
      </c>
      <c r="K88" s="101">
        <v>0.01</v>
      </c>
      <c r="L88" s="531"/>
      <c r="M88" s="797">
        <f t="shared" si="1"/>
        <v>0.23699999999999999</v>
      </c>
      <c r="N88" s="792"/>
      <c r="O88" s="531"/>
      <c r="P88" s="99">
        <v>0.32</v>
      </c>
      <c r="Q88" s="795"/>
      <c r="R88" s="99">
        <v>1</v>
      </c>
      <c r="S88" s="531"/>
      <c r="T88" s="884">
        <f t="shared" si="0"/>
        <v>0.184</v>
      </c>
      <c r="U88" s="31"/>
      <c r="V88" s="31"/>
      <c r="W88" s="796"/>
      <c r="X88" s="9"/>
    </row>
    <row r="89" spans="1:24" ht="12.95" customHeight="1" outlineLevel="1" x14ac:dyDescent="0.25">
      <c r="A89" s="7"/>
      <c r="B89" s="8"/>
      <c r="C89" s="18"/>
      <c r="D89" s="18"/>
      <c r="E89" s="18"/>
      <c r="F89" s="27"/>
      <c r="G89" s="792"/>
      <c r="H89" s="793" t="s">
        <v>136</v>
      </c>
      <c r="I89" s="137">
        <v>150</v>
      </c>
      <c r="J89" s="794">
        <v>1.8</v>
      </c>
      <c r="K89" s="101">
        <v>0.01</v>
      </c>
      <c r="L89" s="531"/>
      <c r="M89" s="797">
        <f t="shared" si="1"/>
        <v>0.23699999999999999</v>
      </c>
      <c r="N89" s="792"/>
      <c r="O89" s="531"/>
      <c r="P89" s="99">
        <v>0.14000000000000001</v>
      </c>
      <c r="Q89" s="795"/>
      <c r="R89" s="99">
        <v>1</v>
      </c>
      <c r="S89" s="531"/>
      <c r="T89" s="884">
        <f t="shared" si="0"/>
        <v>0.2</v>
      </c>
      <c r="U89" s="31"/>
      <c r="V89" s="31"/>
      <c r="W89" s="796"/>
      <c r="X89" s="9"/>
    </row>
    <row r="90" spans="1:24" ht="12.95" customHeight="1" outlineLevel="1" x14ac:dyDescent="0.25">
      <c r="A90" s="7"/>
      <c r="B90" s="8"/>
      <c r="C90" s="18"/>
      <c r="D90" s="18"/>
      <c r="E90" s="18"/>
      <c r="F90" s="37"/>
      <c r="G90" s="792"/>
      <c r="H90" s="793" t="s">
        <v>137</v>
      </c>
      <c r="I90" s="137">
        <v>300</v>
      </c>
      <c r="J90" s="794">
        <v>0.75</v>
      </c>
      <c r="K90" s="101">
        <v>0.01</v>
      </c>
      <c r="L90" s="531"/>
      <c r="M90" s="797">
        <f t="shared" si="1"/>
        <v>0.23699999999999999</v>
      </c>
      <c r="N90" s="792"/>
      <c r="O90" s="531"/>
      <c r="P90" s="99">
        <v>0.12</v>
      </c>
      <c r="Q90" s="795"/>
      <c r="R90" s="99">
        <v>1</v>
      </c>
      <c r="S90" s="531"/>
      <c r="T90" s="884">
        <f t="shared" si="0"/>
        <v>0.2</v>
      </c>
      <c r="U90" s="31"/>
      <c r="V90" s="31"/>
      <c r="W90" s="796"/>
      <c r="X90" s="9"/>
    </row>
    <row r="91" spans="1:24" ht="12.95" customHeight="1" outlineLevel="1" x14ac:dyDescent="0.25">
      <c r="A91" s="7"/>
      <c r="B91" s="8"/>
      <c r="C91" s="18"/>
      <c r="D91" s="18"/>
      <c r="E91" s="18"/>
      <c r="F91" s="34"/>
      <c r="G91" s="792"/>
      <c r="H91" s="793" t="s">
        <v>138</v>
      </c>
      <c r="I91" s="137">
        <v>300</v>
      </c>
      <c r="J91" s="794">
        <v>0.75</v>
      </c>
      <c r="K91" s="101">
        <v>0.01</v>
      </c>
      <c r="L91" s="531"/>
      <c r="M91" s="797">
        <f t="shared" si="1"/>
        <v>0.23699999999999999</v>
      </c>
      <c r="N91" s="792"/>
      <c r="O91" s="531"/>
      <c r="P91" s="99">
        <v>0.23</v>
      </c>
      <c r="Q91" s="795"/>
      <c r="R91" s="99">
        <v>1</v>
      </c>
      <c r="S91" s="531"/>
      <c r="T91" s="884">
        <f t="shared" si="0"/>
        <v>0.2</v>
      </c>
      <c r="U91" s="31"/>
      <c r="V91" s="31"/>
      <c r="W91" s="796"/>
      <c r="X91" s="9"/>
    </row>
    <row r="92" spans="1:24" ht="12.95" customHeight="1" outlineLevel="1" x14ac:dyDescent="0.25">
      <c r="A92" s="7"/>
      <c r="B92" s="8"/>
      <c r="C92" s="18"/>
      <c r="D92" s="18"/>
      <c r="E92" s="18"/>
      <c r="F92" s="34"/>
      <c r="G92" s="792"/>
      <c r="H92" s="793" t="s">
        <v>139</v>
      </c>
      <c r="I92" s="137">
        <v>325</v>
      </c>
      <c r="J92" s="794">
        <v>1</v>
      </c>
      <c r="K92" s="101">
        <v>0.01</v>
      </c>
      <c r="L92" s="531"/>
      <c r="M92" s="797">
        <f t="shared" si="1"/>
        <v>0.23699999999999999</v>
      </c>
      <c r="N92" s="792"/>
      <c r="O92" s="531"/>
      <c r="P92" s="99">
        <v>0.32</v>
      </c>
      <c r="Q92" s="795"/>
      <c r="R92" s="99">
        <v>1</v>
      </c>
      <c r="S92" s="531"/>
      <c r="T92" s="884">
        <f t="shared" si="0"/>
        <v>0.184</v>
      </c>
      <c r="U92" s="31"/>
      <c r="V92" s="31"/>
      <c r="W92" s="796"/>
      <c r="X92" s="9"/>
    </row>
    <row r="93" spans="1:24" ht="12.95" customHeight="1" outlineLevel="1" x14ac:dyDescent="0.25">
      <c r="A93" s="7"/>
      <c r="B93" s="8"/>
      <c r="C93" s="18"/>
      <c r="D93" s="18"/>
      <c r="E93" s="18"/>
      <c r="F93" s="34"/>
      <c r="G93" s="792"/>
      <c r="H93" s="793" t="s">
        <v>140</v>
      </c>
      <c r="I93" s="137">
        <v>350</v>
      </c>
      <c r="J93" s="794">
        <v>1.5</v>
      </c>
      <c r="K93" s="101">
        <v>0.01</v>
      </c>
      <c r="L93" s="531"/>
      <c r="M93" s="797">
        <f t="shared" si="1"/>
        <v>0.23699999999999999</v>
      </c>
      <c r="N93" s="792"/>
      <c r="O93" s="531"/>
      <c r="P93" s="99">
        <v>0.42</v>
      </c>
      <c r="Q93" s="795"/>
      <c r="R93" s="99">
        <v>1</v>
      </c>
      <c r="S93" s="531"/>
      <c r="T93" s="884">
        <f t="shared" si="0"/>
        <v>0.12</v>
      </c>
      <c r="U93" s="31"/>
      <c r="V93" s="31"/>
      <c r="W93" s="796"/>
      <c r="X93" s="9"/>
    </row>
    <row r="94" spans="1:24" ht="12.95" customHeight="1" outlineLevel="1" x14ac:dyDescent="0.25">
      <c r="A94" s="7"/>
      <c r="B94" s="8"/>
      <c r="C94" s="18"/>
      <c r="D94" s="18"/>
      <c r="E94" s="18"/>
      <c r="F94" s="34"/>
      <c r="G94" s="792"/>
      <c r="H94" s="793" t="s">
        <v>141</v>
      </c>
      <c r="I94" s="137">
        <v>50</v>
      </c>
      <c r="J94" s="794">
        <v>4.5</v>
      </c>
      <c r="K94" s="101">
        <v>0.01</v>
      </c>
      <c r="L94" s="531"/>
      <c r="M94" s="797">
        <f t="shared" si="1"/>
        <v>0.23699999999999999</v>
      </c>
      <c r="N94" s="792"/>
      <c r="O94" s="531"/>
      <c r="P94" s="99">
        <v>0.51</v>
      </c>
      <c r="Q94" s="795"/>
      <c r="R94" s="99">
        <v>1</v>
      </c>
      <c r="S94" s="531"/>
      <c r="T94" s="884">
        <f t="shared" si="0"/>
        <v>0.12</v>
      </c>
      <c r="U94" s="31"/>
      <c r="V94" s="31"/>
      <c r="W94" s="796"/>
      <c r="X94" s="9"/>
    </row>
    <row r="95" spans="1:24" ht="12.95" customHeight="1" outlineLevel="1" x14ac:dyDescent="0.25">
      <c r="A95" s="7"/>
      <c r="B95" s="8"/>
      <c r="C95" s="18"/>
      <c r="D95" s="18"/>
      <c r="E95" s="18"/>
      <c r="F95" s="34"/>
      <c r="G95" s="792"/>
      <c r="H95" s="793" t="s">
        <v>142</v>
      </c>
      <c r="I95" s="137">
        <v>50</v>
      </c>
      <c r="J95" s="794">
        <v>4.5</v>
      </c>
      <c r="K95" s="101">
        <v>0.01</v>
      </c>
      <c r="L95" s="531"/>
      <c r="M95" s="797">
        <f t="shared" si="1"/>
        <v>0.23699999999999999</v>
      </c>
      <c r="N95" s="792"/>
      <c r="O95" s="531"/>
      <c r="P95" s="99">
        <v>0.6</v>
      </c>
      <c r="Q95" s="795"/>
      <c r="R95" s="99">
        <v>1</v>
      </c>
      <c r="S95" s="531"/>
      <c r="T95" s="884">
        <f t="shared" si="0"/>
        <v>0.12</v>
      </c>
      <c r="U95" s="31"/>
      <c r="V95" s="31"/>
      <c r="W95" s="796"/>
      <c r="X95" s="9"/>
    </row>
    <row r="96" spans="1:24" ht="12.95" customHeight="1" outlineLevel="1" x14ac:dyDescent="0.25">
      <c r="A96" s="7"/>
      <c r="B96" s="8"/>
      <c r="C96" s="18"/>
      <c r="D96" s="18"/>
      <c r="E96" s="18"/>
      <c r="F96" s="27"/>
      <c r="G96" s="792" t="s">
        <v>1161</v>
      </c>
      <c r="H96" s="793" t="s">
        <v>382</v>
      </c>
      <c r="I96" s="137">
        <v>50</v>
      </c>
      <c r="J96" s="794">
        <v>4.5</v>
      </c>
      <c r="K96" s="101">
        <v>0.01</v>
      </c>
      <c r="L96" s="531"/>
      <c r="M96" s="797">
        <f t="shared" si="1"/>
        <v>0.23699999999999999</v>
      </c>
      <c r="N96" s="792"/>
      <c r="O96" s="531"/>
      <c r="P96" s="99">
        <v>0.42</v>
      </c>
      <c r="Q96" s="795"/>
      <c r="R96" s="99">
        <v>1</v>
      </c>
      <c r="S96" s="531"/>
      <c r="T96" s="884">
        <f t="shared" si="0"/>
        <v>0.12</v>
      </c>
      <c r="U96" s="31"/>
      <c r="V96" s="31"/>
      <c r="W96" s="796"/>
      <c r="X96" s="9"/>
    </row>
    <row r="97" spans="1:24" ht="12.95" customHeight="1" outlineLevel="1" x14ac:dyDescent="0.25">
      <c r="A97" s="7"/>
      <c r="B97" s="8"/>
      <c r="C97" s="18"/>
      <c r="D97" s="18"/>
      <c r="E97" s="18"/>
      <c r="F97" s="27"/>
      <c r="G97" s="792"/>
      <c r="H97" s="793" t="s">
        <v>134</v>
      </c>
      <c r="I97" s="137">
        <v>100</v>
      </c>
      <c r="J97" s="794">
        <v>2.2000000000000002</v>
      </c>
      <c r="K97" s="101">
        <v>0.01</v>
      </c>
      <c r="L97" s="531"/>
      <c r="M97" s="797">
        <f t="shared" si="1"/>
        <v>0.23699999999999999</v>
      </c>
      <c r="N97" s="792"/>
      <c r="O97" s="531"/>
      <c r="P97" s="99">
        <v>0.42</v>
      </c>
      <c r="Q97" s="795"/>
      <c r="R97" s="99">
        <v>1</v>
      </c>
      <c r="S97" s="531"/>
      <c r="T97" s="884">
        <f t="shared" si="0"/>
        <v>0.12</v>
      </c>
      <c r="U97" s="31"/>
      <c r="V97" s="31"/>
      <c r="W97" s="796"/>
      <c r="X97" s="9"/>
    </row>
    <row r="98" spans="1:24" ht="12.95" customHeight="1" outlineLevel="1" x14ac:dyDescent="0.25">
      <c r="A98" s="7"/>
      <c r="B98" s="8"/>
      <c r="C98" s="18"/>
      <c r="D98" s="18"/>
      <c r="E98" s="18"/>
      <c r="F98" s="27"/>
      <c r="G98" s="792"/>
      <c r="H98" s="793" t="s">
        <v>135</v>
      </c>
      <c r="I98" s="137">
        <v>100</v>
      </c>
      <c r="J98" s="794">
        <v>2.2000000000000002</v>
      </c>
      <c r="K98" s="101">
        <v>0.01</v>
      </c>
      <c r="L98" s="531"/>
      <c r="M98" s="797">
        <f t="shared" si="1"/>
        <v>0.23699999999999999</v>
      </c>
      <c r="N98" s="792"/>
      <c r="O98" s="531"/>
      <c r="P98" s="99">
        <v>0.32</v>
      </c>
      <c r="Q98" s="795"/>
      <c r="R98" s="99">
        <v>1</v>
      </c>
      <c r="S98" s="531"/>
      <c r="T98" s="884">
        <f t="shared" si="0"/>
        <v>0.184</v>
      </c>
      <c r="U98" s="31"/>
      <c r="V98" s="31"/>
      <c r="W98" s="796"/>
      <c r="X98" s="9"/>
    </row>
    <row r="99" spans="1:24" ht="12.95" customHeight="1" outlineLevel="1" x14ac:dyDescent="0.25">
      <c r="A99" s="7"/>
      <c r="B99" s="8"/>
      <c r="C99" s="18"/>
      <c r="D99" s="18"/>
      <c r="E99" s="18"/>
      <c r="F99" s="27"/>
      <c r="G99" s="792"/>
      <c r="H99" s="793" t="s">
        <v>136</v>
      </c>
      <c r="I99" s="137">
        <v>150</v>
      </c>
      <c r="J99" s="794">
        <v>1.8</v>
      </c>
      <c r="K99" s="101">
        <v>0.01</v>
      </c>
      <c r="L99" s="531"/>
      <c r="M99" s="797">
        <f t="shared" si="1"/>
        <v>0.23699999999999999</v>
      </c>
      <c r="N99" s="792"/>
      <c r="O99" s="531"/>
      <c r="P99" s="99">
        <v>0.14000000000000001</v>
      </c>
      <c r="Q99" s="795"/>
      <c r="R99" s="99">
        <v>1</v>
      </c>
      <c r="S99" s="531"/>
      <c r="T99" s="884">
        <f t="shared" si="0"/>
        <v>0.2</v>
      </c>
      <c r="U99" s="31"/>
      <c r="V99" s="31"/>
      <c r="W99" s="796"/>
      <c r="X99" s="9"/>
    </row>
    <row r="100" spans="1:24" ht="12.95" customHeight="1" outlineLevel="1" x14ac:dyDescent="0.25">
      <c r="A100" s="7"/>
      <c r="B100" s="8"/>
      <c r="C100" s="18"/>
      <c r="D100" s="18"/>
      <c r="E100" s="18"/>
      <c r="F100" s="37"/>
      <c r="G100" s="792"/>
      <c r="H100" s="793" t="s">
        <v>137</v>
      </c>
      <c r="I100" s="137">
        <v>300</v>
      </c>
      <c r="J100" s="794">
        <v>0.75</v>
      </c>
      <c r="K100" s="101">
        <v>0.01</v>
      </c>
      <c r="L100" s="531"/>
      <c r="M100" s="797">
        <f t="shared" si="1"/>
        <v>0.23699999999999999</v>
      </c>
      <c r="N100" s="792"/>
      <c r="O100" s="531"/>
      <c r="P100" s="99">
        <v>0.12</v>
      </c>
      <c r="Q100" s="795"/>
      <c r="R100" s="99">
        <v>1</v>
      </c>
      <c r="S100" s="531"/>
      <c r="T100" s="884">
        <f t="shared" si="0"/>
        <v>0.2</v>
      </c>
      <c r="U100" s="31"/>
      <c r="V100" s="31"/>
      <c r="W100" s="796"/>
      <c r="X100" s="9"/>
    </row>
    <row r="101" spans="1:24" ht="12.95" customHeight="1" outlineLevel="1" x14ac:dyDescent="0.25">
      <c r="A101" s="7"/>
      <c r="B101" s="8"/>
      <c r="C101" s="18"/>
      <c r="D101" s="18"/>
      <c r="E101" s="18"/>
      <c r="F101" s="34"/>
      <c r="G101" s="792"/>
      <c r="H101" s="793" t="s">
        <v>138</v>
      </c>
      <c r="I101" s="137">
        <v>300</v>
      </c>
      <c r="J101" s="794">
        <v>0.75</v>
      </c>
      <c r="K101" s="101">
        <v>0.01</v>
      </c>
      <c r="L101" s="531"/>
      <c r="M101" s="797">
        <f t="shared" si="1"/>
        <v>0.23699999999999999</v>
      </c>
      <c r="N101" s="792"/>
      <c r="O101" s="531"/>
      <c r="P101" s="99">
        <v>0.23</v>
      </c>
      <c r="Q101" s="795"/>
      <c r="R101" s="99">
        <v>1</v>
      </c>
      <c r="S101" s="531"/>
      <c r="T101" s="884">
        <f t="shared" si="0"/>
        <v>0.2</v>
      </c>
      <c r="U101" s="31"/>
      <c r="V101" s="31"/>
      <c r="W101" s="796"/>
      <c r="X101" s="9"/>
    </row>
    <row r="102" spans="1:24" ht="12.95" customHeight="1" outlineLevel="1" x14ac:dyDescent="0.25">
      <c r="A102" s="7"/>
      <c r="B102" s="8"/>
      <c r="C102" s="18"/>
      <c r="D102" s="18"/>
      <c r="E102" s="18"/>
      <c r="F102" s="34"/>
      <c r="G102" s="792"/>
      <c r="H102" s="793" t="s">
        <v>139</v>
      </c>
      <c r="I102" s="137">
        <v>325</v>
      </c>
      <c r="J102" s="794">
        <v>1</v>
      </c>
      <c r="K102" s="101">
        <v>0.01</v>
      </c>
      <c r="L102" s="531"/>
      <c r="M102" s="797">
        <f t="shared" si="1"/>
        <v>0.23699999999999999</v>
      </c>
      <c r="N102" s="792"/>
      <c r="O102" s="531"/>
      <c r="P102" s="99">
        <v>0.32</v>
      </c>
      <c r="Q102" s="795"/>
      <c r="R102" s="99">
        <v>1</v>
      </c>
      <c r="S102" s="531"/>
      <c r="T102" s="884">
        <f t="shared" si="0"/>
        <v>0.184</v>
      </c>
      <c r="U102" s="31"/>
      <c r="V102" s="31"/>
      <c r="W102" s="796"/>
      <c r="X102" s="9"/>
    </row>
    <row r="103" spans="1:24" ht="12.95" customHeight="1" outlineLevel="1" x14ac:dyDescent="0.25">
      <c r="A103" s="7"/>
      <c r="B103" s="8"/>
      <c r="C103" s="18"/>
      <c r="D103" s="18"/>
      <c r="E103" s="18"/>
      <c r="F103" s="34"/>
      <c r="G103" s="792"/>
      <c r="H103" s="793" t="s">
        <v>140</v>
      </c>
      <c r="I103" s="137">
        <v>350</v>
      </c>
      <c r="J103" s="794">
        <v>1.5</v>
      </c>
      <c r="K103" s="101">
        <v>0.01</v>
      </c>
      <c r="L103" s="531"/>
      <c r="M103" s="797">
        <f t="shared" si="1"/>
        <v>0.23699999999999999</v>
      </c>
      <c r="N103" s="792"/>
      <c r="O103" s="531"/>
      <c r="P103" s="99">
        <v>0.42</v>
      </c>
      <c r="Q103" s="795"/>
      <c r="R103" s="99">
        <v>1</v>
      </c>
      <c r="S103" s="531"/>
      <c r="T103" s="884">
        <f t="shared" si="0"/>
        <v>0.12</v>
      </c>
      <c r="U103" s="31"/>
      <c r="V103" s="31"/>
      <c r="W103" s="796"/>
      <c r="X103" s="9"/>
    </row>
    <row r="104" spans="1:24" ht="12.95" customHeight="1" outlineLevel="1" x14ac:dyDescent="0.25">
      <c r="A104" s="7"/>
      <c r="B104" s="8"/>
      <c r="C104" s="18"/>
      <c r="D104" s="18"/>
      <c r="E104" s="18"/>
      <c r="F104" s="34"/>
      <c r="G104" s="792"/>
      <c r="H104" s="793" t="s">
        <v>141</v>
      </c>
      <c r="I104" s="137">
        <v>50</v>
      </c>
      <c r="J104" s="794">
        <v>4.5</v>
      </c>
      <c r="K104" s="101">
        <v>0.01</v>
      </c>
      <c r="L104" s="531"/>
      <c r="M104" s="797">
        <f t="shared" si="1"/>
        <v>0.23699999999999999</v>
      </c>
      <c r="N104" s="792"/>
      <c r="O104" s="531"/>
      <c r="P104" s="99">
        <v>0.51</v>
      </c>
      <c r="Q104" s="795"/>
      <c r="R104" s="99">
        <v>1</v>
      </c>
      <c r="S104" s="531"/>
      <c r="T104" s="884">
        <f t="shared" si="0"/>
        <v>0.12</v>
      </c>
      <c r="U104" s="31"/>
      <c r="V104" s="31"/>
      <c r="W104" s="796"/>
      <c r="X104" s="9"/>
    </row>
    <row r="105" spans="1:24" ht="12.95" customHeight="1" outlineLevel="1" x14ac:dyDescent="0.25">
      <c r="A105" s="7"/>
      <c r="B105" s="8"/>
      <c r="C105" s="18"/>
      <c r="D105" s="18"/>
      <c r="E105" s="18"/>
      <c r="F105" s="34"/>
      <c r="G105" s="792"/>
      <c r="H105" s="793" t="s">
        <v>142</v>
      </c>
      <c r="I105" s="137">
        <v>50</v>
      </c>
      <c r="J105" s="794">
        <v>4.5</v>
      </c>
      <c r="K105" s="101">
        <v>0.01</v>
      </c>
      <c r="L105" s="531"/>
      <c r="M105" s="797">
        <f t="shared" si="1"/>
        <v>0.23699999999999999</v>
      </c>
      <c r="N105" s="792"/>
      <c r="O105" s="531"/>
      <c r="P105" s="99">
        <v>0.6</v>
      </c>
      <c r="Q105" s="795"/>
      <c r="R105" s="99">
        <v>1</v>
      </c>
      <c r="S105" s="531"/>
      <c r="T105" s="884">
        <f t="shared" si="0"/>
        <v>0.12</v>
      </c>
      <c r="U105" s="31"/>
      <c r="V105" s="31"/>
      <c r="W105" s="796"/>
      <c r="X105" s="9"/>
    </row>
    <row r="106" spans="1:24" ht="12.95" customHeight="1" outlineLevel="1" x14ac:dyDescent="0.25">
      <c r="A106" s="7"/>
      <c r="B106" s="8"/>
      <c r="C106" s="18"/>
      <c r="D106" s="18"/>
      <c r="E106" s="18"/>
      <c r="F106" s="27"/>
      <c r="G106" s="792" t="s">
        <v>1162</v>
      </c>
      <c r="H106" s="793" t="s">
        <v>382</v>
      </c>
      <c r="I106" s="137">
        <v>50</v>
      </c>
      <c r="J106" s="794">
        <v>4.5</v>
      </c>
      <c r="K106" s="101">
        <v>0.01</v>
      </c>
      <c r="L106" s="531"/>
      <c r="M106" s="797">
        <f t="shared" si="1"/>
        <v>0.23699999999999999</v>
      </c>
      <c r="N106" s="792"/>
      <c r="O106" s="531"/>
      <c r="P106" s="99">
        <v>0.42</v>
      </c>
      <c r="Q106" s="795"/>
      <c r="R106" s="99">
        <v>1</v>
      </c>
      <c r="S106" s="531"/>
      <c r="T106" s="884">
        <f t="shared" si="0"/>
        <v>0.12</v>
      </c>
      <c r="U106" s="31"/>
      <c r="V106" s="31"/>
      <c r="W106" s="796"/>
      <c r="X106" s="9"/>
    </row>
    <row r="107" spans="1:24" ht="12.95" customHeight="1" outlineLevel="1" x14ac:dyDescent="0.25">
      <c r="A107" s="7"/>
      <c r="B107" s="8"/>
      <c r="C107" s="18"/>
      <c r="D107" s="18"/>
      <c r="E107" s="18"/>
      <c r="F107" s="27"/>
      <c r="G107" s="792"/>
      <c r="H107" s="793" t="s">
        <v>134</v>
      </c>
      <c r="I107" s="137">
        <v>100</v>
      </c>
      <c r="J107" s="794">
        <v>2.2000000000000002</v>
      </c>
      <c r="K107" s="101">
        <v>0.01</v>
      </c>
      <c r="L107" s="531"/>
      <c r="M107" s="797">
        <f t="shared" si="1"/>
        <v>0.23699999999999999</v>
      </c>
      <c r="N107" s="792"/>
      <c r="O107" s="531"/>
      <c r="P107" s="99">
        <v>0.42</v>
      </c>
      <c r="Q107" s="795"/>
      <c r="R107" s="99">
        <v>1</v>
      </c>
      <c r="S107" s="531"/>
      <c r="T107" s="884">
        <f t="shared" si="0"/>
        <v>0.12</v>
      </c>
      <c r="U107" s="31"/>
      <c r="V107" s="31"/>
      <c r="W107" s="796"/>
      <c r="X107" s="9"/>
    </row>
    <row r="108" spans="1:24" ht="12.95" customHeight="1" outlineLevel="1" x14ac:dyDescent="0.25">
      <c r="A108" s="7"/>
      <c r="B108" s="8"/>
      <c r="C108" s="18"/>
      <c r="D108" s="18"/>
      <c r="E108" s="18"/>
      <c r="F108" s="27"/>
      <c r="G108" s="792"/>
      <c r="H108" s="793" t="s">
        <v>135</v>
      </c>
      <c r="I108" s="137">
        <v>100</v>
      </c>
      <c r="J108" s="794">
        <v>2.2000000000000002</v>
      </c>
      <c r="K108" s="101">
        <v>0.01</v>
      </c>
      <c r="L108" s="531"/>
      <c r="M108" s="797">
        <f t="shared" si="1"/>
        <v>0.23699999999999999</v>
      </c>
      <c r="N108" s="792"/>
      <c r="O108" s="531"/>
      <c r="P108" s="99">
        <v>0.32</v>
      </c>
      <c r="Q108" s="795"/>
      <c r="R108" s="99">
        <v>1</v>
      </c>
      <c r="S108" s="531"/>
      <c r="T108" s="884">
        <f t="shared" si="0"/>
        <v>0.184</v>
      </c>
      <c r="U108" s="31"/>
      <c r="V108" s="31"/>
      <c r="W108" s="796"/>
      <c r="X108" s="9"/>
    </row>
    <row r="109" spans="1:24" ht="12.95" customHeight="1" outlineLevel="1" x14ac:dyDescent="0.25">
      <c r="A109" s="7"/>
      <c r="B109" s="8"/>
      <c r="C109" s="18"/>
      <c r="D109" s="18"/>
      <c r="E109" s="18"/>
      <c r="F109" s="27"/>
      <c r="G109" s="792"/>
      <c r="H109" s="793" t="s">
        <v>136</v>
      </c>
      <c r="I109" s="137">
        <v>150</v>
      </c>
      <c r="J109" s="794">
        <v>1.8</v>
      </c>
      <c r="K109" s="101">
        <v>0.01</v>
      </c>
      <c r="L109" s="531"/>
      <c r="M109" s="797">
        <f t="shared" si="1"/>
        <v>0.23699999999999999</v>
      </c>
      <c r="N109" s="792"/>
      <c r="O109" s="531"/>
      <c r="P109" s="99">
        <v>0.14000000000000001</v>
      </c>
      <c r="Q109" s="795"/>
      <c r="R109" s="99">
        <v>1</v>
      </c>
      <c r="S109" s="531"/>
      <c r="T109" s="884">
        <f t="shared" si="0"/>
        <v>0.2</v>
      </c>
      <c r="U109" s="31"/>
      <c r="V109" s="31"/>
      <c r="W109" s="796"/>
      <c r="X109" s="9"/>
    </row>
    <row r="110" spans="1:24" ht="12.95" customHeight="1" outlineLevel="1" x14ac:dyDescent="0.25">
      <c r="A110" s="7"/>
      <c r="B110" s="8"/>
      <c r="C110" s="18"/>
      <c r="D110" s="18"/>
      <c r="E110" s="18"/>
      <c r="F110" s="37"/>
      <c r="G110" s="792"/>
      <c r="H110" s="793" t="s">
        <v>137</v>
      </c>
      <c r="I110" s="137">
        <v>300</v>
      </c>
      <c r="J110" s="794">
        <v>0.75</v>
      </c>
      <c r="K110" s="101">
        <v>0.01</v>
      </c>
      <c r="L110" s="531"/>
      <c r="M110" s="797">
        <f t="shared" si="1"/>
        <v>0.23699999999999999</v>
      </c>
      <c r="N110" s="792"/>
      <c r="O110" s="531"/>
      <c r="P110" s="99">
        <v>0.12</v>
      </c>
      <c r="Q110" s="795"/>
      <c r="R110" s="99">
        <v>1</v>
      </c>
      <c r="S110" s="531"/>
      <c r="T110" s="884">
        <f t="shared" si="0"/>
        <v>0.2</v>
      </c>
      <c r="U110" s="31"/>
      <c r="V110" s="31"/>
      <c r="W110" s="796"/>
      <c r="X110" s="9"/>
    </row>
    <row r="111" spans="1:24" ht="12.95" customHeight="1" outlineLevel="1" x14ac:dyDescent="0.25">
      <c r="A111" s="7"/>
      <c r="B111" s="8"/>
      <c r="C111" s="18"/>
      <c r="D111" s="18"/>
      <c r="E111" s="18"/>
      <c r="F111" s="34"/>
      <c r="G111" s="792"/>
      <c r="H111" s="793" t="s">
        <v>138</v>
      </c>
      <c r="I111" s="137">
        <v>300</v>
      </c>
      <c r="J111" s="794">
        <v>0.75</v>
      </c>
      <c r="K111" s="101">
        <v>0.01</v>
      </c>
      <c r="L111" s="531"/>
      <c r="M111" s="797">
        <f t="shared" si="1"/>
        <v>0.23699999999999999</v>
      </c>
      <c r="N111" s="792"/>
      <c r="O111" s="531"/>
      <c r="P111" s="99">
        <v>0.23</v>
      </c>
      <c r="Q111" s="795"/>
      <c r="R111" s="99">
        <v>1</v>
      </c>
      <c r="S111" s="531"/>
      <c r="T111" s="884">
        <f t="shared" si="0"/>
        <v>0.2</v>
      </c>
      <c r="U111" s="31"/>
      <c r="V111" s="31"/>
      <c r="W111" s="796"/>
      <c r="X111" s="9"/>
    </row>
    <row r="112" spans="1:24" ht="12.95" customHeight="1" outlineLevel="1" x14ac:dyDescent="0.25">
      <c r="A112" s="7"/>
      <c r="B112" s="8"/>
      <c r="C112" s="18"/>
      <c r="D112" s="18"/>
      <c r="E112" s="18"/>
      <c r="F112" s="34"/>
      <c r="G112" s="792"/>
      <c r="H112" s="793" t="s">
        <v>139</v>
      </c>
      <c r="I112" s="137">
        <v>325</v>
      </c>
      <c r="J112" s="794">
        <v>1</v>
      </c>
      <c r="K112" s="101">
        <v>0.01</v>
      </c>
      <c r="L112" s="531"/>
      <c r="M112" s="797">
        <f t="shared" si="1"/>
        <v>0.23699999999999999</v>
      </c>
      <c r="N112" s="792"/>
      <c r="O112" s="531"/>
      <c r="P112" s="99">
        <v>0.32</v>
      </c>
      <c r="Q112" s="795"/>
      <c r="R112" s="99">
        <v>1</v>
      </c>
      <c r="S112" s="531"/>
      <c r="T112" s="884">
        <f t="shared" si="0"/>
        <v>0.184</v>
      </c>
      <c r="U112" s="31"/>
      <c r="V112" s="31"/>
      <c r="W112" s="796"/>
      <c r="X112" s="9"/>
    </row>
    <row r="113" spans="1:24" ht="12.95" customHeight="1" outlineLevel="1" x14ac:dyDescent="0.25">
      <c r="A113" s="7"/>
      <c r="B113" s="8"/>
      <c r="C113" s="18"/>
      <c r="D113" s="18"/>
      <c r="E113" s="18"/>
      <c r="F113" s="34"/>
      <c r="G113" s="792"/>
      <c r="H113" s="793" t="s">
        <v>140</v>
      </c>
      <c r="I113" s="137">
        <v>350</v>
      </c>
      <c r="J113" s="794">
        <v>1.5</v>
      </c>
      <c r="K113" s="101">
        <v>0.01</v>
      </c>
      <c r="L113" s="531"/>
      <c r="M113" s="797">
        <f t="shared" si="1"/>
        <v>0.23699999999999999</v>
      </c>
      <c r="N113" s="792"/>
      <c r="O113" s="531"/>
      <c r="P113" s="99">
        <v>0.42</v>
      </c>
      <c r="Q113" s="795"/>
      <c r="R113" s="99">
        <v>1</v>
      </c>
      <c r="S113" s="531"/>
      <c r="T113" s="884">
        <f t="shared" si="0"/>
        <v>0.12</v>
      </c>
      <c r="U113" s="31"/>
      <c r="V113" s="31"/>
      <c r="W113" s="796"/>
      <c r="X113" s="9"/>
    </row>
    <row r="114" spans="1:24" ht="12.95" customHeight="1" outlineLevel="1" x14ac:dyDescent="0.25">
      <c r="A114" s="7"/>
      <c r="B114" s="8"/>
      <c r="C114" s="18"/>
      <c r="D114" s="18"/>
      <c r="E114" s="18"/>
      <c r="F114" s="34"/>
      <c r="G114" s="792"/>
      <c r="H114" s="793" t="s">
        <v>141</v>
      </c>
      <c r="I114" s="137">
        <v>50</v>
      </c>
      <c r="J114" s="794">
        <v>4.5</v>
      </c>
      <c r="K114" s="101">
        <v>0.01</v>
      </c>
      <c r="L114" s="531"/>
      <c r="M114" s="797">
        <f t="shared" si="1"/>
        <v>0.23699999999999999</v>
      </c>
      <c r="N114" s="792"/>
      <c r="O114" s="531"/>
      <c r="P114" s="99">
        <v>0.51</v>
      </c>
      <c r="Q114" s="795"/>
      <c r="R114" s="99">
        <v>1</v>
      </c>
      <c r="S114" s="531"/>
      <c r="T114" s="884">
        <f t="shared" si="0"/>
        <v>0.12</v>
      </c>
      <c r="U114" s="31"/>
      <c r="V114" s="31"/>
      <c r="W114" s="796"/>
      <c r="X114" s="9"/>
    </row>
    <row r="115" spans="1:24" ht="12.95" customHeight="1" outlineLevel="1" x14ac:dyDescent="0.25">
      <c r="A115" s="7"/>
      <c r="B115" s="8"/>
      <c r="C115" s="18"/>
      <c r="D115" s="18"/>
      <c r="E115" s="18"/>
      <c r="F115" s="34"/>
      <c r="G115" s="792"/>
      <c r="H115" s="793" t="s">
        <v>142</v>
      </c>
      <c r="I115" s="137">
        <v>50</v>
      </c>
      <c r="J115" s="794">
        <v>4.5</v>
      </c>
      <c r="K115" s="101">
        <v>0.01</v>
      </c>
      <c r="L115" s="531"/>
      <c r="M115" s="797">
        <f t="shared" si="1"/>
        <v>0.23699999999999999</v>
      </c>
      <c r="N115" s="792"/>
      <c r="O115" s="531"/>
      <c r="P115" s="99">
        <v>0.6</v>
      </c>
      <c r="Q115" s="795"/>
      <c r="R115" s="99">
        <v>1</v>
      </c>
      <c r="S115" s="531"/>
      <c r="T115" s="884">
        <f t="shared" si="0"/>
        <v>0.12</v>
      </c>
      <c r="U115" s="31"/>
      <c r="V115" s="31"/>
      <c r="W115" s="796"/>
      <c r="X115" s="9"/>
    </row>
    <row r="116" spans="1:24" ht="12.95" customHeight="1" outlineLevel="1" x14ac:dyDescent="0.25">
      <c r="A116" s="7"/>
      <c r="B116" s="8"/>
      <c r="C116" s="18"/>
      <c r="D116" s="18"/>
      <c r="E116" s="18"/>
      <c r="F116" s="27"/>
      <c r="G116" s="792" t="s">
        <v>1163</v>
      </c>
      <c r="H116" s="793" t="s">
        <v>382</v>
      </c>
      <c r="I116" s="137">
        <v>50</v>
      </c>
      <c r="J116" s="794">
        <v>4.5</v>
      </c>
      <c r="K116" s="101">
        <v>0.01</v>
      </c>
      <c r="L116" s="531"/>
      <c r="M116" s="797">
        <f t="shared" si="1"/>
        <v>0.23699999999999999</v>
      </c>
      <c r="N116" s="792"/>
      <c r="O116" s="531"/>
      <c r="P116" s="99">
        <v>0.42</v>
      </c>
      <c r="Q116" s="795"/>
      <c r="R116" s="99">
        <v>1</v>
      </c>
      <c r="S116" s="531"/>
      <c r="T116" s="884">
        <f t="shared" si="0"/>
        <v>0.12</v>
      </c>
      <c r="U116" s="31"/>
      <c r="V116" s="31"/>
      <c r="W116" s="796"/>
      <c r="X116" s="9"/>
    </row>
    <row r="117" spans="1:24" ht="12.95" customHeight="1" outlineLevel="1" x14ac:dyDescent="0.25">
      <c r="A117" s="7"/>
      <c r="B117" s="8"/>
      <c r="C117" s="18"/>
      <c r="D117" s="18"/>
      <c r="E117" s="18"/>
      <c r="F117" s="27"/>
      <c r="G117" s="792"/>
      <c r="H117" s="793" t="s">
        <v>134</v>
      </c>
      <c r="I117" s="137">
        <v>100</v>
      </c>
      <c r="J117" s="794">
        <v>2.2000000000000002</v>
      </c>
      <c r="K117" s="101">
        <v>0.01</v>
      </c>
      <c r="L117" s="531"/>
      <c r="M117" s="797">
        <f t="shared" si="1"/>
        <v>0.23699999999999999</v>
      </c>
      <c r="N117" s="792"/>
      <c r="O117" s="531"/>
      <c r="P117" s="99">
        <v>0.42</v>
      </c>
      <c r="Q117" s="795"/>
      <c r="R117" s="99">
        <v>1</v>
      </c>
      <c r="S117" s="531"/>
      <c r="T117" s="884">
        <f t="shared" si="0"/>
        <v>0.12</v>
      </c>
      <c r="U117" s="31"/>
      <c r="V117" s="31"/>
      <c r="W117" s="796"/>
      <c r="X117" s="9"/>
    </row>
    <row r="118" spans="1:24" ht="12.95" customHeight="1" outlineLevel="1" x14ac:dyDescent="0.25">
      <c r="A118" s="7"/>
      <c r="B118" s="8"/>
      <c r="C118" s="18"/>
      <c r="D118" s="18"/>
      <c r="E118" s="18"/>
      <c r="F118" s="27"/>
      <c r="G118" s="792"/>
      <c r="H118" s="793" t="s">
        <v>135</v>
      </c>
      <c r="I118" s="137">
        <v>100</v>
      </c>
      <c r="J118" s="794">
        <v>2.2000000000000002</v>
      </c>
      <c r="K118" s="101">
        <v>0.01</v>
      </c>
      <c r="L118" s="531"/>
      <c r="M118" s="797">
        <f t="shared" si="1"/>
        <v>0.23699999999999999</v>
      </c>
      <c r="N118" s="792"/>
      <c r="O118" s="531"/>
      <c r="P118" s="99">
        <v>0.32</v>
      </c>
      <c r="Q118" s="795"/>
      <c r="R118" s="99">
        <v>1</v>
      </c>
      <c r="S118" s="531"/>
      <c r="T118" s="884">
        <f t="shared" si="0"/>
        <v>0.184</v>
      </c>
      <c r="U118" s="31"/>
      <c r="V118" s="31"/>
      <c r="W118" s="796"/>
      <c r="X118" s="9"/>
    </row>
    <row r="119" spans="1:24" ht="12.95" customHeight="1" outlineLevel="1" x14ac:dyDescent="0.25">
      <c r="A119" s="7"/>
      <c r="B119" s="8"/>
      <c r="C119" s="18"/>
      <c r="D119" s="18"/>
      <c r="E119" s="18"/>
      <c r="F119" s="27"/>
      <c r="G119" s="792"/>
      <c r="H119" s="793" t="s">
        <v>136</v>
      </c>
      <c r="I119" s="137">
        <v>150</v>
      </c>
      <c r="J119" s="794">
        <v>1.8</v>
      </c>
      <c r="K119" s="101">
        <v>0.01</v>
      </c>
      <c r="L119" s="531"/>
      <c r="M119" s="797">
        <f t="shared" si="1"/>
        <v>0.23699999999999999</v>
      </c>
      <c r="N119" s="792"/>
      <c r="O119" s="531"/>
      <c r="P119" s="99">
        <v>0.14000000000000001</v>
      </c>
      <c r="Q119" s="795"/>
      <c r="R119" s="99">
        <v>1</v>
      </c>
      <c r="S119" s="531"/>
      <c r="T119" s="884">
        <f t="shared" si="0"/>
        <v>0.2</v>
      </c>
      <c r="U119" s="31"/>
      <c r="V119" s="31"/>
      <c r="W119" s="796"/>
      <c r="X119" s="9"/>
    </row>
    <row r="120" spans="1:24" ht="12.95" customHeight="1" outlineLevel="1" x14ac:dyDescent="0.25">
      <c r="A120" s="7"/>
      <c r="B120" s="8"/>
      <c r="C120" s="18"/>
      <c r="D120" s="18"/>
      <c r="E120" s="18"/>
      <c r="F120" s="37"/>
      <c r="G120" s="792"/>
      <c r="H120" s="793" t="s">
        <v>137</v>
      </c>
      <c r="I120" s="137">
        <v>300</v>
      </c>
      <c r="J120" s="794">
        <v>0.75</v>
      </c>
      <c r="K120" s="101">
        <v>0.01</v>
      </c>
      <c r="L120" s="531"/>
      <c r="M120" s="797">
        <f t="shared" si="1"/>
        <v>0.23699999999999999</v>
      </c>
      <c r="N120" s="792"/>
      <c r="O120" s="531"/>
      <c r="P120" s="99">
        <v>0.12</v>
      </c>
      <c r="Q120" s="795"/>
      <c r="R120" s="99">
        <v>1</v>
      </c>
      <c r="S120" s="531"/>
      <c r="T120" s="884">
        <f t="shared" ref="T120:T155" si="2">MAX(12%,MIN(20%,20%-(P120-30%)*0.8))</f>
        <v>0.2</v>
      </c>
      <c r="U120" s="31"/>
      <c r="V120" s="31"/>
      <c r="W120" s="796"/>
      <c r="X120" s="9"/>
    </row>
    <row r="121" spans="1:24" ht="12.95" customHeight="1" outlineLevel="1" x14ac:dyDescent="0.25">
      <c r="A121" s="7"/>
      <c r="B121" s="8"/>
      <c r="C121" s="18"/>
      <c r="D121" s="18"/>
      <c r="E121" s="18"/>
      <c r="F121" s="34"/>
      <c r="G121" s="792"/>
      <c r="H121" s="793" t="s">
        <v>138</v>
      </c>
      <c r="I121" s="137">
        <v>300</v>
      </c>
      <c r="J121" s="794">
        <v>0.75</v>
      </c>
      <c r="K121" s="101">
        <v>0.01</v>
      </c>
      <c r="L121" s="531"/>
      <c r="M121" s="797">
        <f t="shared" si="1"/>
        <v>0.23699999999999999</v>
      </c>
      <c r="N121" s="792"/>
      <c r="O121" s="531"/>
      <c r="P121" s="99">
        <v>0.23</v>
      </c>
      <c r="Q121" s="795"/>
      <c r="R121" s="99">
        <v>1</v>
      </c>
      <c r="S121" s="531"/>
      <c r="T121" s="884">
        <f t="shared" si="2"/>
        <v>0.2</v>
      </c>
      <c r="U121" s="31"/>
      <c r="V121" s="31"/>
      <c r="W121" s="796"/>
      <c r="X121" s="9"/>
    </row>
    <row r="122" spans="1:24" ht="12.95" customHeight="1" outlineLevel="1" x14ac:dyDescent="0.25">
      <c r="A122" s="7"/>
      <c r="B122" s="8"/>
      <c r="C122" s="18"/>
      <c r="D122" s="18"/>
      <c r="E122" s="18"/>
      <c r="F122" s="34"/>
      <c r="G122" s="792"/>
      <c r="H122" s="793" t="s">
        <v>139</v>
      </c>
      <c r="I122" s="137">
        <v>325</v>
      </c>
      <c r="J122" s="794">
        <v>1</v>
      </c>
      <c r="K122" s="101">
        <v>0.01</v>
      </c>
      <c r="L122" s="531"/>
      <c r="M122" s="797">
        <f t="shared" si="1"/>
        <v>0.23699999999999999</v>
      </c>
      <c r="N122" s="792"/>
      <c r="O122" s="531"/>
      <c r="P122" s="99">
        <v>0.32</v>
      </c>
      <c r="Q122" s="795"/>
      <c r="R122" s="99">
        <v>1</v>
      </c>
      <c r="S122" s="531"/>
      <c r="T122" s="884">
        <f t="shared" si="2"/>
        <v>0.184</v>
      </c>
      <c r="U122" s="31"/>
      <c r="V122" s="31"/>
      <c r="W122" s="796"/>
      <c r="X122" s="9"/>
    </row>
    <row r="123" spans="1:24" ht="12.95" customHeight="1" outlineLevel="1" x14ac:dyDescent="0.25">
      <c r="A123" s="7"/>
      <c r="B123" s="8"/>
      <c r="C123" s="18"/>
      <c r="D123" s="18"/>
      <c r="E123" s="18"/>
      <c r="F123" s="34"/>
      <c r="G123" s="792"/>
      <c r="H123" s="793" t="s">
        <v>140</v>
      </c>
      <c r="I123" s="137">
        <v>350</v>
      </c>
      <c r="J123" s="794">
        <v>1.5</v>
      </c>
      <c r="K123" s="101">
        <v>0.01</v>
      </c>
      <c r="L123" s="531"/>
      <c r="M123" s="797">
        <f t="shared" si="1"/>
        <v>0.23699999999999999</v>
      </c>
      <c r="N123" s="792"/>
      <c r="O123" s="531"/>
      <c r="P123" s="99">
        <v>0.42</v>
      </c>
      <c r="Q123" s="795"/>
      <c r="R123" s="99">
        <v>1</v>
      </c>
      <c r="S123" s="531"/>
      <c r="T123" s="884">
        <f t="shared" si="2"/>
        <v>0.12</v>
      </c>
      <c r="U123" s="31"/>
      <c r="V123" s="31"/>
      <c r="W123" s="796"/>
      <c r="X123" s="9"/>
    </row>
    <row r="124" spans="1:24" ht="12.95" customHeight="1" outlineLevel="1" x14ac:dyDescent="0.25">
      <c r="A124" s="7"/>
      <c r="B124" s="8"/>
      <c r="C124" s="18"/>
      <c r="D124" s="18"/>
      <c r="E124" s="18"/>
      <c r="F124" s="34"/>
      <c r="G124" s="792"/>
      <c r="H124" s="793" t="s">
        <v>141</v>
      </c>
      <c r="I124" s="137">
        <v>50</v>
      </c>
      <c r="J124" s="794">
        <v>4.5</v>
      </c>
      <c r="K124" s="101">
        <v>0.01</v>
      </c>
      <c r="L124" s="531"/>
      <c r="M124" s="797">
        <f t="shared" si="1"/>
        <v>0.23699999999999999</v>
      </c>
      <c r="N124" s="792"/>
      <c r="O124" s="531"/>
      <c r="P124" s="99">
        <v>0.51</v>
      </c>
      <c r="Q124" s="795"/>
      <c r="R124" s="99">
        <v>1</v>
      </c>
      <c r="S124" s="531"/>
      <c r="T124" s="884">
        <f t="shared" si="2"/>
        <v>0.12</v>
      </c>
      <c r="U124" s="31"/>
      <c r="V124" s="31"/>
      <c r="W124" s="796"/>
      <c r="X124" s="9"/>
    </row>
    <row r="125" spans="1:24" ht="12.95" customHeight="1" outlineLevel="1" x14ac:dyDescent="0.25">
      <c r="A125" s="7"/>
      <c r="B125" s="8"/>
      <c r="C125" s="18"/>
      <c r="D125" s="18"/>
      <c r="E125" s="18"/>
      <c r="F125" s="34"/>
      <c r="G125" s="792"/>
      <c r="H125" s="793" t="s">
        <v>142</v>
      </c>
      <c r="I125" s="137">
        <v>50</v>
      </c>
      <c r="J125" s="794">
        <v>4.5</v>
      </c>
      <c r="K125" s="101">
        <v>0.01</v>
      </c>
      <c r="L125" s="531"/>
      <c r="M125" s="797">
        <f t="shared" si="1"/>
        <v>0.23699999999999999</v>
      </c>
      <c r="N125" s="792"/>
      <c r="O125" s="531"/>
      <c r="P125" s="99">
        <v>0.6</v>
      </c>
      <c r="Q125" s="795"/>
      <c r="R125" s="99">
        <v>1</v>
      </c>
      <c r="S125" s="531"/>
      <c r="T125" s="884">
        <f t="shared" si="2"/>
        <v>0.12</v>
      </c>
      <c r="U125" s="31"/>
      <c r="V125" s="31"/>
      <c r="W125" s="796"/>
      <c r="X125" s="9"/>
    </row>
    <row r="126" spans="1:24" ht="12.95" customHeight="1" outlineLevel="1" x14ac:dyDescent="0.25">
      <c r="A126" s="7"/>
      <c r="B126" s="8"/>
      <c r="C126" s="18"/>
      <c r="D126" s="18"/>
      <c r="E126" s="18"/>
      <c r="F126" s="27"/>
      <c r="G126" s="792" t="s">
        <v>1164</v>
      </c>
      <c r="H126" s="793" t="s">
        <v>382</v>
      </c>
      <c r="I126" s="137">
        <v>50</v>
      </c>
      <c r="J126" s="794">
        <v>4.5</v>
      </c>
      <c r="K126" s="101">
        <v>0.01</v>
      </c>
      <c r="L126" s="531"/>
      <c r="M126" s="797">
        <f t="shared" si="1"/>
        <v>0.23699999999999999</v>
      </c>
      <c r="N126" s="792"/>
      <c r="O126" s="531"/>
      <c r="P126" s="99">
        <v>0.42</v>
      </c>
      <c r="Q126" s="795"/>
      <c r="R126" s="99">
        <v>1</v>
      </c>
      <c r="S126" s="531"/>
      <c r="T126" s="884">
        <f t="shared" si="2"/>
        <v>0.12</v>
      </c>
      <c r="U126" s="31"/>
      <c r="V126" s="31"/>
      <c r="W126" s="796"/>
      <c r="X126" s="9"/>
    </row>
    <row r="127" spans="1:24" ht="12.95" customHeight="1" outlineLevel="1" x14ac:dyDescent="0.25">
      <c r="A127" s="7"/>
      <c r="B127" s="8"/>
      <c r="C127" s="18"/>
      <c r="D127" s="18"/>
      <c r="E127" s="18"/>
      <c r="F127" s="27"/>
      <c r="G127" s="792"/>
      <c r="H127" s="793" t="s">
        <v>134</v>
      </c>
      <c r="I127" s="137">
        <v>100</v>
      </c>
      <c r="J127" s="794">
        <v>2.2000000000000002</v>
      </c>
      <c r="K127" s="101">
        <v>0.01</v>
      </c>
      <c r="L127" s="531"/>
      <c r="M127" s="797">
        <f t="shared" si="1"/>
        <v>0.23699999999999999</v>
      </c>
      <c r="N127" s="792"/>
      <c r="O127" s="531"/>
      <c r="P127" s="99">
        <v>0.42</v>
      </c>
      <c r="Q127" s="795"/>
      <c r="R127" s="99">
        <v>1</v>
      </c>
      <c r="S127" s="531"/>
      <c r="T127" s="884">
        <f t="shared" si="2"/>
        <v>0.12</v>
      </c>
      <c r="U127" s="31"/>
      <c r="V127" s="31"/>
      <c r="W127" s="796"/>
      <c r="X127" s="9"/>
    </row>
    <row r="128" spans="1:24" ht="12.95" customHeight="1" outlineLevel="1" x14ac:dyDescent="0.25">
      <c r="A128" s="7"/>
      <c r="B128" s="8"/>
      <c r="C128" s="18"/>
      <c r="D128" s="18"/>
      <c r="E128" s="18"/>
      <c r="F128" s="27"/>
      <c r="G128" s="792"/>
      <c r="H128" s="793" t="s">
        <v>135</v>
      </c>
      <c r="I128" s="137">
        <v>100</v>
      </c>
      <c r="J128" s="794">
        <v>2.2000000000000002</v>
      </c>
      <c r="K128" s="101">
        <v>0.01</v>
      </c>
      <c r="L128" s="531"/>
      <c r="M128" s="797">
        <f t="shared" si="1"/>
        <v>0.23699999999999999</v>
      </c>
      <c r="N128" s="792"/>
      <c r="O128" s="531"/>
      <c r="P128" s="99">
        <v>0.32</v>
      </c>
      <c r="Q128" s="795"/>
      <c r="R128" s="99">
        <v>1</v>
      </c>
      <c r="S128" s="531"/>
      <c r="T128" s="884">
        <f t="shared" si="2"/>
        <v>0.184</v>
      </c>
      <c r="U128" s="31"/>
      <c r="V128" s="31"/>
      <c r="W128" s="796"/>
      <c r="X128" s="9"/>
    </row>
    <row r="129" spans="1:24" ht="12.95" customHeight="1" outlineLevel="1" x14ac:dyDescent="0.25">
      <c r="A129" s="7"/>
      <c r="B129" s="8"/>
      <c r="C129" s="18"/>
      <c r="D129" s="18"/>
      <c r="E129" s="18"/>
      <c r="F129" s="27"/>
      <c r="G129" s="792"/>
      <c r="H129" s="793" t="s">
        <v>136</v>
      </c>
      <c r="I129" s="137">
        <v>150</v>
      </c>
      <c r="J129" s="794">
        <v>1.8</v>
      </c>
      <c r="K129" s="101">
        <v>0.01</v>
      </c>
      <c r="L129" s="531"/>
      <c r="M129" s="797">
        <f t="shared" si="1"/>
        <v>0.23699999999999999</v>
      </c>
      <c r="N129" s="792"/>
      <c r="O129" s="531"/>
      <c r="P129" s="99">
        <v>0.14000000000000001</v>
      </c>
      <c r="Q129" s="795"/>
      <c r="R129" s="99">
        <v>1</v>
      </c>
      <c r="S129" s="531"/>
      <c r="T129" s="884">
        <f t="shared" si="2"/>
        <v>0.2</v>
      </c>
      <c r="U129" s="31"/>
      <c r="V129" s="31"/>
      <c r="W129" s="796"/>
      <c r="X129" s="9"/>
    </row>
    <row r="130" spans="1:24" ht="12.95" customHeight="1" outlineLevel="1" x14ac:dyDescent="0.25">
      <c r="A130" s="7"/>
      <c r="B130" s="8"/>
      <c r="C130" s="18"/>
      <c r="D130" s="18"/>
      <c r="E130" s="18"/>
      <c r="F130" s="37"/>
      <c r="G130" s="792"/>
      <c r="H130" s="793" t="s">
        <v>137</v>
      </c>
      <c r="I130" s="137">
        <v>300</v>
      </c>
      <c r="J130" s="794">
        <v>0.75</v>
      </c>
      <c r="K130" s="101">
        <v>0.01</v>
      </c>
      <c r="L130" s="531"/>
      <c r="M130" s="797">
        <f t="shared" si="1"/>
        <v>0.23699999999999999</v>
      </c>
      <c r="N130" s="792"/>
      <c r="O130" s="531"/>
      <c r="P130" s="99">
        <v>0.12</v>
      </c>
      <c r="Q130" s="795"/>
      <c r="R130" s="99">
        <v>1</v>
      </c>
      <c r="S130" s="531"/>
      <c r="T130" s="884">
        <f t="shared" si="2"/>
        <v>0.2</v>
      </c>
      <c r="U130" s="31"/>
      <c r="V130" s="31"/>
      <c r="W130" s="796"/>
      <c r="X130" s="9"/>
    </row>
    <row r="131" spans="1:24" ht="12.95" customHeight="1" outlineLevel="1" x14ac:dyDescent="0.25">
      <c r="A131" s="7"/>
      <c r="B131" s="8"/>
      <c r="C131" s="18"/>
      <c r="D131" s="18"/>
      <c r="E131" s="18"/>
      <c r="F131" s="34"/>
      <c r="G131" s="792"/>
      <c r="H131" s="793" t="s">
        <v>138</v>
      </c>
      <c r="I131" s="137">
        <v>300</v>
      </c>
      <c r="J131" s="794">
        <v>0.75</v>
      </c>
      <c r="K131" s="101">
        <v>0.01</v>
      </c>
      <c r="L131" s="531"/>
      <c r="M131" s="797">
        <f t="shared" ref="M131:M155" si="3">M130</f>
        <v>0.23699999999999999</v>
      </c>
      <c r="N131" s="792"/>
      <c r="O131" s="531"/>
      <c r="P131" s="99">
        <v>0.23</v>
      </c>
      <c r="Q131" s="795"/>
      <c r="R131" s="99">
        <v>1</v>
      </c>
      <c r="S131" s="531"/>
      <c r="T131" s="884">
        <f t="shared" si="2"/>
        <v>0.2</v>
      </c>
      <c r="U131" s="31"/>
      <c r="V131" s="31"/>
      <c r="W131" s="796"/>
      <c r="X131" s="9"/>
    </row>
    <row r="132" spans="1:24" ht="12.95" customHeight="1" outlineLevel="1" x14ac:dyDescent="0.25">
      <c r="A132" s="7"/>
      <c r="B132" s="8"/>
      <c r="C132" s="18"/>
      <c r="D132" s="18"/>
      <c r="E132" s="18"/>
      <c r="F132" s="34"/>
      <c r="G132" s="792"/>
      <c r="H132" s="793" t="s">
        <v>139</v>
      </c>
      <c r="I132" s="137">
        <v>325</v>
      </c>
      <c r="J132" s="794">
        <v>1</v>
      </c>
      <c r="K132" s="101">
        <v>0.01</v>
      </c>
      <c r="L132" s="531"/>
      <c r="M132" s="797">
        <f t="shared" si="3"/>
        <v>0.23699999999999999</v>
      </c>
      <c r="N132" s="792"/>
      <c r="O132" s="531"/>
      <c r="P132" s="99">
        <v>0.32</v>
      </c>
      <c r="Q132" s="795"/>
      <c r="R132" s="99">
        <v>1</v>
      </c>
      <c r="S132" s="531"/>
      <c r="T132" s="884">
        <f t="shared" si="2"/>
        <v>0.184</v>
      </c>
      <c r="U132" s="31"/>
      <c r="V132" s="31"/>
      <c r="W132" s="796"/>
      <c r="X132" s="9"/>
    </row>
    <row r="133" spans="1:24" ht="12.95" customHeight="1" outlineLevel="1" x14ac:dyDescent="0.25">
      <c r="A133" s="7"/>
      <c r="B133" s="8"/>
      <c r="C133" s="18"/>
      <c r="D133" s="18"/>
      <c r="E133" s="18"/>
      <c r="F133" s="34"/>
      <c r="G133" s="792"/>
      <c r="H133" s="793" t="s">
        <v>140</v>
      </c>
      <c r="I133" s="137">
        <v>350</v>
      </c>
      <c r="J133" s="794">
        <v>1.5</v>
      </c>
      <c r="K133" s="101">
        <v>0.01</v>
      </c>
      <c r="L133" s="531"/>
      <c r="M133" s="797">
        <f t="shared" si="3"/>
        <v>0.23699999999999999</v>
      </c>
      <c r="N133" s="792"/>
      <c r="O133" s="531"/>
      <c r="P133" s="99">
        <v>0.42</v>
      </c>
      <c r="Q133" s="795"/>
      <c r="R133" s="99">
        <v>1</v>
      </c>
      <c r="S133" s="531"/>
      <c r="T133" s="884">
        <f t="shared" si="2"/>
        <v>0.12</v>
      </c>
      <c r="U133" s="31"/>
      <c r="V133" s="31"/>
      <c r="W133" s="796"/>
      <c r="X133" s="9"/>
    </row>
    <row r="134" spans="1:24" ht="12.95" customHeight="1" outlineLevel="1" x14ac:dyDescent="0.25">
      <c r="A134" s="7"/>
      <c r="B134" s="8"/>
      <c r="C134" s="18"/>
      <c r="D134" s="18"/>
      <c r="E134" s="18"/>
      <c r="F134" s="34"/>
      <c r="G134" s="792"/>
      <c r="H134" s="793" t="s">
        <v>141</v>
      </c>
      <c r="I134" s="137">
        <v>50</v>
      </c>
      <c r="J134" s="794">
        <v>4.5</v>
      </c>
      <c r="K134" s="101">
        <v>0.01</v>
      </c>
      <c r="L134" s="531"/>
      <c r="M134" s="797">
        <f t="shared" si="3"/>
        <v>0.23699999999999999</v>
      </c>
      <c r="N134" s="792"/>
      <c r="O134" s="531"/>
      <c r="P134" s="99">
        <v>0.51</v>
      </c>
      <c r="Q134" s="795"/>
      <c r="R134" s="99">
        <v>1</v>
      </c>
      <c r="S134" s="531"/>
      <c r="T134" s="884">
        <f t="shared" si="2"/>
        <v>0.12</v>
      </c>
      <c r="U134" s="31"/>
      <c r="V134" s="31"/>
      <c r="W134" s="796"/>
      <c r="X134" s="9"/>
    </row>
    <row r="135" spans="1:24" ht="12.95" customHeight="1" outlineLevel="1" x14ac:dyDescent="0.25">
      <c r="A135" s="7"/>
      <c r="B135" s="8"/>
      <c r="C135" s="18"/>
      <c r="D135" s="18"/>
      <c r="E135" s="18"/>
      <c r="F135" s="34"/>
      <c r="G135" s="792"/>
      <c r="H135" s="793" t="s">
        <v>142</v>
      </c>
      <c r="I135" s="137">
        <v>50</v>
      </c>
      <c r="J135" s="794">
        <v>4.5</v>
      </c>
      <c r="K135" s="101">
        <v>0.01</v>
      </c>
      <c r="L135" s="531"/>
      <c r="M135" s="797">
        <f t="shared" si="3"/>
        <v>0.23699999999999999</v>
      </c>
      <c r="N135" s="792"/>
      <c r="O135" s="531"/>
      <c r="P135" s="99">
        <v>0.6</v>
      </c>
      <c r="Q135" s="795"/>
      <c r="R135" s="99">
        <v>1</v>
      </c>
      <c r="S135" s="531"/>
      <c r="T135" s="884">
        <f t="shared" si="2"/>
        <v>0.12</v>
      </c>
      <c r="U135" s="31"/>
      <c r="V135" s="31"/>
      <c r="W135" s="796"/>
      <c r="X135" s="9"/>
    </row>
    <row r="136" spans="1:24" ht="12.95" customHeight="1" outlineLevel="1" x14ac:dyDescent="0.25">
      <c r="A136" s="7"/>
      <c r="B136" s="8"/>
      <c r="C136" s="18"/>
      <c r="D136" s="18"/>
      <c r="E136" s="18"/>
      <c r="F136" s="27"/>
      <c r="G136" s="792" t="s">
        <v>1165</v>
      </c>
      <c r="H136" s="793" t="s">
        <v>382</v>
      </c>
      <c r="I136" s="137">
        <v>50</v>
      </c>
      <c r="J136" s="794">
        <v>4.5</v>
      </c>
      <c r="K136" s="101">
        <v>0.01</v>
      </c>
      <c r="L136" s="531"/>
      <c r="M136" s="797">
        <f t="shared" si="3"/>
        <v>0.23699999999999999</v>
      </c>
      <c r="N136" s="792"/>
      <c r="O136" s="531"/>
      <c r="P136" s="99">
        <v>0.42</v>
      </c>
      <c r="Q136" s="795"/>
      <c r="R136" s="99">
        <v>1</v>
      </c>
      <c r="S136" s="531"/>
      <c r="T136" s="884">
        <f t="shared" si="2"/>
        <v>0.12</v>
      </c>
      <c r="U136" s="31"/>
      <c r="V136" s="31"/>
      <c r="W136" s="796"/>
      <c r="X136" s="9"/>
    </row>
    <row r="137" spans="1:24" ht="12.95" customHeight="1" outlineLevel="1" x14ac:dyDescent="0.25">
      <c r="A137" s="7"/>
      <c r="B137" s="8"/>
      <c r="C137" s="18"/>
      <c r="D137" s="18"/>
      <c r="E137" s="18"/>
      <c r="F137" s="27"/>
      <c r="G137" s="792"/>
      <c r="H137" s="793" t="s">
        <v>134</v>
      </c>
      <c r="I137" s="137">
        <v>100</v>
      </c>
      <c r="J137" s="794">
        <v>2.2000000000000002</v>
      </c>
      <c r="K137" s="101">
        <v>0.01</v>
      </c>
      <c r="L137" s="531"/>
      <c r="M137" s="797">
        <f t="shared" si="3"/>
        <v>0.23699999999999999</v>
      </c>
      <c r="N137" s="792"/>
      <c r="O137" s="531"/>
      <c r="P137" s="99">
        <v>0.42</v>
      </c>
      <c r="Q137" s="795"/>
      <c r="R137" s="99">
        <v>1</v>
      </c>
      <c r="S137" s="531"/>
      <c r="T137" s="884">
        <f t="shared" si="2"/>
        <v>0.12</v>
      </c>
      <c r="U137" s="31"/>
      <c r="V137" s="31"/>
      <c r="W137" s="796"/>
      <c r="X137" s="9"/>
    </row>
    <row r="138" spans="1:24" ht="12.95" customHeight="1" outlineLevel="1" x14ac:dyDescent="0.25">
      <c r="A138" s="7"/>
      <c r="B138" s="8"/>
      <c r="C138" s="18"/>
      <c r="D138" s="18"/>
      <c r="E138" s="18"/>
      <c r="F138" s="27"/>
      <c r="G138" s="792"/>
      <c r="H138" s="793" t="s">
        <v>135</v>
      </c>
      <c r="I138" s="137">
        <v>100</v>
      </c>
      <c r="J138" s="794">
        <v>2.2000000000000002</v>
      </c>
      <c r="K138" s="101">
        <v>0.01</v>
      </c>
      <c r="L138" s="531"/>
      <c r="M138" s="797">
        <f t="shared" si="3"/>
        <v>0.23699999999999999</v>
      </c>
      <c r="N138" s="792"/>
      <c r="O138" s="531"/>
      <c r="P138" s="99">
        <v>0.32</v>
      </c>
      <c r="Q138" s="795"/>
      <c r="R138" s="99">
        <v>1</v>
      </c>
      <c r="S138" s="531"/>
      <c r="T138" s="884">
        <f t="shared" si="2"/>
        <v>0.184</v>
      </c>
      <c r="U138" s="31"/>
      <c r="V138" s="31"/>
      <c r="W138" s="796"/>
      <c r="X138" s="9"/>
    </row>
    <row r="139" spans="1:24" ht="12.95" customHeight="1" outlineLevel="1" x14ac:dyDescent="0.25">
      <c r="A139" s="7"/>
      <c r="B139" s="8"/>
      <c r="C139" s="18"/>
      <c r="D139" s="18"/>
      <c r="E139" s="18"/>
      <c r="F139" s="27"/>
      <c r="G139" s="792"/>
      <c r="H139" s="793" t="s">
        <v>136</v>
      </c>
      <c r="I139" s="137">
        <v>150</v>
      </c>
      <c r="J139" s="794">
        <v>1.8</v>
      </c>
      <c r="K139" s="101">
        <v>0.01</v>
      </c>
      <c r="L139" s="531"/>
      <c r="M139" s="797">
        <f t="shared" si="3"/>
        <v>0.23699999999999999</v>
      </c>
      <c r="N139" s="792"/>
      <c r="O139" s="531"/>
      <c r="P139" s="99">
        <v>0.14000000000000001</v>
      </c>
      <c r="Q139" s="795"/>
      <c r="R139" s="99">
        <v>1</v>
      </c>
      <c r="S139" s="531"/>
      <c r="T139" s="884">
        <f t="shared" si="2"/>
        <v>0.2</v>
      </c>
      <c r="U139" s="31"/>
      <c r="V139" s="31"/>
      <c r="W139" s="796"/>
      <c r="X139" s="9"/>
    </row>
    <row r="140" spans="1:24" ht="12.95" customHeight="1" outlineLevel="1" x14ac:dyDescent="0.25">
      <c r="A140" s="7"/>
      <c r="B140" s="8"/>
      <c r="C140" s="18"/>
      <c r="D140" s="18"/>
      <c r="E140" s="18"/>
      <c r="F140" s="37"/>
      <c r="G140" s="792"/>
      <c r="H140" s="793" t="s">
        <v>137</v>
      </c>
      <c r="I140" s="137">
        <v>300</v>
      </c>
      <c r="J140" s="794">
        <v>0.75</v>
      </c>
      <c r="K140" s="101">
        <v>0.01</v>
      </c>
      <c r="L140" s="531"/>
      <c r="M140" s="797">
        <f t="shared" si="3"/>
        <v>0.23699999999999999</v>
      </c>
      <c r="N140" s="792"/>
      <c r="O140" s="531"/>
      <c r="P140" s="99">
        <v>0.12</v>
      </c>
      <c r="Q140" s="795"/>
      <c r="R140" s="99">
        <v>1</v>
      </c>
      <c r="S140" s="531"/>
      <c r="T140" s="884">
        <f t="shared" si="2"/>
        <v>0.2</v>
      </c>
      <c r="U140" s="31"/>
      <c r="V140" s="31"/>
      <c r="W140" s="796"/>
      <c r="X140" s="9"/>
    </row>
    <row r="141" spans="1:24" ht="12.95" customHeight="1" outlineLevel="1" x14ac:dyDescent="0.25">
      <c r="A141" s="7"/>
      <c r="B141" s="8"/>
      <c r="C141" s="18"/>
      <c r="D141" s="18"/>
      <c r="E141" s="18"/>
      <c r="F141" s="34"/>
      <c r="G141" s="792"/>
      <c r="H141" s="793" t="s">
        <v>138</v>
      </c>
      <c r="I141" s="137">
        <v>300</v>
      </c>
      <c r="J141" s="794">
        <v>0.75</v>
      </c>
      <c r="K141" s="101">
        <v>0.01</v>
      </c>
      <c r="L141" s="531"/>
      <c r="M141" s="797">
        <f t="shared" si="3"/>
        <v>0.23699999999999999</v>
      </c>
      <c r="N141" s="792"/>
      <c r="O141" s="531"/>
      <c r="P141" s="99">
        <v>0.23</v>
      </c>
      <c r="Q141" s="795"/>
      <c r="R141" s="99">
        <v>1</v>
      </c>
      <c r="S141" s="531"/>
      <c r="T141" s="884">
        <f t="shared" si="2"/>
        <v>0.2</v>
      </c>
      <c r="U141" s="31"/>
      <c r="V141" s="31"/>
      <c r="W141" s="796"/>
      <c r="X141" s="9"/>
    </row>
    <row r="142" spans="1:24" ht="12.95" customHeight="1" outlineLevel="1" x14ac:dyDescent="0.25">
      <c r="A142" s="7"/>
      <c r="B142" s="8"/>
      <c r="C142" s="18"/>
      <c r="D142" s="18"/>
      <c r="E142" s="18"/>
      <c r="F142" s="34"/>
      <c r="G142" s="792"/>
      <c r="H142" s="793" t="s">
        <v>139</v>
      </c>
      <c r="I142" s="137">
        <v>325</v>
      </c>
      <c r="J142" s="794">
        <v>1</v>
      </c>
      <c r="K142" s="101">
        <v>0.01</v>
      </c>
      <c r="L142" s="531"/>
      <c r="M142" s="797">
        <f t="shared" si="3"/>
        <v>0.23699999999999999</v>
      </c>
      <c r="N142" s="792"/>
      <c r="O142" s="531"/>
      <c r="P142" s="99">
        <v>0.32</v>
      </c>
      <c r="Q142" s="795"/>
      <c r="R142" s="99">
        <v>1</v>
      </c>
      <c r="S142" s="531"/>
      <c r="T142" s="884">
        <f t="shared" si="2"/>
        <v>0.184</v>
      </c>
      <c r="U142" s="31"/>
      <c r="V142" s="31"/>
      <c r="W142" s="796"/>
      <c r="X142" s="9"/>
    </row>
    <row r="143" spans="1:24" ht="12.95" customHeight="1" outlineLevel="1" x14ac:dyDescent="0.25">
      <c r="A143" s="7"/>
      <c r="B143" s="8"/>
      <c r="C143" s="18"/>
      <c r="D143" s="18"/>
      <c r="E143" s="18"/>
      <c r="F143" s="34"/>
      <c r="G143" s="792"/>
      <c r="H143" s="793" t="s">
        <v>140</v>
      </c>
      <c r="I143" s="137">
        <v>350</v>
      </c>
      <c r="J143" s="794">
        <v>1.5</v>
      </c>
      <c r="K143" s="101">
        <v>0.01</v>
      </c>
      <c r="L143" s="531"/>
      <c r="M143" s="797">
        <f t="shared" si="3"/>
        <v>0.23699999999999999</v>
      </c>
      <c r="N143" s="792"/>
      <c r="O143" s="531"/>
      <c r="P143" s="99">
        <v>0.42</v>
      </c>
      <c r="Q143" s="795"/>
      <c r="R143" s="99">
        <v>1</v>
      </c>
      <c r="S143" s="531"/>
      <c r="T143" s="884">
        <f t="shared" si="2"/>
        <v>0.12</v>
      </c>
      <c r="U143" s="31"/>
      <c r="V143" s="31"/>
      <c r="W143" s="796"/>
      <c r="X143" s="9"/>
    </row>
    <row r="144" spans="1:24" ht="12.95" customHeight="1" outlineLevel="1" x14ac:dyDescent="0.25">
      <c r="A144" s="7"/>
      <c r="B144" s="8"/>
      <c r="C144" s="18"/>
      <c r="D144" s="18"/>
      <c r="E144" s="18"/>
      <c r="F144" s="34"/>
      <c r="G144" s="792"/>
      <c r="H144" s="793" t="s">
        <v>141</v>
      </c>
      <c r="I144" s="137">
        <v>50</v>
      </c>
      <c r="J144" s="794">
        <v>4.5</v>
      </c>
      <c r="K144" s="101">
        <v>0.01</v>
      </c>
      <c r="L144" s="531"/>
      <c r="M144" s="797">
        <f t="shared" si="3"/>
        <v>0.23699999999999999</v>
      </c>
      <c r="N144" s="792"/>
      <c r="O144" s="531"/>
      <c r="P144" s="99">
        <v>0.51</v>
      </c>
      <c r="Q144" s="795"/>
      <c r="R144" s="99">
        <v>1</v>
      </c>
      <c r="S144" s="531"/>
      <c r="T144" s="884">
        <f t="shared" si="2"/>
        <v>0.12</v>
      </c>
      <c r="U144" s="31"/>
      <c r="V144" s="31"/>
      <c r="W144" s="796"/>
      <c r="X144" s="9"/>
    </row>
    <row r="145" spans="1:25" ht="12.95" customHeight="1" outlineLevel="1" x14ac:dyDescent="0.25">
      <c r="A145" s="7"/>
      <c r="B145" s="8"/>
      <c r="C145" s="18"/>
      <c r="D145" s="18"/>
      <c r="E145" s="18"/>
      <c r="F145" s="34"/>
      <c r="G145" s="792"/>
      <c r="H145" s="793" t="s">
        <v>142</v>
      </c>
      <c r="I145" s="137">
        <v>50</v>
      </c>
      <c r="J145" s="794">
        <v>4.5</v>
      </c>
      <c r="K145" s="101">
        <v>0.01</v>
      </c>
      <c r="L145" s="531"/>
      <c r="M145" s="797">
        <f t="shared" si="3"/>
        <v>0.23699999999999999</v>
      </c>
      <c r="N145" s="792"/>
      <c r="O145" s="531"/>
      <c r="P145" s="99">
        <v>0.6</v>
      </c>
      <c r="Q145" s="795"/>
      <c r="R145" s="99">
        <v>1</v>
      </c>
      <c r="S145" s="531"/>
      <c r="T145" s="884">
        <f t="shared" si="2"/>
        <v>0.12</v>
      </c>
      <c r="U145" s="31"/>
      <c r="V145" s="31"/>
      <c r="W145" s="796"/>
      <c r="X145" s="9"/>
    </row>
    <row r="146" spans="1:25" ht="12.95" customHeight="1" outlineLevel="1" x14ac:dyDescent="0.25">
      <c r="A146" s="7"/>
      <c r="B146" s="8"/>
      <c r="C146" s="18"/>
      <c r="D146" s="18"/>
      <c r="E146" s="18"/>
      <c r="F146" s="27"/>
      <c r="G146" s="792" t="s">
        <v>1166</v>
      </c>
      <c r="H146" s="793" t="s">
        <v>382</v>
      </c>
      <c r="I146" s="137">
        <v>50</v>
      </c>
      <c r="J146" s="794">
        <v>4.5</v>
      </c>
      <c r="K146" s="101">
        <v>0.01</v>
      </c>
      <c r="L146" s="531"/>
      <c r="M146" s="797">
        <f t="shared" si="3"/>
        <v>0.23699999999999999</v>
      </c>
      <c r="N146" s="792"/>
      <c r="O146" s="531"/>
      <c r="P146" s="99">
        <v>0.42</v>
      </c>
      <c r="Q146" s="795"/>
      <c r="R146" s="99">
        <v>1</v>
      </c>
      <c r="S146" s="531"/>
      <c r="T146" s="884">
        <f t="shared" si="2"/>
        <v>0.12</v>
      </c>
      <c r="U146" s="31"/>
      <c r="V146" s="31"/>
      <c r="W146" s="796"/>
      <c r="X146" s="9"/>
    </row>
    <row r="147" spans="1:25" ht="12.95" customHeight="1" outlineLevel="1" x14ac:dyDescent="0.25">
      <c r="A147" s="7"/>
      <c r="B147" s="8"/>
      <c r="C147" s="18"/>
      <c r="D147" s="18"/>
      <c r="E147" s="18"/>
      <c r="F147" s="27"/>
      <c r="G147" s="792"/>
      <c r="H147" s="793" t="s">
        <v>134</v>
      </c>
      <c r="I147" s="137">
        <v>100</v>
      </c>
      <c r="J147" s="794">
        <v>2.2000000000000002</v>
      </c>
      <c r="K147" s="101">
        <v>0.01</v>
      </c>
      <c r="L147" s="531"/>
      <c r="M147" s="797">
        <f t="shared" si="3"/>
        <v>0.23699999999999999</v>
      </c>
      <c r="N147" s="792"/>
      <c r="O147" s="531"/>
      <c r="P147" s="99">
        <v>0.42</v>
      </c>
      <c r="Q147" s="795"/>
      <c r="R147" s="99">
        <v>1</v>
      </c>
      <c r="S147" s="531"/>
      <c r="T147" s="884">
        <f t="shared" si="2"/>
        <v>0.12</v>
      </c>
      <c r="U147" s="31"/>
      <c r="V147" s="31"/>
      <c r="W147" s="796"/>
      <c r="X147" s="9"/>
    </row>
    <row r="148" spans="1:25" ht="12.95" customHeight="1" outlineLevel="1" x14ac:dyDescent="0.25">
      <c r="A148" s="7"/>
      <c r="B148" s="8"/>
      <c r="C148" s="18"/>
      <c r="D148" s="18"/>
      <c r="E148" s="18"/>
      <c r="F148" s="27"/>
      <c r="G148" s="792"/>
      <c r="H148" s="793" t="s">
        <v>135</v>
      </c>
      <c r="I148" s="137">
        <v>100</v>
      </c>
      <c r="J148" s="794">
        <v>2.2000000000000002</v>
      </c>
      <c r="K148" s="101">
        <v>0.01</v>
      </c>
      <c r="L148" s="531"/>
      <c r="M148" s="797">
        <f t="shared" si="3"/>
        <v>0.23699999999999999</v>
      </c>
      <c r="N148" s="792"/>
      <c r="O148" s="531"/>
      <c r="P148" s="99">
        <v>0.32</v>
      </c>
      <c r="Q148" s="795"/>
      <c r="R148" s="99">
        <v>1</v>
      </c>
      <c r="S148" s="531"/>
      <c r="T148" s="884">
        <f t="shared" si="2"/>
        <v>0.184</v>
      </c>
      <c r="U148" s="31"/>
      <c r="V148" s="31"/>
      <c r="W148" s="796"/>
      <c r="X148" s="9"/>
    </row>
    <row r="149" spans="1:25" ht="12.95" customHeight="1" outlineLevel="1" x14ac:dyDescent="0.25">
      <c r="A149" s="7"/>
      <c r="B149" s="8"/>
      <c r="C149" s="18"/>
      <c r="D149" s="18"/>
      <c r="E149" s="18"/>
      <c r="F149" s="27"/>
      <c r="G149" s="792"/>
      <c r="H149" s="793" t="s">
        <v>136</v>
      </c>
      <c r="I149" s="137">
        <v>150</v>
      </c>
      <c r="J149" s="794">
        <v>1.8</v>
      </c>
      <c r="K149" s="101">
        <v>0.01</v>
      </c>
      <c r="L149" s="531"/>
      <c r="M149" s="797">
        <f t="shared" si="3"/>
        <v>0.23699999999999999</v>
      </c>
      <c r="N149" s="792"/>
      <c r="O149" s="531"/>
      <c r="P149" s="99">
        <v>0.14000000000000001</v>
      </c>
      <c r="Q149" s="795"/>
      <c r="R149" s="99">
        <v>1</v>
      </c>
      <c r="S149" s="531"/>
      <c r="T149" s="884">
        <f t="shared" si="2"/>
        <v>0.2</v>
      </c>
      <c r="U149" s="31"/>
      <c r="V149" s="31"/>
      <c r="W149" s="796"/>
      <c r="X149" s="9"/>
    </row>
    <row r="150" spans="1:25" ht="12.95" customHeight="1" outlineLevel="1" x14ac:dyDescent="0.25">
      <c r="A150" s="7"/>
      <c r="B150" s="8"/>
      <c r="C150" s="18"/>
      <c r="D150" s="18"/>
      <c r="E150" s="18"/>
      <c r="F150" s="37"/>
      <c r="G150" s="792"/>
      <c r="H150" s="793" t="s">
        <v>137</v>
      </c>
      <c r="I150" s="137">
        <v>300</v>
      </c>
      <c r="J150" s="794">
        <v>0.75</v>
      </c>
      <c r="K150" s="101">
        <v>0.01</v>
      </c>
      <c r="L150" s="531"/>
      <c r="M150" s="797">
        <f t="shared" si="3"/>
        <v>0.23699999999999999</v>
      </c>
      <c r="N150" s="792"/>
      <c r="O150" s="531"/>
      <c r="P150" s="99">
        <v>0.12</v>
      </c>
      <c r="Q150" s="795"/>
      <c r="R150" s="99">
        <v>1</v>
      </c>
      <c r="S150" s="531"/>
      <c r="T150" s="884">
        <f t="shared" si="2"/>
        <v>0.2</v>
      </c>
      <c r="U150" s="31"/>
      <c r="V150" s="31"/>
      <c r="W150" s="796"/>
      <c r="X150" s="9"/>
    </row>
    <row r="151" spans="1:25" ht="12.95" customHeight="1" outlineLevel="1" x14ac:dyDescent="0.25">
      <c r="A151" s="7"/>
      <c r="B151" s="8"/>
      <c r="C151" s="18"/>
      <c r="D151" s="18"/>
      <c r="E151" s="18"/>
      <c r="F151" s="34"/>
      <c r="G151" s="792"/>
      <c r="H151" s="793" t="s">
        <v>138</v>
      </c>
      <c r="I151" s="137">
        <v>300</v>
      </c>
      <c r="J151" s="794">
        <v>0.75</v>
      </c>
      <c r="K151" s="101">
        <v>0.01</v>
      </c>
      <c r="L151" s="531"/>
      <c r="M151" s="797">
        <f t="shared" si="3"/>
        <v>0.23699999999999999</v>
      </c>
      <c r="N151" s="792"/>
      <c r="O151" s="531"/>
      <c r="P151" s="99">
        <v>0.23</v>
      </c>
      <c r="Q151" s="795"/>
      <c r="R151" s="99">
        <v>1</v>
      </c>
      <c r="S151" s="531"/>
      <c r="T151" s="884">
        <f t="shared" si="2"/>
        <v>0.2</v>
      </c>
      <c r="U151" s="31"/>
      <c r="V151" s="31"/>
      <c r="W151" s="796"/>
      <c r="X151" s="9"/>
    </row>
    <row r="152" spans="1:25" ht="12.95" customHeight="1" outlineLevel="1" x14ac:dyDescent="0.25">
      <c r="A152" s="7"/>
      <c r="B152" s="8"/>
      <c r="C152" s="18"/>
      <c r="D152" s="18"/>
      <c r="E152" s="18"/>
      <c r="F152" s="34"/>
      <c r="G152" s="792"/>
      <c r="H152" s="793" t="s">
        <v>139</v>
      </c>
      <c r="I152" s="137">
        <v>325</v>
      </c>
      <c r="J152" s="794">
        <v>1</v>
      </c>
      <c r="K152" s="101">
        <v>0.01</v>
      </c>
      <c r="L152" s="531"/>
      <c r="M152" s="797">
        <f t="shared" si="3"/>
        <v>0.23699999999999999</v>
      </c>
      <c r="N152" s="792"/>
      <c r="O152" s="531"/>
      <c r="P152" s="99">
        <v>0.32</v>
      </c>
      <c r="Q152" s="795"/>
      <c r="R152" s="99">
        <v>1</v>
      </c>
      <c r="S152" s="531"/>
      <c r="T152" s="884">
        <f t="shared" si="2"/>
        <v>0.184</v>
      </c>
      <c r="U152" s="31"/>
      <c r="V152" s="31"/>
      <c r="W152" s="796"/>
      <c r="X152" s="9"/>
    </row>
    <row r="153" spans="1:25" ht="12.95" customHeight="1" outlineLevel="1" x14ac:dyDescent="0.25">
      <c r="A153" s="7"/>
      <c r="B153" s="8"/>
      <c r="C153" s="18"/>
      <c r="D153" s="18"/>
      <c r="E153" s="18"/>
      <c r="F153" s="34"/>
      <c r="G153" s="792"/>
      <c r="H153" s="793" t="s">
        <v>140</v>
      </c>
      <c r="I153" s="137">
        <v>350</v>
      </c>
      <c r="J153" s="794">
        <v>1.5</v>
      </c>
      <c r="K153" s="101">
        <v>0.01</v>
      </c>
      <c r="L153" s="531"/>
      <c r="M153" s="797">
        <f t="shared" si="3"/>
        <v>0.23699999999999999</v>
      </c>
      <c r="N153" s="792"/>
      <c r="O153" s="531"/>
      <c r="P153" s="99">
        <v>0.42</v>
      </c>
      <c r="Q153" s="795"/>
      <c r="R153" s="99">
        <v>1</v>
      </c>
      <c r="S153" s="531"/>
      <c r="T153" s="884">
        <f t="shared" si="2"/>
        <v>0.12</v>
      </c>
      <c r="U153" s="31"/>
      <c r="V153" s="31"/>
      <c r="W153" s="796"/>
      <c r="X153" s="9"/>
    </row>
    <row r="154" spans="1:25" ht="12.95" customHeight="1" outlineLevel="1" x14ac:dyDescent="0.25">
      <c r="A154" s="7"/>
      <c r="B154" s="8"/>
      <c r="C154" s="18"/>
      <c r="D154" s="18"/>
      <c r="E154" s="18"/>
      <c r="F154" s="34"/>
      <c r="G154" s="792"/>
      <c r="H154" s="793" t="s">
        <v>141</v>
      </c>
      <c r="I154" s="137">
        <v>50</v>
      </c>
      <c r="J154" s="794">
        <v>4.5</v>
      </c>
      <c r="K154" s="101">
        <v>0.01</v>
      </c>
      <c r="L154" s="531"/>
      <c r="M154" s="797">
        <f t="shared" si="3"/>
        <v>0.23699999999999999</v>
      </c>
      <c r="N154" s="792"/>
      <c r="O154" s="531"/>
      <c r="P154" s="99">
        <v>0.51</v>
      </c>
      <c r="Q154" s="795"/>
      <c r="R154" s="99">
        <v>1</v>
      </c>
      <c r="S154" s="531"/>
      <c r="T154" s="884">
        <f t="shared" si="2"/>
        <v>0.12</v>
      </c>
      <c r="U154" s="31"/>
      <c r="V154" s="31"/>
      <c r="W154" s="796"/>
      <c r="X154" s="9"/>
    </row>
    <row r="155" spans="1:25" ht="12.95" customHeight="1" outlineLevel="1" x14ac:dyDescent="0.25">
      <c r="A155" s="7"/>
      <c r="B155" s="8"/>
      <c r="C155" s="18"/>
      <c r="D155" s="18"/>
      <c r="E155" s="18"/>
      <c r="F155" s="34"/>
      <c r="G155" s="792"/>
      <c r="H155" s="793" t="s">
        <v>142</v>
      </c>
      <c r="I155" s="137">
        <v>50</v>
      </c>
      <c r="J155" s="794">
        <v>4.5</v>
      </c>
      <c r="K155" s="101">
        <v>0.01</v>
      </c>
      <c r="L155" s="531"/>
      <c r="M155" s="797">
        <f t="shared" si="3"/>
        <v>0.23699999999999999</v>
      </c>
      <c r="N155" s="792"/>
      <c r="O155" s="531"/>
      <c r="P155" s="99">
        <v>0.6</v>
      </c>
      <c r="Q155" s="795"/>
      <c r="R155" s="99">
        <v>1</v>
      </c>
      <c r="S155" s="531"/>
      <c r="T155" s="884">
        <f t="shared" si="2"/>
        <v>0.12</v>
      </c>
      <c r="U155" s="31"/>
      <c r="V155" s="31"/>
      <c r="W155" s="796"/>
      <c r="X155" s="9"/>
    </row>
    <row r="156" spans="1:25" ht="17.25" customHeight="1" x14ac:dyDescent="0.25">
      <c r="A156" s="7"/>
      <c r="B156" s="8"/>
      <c r="C156" s="18"/>
      <c r="D156" s="18"/>
      <c r="E156" s="18"/>
      <c r="F156" s="34"/>
      <c r="G156" s="792"/>
      <c r="H156" s="792"/>
      <c r="I156" s="792"/>
      <c r="J156" s="792"/>
      <c r="K156" s="792"/>
      <c r="L156" s="792"/>
      <c r="M156" s="792"/>
      <c r="N156" s="792"/>
      <c r="O156" s="792"/>
      <c r="P156" s="792"/>
      <c r="Q156" s="798"/>
      <c r="R156" s="798"/>
      <c r="S156" s="798"/>
      <c r="T156" s="531"/>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1167</v>
      </c>
      <c r="H163" s="14"/>
      <c r="I163" s="14"/>
      <c r="J163" s="14"/>
      <c r="K163" s="14"/>
      <c r="L163" s="14"/>
      <c r="M163" s="14"/>
      <c r="N163" s="14"/>
      <c r="O163" s="14"/>
      <c r="P163" s="14"/>
      <c r="Q163" s="14"/>
      <c r="R163" s="14"/>
      <c r="S163" s="14"/>
      <c r="T163" s="16"/>
      <c r="U163" s="77"/>
      <c r="V163" s="111"/>
      <c r="W163" s="111"/>
      <c r="X163" s="17"/>
      <c r="Y163" s="9"/>
    </row>
    <row r="164" spans="1:25" ht="12.95" customHeight="1" x14ac:dyDescent="0.2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5" customHeight="1" x14ac:dyDescent="0.25">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383</v>
      </c>
      <c r="J170" s="24" t="s">
        <v>56</v>
      </c>
      <c r="K170" s="24" t="s">
        <v>57</v>
      </c>
      <c r="L170" s="24" t="s">
        <v>58</v>
      </c>
      <c r="M170" s="24" t="s">
        <v>59</v>
      </c>
      <c r="N170" s="24" t="s">
        <v>880</v>
      </c>
      <c r="O170" s="24" t="s">
        <v>881</v>
      </c>
      <c r="P170" s="24" t="s">
        <v>882</v>
      </c>
      <c r="Q170" s="24" t="s">
        <v>1187</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1168</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1169</v>
      </c>
      <c r="H181" s="14"/>
      <c r="I181" s="14"/>
      <c r="J181" s="14"/>
      <c r="K181" s="14"/>
      <c r="L181" s="14"/>
      <c r="M181" s="14"/>
      <c r="N181" s="14"/>
      <c r="O181" s="14"/>
      <c r="P181" s="14"/>
      <c r="Q181" s="14"/>
      <c r="R181" s="14"/>
      <c r="S181" s="14"/>
      <c r="T181" s="16"/>
      <c r="U181" s="77"/>
      <c r="V181" s="111"/>
      <c r="W181" s="111"/>
      <c r="X181" s="17"/>
      <c r="Y181" s="9"/>
    </row>
    <row r="182" spans="1:25" ht="12.95" customHeight="1" x14ac:dyDescent="0.2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5" customHeight="1" x14ac:dyDescent="0.25">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2" t="s">
        <v>1170</v>
      </c>
      <c r="J187" s="102"/>
      <c r="K187" s="102"/>
      <c r="L187" s="102"/>
      <c r="M187" s="102"/>
      <c r="N187" s="246"/>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1171</v>
      </c>
      <c r="J188" s="24" t="s">
        <v>1172</v>
      </c>
      <c r="K188" s="24" t="s">
        <v>1173</v>
      </c>
      <c r="L188" s="24" t="s">
        <v>1174</v>
      </c>
      <c r="M188" s="24" t="s">
        <v>1175</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1176</v>
      </c>
      <c r="H199" s="14"/>
      <c r="I199" s="14"/>
      <c r="J199" s="14"/>
      <c r="K199" s="14"/>
      <c r="L199" s="14"/>
      <c r="M199" s="14"/>
      <c r="N199" s="14"/>
      <c r="O199" s="14"/>
      <c r="P199" s="14"/>
      <c r="Q199" s="14"/>
      <c r="R199" s="14"/>
      <c r="S199" s="14"/>
      <c r="T199" s="16"/>
      <c r="U199" s="77"/>
      <c r="V199" s="111"/>
      <c r="W199" s="111"/>
      <c r="X199" s="17"/>
      <c r="Y199" s="9"/>
    </row>
    <row r="200" spans="1:25" ht="12.95" customHeight="1" x14ac:dyDescent="0.2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5" customHeight="1" x14ac:dyDescent="0.25">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1177</v>
      </c>
      <c r="H209" s="38"/>
      <c r="I209" s="38"/>
      <c r="J209" s="99">
        <v>0.08</v>
      </c>
      <c r="K209" s="531"/>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1178</v>
      </c>
      <c r="H210" s="38"/>
      <c r="I210" s="38"/>
      <c r="J210" s="794">
        <v>4</v>
      </c>
      <c r="K210" s="531"/>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802"/>
      <c r="K211" s="531"/>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1179</v>
      </c>
      <c r="H212" s="38"/>
      <c r="I212" s="38"/>
      <c r="J212" s="101">
        <v>3.5000000000000003E-2</v>
      </c>
      <c r="K212" s="531"/>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1180</v>
      </c>
      <c r="H213" s="38"/>
      <c r="I213" s="38"/>
      <c r="J213" s="234">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E11" sqref="E11"/>
    </sheetView>
  </sheetViews>
  <sheetFormatPr defaultRowHeight="15" outlineLevelRow="1" x14ac:dyDescent="0.25"/>
  <cols>
    <col min="1" max="1" width="2.5703125" customWidth="1"/>
    <col min="2" max="2" width="4.42578125" customWidth="1"/>
    <col min="3" max="3" width="5" customWidth="1"/>
    <col min="4" max="4" width="3.42578125" customWidth="1"/>
    <col min="6" max="6" width="9.42578125" bestFit="1" customWidth="1"/>
    <col min="7" max="7" width="11" customWidth="1"/>
    <col min="8" max="16" width="10.5703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763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1115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93</v>
      </c>
      <c r="F20" s="18" t="s">
        <v>819</v>
      </c>
      <c r="G20" s="484" t="s">
        <v>762</v>
      </c>
      <c r="H20" s="484" t="s">
        <v>754</v>
      </c>
      <c r="I20" s="484" t="s">
        <v>755</v>
      </c>
      <c r="J20" s="484" t="s">
        <v>756</v>
      </c>
      <c r="K20" s="484" t="s">
        <v>757</v>
      </c>
      <c r="L20" s="484" t="s">
        <v>758</v>
      </c>
      <c r="M20" s="484" t="s">
        <v>759</v>
      </c>
      <c r="N20" s="484" t="s">
        <v>760</v>
      </c>
      <c r="O20" s="484" t="s">
        <v>761</v>
      </c>
      <c r="P20" s="23"/>
      <c r="Q20" s="23"/>
      <c r="R20" s="23"/>
      <c r="S20" s="23"/>
      <c r="T20" s="23" t="s">
        <v>93</v>
      </c>
      <c r="U20" s="23" t="s">
        <v>819</v>
      </c>
      <c r="V20" s="23" t="s">
        <v>762</v>
      </c>
      <c r="W20" s="23" t="s">
        <v>754</v>
      </c>
      <c r="X20" s="23" t="s">
        <v>755</v>
      </c>
      <c r="Y20" s="23" t="s">
        <v>756</v>
      </c>
      <c r="Z20" s="23" t="s">
        <v>757</v>
      </c>
      <c r="AA20" s="23" t="s">
        <v>758</v>
      </c>
      <c r="AB20" s="23" t="s">
        <v>759</v>
      </c>
      <c r="AC20" s="23" t="s">
        <v>760</v>
      </c>
      <c r="AD20" s="23" t="s">
        <v>761</v>
      </c>
      <c r="AE20" s="23"/>
      <c r="AF20" s="23"/>
      <c r="AG20" s="23"/>
      <c r="AH20" s="23"/>
      <c r="AI20" s="23"/>
      <c r="AJ20" s="23"/>
      <c r="AK20" s="23"/>
      <c r="AL20" s="17"/>
      <c r="AM20" s="9"/>
      <c r="AN20" s="9"/>
      <c r="AO20" s="9"/>
    </row>
    <row r="21" spans="1:41" outlineLevel="1" x14ac:dyDescent="0.25">
      <c r="A21" s="7"/>
      <c r="B21" s="8"/>
      <c r="C21" s="18"/>
      <c r="D21" s="27"/>
      <c r="E21" s="499" t="s">
        <v>384</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1070</v>
      </c>
      <c r="T21" t="s">
        <v>384</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25">
      <c r="A22" s="7"/>
      <c r="B22" s="8"/>
      <c r="C22" s="18"/>
      <c r="D22" s="27"/>
      <c r="E22" s="500" t="s">
        <v>385</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385</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25">
      <c r="A23" s="7"/>
      <c r="B23" s="8"/>
      <c r="C23" s="18"/>
      <c r="D23" s="27"/>
      <c r="E23" s="500" t="s">
        <v>386</v>
      </c>
      <c r="F23" s="643">
        <v>43606</v>
      </c>
      <c r="G23" s="643">
        <v>43628</v>
      </c>
      <c r="H23" s="2">
        <f>G23</f>
        <v>43628</v>
      </c>
      <c r="I23" s="643">
        <v>43628</v>
      </c>
      <c r="J23" s="2">
        <f>I23</f>
        <v>43628</v>
      </c>
      <c r="K23" s="643">
        <v>43628</v>
      </c>
      <c r="L23" s="2">
        <f>K23</f>
        <v>43628</v>
      </c>
      <c r="M23" s="643">
        <v>43614</v>
      </c>
      <c r="N23" s="2">
        <f t="shared" si="0"/>
        <v>43614</v>
      </c>
      <c r="O23" s="2">
        <f t="shared" si="0"/>
        <v>43614</v>
      </c>
      <c r="T23" t="s">
        <v>386</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25">
      <c r="A24" s="7"/>
      <c r="B24" s="8"/>
      <c r="C24" s="18"/>
      <c r="D24" s="27"/>
      <c r="E24" s="500" t="s">
        <v>387</v>
      </c>
      <c r="F24" s="643">
        <v>43628</v>
      </c>
      <c r="G24" s="643">
        <v>43684</v>
      </c>
      <c r="H24" s="2">
        <f>G24</f>
        <v>43684</v>
      </c>
      <c r="I24" s="643">
        <v>43684</v>
      </c>
      <c r="J24" s="2">
        <f>I24</f>
        <v>43684</v>
      </c>
      <c r="K24" s="643">
        <v>43684</v>
      </c>
      <c r="L24" s="2">
        <f>K24</f>
        <v>43684</v>
      </c>
      <c r="M24" s="643">
        <v>43684</v>
      </c>
      <c r="N24" s="2">
        <f t="shared" si="0"/>
        <v>43684</v>
      </c>
      <c r="O24" s="2">
        <f t="shared" si="0"/>
        <v>43684</v>
      </c>
      <c r="T24" t="s">
        <v>387</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25">
      <c r="A25" s="7"/>
      <c r="B25" s="8"/>
      <c r="C25" s="18"/>
      <c r="D25" s="27"/>
      <c r="E25" s="500" t="s">
        <v>388</v>
      </c>
      <c r="F25" s="643">
        <v>43684</v>
      </c>
      <c r="G25" s="643">
        <v>43733</v>
      </c>
      <c r="H25" s="2">
        <f>G25</f>
        <v>43733</v>
      </c>
      <c r="I25" s="643">
        <v>43733</v>
      </c>
      <c r="J25" s="2">
        <f>I25</f>
        <v>43733</v>
      </c>
      <c r="K25" s="643">
        <v>43733</v>
      </c>
      <c r="L25" s="2">
        <f>K25</f>
        <v>43733</v>
      </c>
      <c r="M25" s="643">
        <v>43733</v>
      </c>
      <c r="N25" s="2">
        <f t="shared" si="0"/>
        <v>43733</v>
      </c>
      <c r="O25" s="2">
        <f t="shared" si="0"/>
        <v>43733</v>
      </c>
      <c r="T25" t="s">
        <v>388</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25">
      <c r="A26" s="7"/>
      <c r="B26" s="8"/>
      <c r="C26" s="18"/>
      <c r="D26" s="27"/>
      <c r="E26" s="500" t="s">
        <v>389</v>
      </c>
      <c r="F26" s="643">
        <v>43733</v>
      </c>
      <c r="G26" s="643">
        <v>43753</v>
      </c>
      <c r="H26" s="2">
        <f>G26</f>
        <v>43753</v>
      </c>
      <c r="I26" s="643">
        <v>43753</v>
      </c>
      <c r="J26" s="2">
        <f>I26</f>
        <v>43753</v>
      </c>
      <c r="K26" s="643">
        <v>43753</v>
      </c>
      <c r="L26" s="2">
        <f>K26</f>
        <v>43753</v>
      </c>
      <c r="M26" s="643">
        <v>43753</v>
      </c>
      <c r="N26" s="2">
        <f t="shared" si="0"/>
        <v>43753</v>
      </c>
      <c r="O26" s="2">
        <f t="shared" si="0"/>
        <v>43753</v>
      </c>
      <c r="P26" t="s">
        <v>1071</v>
      </c>
      <c r="T26" t="s">
        <v>389</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25">
      <c r="A27" s="7"/>
      <c r="B27" s="8"/>
      <c r="C27" s="18"/>
      <c r="D27" s="27"/>
      <c r="E27" s="500" t="s">
        <v>390</v>
      </c>
      <c r="F27" s="643">
        <v>43778</v>
      </c>
      <c r="G27" s="643">
        <v>43784</v>
      </c>
      <c r="H27" s="643">
        <v>43769</v>
      </c>
      <c r="I27" s="643">
        <v>43784</v>
      </c>
      <c r="J27" s="643">
        <v>43766</v>
      </c>
      <c r="K27" s="643">
        <v>43789</v>
      </c>
      <c r="L27" s="643">
        <v>43775</v>
      </c>
      <c r="M27" s="643">
        <v>43797</v>
      </c>
      <c r="N27" s="643">
        <v>43770</v>
      </c>
      <c r="O27" s="2">
        <f>N27</f>
        <v>43770</v>
      </c>
      <c r="P27" t="s">
        <v>1069</v>
      </c>
      <c r="T27" t="s">
        <v>390</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25">
      <c r="A28" s="7"/>
      <c r="B28" s="8"/>
      <c r="C28" s="18"/>
      <c r="D28" s="27"/>
      <c r="E28" s="500" t="s">
        <v>391</v>
      </c>
      <c r="F28" s="643">
        <v>43809</v>
      </c>
      <c r="G28" s="643">
        <v>43852</v>
      </c>
      <c r="H28" s="643">
        <v>43852</v>
      </c>
      <c r="I28" s="643">
        <v>43852</v>
      </c>
      <c r="J28" s="643">
        <v>43852</v>
      </c>
      <c r="K28" s="643">
        <v>43852</v>
      </c>
      <c r="L28" s="643">
        <v>43852</v>
      </c>
      <c r="M28" s="643">
        <v>43852</v>
      </c>
      <c r="N28" s="643">
        <v>43852</v>
      </c>
      <c r="O28" s="2">
        <f>N28</f>
        <v>43852</v>
      </c>
      <c r="T28" t="s">
        <v>391</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25">
      <c r="A29" s="7"/>
      <c r="B29" s="8"/>
      <c r="C29" s="18"/>
      <c r="D29" s="27"/>
      <c r="E29" s="500" t="s">
        <v>392</v>
      </c>
      <c r="F29" s="643">
        <v>43852</v>
      </c>
      <c r="G29" s="643">
        <v>43891</v>
      </c>
      <c r="H29" s="643">
        <v>43891</v>
      </c>
      <c r="I29" s="643">
        <v>43891</v>
      </c>
      <c r="J29" s="643">
        <v>43891</v>
      </c>
      <c r="K29" s="643">
        <v>43891</v>
      </c>
      <c r="L29" s="643">
        <v>43891</v>
      </c>
      <c r="M29" s="643">
        <v>43891</v>
      </c>
      <c r="N29" s="643">
        <v>43891</v>
      </c>
      <c r="O29" s="2">
        <f>N29</f>
        <v>43891</v>
      </c>
      <c r="T29" t="s">
        <v>392</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25">
      <c r="A30" s="7"/>
      <c r="B30" s="8"/>
      <c r="C30" s="18"/>
      <c r="D30" s="27"/>
      <c r="E30" s="501" t="s">
        <v>393</v>
      </c>
      <c r="F30" s="643">
        <v>43902</v>
      </c>
      <c r="G30" s="643">
        <v>43922</v>
      </c>
      <c r="H30" s="643">
        <v>43922</v>
      </c>
      <c r="I30" s="643">
        <v>43922</v>
      </c>
      <c r="J30" s="643">
        <v>43922</v>
      </c>
      <c r="K30" s="643">
        <v>43922</v>
      </c>
      <c r="L30" s="643">
        <v>43922</v>
      </c>
      <c r="M30" s="643">
        <v>43922</v>
      </c>
      <c r="N30" s="643">
        <v>43922</v>
      </c>
      <c r="O30" s="2">
        <f>N30</f>
        <v>43922</v>
      </c>
      <c r="T30" t="s">
        <v>393</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25">
      <c r="A31" s="7"/>
      <c r="B31" s="8"/>
      <c r="C31" s="18"/>
      <c r="D31" s="27"/>
      <c r="E31" t="s">
        <v>394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394</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3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764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819</v>
      </c>
      <c r="H46" s="484" t="s">
        <v>762</v>
      </c>
      <c r="I46" s="484" t="s">
        <v>754</v>
      </c>
      <c r="J46" s="484" t="s">
        <v>755</v>
      </c>
      <c r="K46" s="484" t="s">
        <v>756</v>
      </c>
      <c r="L46" s="484" t="s">
        <v>757</v>
      </c>
      <c r="M46" s="484" t="s">
        <v>758</v>
      </c>
      <c r="N46" s="484" t="s">
        <v>759</v>
      </c>
      <c r="O46" s="484" t="s">
        <v>760</v>
      </c>
      <c r="P46" s="484" t="s">
        <v>761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3" t="s">
        <v>95</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2" t="s">
        <v>96</v>
      </c>
      <c r="G48" s="764">
        <v>21</v>
      </c>
      <c r="H48" s="764">
        <v>28</v>
      </c>
      <c r="I48" s="764">
        <v>28</v>
      </c>
      <c r="J48" s="764">
        <v>28</v>
      </c>
      <c r="K48" s="764">
        <v>28</v>
      </c>
      <c r="L48" s="764">
        <v>14</v>
      </c>
      <c r="M48" s="764">
        <v>14</v>
      </c>
      <c r="N48" s="764">
        <v>0</v>
      </c>
      <c r="O48" s="764">
        <v>0</v>
      </c>
      <c r="P48" s="764">
        <v>0</v>
      </c>
      <c r="Q48" s="36" t="s">
        <v>769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64">
        <v>7</v>
      </c>
      <c r="H49" s="764">
        <v>7</v>
      </c>
      <c r="I49" s="764">
        <v>7</v>
      </c>
      <c r="J49" s="764">
        <v>7</v>
      </c>
      <c r="K49" s="764">
        <v>7</v>
      </c>
      <c r="L49" s="764">
        <v>7</v>
      </c>
      <c r="M49" s="764">
        <v>7</v>
      </c>
      <c r="N49" s="764">
        <v>7</v>
      </c>
      <c r="O49" s="764">
        <v>7</v>
      </c>
      <c r="P49" s="764">
        <v>7</v>
      </c>
      <c r="Q49" s="36" t="s">
        <v>805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64">
        <v>7</v>
      </c>
      <c r="H50" s="764">
        <v>7</v>
      </c>
      <c r="I50" s="764">
        <v>7</v>
      </c>
      <c r="J50" s="764">
        <v>7</v>
      </c>
      <c r="K50" s="764">
        <v>7</v>
      </c>
      <c r="L50" s="764">
        <v>7</v>
      </c>
      <c r="M50" s="764">
        <v>7</v>
      </c>
      <c r="N50" s="764">
        <v>7</v>
      </c>
      <c r="O50" s="764">
        <v>7</v>
      </c>
      <c r="P50" s="764">
        <v>7</v>
      </c>
      <c r="Q50" s="36" t="s">
        <v>805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1116</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2" t="s">
        <v>97</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1116</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3" t="s">
        <v>98</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2" t="s">
        <v>99</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7" t="s">
        <v>1116</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2" t="s">
        <v>100</v>
      </c>
      <c r="G62" s="764">
        <v>7</v>
      </c>
      <c r="H62" s="764">
        <v>7</v>
      </c>
      <c r="I62" s="764">
        <v>7</v>
      </c>
      <c r="J62" s="764">
        <v>7</v>
      </c>
      <c r="K62" s="764">
        <v>7</v>
      </c>
      <c r="L62" s="764">
        <v>7</v>
      </c>
      <c r="M62" s="764">
        <v>7</v>
      </c>
      <c r="N62" s="764">
        <v>7</v>
      </c>
      <c r="O62" s="764">
        <v>7</v>
      </c>
      <c r="P62" s="764">
        <v>7</v>
      </c>
      <c r="Q62" s="36" t="s">
        <v>766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64">
        <v>28</v>
      </c>
      <c r="H63" s="764">
        <v>28</v>
      </c>
      <c r="I63" s="764">
        <v>28</v>
      </c>
      <c r="J63" s="764">
        <v>28</v>
      </c>
      <c r="K63" s="764">
        <v>28</v>
      </c>
      <c r="L63" s="764">
        <v>28</v>
      </c>
      <c r="M63" s="764">
        <v>28</v>
      </c>
      <c r="N63" s="764">
        <v>28</v>
      </c>
      <c r="O63" s="764">
        <v>28</v>
      </c>
      <c r="P63" s="764">
        <v>28</v>
      </c>
      <c r="Q63" s="36" t="s">
        <v>768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7" t="s">
        <v>1116</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3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753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97" t="s">
        <v>766</v>
      </c>
      <c r="H95" s="897"/>
      <c r="I95" s="897"/>
      <c r="J95" s="897"/>
      <c r="K95" s="897" t="s">
        <v>767</v>
      </c>
      <c r="L95" s="897"/>
      <c r="M95" s="897" t="s">
        <v>768</v>
      </c>
      <c r="N95" s="897"/>
      <c r="O95" s="18"/>
      <c r="P95" s="23"/>
      <c r="Q95" s="23"/>
      <c r="R95" s="23"/>
      <c r="S95" s="23"/>
      <c r="T95" s="23"/>
      <c r="U95" s="18" t="s">
        <v>1115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4" t="s">
        <v>819</v>
      </c>
      <c r="G97" s="484" t="s">
        <v>762</v>
      </c>
      <c r="H97" s="484" t="s">
        <v>754</v>
      </c>
      <c r="I97" s="484" t="s">
        <v>755</v>
      </c>
      <c r="J97" s="484" t="s">
        <v>756</v>
      </c>
      <c r="K97" s="484" t="s">
        <v>757</v>
      </c>
      <c r="L97" s="484" t="s">
        <v>758</v>
      </c>
      <c r="M97" s="484" t="s">
        <v>759</v>
      </c>
      <c r="N97" s="484" t="s">
        <v>760</v>
      </c>
      <c r="O97" s="484" t="s">
        <v>761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770</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784</v>
      </c>
      <c r="R98" s="3"/>
      <c r="S98" s="3"/>
      <c r="T98" s="3" t="s">
        <v>770</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25">
      <c r="A99" s="7"/>
      <c r="B99" s="8"/>
      <c r="C99" s="18"/>
      <c r="D99" s="34"/>
      <c r="E99" s="28" t="s">
        <v>771</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771</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25">
      <c r="A100" s="7"/>
      <c r="B100" s="8"/>
      <c r="C100" s="18"/>
      <c r="D100" s="34"/>
      <c r="E100" s="28" t="s">
        <v>772</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772</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25">
      <c r="A101" s="7"/>
      <c r="B101" s="8"/>
      <c r="C101" s="18"/>
      <c r="D101" s="27"/>
      <c r="E101" s="28" t="s">
        <v>773</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773</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25">
      <c r="A102" s="7"/>
      <c r="B102" s="8"/>
      <c r="C102" s="18"/>
      <c r="D102" s="27"/>
      <c r="E102" s="28" t="s">
        <v>774</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956</v>
      </c>
      <c r="R102" s="157"/>
      <c r="S102" s="621"/>
      <c r="T102" s="621" t="s">
        <v>774</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25">
      <c r="A103" s="7"/>
      <c r="B103" s="8"/>
      <c r="C103" s="18"/>
      <c r="D103" s="27"/>
      <c r="E103" s="28" t="s">
        <v>775</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955</v>
      </c>
      <c r="R103" s="157"/>
      <c r="S103" s="157"/>
      <c r="T103" s="157" t="s">
        <v>775</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25">
      <c r="A104" s="7"/>
      <c r="B104" s="8"/>
      <c r="C104" s="18"/>
      <c r="D104" s="27"/>
      <c r="E104" s="28" t="s">
        <v>776</v>
      </c>
      <c r="F104" s="485">
        <v>43678</v>
      </c>
      <c r="G104" s="485">
        <v>43678</v>
      </c>
      <c r="H104" s="485">
        <v>43678</v>
      </c>
      <c r="I104" s="485">
        <v>43678</v>
      </c>
      <c r="J104" s="485">
        <v>43678</v>
      </c>
      <c r="K104" s="485">
        <v>43678</v>
      </c>
      <c r="L104" s="485">
        <v>43678</v>
      </c>
      <c r="M104" s="485">
        <v>43678</v>
      </c>
      <c r="N104" s="485">
        <v>43678</v>
      </c>
      <c r="O104" s="485">
        <v>43678</v>
      </c>
      <c r="R104" s="157"/>
      <c r="S104" s="157"/>
      <c r="T104" s="157" t="s">
        <v>776</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25">
      <c r="A105" s="7"/>
      <c r="B105" s="8"/>
      <c r="C105" s="18"/>
      <c r="D105" s="27"/>
      <c r="E105" s="28" t="s">
        <v>777</v>
      </c>
      <c r="F105" s="485">
        <v>43709</v>
      </c>
      <c r="G105" s="485">
        <v>43709</v>
      </c>
      <c r="H105" s="485">
        <v>43709</v>
      </c>
      <c r="I105" s="485">
        <v>43709</v>
      </c>
      <c r="J105" s="485">
        <v>43678</v>
      </c>
      <c r="K105" s="485">
        <v>43678</v>
      </c>
      <c r="L105" s="485">
        <v>43678</v>
      </c>
      <c r="M105" s="485">
        <v>43709</v>
      </c>
      <c r="N105" s="485">
        <v>43709</v>
      </c>
      <c r="O105" s="485">
        <v>43709</v>
      </c>
      <c r="R105" s="157"/>
      <c r="S105" s="157"/>
      <c r="T105" s="157" t="s">
        <v>777</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25">
      <c r="A106" s="7"/>
      <c r="B106" s="8"/>
      <c r="C106" s="18"/>
      <c r="D106" s="27"/>
      <c r="E106" s="28" t="s">
        <v>778</v>
      </c>
      <c r="F106" s="627">
        <v>43753</v>
      </c>
      <c r="G106" s="627">
        <v>43753</v>
      </c>
      <c r="H106" s="627">
        <v>43753</v>
      </c>
      <c r="I106" s="627">
        <v>43753</v>
      </c>
      <c r="J106" s="627">
        <v>43753</v>
      </c>
      <c r="K106" s="627">
        <v>43753</v>
      </c>
      <c r="L106" s="627">
        <v>43753</v>
      </c>
      <c r="M106" s="627">
        <v>43753</v>
      </c>
      <c r="N106" s="627">
        <v>43753</v>
      </c>
      <c r="O106" s="627">
        <v>43753</v>
      </c>
      <c r="R106" s="157"/>
      <c r="S106" s="157"/>
      <c r="T106" s="157" t="s">
        <v>778</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25">
      <c r="A107" s="7"/>
      <c r="B107" s="8"/>
      <c r="C107" s="18"/>
      <c r="D107" s="27"/>
      <c r="E107" s="28" t="s">
        <v>779</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782</v>
      </c>
      <c r="R107" s="157"/>
      <c r="S107" s="157"/>
      <c r="T107" s="157" t="s">
        <v>779</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25">
      <c r="A108" s="7"/>
      <c r="B108" s="8"/>
      <c r="C108" s="18"/>
      <c r="D108" s="27"/>
      <c r="E108" s="28" t="s">
        <v>489</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783</v>
      </c>
      <c r="R108" s="157"/>
      <c r="S108" s="157"/>
      <c r="T108" s="157" t="s">
        <v>489</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25">
      <c r="A109" s="7"/>
      <c r="B109" s="8"/>
      <c r="C109" s="18"/>
      <c r="D109" s="27"/>
      <c r="E109" s="28" t="s">
        <v>780</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785</v>
      </c>
      <c r="R109" s="3"/>
      <c r="S109" s="3"/>
      <c r="T109" s="3" t="s">
        <v>780</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25">
      <c r="A110" s="7"/>
      <c r="B110" s="8"/>
      <c r="C110" s="18"/>
      <c r="D110" s="27"/>
      <c r="E110" s="28" t="s">
        <v>781</v>
      </c>
      <c r="F110" s="485">
        <v>43862</v>
      </c>
      <c r="G110" s="485">
        <v>43862</v>
      </c>
      <c r="H110" s="485">
        <v>43862</v>
      </c>
      <c r="I110" s="485">
        <v>43862</v>
      </c>
      <c r="J110" s="485">
        <v>43862</v>
      </c>
      <c r="K110" s="485">
        <v>43862</v>
      </c>
      <c r="L110" s="485">
        <v>43862</v>
      </c>
      <c r="M110" s="485">
        <v>43862</v>
      </c>
      <c r="N110" s="485">
        <v>43862</v>
      </c>
      <c r="O110" s="485">
        <v>43862</v>
      </c>
      <c r="R110" s="3"/>
      <c r="S110" s="3"/>
      <c r="T110" s="3" t="s">
        <v>781</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25">
      <c r="A111" s="7"/>
      <c r="B111" s="8"/>
      <c r="C111" s="18"/>
      <c r="D111" s="27"/>
      <c r="E111" s="28" t="s">
        <v>786</v>
      </c>
      <c r="F111" s="485">
        <v>43891</v>
      </c>
      <c r="G111" s="485">
        <v>43891</v>
      </c>
      <c r="H111" s="485">
        <v>43891</v>
      </c>
      <c r="I111" s="485">
        <v>43891</v>
      </c>
      <c r="J111" s="485">
        <v>43891</v>
      </c>
      <c r="K111" s="485">
        <v>43891</v>
      </c>
      <c r="L111" s="485">
        <v>43891</v>
      </c>
      <c r="M111" s="485">
        <v>43891</v>
      </c>
      <c r="N111" s="485">
        <v>43891</v>
      </c>
      <c r="O111" s="485">
        <v>43891</v>
      </c>
      <c r="R111" s="3"/>
      <c r="S111" s="3"/>
      <c r="T111" s="3" t="s">
        <v>786</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1096</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1124</v>
      </c>
      <c r="R112" s="3"/>
      <c r="S112" s="3"/>
      <c r="T112" s="3" t="s">
        <v>1096</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3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19" priority="2">
      <formula>(G23&lt;G22)</formula>
    </cfRule>
  </conditionalFormatting>
  <conditionalFormatting sqref="G22:N22 F22:F31 L23:N28 G27:K28 G29:N30 G31:O31">
    <cfRule type="expression" dxfId="18" priority="5">
      <formula>(F22&lt;F21)</formula>
    </cfRule>
  </conditionalFormatting>
  <conditionalFormatting sqref="G21:O21 G22:J22 L22:N22 O22:O30 J23:J26">
    <cfRule type="expression" dxfId="17" priority="141">
      <formula>(G21&lt;#REF!)</formula>
    </cfRule>
  </conditionalFormatting>
  <conditionalFormatting sqref="K22">
    <cfRule type="expression" dxfId="16" priority="139">
      <formula>(K22&lt;#REF!)</formula>
    </cfRule>
  </conditionalFormatting>
  <conditionalFormatting sqref="K23:K26">
    <cfRule type="expression" dxfId="15"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45" workbookViewId="0">
      <selection activeCell="V628" sqref="V628:V63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35" customHeight="1" outlineLevel="1" collapsed="1" x14ac:dyDescent="0.2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35" customHeight="1" outlineLevel="1" x14ac:dyDescent="0.2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3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3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3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3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3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3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3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35" customHeight="1" outlineLevel="1" x14ac:dyDescent="0.25">
      <c r="A16" s="7"/>
      <c r="B16" s="69"/>
      <c r="C16" s="18"/>
      <c r="D16" s="18"/>
      <c r="E16" s="18"/>
      <c r="F16" s="14"/>
      <c r="G16" s="90" t="s">
        <v>116</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35" customHeight="1" outlineLevel="1" x14ac:dyDescent="0.2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35" customHeight="1" outlineLevel="1" x14ac:dyDescent="0.2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3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35" customHeight="1" outlineLevel="1" x14ac:dyDescent="0.25">
      <c r="A20" s="7"/>
      <c r="B20" s="69"/>
      <c r="C20" s="18"/>
      <c r="D20" s="18"/>
      <c r="E20" s="18"/>
      <c r="F20" s="14"/>
      <c r="G20" s="89"/>
      <c r="H20" s="91" t="s">
        <v>1238</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35" customHeight="1" outlineLevel="1" x14ac:dyDescent="0.25">
      <c r="A21" s="7"/>
      <c r="B21" s="69"/>
      <c r="C21" s="18"/>
      <c r="D21" s="18"/>
      <c r="E21" s="18"/>
      <c r="F21" s="14"/>
      <c r="G21" s="89"/>
      <c r="H21" s="89" t="s">
        <v>1240</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3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35" customHeight="1" outlineLevel="1" x14ac:dyDescent="0.25">
      <c r="A23" s="7"/>
      <c r="B23" s="69"/>
      <c r="C23" s="18"/>
      <c r="D23" s="18"/>
      <c r="E23" s="18"/>
      <c r="F23" s="14"/>
      <c r="G23" s="89"/>
      <c r="H23" s="89" t="s">
        <v>1239</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35" customHeight="1" outlineLevel="1" x14ac:dyDescent="0.25">
      <c r="A24" s="7"/>
      <c r="B24" s="69"/>
      <c r="C24" s="18"/>
      <c r="D24" s="18"/>
      <c r="E24" s="18"/>
      <c r="F24" s="14"/>
      <c r="G24" s="89"/>
      <c r="H24" s="89" t="s">
        <v>1057</v>
      </c>
      <c r="I24" s="89"/>
      <c r="J24" s="89" t="s">
        <v>384</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35" customHeight="1" outlineLevel="1" x14ac:dyDescent="0.25">
      <c r="A25" s="7"/>
      <c r="B25" s="69"/>
      <c r="C25" s="18"/>
      <c r="D25" s="18"/>
      <c r="E25" s="18"/>
      <c r="F25" s="14"/>
      <c r="G25" s="89"/>
      <c r="H25" s="89"/>
      <c r="I25" s="89"/>
      <c r="J25" s="89" t="s">
        <v>385</v>
      </c>
      <c r="K25" s="815">
        <f>MIN(1,(MAX(0, Periods!U23-(K$21+K$20))+MAX(0,K$21-Periods!U22))/(Periods!U23-Periods!U22))</f>
        <v>0</v>
      </c>
      <c r="L25" s="815">
        <f>MIN(1,(MAX(0, Periods!V23-(L$21+L$20))+MAX(0,L$21-Periods!V22))/(Periods!V23-Periods!V22))</f>
        <v>0.74285714285714288</v>
      </c>
      <c r="M25" s="815">
        <f>MIN(1,(MAX(0, Periods!W23-(M$21+M$20))+MAX(0,M$21-Periods!W22))/(Periods!W23-Periods!W22))</f>
        <v>0.74285714285714288</v>
      </c>
      <c r="N25" s="815">
        <f>MIN(1,(MAX(0, Periods!X23-(N$21+N$20))+MAX(0,N$21-Periods!X22))/(Periods!X23-Periods!X22))</f>
        <v>0.74285714285714288</v>
      </c>
      <c r="O25" s="815">
        <f>MIN(1,(MAX(0, Periods!Y23-(O$21+O$20))+MAX(0,O$21-Periods!Y22))/(Periods!Y23-Periods!Y22))</f>
        <v>0.74285714285714288</v>
      </c>
      <c r="P25" s="815">
        <f>MIN(1,(MAX(0, Periods!Z23-(P$21+P$20))+MAX(0,P$21-Periods!Z22))/(Periods!Z23-Periods!Z22))</f>
        <v>0.14285714285714285</v>
      </c>
      <c r="Q25" s="815">
        <f>MIN(1,(MAX(0, Periods!AA23-(Q$21+Q$20))+MAX(0,Q$21-Periods!AA22))/(Periods!AA23-Periods!AA22))</f>
        <v>0.14285714285714285</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35" customHeight="1" outlineLevel="1" x14ac:dyDescent="0.25">
      <c r="A26" s="7"/>
      <c r="B26" s="69"/>
      <c r="C26" s="18"/>
      <c r="D26" s="18"/>
      <c r="E26" s="18"/>
      <c r="F26" s="14"/>
      <c r="G26" s="89"/>
      <c r="H26" s="89"/>
      <c r="I26" s="89"/>
      <c r="J26" s="89" t="s">
        <v>386</v>
      </c>
      <c r="K26" s="815">
        <f>MIN(1,(MAX(0, Periods!U24-(K$21+K$20))+MAX(0,K$21-Periods!U23))/(Periods!U24-Periods!U23))</f>
        <v>0.5714285714285714</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1</v>
      </c>
      <c r="Q26" s="815">
        <f>MIN(1,(MAX(0, Periods!AA24-(Q$21+Q$20))+MAX(0,Q$21-Periods!AA23))/(Periods!AA24-Periods!AA23))</f>
        <v>1</v>
      </c>
      <c r="R26" s="815">
        <f>MIN(1,(MAX(0, Periods!AB24-(R$21+R$20))+MAX(0,R$21-Periods!AB23))/(Periods!AB24-Periods!AB23))</f>
        <v>0.5714285714285714</v>
      </c>
      <c r="S26" s="815">
        <f>MIN(1,(MAX(0, Periods!AC24-(S$21+S$20))+MAX(0,S$21-Periods!AC23))/(Periods!AC24-Periods!AC23))</f>
        <v>0.5714285714285714</v>
      </c>
      <c r="T26" s="815">
        <f>MIN(1,(MAX(0, Periods!AD24-(T$21+T$20))+MAX(0,T$21-Periods!AD23))/(Periods!AD24-Periods!AD23))</f>
        <v>0.5714285714285714</v>
      </c>
      <c r="U26" s="89"/>
      <c r="V26" s="89"/>
      <c r="W26" s="89"/>
      <c r="X26" s="89"/>
      <c r="Y26" s="89"/>
      <c r="Z26" s="89"/>
      <c r="AA26" s="14"/>
      <c r="AB26" s="14"/>
      <c r="AC26" s="14"/>
      <c r="AD26" s="14"/>
      <c r="AE26" s="17"/>
      <c r="AF26" s="71"/>
    </row>
    <row r="27" spans="1:32" ht="13.35" customHeight="1" outlineLevel="1" x14ac:dyDescent="0.25">
      <c r="A27" s="7"/>
      <c r="B27" s="69"/>
      <c r="C27" s="18"/>
      <c r="D27" s="18"/>
      <c r="E27" s="18"/>
      <c r="F27" s="14"/>
      <c r="G27" s="89"/>
      <c r="H27" s="89"/>
      <c r="I27" s="89"/>
      <c r="J27" s="89" t="s">
        <v>387</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35" customHeight="1" outlineLevel="1" x14ac:dyDescent="0.25">
      <c r="A28" s="7"/>
      <c r="B28" s="69"/>
      <c r="C28" s="18"/>
      <c r="D28" s="18"/>
      <c r="E28" s="18"/>
      <c r="F28" s="14"/>
      <c r="G28" s="89"/>
      <c r="H28" s="89"/>
      <c r="I28" s="89"/>
      <c r="J28" s="89" t="s">
        <v>388</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35" customHeight="1" outlineLevel="1" x14ac:dyDescent="0.25">
      <c r="A29" s="7"/>
      <c r="B29" s="69"/>
      <c r="C29" s="18"/>
      <c r="D29" s="18"/>
      <c r="E29" s="18"/>
      <c r="F29" s="14"/>
      <c r="G29" s="89"/>
      <c r="H29" s="89"/>
      <c r="I29" s="89"/>
      <c r="J29" s="89" t="s">
        <v>389</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35" customHeight="1" outlineLevel="1" x14ac:dyDescent="0.25">
      <c r="A30" s="7"/>
      <c r="B30" s="69"/>
      <c r="C30" s="18"/>
      <c r="D30" s="18"/>
      <c r="E30" s="18"/>
      <c r="F30" s="14"/>
      <c r="G30" s="89"/>
      <c r="H30" s="89"/>
      <c r="I30" s="89"/>
      <c r="J30" s="89" t="s">
        <v>390</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35" customHeight="1" outlineLevel="1" x14ac:dyDescent="0.25">
      <c r="A31" s="7"/>
      <c r="B31" s="69"/>
      <c r="C31" s="18"/>
      <c r="D31" s="18"/>
      <c r="E31" s="18"/>
      <c r="F31" s="14"/>
      <c r="G31" s="89"/>
      <c r="H31" s="89"/>
      <c r="I31" s="89"/>
      <c r="J31" s="89" t="s">
        <v>391</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35" customHeight="1" outlineLevel="1" x14ac:dyDescent="0.25">
      <c r="A32" s="7"/>
      <c r="B32" s="69"/>
      <c r="C32" s="18"/>
      <c r="D32" s="18"/>
      <c r="E32" s="18"/>
      <c r="F32" s="14"/>
      <c r="G32" s="89"/>
      <c r="H32" s="89"/>
      <c r="I32" s="89"/>
      <c r="J32" s="89" t="s">
        <v>392</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35" customHeight="1" outlineLevel="1" x14ac:dyDescent="0.25">
      <c r="A33" s="7"/>
      <c r="B33" s="69"/>
      <c r="C33" s="18"/>
      <c r="D33" s="18"/>
      <c r="E33" s="18"/>
      <c r="F33" s="14"/>
      <c r="G33" s="89"/>
      <c r="H33" s="89"/>
      <c r="I33" s="89"/>
      <c r="J33" s="89" t="s">
        <v>393</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118</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112</v>
      </c>
      <c r="H35" s="40"/>
      <c r="I35" s="40"/>
      <c r="J35" s="40"/>
      <c r="K35" s="40"/>
      <c r="L35" s="40"/>
      <c r="M35" s="40"/>
      <c r="N35" s="40"/>
      <c r="O35" s="40"/>
      <c r="P35" s="40"/>
      <c r="Q35" s="40"/>
      <c r="R35" s="40"/>
      <c r="S35" s="40"/>
      <c r="T35" s="96"/>
      <c r="U35" s="96"/>
      <c r="V35" s="96"/>
      <c r="W35" s="96"/>
      <c r="X35" s="96"/>
      <c r="Y35" s="96"/>
      <c r="Z35" s="96"/>
      <c r="AA35" s="96"/>
      <c r="AB35" s="96"/>
      <c r="AC35" s="96"/>
      <c r="AD35" s="97" t="s">
        <v>119</v>
      </c>
      <c r="AE35" s="42" t="s">
        <v>120</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111</v>
      </c>
      <c r="AE40" s="12"/>
      <c r="AF40" s="9"/>
    </row>
    <row r="41" spans="1:32" ht="13.35" customHeight="1" outlineLevel="1" collapsed="1" x14ac:dyDescent="0.25">
      <c r="A41" s="7"/>
      <c r="B41" s="98"/>
      <c r="C41" s="13"/>
      <c r="D41" s="13">
        <v>0</v>
      </c>
      <c r="E41" s="13" t="s">
        <v>1</v>
      </c>
      <c r="F41" s="72"/>
      <c r="G41" s="73" t="s">
        <v>121</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35" customHeight="1" outlineLevel="1" x14ac:dyDescent="0.25">
      <c r="A42" s="7"/>
      <c r="B42" s="98"/>
      <c r="C42" s="13"/>
      <c r="D42" s="13"/>
      <c r="E42" s="18"/>
      <c r="F42" s="76"/>
      <c r="G42" s="77" t="s">
        <v>122</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3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3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3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3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3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114</v>
      </c>
      <c r="D49" s="18"/>
      <c r="E49" s="18"/>
      <c r="F49" s="18"/>
      <c r="G49" s="24"/>
      <c r="H49" s="24"/>
      <c r="I49" s="24"/>
      <c r="J49" s="87" t="s">
        <v>115</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35" customHeight="1" outlineLevel="1" x14ac:dyDescent="0.25">
      <c r="A51" s="7"/>
      <c r="B51" s="98"/>
      <c r="C51" s="18"/>
      <c r="D51" s="18"/>
      <c r="E51" s="18"/>
      <c r="F51" s="14"/>
      <c r="G51" s="89"/>
      <c r="H51" s="93" t="s">
        <v>123</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35" customHeight="1" outlineLevel="1" x14ac:dyDescent="0.25">
      <c r="A52" s="7"/>
      <c r="B52" s="98"/>
      <c r="C52" s="18"/>
      <c r="D52" s="18"/>
      <c r="E52" s="18"/>
      <c r="F52" s="14"/>
      <c r="G52" s="89"/>
      <c r="H52" s="93" t="s">
        <v>124</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35" customHeight="1" outlineLevel="1" x14ac:dyDescent="0.25">
      <c r="A53" s="7"/>
      <c r="B53" s="98"/>
      <c r="C53" s="18"/>
      <c r="D53" s="18"/>
      <c r="E53" s="18"/>
      <c r="F53" s="14"/>
      <c r="G53" s="89"/>
      <c r="H53" s="93" t="s">
        <v>825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3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35" customHeight="1" outlineLevel="1" x14ac:dyDescent="0.25">
      <c r="A55" s="7"/>
      <c r="B55" s="98"/>
      <c r="C55" s="18"/>
      <c r="D55" s="18"/>
      <c r="E55" s="18"/>
      <c r="F55" s="14"/>
      <c r="G55" s="89"/>
      <c r="H55" s="93" t="s">
        <v>1256</v>
      </c>
      <c r="I55" s="93"/>
      <c r="J55" s="91"/>
      <c r="K55" s="223" t="s">
        <v>1067</v>
      </c>
      <c r="L55" s="223"/>
      <c r="M55" s="223"/>
      <c r="N55" s="223"/>
      <c r="O55" s="223"/>
      <c r="P55" s="89"/>
      <c r="Q55" s="89"/>
      <c r="R55" s="89"/>
      <c r="S55" s="89"/>
      <c r="T55" s="89"/>
      <c r="U55" s="89"/>
      <c r="V55" s="89"/>
      <c r="W55" s="89"/>
      <c r="X55" s="89"/>
      <c r="Y55" s="89"/>
      <c r="Z55" s="89"/>
      <c r="AA55" s="14"/>
      <c r="AB55" s="14"/>
      <c r="AC55" s="14"/>
      <c r="AD55" s="14"/>
      <c r="AE55" s="17"/>
      <c r="AF55" s="9"/>
    </row>
    <row r="56" spans="1:32" ht="13.35" customHeight="1" outlineLevel="1" x14ac:dyDescent="0.25">
      <c r="A56" s="7"/>
      <c r="B56" s="98"/>
      <c r="C56" s="18"/>
      <c r="D56" s="18"/>
      <c r="E56" s="18"/>
      <c r="F56" s="14"/>
      <c r="G56" s="89"/>
      <c r="H56" s="93" t="s">
        <v>125</v>
      </c>
      <c r="I56" s="93"/>
      <c r="J56" s="91"/>
      <c r="K56" s="223" t="s">
        <v>1066</v>
      </c>
      <c r="L56" s="223"/>
      <c r="M56" s="223"/>
      <c r="N56" s="223"/>
      <c r="O56" s="223"/>
      <c r="P56" s="89"/>
      <c r="Q56" s="89"/>
      <c r="R56" s="89"/>
      <c r="S56" s="89"/>
      <c r="T56" s="89"/>
      <c r="U56" s="89"/>
      <c r="V56" s="89"/>
      <c r="W56" s="89"/>
      <c r="X56" s="89"/>
      <c r="Y56" s="89"/>
      <c r="Z56" s="89"/>
      <c r="AA56" s="14"/>
      <c r="AB56" s="14"/>
      <c r="AC56" s="14"/>
      <c r="AD56" s="14"/>
      <c r="AE56" s="17"/>
      <c r="AF56" s="9"/>
    </row>
    <row r="57" spans="1:32" ht="13.35" customHeight="1" outlineLevel="1" x14ac:dyDescent="0.25">
      <c r="A57" s="7"/>
      <c r="B57" s="98"/>
      <c r="C57" s="18"/>
      <c r="D57" s="18"/>
      <c r="E57" s="18"/>
      <c r="F57" s="14"/>
      <c r="G57" s="89"/>
      <c r="H57" s="93" t="s">
        <v>126</v>
      </c>
      <c r="I57" s="93"/>
      <c r="J57" s="91"/>
      <c r="K57" s="223" t="s">
        <v>127</v>
      </c>
      <c r="L57" s="223"/>
      <c r="M57" s="223"/>
      <c r="N57" s="223"/>
      <c r="O57" s="223"/>
      <c r="P57" s="89"/>
      <c r="Q57" s="89"/>
      <c r="R57" s="89"/>
      <c r="S57" s="89"/>
      <c r="T57" s="89"/>
      <c r="U57" s="89"/>
      <c r="V57" s="89"/>
      <c r="W57" s="89"/>
      <c r="X57" s="89"/>
      <c r="Y57" s="89"/>
      <c r="Z57" s="89"/>
      <c r="AA57" s="14"/>
      <c r="AB57" s="14"/>
      <c r="AC57" s="14"/>
      <c r="AD57" s="14"/>
      <c r="AE57" s="17"/>
      <c r="AF57" s="9"/>
    </row>
    <row r="58" spans="1:32" ht="13.35" customHeight="1" outlineLevel="1" x14ac:dyDescent="0.25">
      <c r="A58" s="7"/>
      <c r="B58" s="98"/>
      <c r="C58" s="18"/>
      <c r="D58" s="18"/>
      <c r="E58" s="18"/>
      <c r="F58" s="14"/>
      <c r="G58" s="94"/>
      <c r="H58" s="93" t="s">
        <v>128</v>
      </c>
      <c r="I58" s="93"/>
      <c r="J58" s="91"/>
      <c r="K58" s="224" t="s">
        <v>1068</v>
      </c>
      <c r="L58" s="223"/>
      <c r="M58" s="223"/>
      <c r="N58" s="223"/>
      <c r="O58" s="223"/>
      <c r="P58" s="94"/>
      <c r="Q58" s="94"/>
      <c r="R58" s="94"/>
      <c r="S58" s="94"/>
      <c r="T58" s="94"/>
      <c r="U58" s="94"/>
      <c r="V58" s="94"/>
      <c r="W58" s="94"/>
      <c r="X58" s="94"/>
      <c r="Y58" s="94"/>
      <c r="Z58" s="94"/>
      <c r="AA58" s="14"/>
      <c r="AB58" s="14"/>
      <c r="AC58" s="14"/>
      <c r="AD58" s="14"/>
      <c r="AE58" s="17"/>
      <c r="AF58" s="9"/>
    </row>
    <row r="59" spans="1:32" ht="13.3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35" customHeight="1" outlineLevel="1" x14ac:dyDescent="0.25">
      <c r="A60" s="7"/>
      <c r="B60" s="98"/>
      <c r="C60" s="18"/>
      <c r="D60" s="18"/>
      <c r="E60" s="18"/>
      <c r="F60" s="14"/>
      <c r="G60" s="89"/>
      <c r="H60" s="93" t="s">
        <v>373</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98" t="s">
        <v>1257</v>
      </c>
      <c r="I61" s="899"/>
      <c r="J61" s="899"/>
      <c r="K61" s="899"/>
      <c r="L61" s="899"/>
      <c r="M61" s="899"/>
      <c r="N61" s="899"/>
      <c r="O61" s="899"/>
      <c r="P61" s="899"/>
      <c r="Q61" s="899"/>
      <c r="R61" s="899"/>
      <c r="S61" s="899"/>
      <c r="T61" s="900"/>
      <c r="U61" s="514"/>
      <c r="V61" s="514"/>
      <c r="W61" s="514"/>
      <c r="X61" s="514"/>
      <c r="Y61" s="514"/>
      <c r="Z61" s="89"/>
      <c r="AA61" s="14"/>
      <c r="AB61" s="14"/>
      <c r="AC61" s="14"/>
      <c r="AD61" s="14"/>
      <c r="AE61" s="17"/>
      <c r="AF61" s="9"/>
    </row>
    <row r="62" spans="1:32" ht="5.0999999999999996" customHeight="1" outlineLevel="1" x14ac:dyDescent="0.25">
      <c r="A62" s="7"/>
      <c r="B62" s="98"/>
      <c r="C62" s="13" t="s">
        <v>118</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121</v>
      </c>
      <c r="H63" s="40"/>
      <c r="I63" s="40"/>
      <c r="J63" s="40"/>
      <c r="K63" s="40"/>
      <c r="L63" s="40"/>
      <c r="M63" s="40"/>
      <c r="N63" s="40"/>
      <c r="O63" s="40"/>
      <c r="P63" s="40"/>
      <c r="Q63" s="40"/>
      <c r="R63" s="40"/>
      <c r="S63" s="40"/>
      <c r="T63" s="96"/>
      <c r="U63" s="96"/>
      <c r="V63" s="96"/>
      <c r="W63" s="96"/>
      <c r="X63" s="96"/>
      <c r="Y63" s="96"/>
      <c r="Z63" s="96"/>
      <c r="AA63" s="96"/>
      <c r="AB63" s="96"/>
      <c r="AC63" s="96"/>
      <c r="AD63" s="97" t="s">
        <v>119</v>
      </c>
      <c r="AE63" s="42" t="s">
        <v>120</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111</v>
      </c>
      <c r="AE67" s="12"/>
      <c r="AF67" s="9"/>
    </row>
    <row r="68" spans="1:32" ht="13.35" hidden="1" customHeight="1" outlineLevel="1" collapsed="1" x14ac:dyDescent="0.25">
      <c r="A68" s="7"/>
      <c r="B68" s="98"/>
      <c r="C68" s="13"/>
      <c r="D68" s="13">
        <v>0</v>
      </c>
      <c r="E68" s="13" t="s">
        <v>1</v>
      </c>
      <c r="F68" s="72"/>
      <c r="G68" s="73" t="s">
        <v>129</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35" hidden="1" customHeight="1" outlineLevel="1" x14ac:dyDescent="0.25">
      <c r="A69" s="7"/>
      <c r="B69" s="98"/>
      <c r="C69" s="13"/>
      <c r="D69" s="13"/>
      <c r="E69" s="18"/>
      <c r="F69" s="76"/>
      <c r="G69" s="77" t="s">
        <v>130</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3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3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3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3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3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35" hidden="1" customHeight="1" outlineLevel="1" x14ac:dyDescent="0.25">
      <c r="A75" s="7"/>
      <c r="B75" s="98"/>
      <c r="C75" s="18"/>
      <c r="D75" s="18"/>
      <c r="E75" s="18"/>
      <c r="F75" s="18"/>
      <c r="G75" s="24" t="s">
        <v>131</v>
      </c>
      <c r="H75" s="24" t="s">
        <v>132</v>
      </c>
      <c r="I75" s="24"/>
      <c r="J75" s="24" t="s">
        <v>819</v>
      </c>
      <c r="K75" s="24" t="s">
        <v>397</v>
      </c>
      <c r="L75" s="24" t="s">
        <v>790</v>
      </c>
      <c r="M75" s="24" t="s">
        <v>791</v>
      </c>
      <c r="N75" s="24" t="s">
        <v>792</v>
      </c>
      <c r="O75" s="24" t="s">
        <v>793</v>
      </c>
      <c r="P75" s="24" t="s">
        <v>794</v>
      </c>
      <c r="Q75" s="24" t="s">
        <v>795</v>
      </c>
      <c r="R75" s="24" t="s">
        <v>796</v>
      </c>
      <c r="S75" s="24" t="s">
        <v>797</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114</v>
      </c>
      <c r="D76" s="18"/>
      <c r="E76" s="18"/>
      <c r="F76" s="18"/>
      <c r="G76" s="24"/>
      <c r="H76" s="24"/>
      <c r="I76" s="24"/>
      <c r="J76" s="87" t="s">
        <v>115</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35" hidden="1" customHeight="1" outlineLevel="1" x14ac:dyDescent="0.25">
      <c r="A78" s="7"/>
      <c r="B78" s="98"/>
      <c r="C78" s="18"/>
      <c r="D78" s="18"/>
      <c r="E78" s="18"/>
      <c r="F78" s="14"/>
      <c r="G78" s="93" t="s">
        <v>817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35" hidden="1" customHeight="1" outlineLevel="1" x14ac:dyDescent="0.25">
      <c r="A79" s="7"/>
      <c r="B79" s="98"/>
      <c r="C79" s="18"/>
      <c r="D79" s="18"/>
      <c r="E79" s="18"/>
      <c r="F79" s="14"/>
      <c r="G79" s="93" t="s">
        <v>1208</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35" hidden="1" customHeight="1" outlineLevel="1" x14ac:dyDescent="0.25">
      <c r="A80" s="7"/>
      <c r="B80" s="98"/>
      <c r="C80" s="18"/>
      <c r="D80" s="18"/>
      <c r="E80" s="18"/>
      <c r="F80" s="14"/>
      <c r="G80" s="93" t="s">
        <v>885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35" hidden="1" customHeight="1" outlineLevel="1" x14ac:dyDescent="0.25">
      <c r="A81" s="7"/>
      <c r="B81" s="98"/>
      <c r="C81" s="18"/>
      <c r="D81" s="18"/>
      <c r="E81" s="18"/>
      <c r="F81" s="14"/>
      <c r="G81" s="94" t="s">
        <v>818</v>
      </c>
      <c r="H81" s="94"/>
      <c r="I81" s="94"/>
      <c r="J81" s="101">
        <v>4.0000000000000001E-3</v>
      </c>
      <c r="K81" s="94" t="s">
        <v>1072</v>
      </c>
      <c r="L81" s="94"/>
      <c r="M81" s="94"/>
      <c r="N81" s="94"/>
      <c r="O81" s="94"/>
      <c r="P81" s="94"/>
      <c r="Q81" s="94"/>
      <c r="R81" s="94"/>
      <c r="S81" s="94"/>
      <c r="T81" s="94"/>
      <c r="U81" s="94"/>
      <c r="V81" s="94"/>
      <c r="W81" s="94"/>
      <c r="X81" s="94"/>
      <c r="Y81" s="94"/>
      <c r="Z81" s="94"/>
      <c r="AA81" s="14"/>
      <c r="AB81" s="14"/>
      <c r="AC81" s="14"/>
      <c r="AD81" s="14"/>
      <c r="AE81" s="17"/>
      <c r="AF81" s="9"/>
    </row>
    <row r="82" spans="1:62" ht="13.3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3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3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118</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119</v>
      </c>
      <c r="AE86" s="42" t="s">
        <v>120</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111</v>
      </c>
      <c r="AE90" s="12"/>
      <c r="AF90" s="9"/>
      <c r="AK90"/>
      <c r="AL90"/>
      <c r="AM90"/>
      <c r="AN90"/>
      <c r="AO90"/>
      <c r="AP90"/>
      <c r="AQ90"/>
      <c r="AR90"/>
      <c r="AS90"/>
      <c r="AT90"/>
      <c r="AU90"/>
      <c r="AV90"/>
      <c r="AW90"/>
      <c r="AX90"/>
      <c r="AY90"/>
      <c r="AZ90"/>
      <c r="BA90"/>
      <c r="BB90"/>
      <c r="BC90"/>
      <c r="BD90"/>
      <c r="BE90"/>
      <c r="BF90"/>
      <c r="BG90"/>
      <c r="BH90"/>
      <c r="BI90"/>
      <c r="BJ90"/>
    </row>
    <row r="91" spans="1:62" s="109" customFormat="1" ht="13.35" customHeight="1" outlineLevel="1" collapsed="1" x14ac:dyDescent="0.25">
      <c r="A91" s="107"/>
      <c r="B91" s="98"/>
      <c r="C91" s="13"/>
      <c r="D91" s="13">
        <v>0</v>
      </c>
      <c r="E91" s="13" t="s">
        <v>1</v>
      </c>
      <c r="F91" s="72"/>
      <c r="G91" s="73" t="s">
        <v>1181</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35" customHeight="1" outlineLevel="1" x14ac:dyDescent="0.25">
      <c r="A92" s="107"/>
      <c r="B92" s="98"/>
      <c r="C92" s="13"/>
      <c r="D92" s="13"/>
      <c r="E92" s="18"/>
      <c r="F92" s="76"/>
      <c r="G92" s="77" t="s">
        <v>1182</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35"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35"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35"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35"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35"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35" customHeight="1" outlineLevel="1" x14ac:dyDescent="0.25">
      <c r="A98" s="107"/>
      <c r="B98" s="98"/>
      <c r="C98" s="18"/>
      <c r="D98" s="18"/>
      <c r="E98" s="18"/>
      <c r="F98" s="18"/>
      <c r="G98" s="24"/>
      <c r="H98" s="24"/>
      <c r="I98" s="24"/>
      <c r="J98" s="24" t="s">
        <v>374</v>
      </c>
      <c r="K98" s="24" t="s">
        <v>375</v>
      </c>
      <c r="L98" s="24" t="s">
        <v>377</v>
      </c>
      <c r="M98" s="24" t="s">
        <v>378</v>
      </c>
      <c r="N98" s="24" t="s">
        <v>379</v>
      </c>
      <c r="O98" s="24" t="s">
        <v>381</v>
      </c>
      <c r="P98" s="24" t="s">
        <v>883</v>
      </c>
      <c r="Q98" s="24" t="s">
        <v>884</v>
      </c>
      <c r="R98" s="24" t="s">
        <v>1188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3" t="s">
        <v>114</v>
      </c>
      <c r="D99" s="18"/>
      <c r="E99" s="18"/>
      <c r="F99" s="18"/>
      <c r="G99" s="24"/>
      <c r="H99" s="24"/>
      <c r="I99" s="24"/>
      <c r="J99" s="87" t="s">
        <v>115</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35" customHeight="1" outlineLevel="1" x14ac:dyDescent="0.25">
      <c r="A101" s="107"/>
      <c r="B101" s="98"/>
      <c r="C101" s="18"/>
      <c r="D101" s="18"/>
      <c r="E101" s="18"/>
      <c r="F101" s="14"/>
      <c r="G101" s="94"/>
      <c r="H101" s="94"/>
      <c r="I101" s="94" t="s">
        <v>1183</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3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35"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customHeight="1" outlineLevel="1" x14ac:dyDescent="0.25">
      <c r="A104" s="107"/>
      <c r="B104" s="98"/>
      <c r="C104" s="13" t="s">
        <v>118</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119</v>
      </c>
      <c r="AE105" s="42" t="s">
        <v>120</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968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969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262</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376</v>
      </c>
      <c r="J117" s="102" t="s">
        <v>971</v>
      </c>
      <c r="K117" s="102"/>
      <c r="L117" s="102"/>
      <c r="M117" s="102"/>
      <c r="N117" s="102"/>
      <c r="O117" s="102"/>
      <c r="P117" s="102"/>
      <c r="Q117" s="102"/>
      <c r="R117" s="102"/>
      <c r="S117" s="24"/>
      <c r="T117" s="102" t="s">
        <v>1192</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456</v>
      </c>
      <c r="I118" s="24" t="s">
        <v>38</v>
      </c>
      <c r="J118" s="24" t="s">
        <v>374</v>
      </c>
      <c r="K118" s="24" t="s">
        <v>375</v>
      </c>
      <c r="L118" s="24" t="s">
        <v>377</v>
      </c>
      <c r="M118" s="24" t="s">
        <v>378</v>
      </c>
      <c r="N118" s="24" t="s">
        <v>379</v>
      </c>
      <c r="O118" s="24" t="s">
        <v>381</v>
      </c>
      <c r="P118" s="24" t="s">
        <v>883</v>
      </c>
      <c r="Q118" s="24" t="s">
        <v>884</v>
      </c>
      <c r="R118" s="24" t="s">
        <v>1188</v>
      </c>
      <c r="S118" s="24"/>
      <c r="T118" s="24" t="s">
        <v>382</v>
      </c>
      <c r="U118" s="24" t="s">
        <v>134</v>
      </c>
      <c r="V118" s="24" t="s">
        <v>135</v>
      </c>
      <c r="W118" s="24" t="s">
        <v>136</v>
      </c>
      <c r="X118" s="24" t="s">
        <v>137</v>
      </c>
      <c r="Y118" s="24" t="s">
        <v>138</v>
      </c>
      <c r="Z118" s="24" t="s">
        <v>139</v>
      </c>
      <c r="AA118" s="24" t="s">
        <v>140</v>
      </c>
      <c r="AB118" s="24" t="s">
        <v>141</v>
      </c>
      <c r="AC118" s="24" t="s">
        <v>142</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115</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9" t="s">
        <v>819</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397</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790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791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792</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793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794</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795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796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9" t="s">
        <v>797</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120</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111</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35" customHeight="1" outlineLevel="1" collapsed="1" x14ac:dyDescent="0.25">
      <c r="A138" s="107"/>
      <c r="B138" s="98"/>
      <c r="C138" s="13"/>
      <c r="D138" s="13">
        <v>0</v>
      </c>
      <c r="E138" s="13" t="s">
        <v>1</v>
      </c>
      <c r="F138" s="72"/>
      <c r="G138" s="73" t="s">
        <v>153</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35" customHeight="1" outlineLevel="1" x14ac:dyDescent="0.25">
      <c r="A139" s="107"/>
      <c r="B139" s="98"/>
      <c r="C139" s="13"/>
      <c r="D139" s="13"/>
      <c r="E139" s="18"/>
      <c r="F139" s="76"/>
      <c r="G139" s="77" t="s">
        <v>154</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35"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35"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35"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35"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35"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35"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3" t="s">
        <v>114</v>
      </c>
      <c r="D146" s="18"/>
      <c r="E146" s="18"/>
      <c r="F146" s="18"/>
      <c r="G146" s="24"/>
      <c r="H146" s="24"/>
      <c r="I146" s="24"/>
      <c r="J146" s="87" t="s">
        <v>115</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35" customHeight="1" outlineLevel="1" x14ac:dyDescent="0.25">
      <c r="A148" s="107"/>
      <c r="B148" s="98"/>
      <c r="C148" s="18"/>
      <c r="D148" s="18"/>
      <c r="E148" s="18"/>
      <c r="F148" s="14"/>
      <c r="G148" s="89"/>
      <c r="H148" s="89" t="s">
        <v>157</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35" customHeight="1" outlineLevel="1" x14ac:dyDescent="0.25">
      <c r="A149" s="107"/>
      <c r="B149" s="98"/>
      <c r="C149" s="18"/>
      <c r="D149" s="18"/>
      <c r="E149" s="18"/>
      <c r="F149" s="14"/>
      <c r="G149" s="89"/>
      <c r="H149" s="89"/>
      <c r="I149" s="89" t="s">
        <v>1118</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35" customHeight="1" outlineLevel="1" x14ac:dyDescent="0.25">
      <c r="A150" s="107"/>
      <c r="B150" s="98"/>
      <c r="C150" s="18"/>
      <c r="D150" s="18"/>
      <c r="E150" s="18"/>
      <c r="F150" s="14"/>
      <c r="G150" s="89"/>
      <c r="H150" s="89" t="s">
        <v>158</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35" customHeight="1" outlineLevel="1" x14ac:dyDescent="0.25">
      <c r="A151" s="107"/>
      <c r="B151" s="98"/>
      <c r="C151" s="18"/>
      <c r="D151" s="18"/>
      <c r="E151" s="18"/>
      <c r="F151" s="14"/>
      <c r="G151" s="89"/>
      <c r="H151" s="89"/>
      <c r="I151" s="89" t="s">
        <v>1118</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35" customHeight="1" outlineLevel="1" x14ac:dyDescent="0.25">
      <c r="A152" s="107"/>
      <c r="B152" s="98"/>
      <c r="C152" s="18"/>
      <c r="D152" s="18"/>
      <c r="E152" s="18"/>
      <c r="F152" s="14"/>
      <c r="G152" s="89"/>
      <c r="H152" s="89" t="s">
        <v>269</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35" customHeight="1" outlineLevel="1" x14ac:dyDescent="0.25">
      <c r="A153" s="107"/>
      <c r="B153" s="98"/>
      <c r="C153" s="18"/>
      <c r="D153" s="18"/>
      <c r="E153" s="18"/>
      <c r="F153" s="14"/>
      <c r="G153" s="89"/>
      <c r="H153" s="89"/>
      <c r="I153" s="89" t="s">
        <v>1118</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35" customHeight="1" outlineLevel="1" x14ac:dyDescent="0.25">
      <c r="A154" s="107"/>
      <c r="B154" s="98"/>
      <c r="C154" s="18"/>
      <c r="D154" s="18"/>
      <c r="E154" s="18"/>
      <c r="F154" s="14"/>
      <c r="G154" s="89"/>
      <c r="H154" s="89" t="s">
        <v>159</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35" customHeight="1" outlineLevel="1" x14ac:dyDescent="0.25">
      <c r="A155" s="107"/>
      <c r="B155" s="98"/>
      <c r="C155" s="18"/>
      <c r="D155" s="18"/>
      <c r="E155" s="18"/>
      <c r="F155" s="14"/>
      <c r="G155" s="89"/>
      <c r="H155" s="89"/>
      <c r="I155" s="89" t="s">
        <v>1118</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35" customHeight="1" outlineLevel="1" x14ac:dyDescent="0.25">
      <c r="A156" s="107"/>
      <c r="B156" s="98"/>
      <c r="C156" s="18"/>
      <c r="D156" s="18"/>
      <c r="E156" s="18"/>
      <c r="F156" s="14"/>
      <c r="G156" s="89"/>
      <c r="H156" s="89" t="s">
        <v>320</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35" customHeight="1" outlineLevel="1" x14ac:dyDescent="0.25">
      <c r="A157" s="107"/>
      <c r="B157" s="98"/>
      <c r="C157" s="18"/>
      <c r="D157" s="18"/>
      <c r="E157" s="18"/>
      <c r="F157" s="14"/>
      <c r="G157" s="89"/>
      <c r="H157" s="193" t="s">
        <v>321</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35"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35" customHeight="1" outlineLevel="1" x14ac:dyDescent="0.25">
      <c r="A159" s="107"/>
      <c r="B159" s="98"/>
      <c r="C159" s="18"/>
      <c r="D159" s="18"/>
      <c r="E159" s="18"/>
      <c r="F159" s="14"/>
      <c r="G159" s="124" t="s">
        <v>160</v>
      </c>
      <c r="H159" s="89" t="s">
        <v>161</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35" customHeight="1" outlineLevel="1" x14ac:dyDescent="0.25">
      <c r="A160" s="107"/>
      <c r="B160" s="98"/>
      <c r="C160" s="18"/>
      <c r="D160" s="18"/>
      <c r="E160" s="18"/>
      <c r="F160" s="14"/>
      <c r="G160" s="89"/>
      <c r="H160" s="89" t="s">
        <v>162</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35"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35" customHeight="1" outlineLevel="1" x14ac:dyDescent="0.25">
      <c r="A162" s="107"/>
      <c r="B162" s="98"/>
      <c r="C162" s="18"/>
      <c r="D162" s="18"/>
      <c r="E162" s="18"/>
      <c r="F162" s="14"/>
      <c r="G162" s="89"/>
      <c r="H162" s="125" t="s">
        <v>262</v>
      </c>
      <c r="I162" s="125"/>
      <c r="J162" s="125"/>
      <c r="K162" s="125"/>
      <c r="L162" s="126" t="s">
        <v>376</v>
      </c>
      <c r="M162" s="127" t="s">
        <v>163</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35" customHeight="1" outlineLevel="1" x14ac:dyDescent="0.25">
      <c r="A163" s="107"/>
      <c r="B163" s="98"/>
      <c r="C163" s="18"/>
      <c r="D163" s="18"/>
      <c r="E163" s="18"/>
      <c r="F163" s="14"/>
      <c r="G163" s="94"/>
      <c r="H163" s="128"/>
      <c r="I163" s="128"/>
      <c r="J163" s="128"/>
      <c r="K163" s="128"/>
      <c r="L163" s="129" t="s">
        <v>38</v>
      </c>
      <c r="M163" s="129" t="s">
        <v>374</v>
      </c>
      <c r="N163" s="129" t="s">
        <v>375</v>
      </c>
      <c r="O163" s="129" t="s">
        <v>377</v>
      </c>
      <c r="P163" s="129" t="s">
        <v>378</v>
      </c>
      <c r="Q163" s="129" t="s">
        <v>379</v>
      </c>
      <c r="R163" s="129" t="s">
        <v>381</v>
      </c>
      <c r="S163" s="129" t="s">
        <v>883</v>
      </c>
      <c r="T163" s="129" t="s">
        <v>884</v>
      </c>
      <c r="U163" s="129" t="s">
        <v>1188</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35" customHeight="1" outlineLevel="1" x14ac:dyDescent="0.25">
      <c r="A164" s="107"/>
      <c r="B164" s="98"/>
      <c r="C164" s="18"/>
      <c r="D164" s="18"/>
      <c r="E164" s="18"/>
      <c r="F164" s="14"/>
      <c r="G164" s="94"/>
      <c r="H164" s="88" t="s">
        <v>164</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35" customHeight="1" outlineLevel="1" x14ac:dyDescent="0.25">
      <c r="A165" s="107"/>
      <c r="B165" s="98"/>
      <c r="C165" s="18"/>
      <c r="D165" s="18"/>
      <c r="E165" s="18"/>
      <c r="F165" s="14"/>
      <c r="G165" s="94"/>
      <c r="H165" s="94" t="s">
        <v>165</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35" customHeight="1" outlineLevel="1" x14ac:dyDescent="0.25">
      <c r="A166" s="107"/>
      <c r="B166" s="98"/>
      <c r="C166" s="18"/>
      <c r="D166" s="18"/>
      <c r="E166" s="18"/>
      <c r="F166" s="14"/>
      <c r="G166" s="94"/>
      <c r="H166" s="94" t="s">
        <v>166</v>
      </c>
      <c r="I166" s="94"/>
      <c r="J166" s="94"/>
      <c r="K166" s="94"/>
      <c r="L166" s="99">
        <v>1</v>
      </c>
      <c r="M166" s="89"/>
      <c r="N166" s="89"/>
      <c r="O166" s="89"/>
      <c r="P166" s="89"/>
      <c r="Q166" s="89"/>
      <c r="R166" s="89"/>
      <c r="S166" s="89"/>
      <c r="T166" s="89"/>
      <c r="U166" s="132" t="s">
        <v>167</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35"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270</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customHeight="1" outlineLevel="1" x14ac:dyDescent="0.25">
      <c r="A168" s="107"/>
      <c r="B168" s="98"/>
      <c r="C168" s="13" t="s">
        <v>118</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119</v>
      </c>
      <c r="AE169" s="42" t="s">
        <v>120</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111</v>
      </c>
      <c r="AE173" s="12"/>
      <c r="AF173" s="9"/>
    </row>
    <row r="174" spans="1:62" ht="13.35" customHeight="1" outlineLevel="1" collapsed="1" x14ac:dyDescent="0.25">
      <c r="A174" s="7"/>
      <c r="B174" s="98"/>
      <c r="C174" s="13"/>
      <c r="D174" s="13">
        <v>0</v>
      </c>
      <c r="E174" s="13" t="s">
        <v>1</v>
      </c>
      <c r="F174" s="72"/>
      <c r="G174" s="73" t="s">
        <v>970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35" customHeight="1" outlineLevel="1" x14ac:dyDescent="0.25">
      <c r="A175" s="7"/>
      <c r="B175" s="98"/>
      <c r="C175" s="13"/>
      <c r="D175" s="13"/>
      <c r="E175" s="18"/>
      <c r="F175" s="76"/>
      <c r="G175" s="77" t="s">
        <v>972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35" customHeight="1" outlineLevel="1" x14ac:dyDescent="0.25">
      <c r="A176" s="7"/>
      <c r="B176" s="98"/>
      <c r="C176" s="18"/>
      <c r="D176" s="13"/>
      <c r="E176" s="18"/>
      <c r="F176" s="76"/>
      <c r="G176" s="80">
        <v>37998.514178240737</v>
      </c>
      <c r="H176" s="81">
        <v>37998.514178240737</v>
      </c>
      <c r="I176" s="77"/>
      <c r="J176" s="77"/>
      <c r="K176" s="84" t="s">
        <v>973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35" customHeight="1" outlineLevel="1" x14ac:dyDescent="0.25">
      <c r="A177" s="7"/>
      <c r="B177" s="98"/>
      <c r="C177" s="18">
        <v>1</v>
      </c>
      <c r="D177" s="13"/>
      <c r="E177" s="18"/>
      <c r="F177" s="82"/>
      <c r="G177" s="83"/>
      <c r="H177" s="84"/>
      <c r="I177" s="84"/>
      <c r="J177" s="84"/>
      <c r="K177" t="s">
        <v>327</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35"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35"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35" customHeight="1" outlineLevel="1" x14ac:dyDescent="0.25">
      <c r="A180" s="7"/>
      <c r="B180" s="98"/>
      <c r="C180" s="18"/>
      <c r="D180" s="18"/>
      <c r="E180" s="18"/>
      <c r="F180" s="18"/>
      <c r="G180" s="24"/>
      <c r="H180" s="24"/>
      <c r="I180" s="24"/>
      <c r="J180" s="24"/>
      <c r="K180" s="24"/>
      <c r="L180" s="102"/>
      <c r="M180" s="102" t="s">
        <v>144</v>
      </c>
      <c r="N180" s="24"/>
      <c r="O180" s="24"/>
      <c r="P180" s="24"/>
      <c r="Q180" s="24"/>
      <c r="R180" s="24"/>
      <c r="S180" s="24"/>
      <c r="T180" s="24"/>
      <c r="U180" s="24"/>
      <c r="V180" s="24"/>
      <c r="W180" s="24"/>
      <c r="X180" s="24"/>
      <c r="Y180" s="24"/>
      <c r="Z180" s="24"/>
      <c r="AA180" s="25"/>
      <c r="AB180" s="25"/>
      <c r="AC180" s="25"/>
      <c r="AD180" s="25"/>
      <c r="AE180" s="17"/>
      <c r="AF180" s="9"/>
    </row>
    <row r="181" spans="1:32" ht="13.35" customHeight="1" outlineLevel="1" x14ac:dyDescent="0.25">
      <c r="A181" s="7"/>
      <c r="B181" s="98"/>
      <c r="C181" s="18"/>
      <c r="D181" s="18"/>
      <c r="E181" s="18"/>
      <c r="F181" s="18"/>
      <c r="G181" s="118"/>
      <c r="H181" s="118" t="s">
        <v>145</v>
      </c>
      <c r="I181" s="118" t="s">
        <v>146</v>
      </c>
      <c r="J181" s="118" t="s">
        <v>147</v>
      </c>
      <c r="K181" s="118" t="s">
        <v>148</v>
      </c>
      <c r="L181" s="118" t="s">
        <v>149</v>
      </c>
      <c r="M181" s="118" t="s">
        <v>326</v>
      </c>
      <c r="N181" s="118" t="s">
        <v>150</v>
      </c>
      <c r="O181" s="24" t="s">
        <v>1121</v>
      </c>
      <c r="P181" s="24"/>
      <c r="Q181" s="24"/>
      <c r="R181" s="24"/>
      <c r="S181" s="24"/>
      <c r="T181" s="24"/>
      <c r="U181" s="24"/>
      <c r="V181" s="24"/>
      <c r="W181" s="24"/>
      <c r="X181" s="24"/>
      <c r="Y181" s="24"/>
      <c r="Z181" s="24"/>
      <c r="AA181" s="25"/>
      <c r="AB181" s="25"/>
      <c r="AC181" s="25"/>
      <c r="AD181" s="25"/>
      <c r="AE181" s="17"/>
      <c r="AF181" s="9"/>
    </row>
    <row r="182" spans="1:32" ht="13.35" customHeight="1" outlineLevel="1" x14ac:dyDescent="0.25">
      <c r="A182" s="7"/>
      <c r="B182" s="98"/>
      <c r="C182" s="18"/>
      <c r="D182" s="18"/>
      <c r="E182" s="18"/>
      <c r="F182" s="14"/>
      <c r="G182" s="119"/>
      <c r="H182" s="120" t="s">
        <v>151</v>
      </c>
      <c r="I182" s="120" t="s">
        <v>151</v>
      </c>
      <c r="J182" s="120" t="s">
        <v>151</v>
      </c>
      <c r="K182" s="120" t="s">
        <v>151</v>
      </c>
      <c r="L182" s="120" t="s">
        <v>151</v>
      </c>
      <c r="M182" s="120" t="s">
        <v>72</v>
      </c>
      <c r="N182" s="194">
        <v>0.3</v>
      </c>
      <c r="O182" s="89">
        <v>1</v>
      </c>
      <c r="P182" s="89"/>
      <c r="Q182" s="89"/>
      <c r="R182" s="89"/>
      <c r="S182" s="89"/>
      <c r="T182" s="89"/>
      <c r="U182" s="89"/>
      <c r="V182" s="89"/>
      <c r="W182" s="89"/>
      <c r="X182" s="89"/>
      <c r="Y182" s="89"/>
      <c r="Z182" s="89"/>
      <c r="AA182" s="14"/>
      <c r="AB182" s="14"/>
      <c r="AC182" s="14"/>
      <c r="AD182" s="14"/>
      <c r="AE182" s="17"/>
      <c r="AF182" s="9"/>
    </row>
    <row r="183" spans="1:32" ht="13.35" customHeight="1" outlineLevel="1" x14ac:dyDescent="0.25">
      <c r="A183" s="7"/>
      <c r="B183" s="98"/>
      <c r="C183" s="18"/>
      <c r="D183" s="18"/>
      <c r="E183" s="18"/>
      <c r="F183" s="14"/>
      <c r="G183" s="119"/>
      <c r="H183" s="120" t="s">
        <v>151</v>
      </c>
      <c r="I183" s="120" t="s">
        <v>151</v>
      </c>
      <c r="J183" s="120" t="s">
        <v>151</v>
      </c>
      <c r="K183" s="120" t="s">
        <v>151</v>
      </c>
      <c r="L183" s="120" t="s">
        <v>151</v>
      </c>
      <c r="M183" s="120" t="s">
        <v>77</v>
      </c>
      <c r="N183" s="194">
        <v>0.3</v>
      </c>
      <c r="O183" s="89">
        <v>1</v>
      </c>
      <c r="P183" s="89"/>
      <c r="Q183" s="89"/>
      <c r="R183" s="89"/>
      <c r="S183" s="89"/>
      <c r="T183" s="89"/>
      <c r="U183" s="89"/>
      <c r="V183" s="89"/>
      <c r="W183" s="89"/>
      <c r="X183" s="89"/>
      <c r="Y183" s="89"/>
      <c r="Z183" s="89"/>
      <c r="AA183" s="14"/>
      <c r="AB183" s="14"/>
      <c r="AC183" s="14"/>
      <c r="AD183" s="14"/>
      <c r="AE183" s="17"/>
      <c r="AF183" s="9"/>
    </row>
    <row r="184" spans="1:32" ht="13.35" customHeight="1" outlineLevel="1" x14ac:dyDescent="0.25">
      <c r="A184" s="7"/>
      <c r="B184" s="98"/>
      <c r="C184" s="18"/>
      <c r="D184" s="18"/>
      <c r="E184" s="18"/>
      <c r="F184" s="14"/>
      <c r="G184" s="119"/>
      <c r="H184" s="120" t="s">
        <v>151</v>
      </c>
      <c r="I184" s="120" t="s">
        <v>151</v>
      </c>
      <c r="J184" s="120" t="s">
        <v>151</v>
      </c>
      <c r="K184" s="120" t="s">
        <v>151</v>
      </c>
      <c r="L184" s="120" t="s">
        <v>1219</v>
      </c>
      <c r="M184" s="120" t="s">
        <v>1221</v>
      </c>
      <c r="N184" s="194">
        <v>1</v>
      </c>
      <c r="O184" s="89">
        <v>0</v>
      </c>
      <c r="P184" s="89"/>
      <c r="Q184" s="89"/>
      <c r="R184" s="89"/>
      <c r="S184" s="89"/>
      <c r="T184" s="89"/>
      <c r="U184" s="89"/>
      <c r="V184" s="89"/>
      <c r="W184" s="89"/>
      <c r="X184" s="89"/>
      <c r="Y184" s="89"/>
      <c r="Z184" s="89"/>
      <c r="AA184" s="14"/>
      <c r="AB184" s="14"/>
      <c r="AC184" s="14"/>
      <c r="AD184" s="14"/>
      <c r="AE184" s="17"/>
      <c r="AF184" s="9"/>
    </row>
    <row r="185" spans="1:32" ht="13.35" customHeight="1" outlineLevel="1" x14ac:dyDescent="0.25">
      <c r="A185" s="7"/>
      <c r="B185" s="98"/>
      <c r="C185" s="18"/>
      <c r="D185" s="18"/>
      <c r="E185" s="18"/>
      <c r="F185" s="14"/>
      <c r="G185" s="119"/>
      <c r="H185" s="120" t="s">
        <v>151</v>
      </c>
      <c r="I185" s="120" t="s">
        <v>151</v>
      </c>
      <c r="J185" s="120" t="s">
        <v>151</v>
      </c>
      <c r="K185" s="120" t="s">
        <v>151</v>
      </c>
      <c r="L185" s="120" t="s">
        <v>1220</v>
      </c>
      <c r="M185" s="120" t="s">
        <v>1221</v>
      </c>
      <c r="N185" s="194">
        <v>0.8</v>
      </c>
      <c r="O185" s="89">
        <v>0</v>
      </c>
      <c r="P185" s="89"/>
      <c r="Q185" s="89"/>
      <c r="R185" s="89"/>
      <c r="S185" s="89"/>
      <c r="T185" s="89"/>
      <c r="U185" s="89"/>
      <c r="V185" s="89"/>
      <c r="W185" s="89"/>
      <c r="X185" s="89"/>
      <c r="Y185" s="89"/>
      <c r="Z185" s="89"/>
      <c r="AA185" s="14"/>
      <c r="AB185" s="14"/>
      <c r="AC185" s="14"/>
      <c r="AD185" s="14"/>
      <c r="AE185" s="17"/>
      <c r="AF185" s="9"/>
    </row>
    <row r="186" spans="1:32" ht="13.35" customHeight="1" outlineLevel="1" x14ac:dyDescent="0.25">
      <c r="A186" s="7"/>
      <c r="B186" s="98"/>
      <c r="C186" s="18"/>
      <c r="D186" s="18"/>
      <c r="E186" s="18"/>
      <c r="F186" s="14"/>
      <c r="G186" s="121"/>
      <c r="H186" s="120" t="s">
        <v>151</v>
      </c>
      <c r="I186" s="120" t="s">
        <v>151</v>
      </c>
      <c r="J186" s="120" t="s">
        <v>151</v>
      </c>
      <c r="K186" s="120" t="s">
        <v>1222</v>
      </c>
      <c r="L186" s="120" t="s">
        <v>78</v>
      </c>
      <c r="M186" s="120" t="s">
        <v>1221</v>
      </c>
      <c r="N186" s="194">
        <v>0.375</v>
      </c>
      <c r="O186" s="89">
        <v>0</v>
      </c>
      <c r="P186" s="89"/>
      <c r="Q186" s="89"/>
      <c r="R186" s="89"/>
      <c r="S186" s="89"/>
      <c r="T186" s="89"/>
      <c r="U186" s="89"/>
      <c r="V186" s="89"/>
      <c r="W186" s="89"/>
      <c r="X186" s="89"/>
      <c r="Y186" s="89"/>
      <c r="Z186" s="89"/>
      <c r="AA186" s="14"/>
      <c r="AB186" s="14"/>
      <c r="AC186" s="14"/>
      <c r="AD186" s="14"/>
      <c r="AE186" s="17"/>
      <c r="AF186" s="9"/>
    </row>
    <row r="187" spans="1:32" ht="13.35" customHeight="1" outlineLevel="1" x14ac:dyDescent="0.25">
      <c r="A187" s="7"/>
      <c r="B187" s="98"/>
      <c r="C187" s="18"/>
      <c r="D187" s="18"/>
      <c r="E187" s="18"/>
      <c r="F187" s="14"/>
      <c r="G187" s="121"/>
      <c r="H187" s="120" t="s">
        <v>151</v>
      </c>
      <c r="I187" s="120" t="s">
        <v>151</v>
      </c>
      <c r="J187" s="120" t="s">
        <v>151</v>
      </c>
      <c r="K187" s="120" t="s">
        <v>1222</v>
      </c>
      <c r="L187" s="120" t="s">
        <v>79</v>
      </c>
      <c r="M187" s="120" t="s">
        <v>1221</v>
      </c>
      <c r="N187" s="194">
        <v>0.375</v>
      </c>
      <c r="O187" s="89">
        <v>0</v>
      </c>
      <c r="P187" s="89"/>
      <c r="Q187" s="89"/>
      <c r="R187" s="89"/>
      <c r="S187" s="89"/>
      <c r="T187" s="89"/>
      <c r="U187" s="89"/>
      <c r="V187" s="89"/>
      <c r="W187" s="89"/>
      <c r="X187" s="89"/>
      <c r="Y187" s="89"/>
      <c r="Z187" s="89"/>
      <c r="AA187" s="14"/>
      <c r="AB187" s="14"/>
      <c r="AC187" s="14"/>
      <c r="AD187" s="14"/>
      <c r="AE187" s="17"/>
      <c r="AF187" s="9"/>
    </row>
    <row r="188" spans="1:32" ht="13.35" customHeight="1" outlineLevel="1" x14ac:dyDescent="0.25">
      <c r="A188" s="7"/>
      <c r="B188" s="98"/>
      <c r="C188" s="18"/>
      <c r="D188" s="18"/>
      <c r="E188" s="18"/>
      <c r="F188" s="14"/>
      <c r="G188" s="121"/>
      <c r="H188" s="120" t="s">
        <v>151</v>
      </c>
      <c r="I188" s="120" t="s">
        <v>151</v>
      </c>
      <c r="J188" s="120" t="s">
        <v>151</v>
      </c>
      <c r="K188" s="120" t="s">
        <v>1222</v>
      </c>
      <c r="L188" s="120" t="s">
        <v>152</v>
      </c>
      <c r="M188" s="120" t="s">
        <v>1221</v>
      </c>
      <c r="N188" s="194">
        <v>0.7</v>
      </c>
      <c r="O188" s="94">
        <v>0</v>
      </c>
      <c r="P188" s="94"/>
      <c r="Q188" s="94"/>
      <c r="R188" s="94"/>
      <c r="S188" s="94"/>
      <c r="T188" s="94"/>
      <c r="U188" s="94"/>
      <c r="V188" s="94"/>
      <c r="W188" s="94"/>
      <c r="X188" s="94"/>
      <c r="Y188" s="94"/>
      <c r="Z188" s="94"/>
      <c r="AA188" s="14"/>
      <c r="AB188" s="14"/>
      <c r="AC188" s="14"/>
      <c r="AD188" s="14"/>
      <c r="AE188" s="17"/>
      <c r="AF188" s="9"/>
    </row>
    <row r="189" spans="1:32" ht="13.35" customHeight="1" outlineLevel="1" x14ac:dyDescent="0.25">
      <c r="A189" s="7"/>
      <c r="B189" s="98"/>
      <c r="C189" s="18"/>
      <c r="D189" s="18"/>
      <c r="E189" s="18"/>
      <c r="F189" s="14"/>
      <c r="G189" s="121"/>
      <c r="H189" s="120" t="s">
        <v>151</v>
      </c>
      <c r="I189" s="120" t="s">
        <v>151</v>
      </c>
      <c r="J189" s="120" t="s">
        <v>151</v>
      </c>
      <c r="K189" s="120" t="s">
        <v>224</v>
      </c>
      <c r="L189" s="120" t="s">
        <v>78</v>
      </c>
      <c r="M189" s="120" t="s">
        <v>1221</v>
      </c>
      <c r="N189" s="194">
        <v>0.2</v>
      </c>
      <c r="O189" s="94">
        <v>0</v>
      </c>
      <c r="P189" s="94"/>
      <c r="Q189" s="94"/>
      <c r="R189" s="94"/>
      <c r="S189" s="94"/>
      <c r="T189" s="94"/>
      <c r="U189" s="94"/>
      <c r="V189" s="94"/>
      <c r="W189" s="94"/>
      <c r="X189" s="94"/>
      <c r="Y189" s="94"/>
      <c r="Z189" s="94"/>
      <c r="AA189" s="14"/>
      <c r="AB189" s="14"/>
      <c r="AC189" s="14"/>
      <c r="AD189" s="14"/>
      <c r="AE189" s="17"/>
      <c r="AF189" s="9"/>
    </row>
    <row r="190" spans="1:32" ht="13.35" customHeight="1" outlineLevel="1" x14ac:dyDescent="0.25">
      <c r="A190" s="7"/>
      <c r="B190" s="98"/>
      <c r="C190" s="18"/>
      <c r="D190" s="18"/>
      <c r="E190" s="18"/>
      <c r="F190" s="14"/>
      <c r="G190" s="121"/>
      <c r="H190" s="120" t="s">
        <v>151</v>
      </c>
      <c r="I190" s="120" t="s">
        <v>151</v>
      </c>
      <c r="J190" s="120" t="s">
        <v>151</v>
      </c>
      <c r="K190" s="120" t="s">
        <v>224</v>
      </c>
      <c r="L190" s="120" t="s">
        <v>79</v>
      </c>
      <c r="M190" s="120" t="s">
        <v>1221</v>
      </c>
      <c r="N190" s="194">
        <v>0.2</v>
      </c>
      <c r="O190" s="94">
        <v>0</v>
      </c>
      <c r="P190" s="94"/>
      <c r="Q190" s="94"/>
      <c r="R190" s="94"/>
      <c r="S190" s="94"/>
      <c r="T190" s="94"/>
      <c r="U190" s="94"/>
      <c r="V190" s="94"/>
      <c r="W190" s="94"/>
      <c r="X190" s="94"/>
      <c r="Y190" s="94"/>
      <c r="Z190" s="94"/>
      <c r="AA190" s="14"/>
      <c r="AB190" s="14"/>
      <c r="AC190" s="14"/>
      <c r="AD190" s="14"/>
      <c r="AE190" s="17"/>
      <c r="AF190" s="9"/>
    </row>
    <row r="191" spans="1:32" ht="13.35" customHeight="1" outlineLevel="1" x14ac:dyDescent="0.25">
      <c r="A191" s="7"/>
      <c r="B191" s="98"/>
      <c r="C191" s="18"/>
      <c r="D191" s="18"/>
      <c r="E191" s="18"/>
      <c r="F191" s="14"/>
      <c r="G191" s="121"/>
      <c r="H191" s="120" t="s">
        <v>151</v>
      </c>
      <c r="I191" s="120" t="s">
        <v>151</v>
      </c>
      <c r="J191" s="120" t="s">
        <v>151</v>
      </c>
      <c r="K191" s="120" t="s">
        <v>224</v>
      </c>
      <c r="L191" s="120" t="s">
        <v>80</v>
      </c>
      <c r="M191" s="120" t="s">
        <v>1221</v>
      </c>
      <c r="N191" s="194">
        <v>0.4</v>
      </c>
      <c r="O191" s="94">
        <v>0</v>
      </c>
      <c r="P191" s="94"/>
      <c r="Q191" s="94"/>
      <c r="R191" s="94"/>
      <c r="S191" s="94"/>
      <c r="T191" s="94"/>
      <c r="U191" s="94"/>
      <c r="V191" s="94"/>
      <c r="W191" s="94"/>
      <c r="X191" s="94"/>
      <c r="Y191" s="94"/>
      <c r="Z191" s="94"/>
      <c r="AA191" s="14"/>
      <c r="AB191" s="14"/>
      <c r="AC191" s="14"/>
      <c r="AD191" s="14"/>
      <c r="AE191" s="17"/>
      <c r="AF191" s="9"/>
    </row>
    <row r="192" spans="1:32" ht="13.35" customHeight="1" outlineLevel="1" x14ac:dyDescent="0.25">
      <c r="A192" s="7"/>
      <c r="B192" s="98"/>
      <c r="C192" s="18"/>
      <c r="D192" s="18"/>
      <c r="E192" s="18"/>
      <c r="F192" s="14"/>
      <c r="G192" s="121"/>
      <c r="H192" s="120" t="s">
        <v>151</v>
      </c>
      <c r="I192" s="120" t="s">
        <v>151</v>
      </c>
      <c r="J192" s="120" t="s">
        <v>151</v>
      </c>
      <c r="K192" s="120" t="s">
        <v>224</v>
      </c>
      <c r="L192" s="120" t="s">
        <v>152</v>
      </c>
      <c r="M192" s="120" t="s">
        <v>1221</v>
      </c>
      <c r="N192" s="194">
        <v>0.7</v>
      </c>
      <c r="O192" s="94">
        <v>0</v>
      </c>
      <c r="P192" s="94"/>
      <c r="Q192" s="94"/>
      <c r="R192" s="94"/>
      <c r="S192" s="94"/>
      <c r="T192" s="94"/>
      <c r="U192" s="94"/>
      <c r="V192" s="94"/>
      <c r="W192" s="94"/>
      <c r="X192" s="94"/>
      <c r="Y192" s="94"/>
      <c r="Z192" s="94"/>
      <c r="AA192" s="14"/>
      <c r="AB192" s="14"/>
      <c r="AC192" s="14"/>
      <c r="AD192" s="14"/>
      <c r="AE192" s="17"/>
      <c r="AF192" s="9"/>
    </row>
    <row r="193" spans="1:60" ht="5.0999999999999996" customHeight="1" outlineLevel="1" x14ac:dyDescent="0.25">
      <c r="A193" s="7"/>
      <c r="B193" s="98"/>
      <c r="C193" s="13" t="s">
        <v>118</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119</v>
      </c>
      <c r="AE194" s="42" t="s">
        <v>120</v>
      </c>
      <c r="AF194" s="9"/>
    </row>
    <row r="195" spans="1:60"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35" customHeight="1" outlineLevel="1" collapsed="1" x14ac:dyDescent="0.25">
      <c r="A199" s="107"/>
      <c r="B199" s="98"/>
      <c r="C199" s="13"/>
      <c r="D199" s="13">
        <v>0</v>
      </c>
      <c r="E199" s="13" t="s">
        <v>1</v>
      </c>
      <c r="F199" s="72"/>
      <c r="G199" s="73" t="s">
        <v>322</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35" customHeight="1" outlineLevel="1" x14ac:dyDescent="0.25">
      <c r="A200" s="107"/>
      <c r="B200" s="98"/>
      <c r="C200" s="13"/>
      <c r="D200" s="13"/>
      <c r="E200" s="18"/>
      <c r="F200" s="76"/>
      <c r="G200" s="77" t="s">
        <v>168</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35" customHeight="1" outlineLevel="1" x14ac:dyDescent="0.25">
      <c r="A201" s="107"/>
      <c r="B201" s="98"/>
      <c r="C201" s="18"/>
      <c r="D201" s="13"/>
      <c r="E201" s="18"/>
      <c r="F201" s="76"/>
      <c r="G201" s="80">
        <v>44663.289340277777</v>
      </c>
      <c r="H201" s="81"/>
      <c r="I201" s="77"/>
      <c r="J201" s="77" t="s">
        <v>1265</v>
      </c>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35"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35" customHeight="1" outlineLevel="1" x14ac:dyDescent="0.25">
      <c r="A203" s="107"/>
      <c r="B203" s="98"/>
      <c r="C203" s="18"/>
      <c r="D203" s="18"/>
      <c r="E203" s="18"/>
      <c r="F203" s="18"/>
      <c r="G203" s="23"/>
      <c r="H203" s="23"/>
      <c r="I203" s="23"/>
      <c r="J203" s="23"/>
      <c r="K203" s="135" t="s">
        <v>1094</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35"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35" customHeight="1" outlineLevel="1" x14ac:dyDescent="0.25">
      <c r="A205" s="107"/>
      <c r="B205" s="98"/>
      <c r="C205" s="18"/>
      <c r="D205" s="18"/>
      <c r="E205" s="18"/>
      <c r="F205" s="18"/>
      <c r="G205" s="24"/>
      <c r="H205" s="24"/>
      <c r="I205" s="24" t="s">
        <v>456</v>
      </c>
      <c r="J205" s="24" t="s">
        <v>751</v>
      </c>
      <c r="K205" s="102" t="s">
        <v>169</v>
      </c>
      <c r="L205" s="102"/>
      <c r="M205" s="24"/>
      <c r="N205" s="24"/>
      <c r="O205" s="24"/>
      <c r="P205" s="24"/>
      <c r="Q205" s="24"/>
      <c r="R205" s="24"/>
      <c r="S205" s="24"/>
      <c r="T205" s="24"/>
      <c r="U205" s="24"/>
      <c r="V205" s="102" t="s">
        <v>170</v>
      </c>
      <c r="W205" s="102"/>
      <c r="X205" s="24"/>
      <c r="Y205" s="24"/>
      <c r="Z205" s="24"/>
      <c r="AA205" s="24"/>
      <c r="AB205" s="24"/>
      <c r="AC205" s="24"/>
      <c r="AD205" s="24"/>
      <c r="AE205" s="102" t="s">
        <v>380</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35" customHeight="1" outlineLevel="1" x14ac:dyDescent="0.25">
      <c r="A206" s="107"/>
      <c r="B206" s="98"/>
      <c r="C206" s="18"/>
      <c r="D206" s="18"/>
      <c r="E206" s="18"/>
      <c r="F206" s="18"/>
      <c r="G206" s="24"/>
      <c r="H206" s="24"/>
      <c r="I206" s="24"/>
      <c r="J206" s="24"/>
      <c r="K206" s="24" t="s">
        <v>374</v>
      </c>
      <c r="L206" s="24" t="s">
        <v>375</v>
      </c>
      <c r="M206" s="24" t="s">
        <v>377</v>
      </c>
      <c r="N206" s="24" t="s">
        <v>378</v>
      </c>
      <c r="O206" s="24" t="s">
        <v>379</v>
      </c>
      <c r="P206" s="24" t="s">
        <v>381</v>
      </c>
      <c r="Q206" s="24" t="s">
        <v>883</v>
      </c>
      <c r="R206" s="24" t="s">
        <v>884</v>
      </c>
      <c r="S206" s="24" t="s">
        <v>1188</v>
      </c>
      <c r="T206" s="24"/>
      <c r="U206" s="24"/>
      <c r="V206" s="24" t="s">
        <v>374</v>
      </c>
      <c r="W206" s="24" t="s">
        <v>375</v>
      </c>
      <c r="X206" s="24" t="s">
        <v>377</v>
      </c>
      <c r="Y206" s="24" t="s">
        <v>378</v>
      </c>
      <c r="Z206" s="24" t="s">
        <v>379</v>
      </c>
      <c r="AA206" s="24" t="s">
        <v>381</v>
      </c>
      <c r="AB206" s="24" t="s">
        <v>883</v>
      </c>
      <c r="AC206" s="24" t="s">
        <v>884</v>
      </c>
      <c r="AD206" s="24" t="s">
        <v>1188</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35" customHeight="1" outlineLevel="1" x14ac:dyDescent="0.25">
      <c r="A207" s="107"/>
      <c r="B207" s="98"/>
      <c r="C207" s="18"/>
      <c r="D207" s="18"/>
      <c r="E207" s="18"/>
      <c r="F207" s="14"/>
      <c r="G207" s="89"/>
      <c r="H207" s="89"/>
      <c r="I207" s="104" t="s">
        <v>819</v>
      </c>
      <c r="J207" s="104" t="s">
        <v>384</v>
      </c>
      <c r="K207" s="250">
        <f>$O207</f>
        <v>80</v>
      </c>
      <c r="L207" s="250">
        <f t="shared" ref="L207:N223" si="39">$O207</f>
        <v>80</v>
      </c>
      <c r="M207" s="250">
        <f t="shared" si="39"/>
        <v>80</v>
      </c>
      <c r="N207" s="250">
        <f t="shared" si="39"/>
        <v>80</v>
      </c>
      <c r="O207" s="137">
        <v>80</v>
      </c>
      <c r="P207" s="137">
        <v>0</v>
      </c>
      <c r="Q207" s="137">
        <v>0</v>
      </c>
      <c r="R207" s="137">
        <v>0</v>
      </c>
      <c r="S207" s="137">
        <v>0</v>
      </c>
      <c r="T207" s="89"/>
      <c r="U207" s="104" t="s">
        <v>382</v>
      </c>
      <c r="V207" s="6">
        <f t="shared" ref="V207:V270" si="40">0.55*$Z207*(K207/$O207)</f>
        <v>0.33000000000000007</v>
      </c>
      <c r="W207" s="6">
        <f>0.85*$Z207*(L207/$O207)</f>
        <v>0.51</v>
      </c>
      <c r="X207" s="6">
        <f t="shared" ref="X207:X270" si="41">0.9*$Z207*(M207/$O207)</f>
        <v>0.54000000000000015</v>
      </c>
      <c r="Y207" s="6">
        <f>$Z207*(N207/$O207)</f>
        <v>0.60000000000000009</v>
      </c>
      <c r="Z207" s="138">
        <v>0.60000000000000009</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35" customHeight="1" outlineLevel="1" x14ac:dyDescent="0.25">
      <c r="A208" s="107"/>
      <c r="B208" s="98"/>
      <c r="C208" s="18"/>
      <c r="D208" s="18"/>
      <c r="E208" s="18"/>
      <c r="F208" s="14"/>
      <c r="G208" s="89"/>
      <c r="H208" s="89"/>
      <c r="I208" s="104"/>
      <c r="J208" s="104" t="s">
        <v>385</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134</v>
      </c>
      <c r="V208" s="6">
        <f t="shared" si="40"/>
        <v>6.3819642857142815</v>
      </c>
      <c r="W208" s="6">
        <f>0.85*$Z208*(L208/$O208)</f>
        <v>9.8630357142857079</v>
      </c>
      <c r="X208" s="6">
        <f t="shared" si="41"/>
        <v>10.443214285714278</v>
      </c>
      <c r="Y208" s="6">
        <f>$Z208*(N208/$O208)</f>
        <v>11.603571428571421</v>
      </c>
      <c r="Z208" s="138">
        <v>11.603571428571421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35" customHeight="1" outlineLevel="1" x14ac:dyDescent="0.25">
      <c r="A209" s="107"/>
      <c r="B209" s="98"/>
      <c r="C209" s="18"/>
      <c r="D209" s="18"/>
      <c r="E209" s="18"/>
      <c r="F209" s="14"/>
      <c r="G209" s="89"/>
      <c r="H209" s="89"/>
      <c r="I209" s="104"/>
      <c r="J209" s="104" t="s">
        <v>386</v>
      </c>
      <c r="K209" s="250">
        <f t="shared" ref="K209:N240" si="42">$O209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135</v>
      </c>
      <c r="V209" s="6">
        <f t="shared" si="40"/>
        <v>10.530919999999993</v>
      </c>
      <c r="W209" s="6">
        <f>0.85*$Z209*(L209/$O209)</f>
        <v>16.275058181818167</v>
      </c>
      <c r="X209" s="6">
        <f t="shared" si="41"/>
        <v>17.232414545454532</v>
      </c>
      <c r="Y209" s="6">
        <f>$Z209*(N209/$O209)</f>
        <v>19.147127272727257</v>
      </c>
      <c r="Z209" s="138">
        <v>19.147127272727257</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35" customHeight="1" outlineLevel="1" x14ac:dyDescent="0.25">
      <c r="A210" s="107"/>
      <c r="B210" s="98"/>
      <c r="C210" s="18"/>
      <c r="D210" s="18"/>
      <c r="E210" s="18"/>
      <c r="F210" s="14"/>
      <c r="G210" s="89"/>
      <c r="H210" s="89"/>
      <c r="I210" s="104"/>
      <c r="J210" s="104" t="s">
        <v>387</v>
      </c>
      <c r="K210" s="250">
        <f t="shared" si="42"/>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136</v>
      </c>
      <c r="V210" s="6">
        <f t="shared" si="40"/>
        <v>14.115514285714319</v>
      </c>
      <c r="W210" s="138">
        <f>0.7*$Z210*(L210/$O210)</f>
        <v>17.965200000000042</v>
      </c>
      <c r="X210" s="6">
        <f t="shared" si="41"/>
        <v>23.098114285714338</v>
      </c>
      <c r="Y210" s="6">
        <f>$Z210*(N210/$O210)</f>
        <v>25.664571428571488</v>
      </c>
      <c r="Z210" s="138">
        <v>25.664571428571488</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35" customHeight="1" outlineLevel="1" x14ac:dyDescent="0.25">
      <c r="A211" s="107"/>
      <c r="B211" s="98"/>
      <c r="C211" s="18"/>
      <c r="D211" s="18"/>
      <c r="E211" s="18"/>
      <c r="F211" s="14"/>
      <c r="G211" s="89"/>
      <c r="H211" s="89"/>
      <c r="I211" s="104"/>
      <c r="J211" s="104" t="s">
        <v>388</v>
      </c>
      <c r="K211" s="250">
        <f t="shared" si="42"/>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137</v>
      </c>
      <c r="V211" s="6">
        <f t="shared" si="40"/>
        <v>27.797726785714303</v>
      </c>
      <c r="W211" s="6">
        <f t="shared" ref="W211:W218" si="43">0.85*$Z211*(L211/$O211)</f>
        <v>42.960123214285737</v>
      </c>
      <c r="X211" s="6">
        <f t="shared" si="41"/>
        <v>45.487189285714315</v>
      </c>
      <c r="Y211" s="6">
        <f>$Z211*(N211/$O211)</f>
        <v>50.541321428571457</v>
      </c>
      <c r="Z211" s="138">
        <v>50.541321428571457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35" customHeight="1" outlineLevel="1" x14ac:dyDescent="0.25">
      <c r="A212" s="107"/>
      <c r="B212" s="98"/>
      <c r="C212" s="18"/>
      <c r="D212" s="18"/>
      <c r="E212" s="18"/>
      <c r="F212" s="14"/>
      <c r="G212" s="89"/>
      <c r="H212" s="89"/>
      <c r="I212" s="104"/>
      <c r="J212" s="104" t="s">
        <v>389</v>
      </c>
      <c r="K212" s="250">
        <f t="shared" si="42"/>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138</v>
      </c>
      <c r="V212" s="6">
        <f t="shared" si="40"/>
        <v>32.33447799999994</v>
      </c>
      <c r="W212" s="6">
        <f t="shared" si="43"/>
        <v>49.9714659999999</v>
      </c>
      <c r="X212" s="6">
        <f t="shared" si="41"/>
        <v>52.9109639999999</v>
      </c>
      <c r="Y212" s="138">
        <f>0.7*$Z212*(N212/$O212)</f>
        <v>41.15297199999992</v>
      </c>
      <c r="Z212" s="138">
        <v>58.789959999999887</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35" customHeight="1" outlineLevel="1" x14ac:dyDescent="0.25">
      <c r="A213" s="107"/>
      <c r="B213" s="98"/>
      <c r="C213" s="18"/>
      <c r="D213" s="18"/>
      <c r="E213" s="18"/>
      <c r="F213" s="14"/>
      <c r="G213" s="89"/>
      <c r="H213" s="89"/>
      <c r="I213" s="104"/>
      <c r="J213" s="104" t="s">
        <v>390</v>
      </c>
      <c r="K213" s="250">
        <f t="shared" si="42"/>
        <v>80</v>
      </c>
      <c r="L213" s="250">
        <f t="shared" si="39"/>
        <v>80</v>
      </c>
      <c r="M213" s="250">
        <f t="shared" si="39"/>
        <v>80</v>
      </c>
      <c r="N213" s="250">
        <f t="shared" si="39"/>
        <v>80</v>
      </c>
      <c r="O213" s="137">
        <v>80</v>
      </c>
      <c r="P213" s="137">
        <v>0</v>
      </c>
      <c r="Q213" s="137">
        <v>0</v>
      </c>
      <c r="R213" s="137">
        <v>0</v>
      </c>
      <c r="S213" s="137">
        <v>0</v>
      </c>
      <c r="T213" s="89"/>
      <c r="U213" s="104" t="s">
        <v>139</v>
      </c>
      <c r="V213" s="6">
        <f t="shared" si="40"/>
        <v>0.39600000000000007</v>
      </c>
      <c r="W213" s="6">
        <f t="shared" si="43"/>
        <v>0.6120000000000001</v>
      </c>
      <c r="X213" s="6">
        <f t="shared" si="41"/>
        <v>0.64800000000000013</v>
      </c>
      <c r="Y213" s="6">
        <f t="shared" ref="Y213:Y220" si="44">$Z213*(N213/$O213)</f>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35" customHeight="1" outlineLevel="1" x14ac:dyDescent="0.25">
      <c r="A214" s="107"/>
      <c r="B214" s="98"/>
      <c r="C214" s="18"/>
      <c r="D214" s="18"/>
      <c r="E214" s="18"/>
      <c r="F214" s="14"/>
      <c r="G214" s="89"/>
      <c r="H214" s="89"/>
      <c r="I214" s="104"/>
      <c r="J214" s="104" t="s">
        <v>391</v>
      </c>
      <c r="K214" s="250">
        <f t="shared" si="42"/>
        <v>80</v>
      </c>
      <c r="L214" s="250">
        <f t="shared" si="39"/>
        <v>80</v>
      </c>
      <c r="M214" s="250">
        <f t="shared" si="39"/>
        <v>80</v>
      </c>
      <c r="N214" s="250">
        <f t="shared" si="39"/>
        <v>80</v>
      </c>
      <c r="O214" s="137">
        <v>80</v>
      </c>
      <c r="P214" s="137">
        <v>0</v>
      </c>
      <c r="Q214" s="137">
        <v>0</v>
      </c>
      <c r="R214" s="137">
        <v>0</v>
      </c>
      <c r="S214" s="137">
        <v>0</v>
      </c>
      <c r="T214" s="89"/>
      <c r="U214" s="104" t="s">
        <v>140</v>
      </c>
      <c r="V214" s="6">
        <f t="shared" si="40"/>
        <v>0.39600000000000007</v>
      </c>
      <c r="W214" s="6">
        <f t="shared" si="43"/>
        <v>0.6120000000000001</v>
      </c>
      <c r="X214" s="6">
        <f t="shared" si="41"/>
        <v>0.64800000000000013</v>
      </c>
      <c r="Y214" s="6">
        <f t="shared" si="44"/>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35" customHeight="1" outlineLevel="1" x14ac:dyDescent="0.25">
      <c r="A215" s="107"/>
      <c r="B215" s="98"/>
      <c r="C215" s="18"/>
      <c r="D215" s="18"/>
      <c r="E215" s="18"/>
      <c r="F215" s="14"/>
      <c r="G215" s="89"/>
      <c r="H215" s="89"/>
      <c r="I215" s="104"/>
      <c r="J215" s="104" t="s">
        <v>392</v>
      </c>
      <c r="K215" s="250">
        <f t="shared" si="42"/>
        <v>80</v>
      </c>
      <c r="L215" s="250">
        <f t="shared" si="39"/>
        <v>80</v>
      </c>
      <c r="M215" s="250">
        <f t="shared" si="39"/>
        <v>80</v>
      </c>
      <c r="N215" s="250">
        <f t="shared" si="39"/>
        <v>80</v>
      </c>
      <c r="O215" s="137">
        <v>80</v>
      </c>
      <c r="P215" s="137">
        <v>0</v>
      </c>
      <c r="Q215" s="137">
        <v>0</v>
      </c>
      <c r="R215" s="137">
        <v>0</v>
      </c>
      <c r="S215" s="137">
        <v>0</v>
      </c>
      <c r="T215" s="89"/>
      <c r="U215" s="104" t="s">
        <v>141</v>
      </c>
      <c r="V215" s="6">
        <f t="shared" si="40"/>
        <v>0.39600000000000007</v>
      </c>
      <c r="W215" s="6">
        <f t="shared" si="43"/>
        <v>0.6120000000000001</v>
      </c>
      <c r="X215" s="6">
        <f t="shared" si="41"/>
        <v>0.64800000000000013</v>
      </c>
      <c r="Y215" s="6">
        <f t="shared" si="44"/>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35" customHeight="1" outlineLevel="1" x14ac:dyDescent="0.25">
      <c r="A216" s="107"/>
      <c r="B216" s="98"/>
      <c r="C216" s="18"/>
      <c r="D216" s="18"/>
      <c r="E216" s="18"/>
      <c r="F216" s="14"/>
      <c r="G216" s="89"/>
      <c r="H216" s="89"/>
      <c r="I216" s="104"/>
      <c r="J216" s="104" t="s">
        <v>393</v>
      </c>
      <c r="K216" s="250">
        <f t="shared" si="42"/>
        <v>80</v>
      </c>
      <c r="L216" s="250">
        <f t="shared" si="39"/>
        <v>80</v>
      </c>
      <c r="M216" s="250">
        <f t="shared" si="39"/>
        <v>80</v>
      </c>
      <c r="N216" s="250">
        <f t="shared" si="39"/>
        <v>80</v>
      </c>
      <c r="O216" s="137">
        <v>80</v>
      </c>
      <c r="P216" s="137">
        <v>0</v>
      </c>
      <c r="Q216" s="137">
        <v>0</v>
      </c>
      <c r="R216" s="137">
        <v>0</v>
      </c>
      <c r="S216" s="137">
        <v>0</v>
      </c>
      <c r="T216" s="89"/>
      <c r="U216" s="104" t="s">
        <v>142</v>
      </c>
      <c r="V216" s="6">
        <f t="shared" si="40"/>
        <v>0.39600000000000007</v>
      </c>
      <c r="W216" s="6">
        <f t="shared" si="43"/>
        <v>0.6120000000000001</v>
      </c>
      <c r="X216" s="6">
        <f t="shared" si="41"/>
        <v>0.64800000000000013</v>
      </c>
      <c r="Y216" s="6">
        <f t="shared" si="44"/>
        <v>0.72000000000000008</v>
      </c>
      <c r="Z216" s="138">
        <v>0.72000000000000008</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35" hidden="1" customHeight="1" outlineLevel="2" x14ac:dyDescent="0.25">
      <c r="A217" s="107"/>
      <c r="B217" s="98"/>
      <c r="C217" s="18"/>
      <c r="D217" s="18"/>
      <c r="E217" s="18"/>
      <c r="F217" s="14"/>
      <c r="G217" s="89"/>
      <c r="H217" s="89"/>
      <c r="I217" s="104" t="s">
        <v>397</v>
      </c>
      <c r="J217" s="104" t="s">
        <v>384</v>
      </c>
      <c r="K217" s="250">
        <f t="shared" si="42"/>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382</v>
      </c>
      <c r="V217" s="6">
        <f t="shared" si="40"/>
        <v>7.4919260204081661</v>
      </c>
      <c r="W217" s="6">
        <f t="shared" si="43"/>
        <v>11.578431122448983</v>
      </c>
      <c r="X217" s="6">
        <f t="shared" si="41"/>
        <v>12.259515306122452</v>
      </c>
      <c r="Y217" s="6">
        <f t="shared" si="44"/>
        <v>13.621683673469391</v>
      </c>
      <c r="Z217" s="138">
        <v>13.621683673469391</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35" hidden="1" customHeight="1" outlineLevel="2" x14ac:dyDescent="0.25">
      <c r="A218" s="107"/>
      <c r="B218" s="98"/>
      <c r="C218" s="18"/>
      <c r="D218" s="18"/>
      <c r="E218" s="18"/>
      <c r="F218" s="14"/>
      <c r="G218" s="89"/>
      <c r="H218" s="89"/>
      <c r="I218" s="104"/>
      <c r="J218" s="104" t="s">
        <v>385</v>
      </c>
      <c r="K218" s="250">
        <f t="shared" si="42"/>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134</v>
      </c>
      <c r="V218" s="6">
        <f t="shared" si="40"/>
        <v>11.404670918367351</v>
      </c>
      <c r="W218" s="6">
        <f t="shared" si="43"/>
        <v>17.625400510204088</v>
      </c>
      <c r="X218" s="6">
        <f t="shared" si="41"/>
        <v>18.662188775510209</v>
      </c>
      <c r="Y218" s="6">
        <f t="shared" si="44"/>
        <v>20.735765306122456</v>
      </c>
      <c r="Z218" s="138">
        <v>20.735765306122456</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35" hidden="1" customHeight="1" outlineLevel="2" x14ac:dyDescent="0.25">
      <c r="A219" s="107"/>
      <c r="B219" s="98"/>
      <c r="C219" s="18"/>
      <c r="D219" s="18"/>
      <c r="E219" s="18"/>
      <c r="F219" s="14"/>
      <c r="G219" s="89"/>
      <c r="H219" s="89"/>
      <c r="I219" s="104"/>
      <c r="J219" s="104" t="s">
        <v>386</v>
      </c>
      <c r="K219" s="250">
        <f t="shared" si="42"/>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135</v>
      </c>
      <c r="V219" s="6">
        <f t="shared" si="40"/>
        <v>14.571120535714281</v>
      </c>
      <c r="W219" s="138">
        <f>0.7*$Z219*(L219/$O219)</f>
        <v>18.545062499999993</v>
      </c>
      <c r="X219" s="6">
        <f t="shared" si="41"/>
        <v>23.843651785714275</v>
      </c>
      <c r="Y219" s="6">
        <f t="shared" si="44"/>
        <v>26.492946428571418</v>
      </c>
      <c r="Z219" s="138">
        <v>26.492946428571418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35" hidden="1" customHeight="1" outlineLevel="2" x14ac:dyDescent="0.25">
      <c r="A220" s="107"/>
      <c r="B220" s="98"/>
      <c r="C220" s="18"/>
      <c r="D220" s="18"/>
      <c r="E220" s="18"/>
      <c r="F220" s="14"/>
      <c r="G220" s="89"/>
      <c r="H220" s="89"/>
      <c r="I220" s="104"/>
      <c r="J220" s="104" t="s">
        <v>387</v>
      </c>
      <c r="K220" s="250">
        <f t="shared" si="42"/>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136</v>
      </c>
      <c r="V220" s="6">
        <f t="shared" si="40"/>
        <v>27.821919642857132</v>
      </c>
      <c r="W220" s="6">
        <f t="shared" ref="W220:W228" si="45">0.85*$Z220*(L220/$O220)</f>
        <v>42.997512175324651</v>
      </c>
      <c r="X220" s="6">
        <f t="shared" si="41"/>
        <v>45.526777597402578</v>
      </c>
      <c r="Y220" s="6">
        <f t="shared" si="44"/>
        <v>50.585308441558418</v>
      </c>
      <c r="Z220" s="138">
        <v>50.585308441558418</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35" hidden="1" customHeight="1" outlineLevel="2" x14ac:dyDescent="0.25">
      <c r="A221" s="107"/>
      <c r="B221" s="98"/>
      <c r="C221" s="18"/>
      <c r="D221" s="18"/>
      <c r="E221" s="18"/>
      <c r="F221" s="14"/>
      <c r="G221" s="89"/>
      <c r="H221" s="89"/>
      <c r="I221" s="104"/>
      <c r="J221" s="104" t="s">
        <v>388</v>
      </c>
      <c r="K221" s="250">
        <f t="shared" si="42"/>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137</v>
      </c>
      <c r="V221" s="6">
        <f t="shared" si="40"/>
        <v>32.017499999999991</v>
      </c>
      <c r="W221" s="6">
        <f t="shared" si="45"/>
        <v>49.48159090909089</v>
      </c>
      <c r="X221" s="6">
        <f t="shared" si="41"/>
        <v>52.392272727272712</v>
      </c>
      <c r="Y221" s="138">
        <f>0.7*$Z221*(N221/$O221)</f>
        <v>40.749545454545441</v>
      </c>
      <c r="Z221" s="138">
        <v>58.213636363636347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35" hidden="1" customHeight="1" outlineLevel="2" x14ac:dyDescent="0.25">
      <c r="A222" s="107"/>
      <c r="B222" s="98"/>
      <c r="C222" s="18"/>
      <c r="D222" s="18"/>
      <c r="E222" s="18"/>
      <c r="F222" s="14"/>
      <c r="G222" s="89"/>
      <c r="H222" s="89"/>
      <c r="I222" s="104"/>
      <c r="J222" s="104" t="s">
        <v>389</v>
      </c>
      <c r="K222" s="250">
        <f t="shared" si="42"/>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138</v>
      </c>
      <c r="V222" s="6">
        <f t="shared" si="40"/>
        <v>30.240641129032241</v>
      </c>
      <c r="W222" s="6">
        <f t="shared" si="45"/>
        <v>46.73553629032255</v>
      </c>
      <c r="X222" s="6">
        <f t="shared" si="41"/>
        <v>49.48468548387094</v>
      </c>
      <c r="Y222" s="138">
        <f>0.7*$Z222*(N222/$O222)</f>
        <v>38.488088709677392</v>
      </c>
      <c r="Z222" s="138">
        <v>54.982983870967708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35" hidden="1" customHeight="1" outlineLevel="2" x14ac:dyDescent="0.25">
      <c r="A223" s="107"/>
      <c r="B223" s="98"/>
      <c r="C223" s="18"/>
      <c r="D223" s="18"/>
      <c r="E223" s="18"/>
      <c r="F223" s="14"/>
      <c r="G223" s="89"/>
      <c r="H223" s="89"/>
      <c r="I223" s="104"/>
      <c r="J223" s="104" t="s">
        <v>390</v>
      </c>
      <c r="K223" s="250">
        <f t="shared" si="42"/>
        <v>80</v>
      </c>
      <c r="L223" s="250">
        <f t="shared" si="39"/>
        <v>80</v>
      </c>
      <c r="M223" s="250">
        <f t="shared" si="39"/>
        <v>80</v>
      </c>
      <c r="N223" s="250">
        <f t="shared" si="39"/>
        <v>80</v>
      </c>
      <c r="O223" s="137">
        <v>80</v>
      </c>
      <c r="P223" s="137">
        <v>0</v>
      </c>
      <c r="Q223" s="137">
        <v>0</v>
      </c>
      <c r="R223" s="137">
        <v>0</v>
      </c>
      <c r="S223" s="137">
        <v>0</v>
      </c>
      <c r="T223" s="89"/>
      <c r="U223" s="104" t="s">
        <v>139</v>
      </c>
      <c r="V223" s="6">
        <f t="shared" si="40"/>
        <v>0.39600000000000007</v>
      </c>
      <c r="W223" s="6">
        <f t="shared" si="45"/>
        <v>0.6120000000000001</v>
      </c>
      <c r="X223" s="6">
        <f t="shared" si="41"/>
        <v>0.64800000000000013</v>
      </c>
      <c r="Y223" s="6">
        <f t="shared" ref="Y223:Y230" si="46">$Z223*(N223/$O223)</f>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35" hidden="1" customHeight="1" outlineLevel="2" x14ac:dyDescent="0.25">
      <c r="A224" s="107"/>
      <c r="B224" s="98"/>
      <c r="C224" s="18"/>
      <c r="D224" s="18"/>
      <c r="E224" s="18"/>
      <c r="F224" s="14"/>
      <c r="G224" s="89"/>
      <c r="H224" s="89"/>
      <c r="I224" s="104"/>
      <c r="J224" s="104" t="s">
        <v>391</v>
      </c>
      <c r="K224" s="250">
        <f t="shared" si="42"/>
        <v>80</v>
      </c>
      <c r="L224" s="250">
        <f t="shared" si="42"/>
        <v>80</v>
      </c>
      <c r="M224" s="250">
        <f t="shared" si="42"/>
        <v>80</v>
      </c>
      <c r="N224" s="250">
        <f t="shared" si="42"/>
        <v>80</v>
      </c>
      <c r="O224" s="137">
        <v>80</v>
      </c>
      <c r="P224" s="137">
        <v>0</v>
      </c>
      <c r="Q224" s="137">
        <v>0</v>
      </c>
      <c r="R224" s="137">
        <v>0</v>
      </c>
      <c r="S224" s="137">
        <v>0</v>
      </c>
      <c r="T224" s="89"/>
      <c r="U224" s="104" t="s">
        <v>140</v>
      </c>
      <c r="V224" s="6">
        <f t="shared" si="40"/>
        <v>0.39600000000000007</v>
      </c>
      <c r="W224" s="6">
        <f t="shared" si="45"/>
        <v>0.6120000000000001</v>
      </c>
      <c r="X224" s="6">
        <f t="shared" si="41"/>
        <v>0.64800000000000013</v>
      </c>
      <c r="Y224" s="6">
        <f t="shared" si="46"/>
        <v>0.72000000000000008</v>
      </c>
      <c r="Z224" s="138">
        <v>0.72000000000000008</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35" hidden="1" customHeight="1" outlineLevel="2" x14ac:dyDescent="0.25">
      <c r="A225" s="107"/>
      <c r="B225" s="98"/>
      <c r="C225" s="18"/>
      <c r="D225" s="18"/>
      <c r="E225" s="18"/>
      <c r="F225" s="14"/>
      <c r="G225" s="89"/>
      <c r="H225" s="89"/>
      <c r="I225" s="104"/>
      <c r="J225" s="104" t="s">
        <v>392</v>
      </c>
      <c r="K225" s="250">
        <f t="shared" si="42"/>
        <v>80</v>
      </c>
      <c r="L225" s="250">
        <f t="shared" si="42"/>
        <v>80</v>
      </c>
      <c r="M225" s="250">
        <f t="shared" si="42"/>
        <v>80</v>
      </c>
      <c r="N225" s="250">
        <f t="shared" si="42"/>
        <v>80</v>
      </c>
      <c r="O225" s="137">
        <v>80</v>
      </c>
      <c r="P225" s="137">
        <v>0</v>
      </c>
      <c r="Q225" s="137">
        <v>0</v>
      </c>
      <c r="R225" s="137">
        <v>0</v>
      </c>
      <c r="S225" s="137">
        <v>0</v>
      </c>
      <c r="T225" s="89"/>
      <c r="U225" s="104" t="s">
        <v>141</v>
      </c>
      <c r="V225" s="6">
        <f t="shared" si="40"/>
        <v>0.39600000000000013</v>
      </c>
      <c r="W225" s="6">
        <f t="shared" si="45"/>
        <v>0.6120000000000001</v>
      </c>
      <c r="X225" s="6">
        <f t="shared" si="41"/>
        <v>0.64800000000000024</v>
      </c>
      <c r="Y225" s="6">
        <f t="shared" si="46"/>
        <v>0.7200000000000002</v>
      </c>
      <c r="Z225" s="138">
        <v>0.7200000000000002</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35" hidden="1" customHeight="1" outlineLevel="2" x14ac:dyDescent="0.25">
      <c r="A226" s="107"/>
      <c r="B226" s="98"/>
      <c r="C226" s="18"/>
      <c r="D226" s="18"/>
      <c r="E226" s="18"/>
      <c r="F226" s="14"/>
      <c r="G226" s="89"/>
      <c r="H226" s="89"/>
      <c r="I226" s="104"/>
      <c r="J226" s="104" t="s">
        <v>393</v>
      </c>
      <c r="K226" s="250">
        <f t="shared" si="42"/>
        <v>80</v>
      </c>
      <c r="L226" s="250">
        <f t="shared" si="42"/>
        <v>80</v>
      </c>
      <c r="M226" s="250">
        <f t="shared" si="42"/>
        <v>80</v>
      </c>
      <c r="N226" s="250">
        <f t="shared" si="42"/>
        <v>80</v>
      </c>
      <c r="O226" s="137">
        <v>80</v>
      </c>
      <c r="P226" s="137">
        <v>0</v>
      </c>
      <c r="Q226" s="137">
        <v>0</v>
      </c>
      <c r="R226" s="137">
        <v>0</v>
      </c>
      <c r="S226" s="137">
        <v>0</v>
      </c>
      <c r="T226" s="89"/>
      <c r="U226" s="104" t="s">
        <v>142</v>
      </c>
      <c r="V226" s="6">
        <f t="shared" si="40"/>
        <v>0.39600000000000007</v>
      </c>
      <c r="W226" s="6">
        <f t="shared" si="45"/>
        <v>0.6120000000000001</v>
      </c>
      <c r="X226" s="6">
        <f t="shared" si="41"/>
        <v>0.64800000000000013</v>
      </c>
      <c r="Y226" s="6">
        <f t="shared" si="46"/>
        <v>0.72000000000000008</v>
      </c>
      <c r="Z226" s="138">
        <v>0.72000000000000008</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35" hidden="1" customHeight="1" outlineLevel="2" x14ac:dyDescent="0.25">
      <c r="A227" s="107"/>
      <c r="B227" s="98"/>
      <c r="C227" s="18"/>
      <c r="D227" s="18"/>
      <c r="E227" s="18"/>
      <c r="F227" s="14"/>
      <c r="G227" s="89"/>
      <c r="H227" s="89"/>
      <c r="I227" s="104" t="s">
        <v>790</v>
      </c>
      <c r="J227" s="104" t="s">
        <v>384</v>
      </c>
      <c r="K227" s="250">
        <f t="shared" si="42"/>
        <v>268.84732142857143</v>
      </c>
      <c r="L227" s="250">
        <f t="shared" si="42"/>
        <v>268.84732142857143</v>
      </c>
      <c r="M227" s="250">
        <f t="shared" si="42"/>
        <v>268.84732142857143</v>
      </c>
      <c r="N227" s="250">
        <f t="shared" si="42"/>
        <v>268.84732142857143</v>
      </c>
      <c r="O227" s="137">
        <v>268.84732142857143</v>
      </c>
      <c r="P227" s="137">
        <v>0</v>
      </c>
      <c r="Q227" s="137">
        <v>0</v>
      </c>
      <c r="R227" s="137">
        <v>0</v>
      </c>
      <c r="S227" s="137">
        <v>0</v>
      </c>
      <c r="T227" s="89"/>
      <c r="U227" s="104" t="s">
        <v>382</v>
      </c>
      <c r="V227" s="6">
        <f t="shared" si="40"/>
        <v>7.4919260204081661</v>
      </c>
      <c r="W227" s="6">
        <f t="shared" si="45"/>
        <v>11.578431122448983</v>
      </c>
      <c r="X227" s="6">
        <f t="shared" si="41"/>
        <v>12.259515306122452</v>
      </c>
      <c r="Y227" s="6">
        <f t="shared" si="46"/>
        <v>13.621683673469391</v>
      </c>
      <c r="Z227" s="138">
        <v>13.621683673469391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35" hidden="1" customHeight="1" outlineLevel="2" x14ac:dyDescent="0.25">
      <c r="A228" s="107"/>
      <c r="B228" s="98"/>
      <c r="C228" s="18"/>
      <c r="D228" s="18"/>
      <c r="E228" s="18"/>
      <c r="F228" s="14"/>
      <c r="G228" s="89"/>
      <c r="H228" s="89"/>
      <c r="I228" s="104"/>
      <c r="J228" s="104" t="s">
        <v>385</v>
      </c>
      <c r="K228" s="250">
        <f t="shared" si="42"/>
        <v>376.84090909090912</v>
      </c>
      <c r="L228" s="250">
        <f t="shared" si="42"/>
        <v>376.84090909090912</v>
      </c>
      <c r="M228" s="250">
        <f t="shared" si="42"/>
        <v>376.84090909090912</v>
      </c>
      <c r="N228" s="250">
        <f t="shared" si="42"/>
        <v>376.84090909090912</v>
      </c>
      <c r="O228" s="137">
        <v>376.84090909090912</v>
      </c>
      <c r="P228" s="137">
        <v>0</v>
      </c>
      <c r="Q228" s="137">
        <v>0</v>
      </c>
      <c r="R228" s="137">
        <v>0</v>
      </c>
      <c r="S228" s="137">
        <v>0</v>
      </c>
      <c r="T228" s="89"/>
      <c r="U228" s="104" t="s">
        <v>134</v>
      </c>
      <c r="V228" s="6">
        <f t="shared" si="40"/>
        <v>11.404670918367351</v>
      </c>
      <c r="W228" s="6">
        <f t="shared" si="45"/>
        <v>17.625400510204088</v>
      </c>
      <c r="X228" s="6">
        <f t="shared" si="41"/>
        <v>18.662188775510209</v>
      </c>
      <c r="Y228" s="6">
        <f t="shared" si="46"/>
        <v>20.735765306122456</v>
      </c>
      <c r="Z228" s="138">
        <v>20.735765306122456</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35" hidden="1" customHeight="1" outlineLevel="2" x14ac:dyDescent="0.25">
      <c r="A229" s="107"/>
      <c r="B229" s="98"/>
      <c r="C229" s="18"/>
      <c r="D229" s="18"/>
      <c r="E229" s="18"/>
      <c r="F229" s="14"/>
      <c r="G229" s="89"/>
      <c r="H229" s="89"/>
      <c r="I229" s="104"/>
      <c r="J229" s="104" t="s">
        <v>386</v>
      </c>
      <c r="K229" s="250">
        <f t="shared" si="42"/>
        <v>337.78181818181815</v>
      </c>
      <c r="L229" s="250">
        <f t="shared" si="42"/>
        <v>337.78181818181815</v>
      </c>
      <c r="M229" s="250">
        <f t="shared" si="42"/>
        <v>337.78181818181815</v>
      </c>
      <c r="N229" s="250">
        <f t="shared" si="42"/>
        <v>337.78181818181815</v>
      </c>
      <c r="O229" s="137">
        <v>337.78181818181815</v>
      </c>
      <c r="P229" s="137">
        <v>0</v>
      </c>
      <c r="Q229" s="137">
        <v>0</v>
      </c>
      <c r="R229" s="137">
        <v>0</v>
      </c>
      <c r="S229" s="137">
        <v>0</v>
      </c>
      <c r="T229" s="89"/>
      <c r="U229" s="104" t="s">
        <v>135</v>
      </c>
      <c r="V229" s="6">
        <f t="shared" si="40"/>
        <v>14.571120535714281</v>
      </c>
      <c r="W229" s="138">
        <f>0.7*$Z229*(L229/$O229)</f>
        <v>18.545062499999993</v>
      </c>
      <c r="X229" s="6">
        <f t="shared" si="41"/>
        <v>23.843651785714275</v>
      </c>
      <c r="Y229" s="6">
        <f t="shared" si="46"/>
        <v>26.492946428571418</v>
      </c>
      <c r="Z229" s="138">
        <v>26.492946428571418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35" hidden="1" customHeight="1" outlineLevel="2" x14ac:dyDescent="0.25">
      <c r="A230" s="107"/>
      <c r="B230" s="98"/>
      <c r="C230" s="18"/>
      <c r="D230" s="18"/>
      <c r="E230" s="18"/>
      <c r="F230" s="14"/>
      <c r="G230" s="89"/>
      <c r="H230" s="89"/>
      <c r="I230" s="104"/>
      <c r="J230" s="104" t="s">
        <v>387</v>
      </c>
      <c r="K230" s="250">
        <f t="shared" si="42"/>
        <v>377.85113636363639</v>
      </c>
      <c r="L230" s="250">
        <f t="shared" si="42"/>
        <v>377.85113636363639</v>
      </c>
      <c r="M230" s="250">
        <f t="shared" si="42"/>
        <v>377.85113636363639</v>
      </c>
      <c r="N230" s="250">
        <f t="shared" si="42"/>
        <v>377.85113636363639</v>
      </c>
      <c r="O230" s="137">
        <v>377.85113636363639</v>
      </c>
      <c r="P230" s="137">
        <v>0</v>
      </c>
      <c r="Q230" s="137">
        <v>0</v>
      </c>
      <c r="R230" s="137">
        <v>0</v>
      </c>
      <c r="S230" s="137">
        <v>0</v>
      </c>
      <c r="T230" s="89"/>
      <c r="U230" s="104" t="s">
        <v>136</v>
      </c>
      <c r="V230" s="6">
        <f t="shared" si="40"/>
        <v>27.821919642857132</v>
      </c>
      <c r="W230" s="6">
        <f t="shared" ref="W230:W238" si="47">0.85*$Z230*(L230/$O230)</f>
        <v>42.997512175324651</v>
      </c>
      <c r="X230" s="6">
        <f t="shared" si="41"/>
        <v>45.526777597402578</v>
      </c>
      <c r="Y230" s="6">
        <f t="shared" si="46"/>
        <v>50.585308441558418</v>
      </c>
      <c r="Z230" s="138">
        <v>50.585308441558418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35" hidden="1" customHeight="1" outlineLevel="2" x14ac:dyDescent="0.25">
      <c r="A231" s="107"/>
      <c r="B231" s="98"/>
      <c r="C231" s="18"/>
      <c r="D231" s="18"/>
      <c r="E231" s="18"/>
      <c r="F231" s="14"/>
      <c r="G231" s="89"/>
      <c r="H231" s="89"/>
      <c r="I231" s="104"/>
      <c r="J231" s="104" t="s">
        <v>388</v>
      </c>
      <c r="K231" s="250">
        <f t="shared" si="42"/>
        <v>464.81704545454545</v>
      </c>
      <c r="L231" s="250">
        <f t="shared" si="42"/>
        <v>464.81704545454545</v>
      </c>
      <c r="M231" s="250">
        <f t="shared" si="42"/>
        <v>464.81704545454545</v>
      </c>
      <c r="N231" s="250">
        <f t="shared" si="42"/>
        <v>464.81704545454545</v>
      </c>
      <c r="O231" s="137">
        <v>464.81704545454545</v>
      </c>
      <c r="P231" s="137">
        <v>0</v>
      </c>
      <c r="Q231" s="137">
        <v>0</v>
      </c>
      <c r="R231" s="137">
        <v>0</v>
      </c>
      <c r="S231" s="137">
        <v>0</v>
      </c>
      <c r="T231" s="89"/>
      <c r="U231" s="104" t="s">
        <v>137</v>
      </c>
      <c r="V231" s="6">
        <f t="shared" si="40"/>
        <v>32.017499999999991</v>
      </c>
      <c r="W231" s="6">
        <f t="shared" si="47"/>
        <v>49.48159090909089</v>
      </c>
      <c r="X231" s="6">
        <f t="shared" si="41"/>
        <v>52.392272727272712</v>
      </c>
      <c r="Y231" s="138">
        <f>0.7*$Z231*(N231/$O231)</f>
        <v>40.749545454545441</v>
      </c>
      <c r="Z231" s="138">
        <v>58.213636363636347</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35" hidden="1" customHeight="1" outlineLevel="2" x14ac:dyDescent="0.25">
      <c r="A232" s="107"/>
      <c r="B232" s="98"/>
      <c r="C232" s="18"/>
      <c r="D232" s="18"/>
      <c r="E232" s="18"/>
      <c r="F232" s="14"/>
      <c r="G232" s="89"/>
      <c r="H232" s="89"/>
      <c r="I232" s="104"/>
      <c r="J232" s="104" t="s">
        <v>389</v>
      </c>
      <c r="K232" s="250">
        <f t="shared" si="42"/>
        <v>439.39</v>
      </c>
      <c r="L232" s="250">
        <f t="shared" si="42"/>
        <v>439.39</v>
      </c>
      <c r="M232" s="250">
        <f t="shared" si="42"/>
        <v>439.39</v>
      </c>
      <c r="N232" s="250">
        <f t="shared" si="42"/>
        <v>439.39</v>
      </c>
      <c r="O232" s="137">
        <v>439.39</v>
      </c>
      <c r="P232" s="137">
        <v>0</v>
      </c>
      <c r="Q232" s="137">
        <v>0</v>
      </c>
      <c r="R232" s="137">
        <v>0</v>
      </c>
      <c r="S232" s="137">
        <v>0</v>
      </c>
      <c r="T232" s="89"/>
      <c r="U232" s="104" t="s">
        <v>138</v>
      </c>
      <c r="V232" s="6">
        <f t="shared" si="40"/>
        <v>23.603146875</v>
      </c>
      <c r="W232" s="6">
        <f t="shared" si="47"/>
        <v>36.477590624999998</v>
      </c>
      <c r="X232" s="6">
        <f t="shared" si="41"/>
        <v>38.62333125</v>
      </c>
      <c r="Y232" s="138">
        <f>0.7*$Z232*(N232/$O232)</f>
        <v>30.040368749999995</v>
      </c>
      <c r="Z232" s="138">
        <v>42.914812499999996</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35" hidden="1" customHeight="1" outlineLevel="2" x14ac:dyDescent="0.25">
      <c r="A233" s="107"/>
      <c r="B233" s="98"/>
      <c r="C233" s="18"/>
      <c r="D233" s="18"/>
      <c r="E233" s="18"/>
      <c r="F233" s="14"/>
      <c r="G233" s="89"/>
      <c r="H233" s="89"/>
      <c r="I233" s="104"/>
      <c r="J233" s="104" t="s">
        <v>390</v>
      </c>
      <c r="K233" s="250">
        <f t="shared" si="42"/>
        <v>80</v>
      </c>
      <c r="L233" s="250">
        <f t="shared" si="42"/>
        <v>80</v>
      </c>
      <c r="M233" s="250">
        <f t="shared" si="42"/>
        <v>80</v>
      </c>
      <c r="N233" s="250">
        <f t="shared" si="42"/>
        <v>80</v>
      </c>
      <c r="O233" s="137">
        <v>80</v>
      </c>
      <c r="P233" s="137">
        <v>0</v>
      </c>
      <c r="Q233" s="137">
        <v>0</v>
      </c>
      <c r="R233" s="137">
        <v>0</v>
      </c>
      <c r="S233" s="137">
        <v>0</v>
      </c>
      <c r="T233" s="89"/>
      <c r="U233" s="104" t="s">
        <v>139</v>
      </c>
      <c r="V233" s="6">
        <f t="shared" si="40"/>
        <v>0.39600000000000007</v>
      </c>
      <c r="W233" s="6">
        <f t="shared" si="47"/>
        <v>0.6120000000000001</v>
      </c>
      <c r="X233" s="6">
        <f t="shared" si="41"/>
        <v>0.64800000000000013</v>
      </c>
      <c r="Y233" s="6">
        <f t="shared" ref="Y233:Y240" si="48">$Z233*(N233/$O233)</f>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35" hidden="1" customHeight="1" outlineLevel="2" x14ac:dyDescent="0.25">
      <c r="A234" s="107"/>
      <c r="B234" s="98"/>
      <c r="C234" s="18"/>
      <c r="D234" s="18"/>
      <c r="E234" s="18"/>
      <c r="F234" s="14"/>
      <c r="G234" s="89"/>
      <c r="H234" s="89"/>
      <c r="I234" s="104"/>
      <c r="J234" s="104" t="s">
        <v>391</v>
      </c>
      <c r="K234" s="250">
        <f t="shared" si="42"/>
        <v>80</v>
      </c>
      <c r="L234" s="250">
        <f t="shared" si="42"/>
        <v>80</v>
      </c>
      <c r="M234" s="250">
        <f t="shared" si="42"/>
        <v>80</v>
      </c>
      <c r="N234" s="250">
        <f t="shared" si="42"/>
        <v>80</v>
      </c>
      <c r="O234" s="137">
        <v>80</v>
      </c>
      <c r="P234" s="137">
        <v>0</v>
      </c>
      <c r="Q234" s="137">
        <v>0</v>
      </c>
      <c r="R234" s="137">
        <v>0</v>
      </c>
      <c r="S234" s="137">
        <v>0</v>
      </c>
      <c r="T234" s="89"/>
      <c r="U234" s="104" t="s">
        <v>140</v>
      </c>
      <c r="V234" s="6">
        <f t="shared" si="40"/>
        <v>0.39600000000000007</v>
      </c>
      <c r="W234" s="6">
        <f t="shared" si="47"/>
        <v>0.6120000000000001</v>
      </c>
      <c r="X234" s="6">
        <f t="shared" si="41"/>
        <v>0.64800000000000013</v>
      </c>
      <c r="Y234" s="6">
        <f t="shared" si="48"/>
        <v>0.72000000000000008</v>
      </c>
      <c r="Z234" s="138">
        <v>0.72000000000000008</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35" hidden="1" customHeight="1" outlineLevel="2" x14ac:dyDescent="0.25">
      <c r="A235" s="107"/>
      <c r="B235" s="98"/>
      <c r="C235" s="18"/>
      <c r="D235" s="18"/>
      <c r="E235" s="18"/>
      <c r="F235" s="14"/>
      <c r="G235" s="89"/>
      <c r="H235" s="89"/>
      <c r="I235" s="104"/>
      <c r="J235" s="104" t="s">
        <v>392</v>
      </c>
      <c r="K235" s="250">
        <f t="shared" si="42"/>
        <v>80</v>
      </c>
      <c r="L235" s="250">
        <f t="shared" si="42"/>
        <v>80</v>
      </c>
      <c r="M235" s="250">
        <f t="shared" si="42"/>
        <v>80</v>
      </c>
      <c r="N235" s="250">
        <f t="shared" si="42"/>
        <v>80</v>
      </c>
      <c r="O235" s="137">
        <v>80</v>
      </c>
      <c r="P235" s="137">
        <v>0</v>
      </c>
      <c r="Q235" s="137">
        <v>0</v>
      </c>
      <c r="R235" s="137">
        <v>0</v>
      </c>
      <c r="S235" s="137">
        <v>0</v>
      </c>
      <c r="T235" s="89"/>
      <c r="U235" s="104" t="s">
        <v>141</v>
      </c>
      <c r="V235" s="6">
        <f t="shared" si="40"/>
        <v>0.39600000000000013</v>
      </c>
      <c r="W235" s="6">
        <f t="shared" si="47"/>
        <v>0.6120000000000001</v>
      </c>
      <c r="X235" s="6">
        <f t="shared" si="41"/>
        <v>0.64800000000000024</v>
      </c>
      <c r="Y235" s="6">
        <f t="shared" si="48"/>
        <v>0.7200000000000002</v>
      </c>
      <c r="Z235" s="138">
        <v>0.7200000000000002</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35" hidden="1" customHeight="1" outlineLevel="2" x14ac:dyDescent="0.25">
      <c r="A236" s="107"/>
      <c r="B236" s="98"/>
      <c r="C236" s="18"/>
      <c r="D236" s="18"/>
      <c r="E236" s="18"/>
      <c r="F236" s="14"/>
      <c r="G236" s="89"/>
      <c r="H236" s="89"/>
      <c r="I236" s="104"/>
      <c r="J236" s="104" t="s">
        <v>393</v>
      </c>
      <c r="K236" s="250">
        <f t="shared" si="42"/>
        <v>80</v>
      </c>
      <c r="L236" s="250">
        <f t="shared" si="42"/>
        <v>80</v>
      </c>
      <c r="M236" s="250">
        <f t="shared" si="42"/>
        <v>80</v>
      </c>
      <c r="N236" s="250">
        <f t="shared" si="42"/>
        <v>80</v>
      </c>
      <c r="O236" s="137">
        <v>80</v>
      </c>
      <c r="P236" s="137">
        <v>0</v>
      </c>
      <c r="Q236" s="137">
        <v>0</v>
      </c>
      <c r="R236" s="137">
        <v>0</v>
      </c>
      <c r="S236" s="137">
        <v>0</v>
      </c>
      <c r="T236" s="89"/>
      <c r="U236" s="104" t="s">
        <v>142</v>
      </c>
      <c r="V236" s="6">
        <f t="shared" si="40"/>
        <v>0.39600000000000007</v>
      </c>
      <c r="W236" s="6">
        <f t="shared" si="47"/>
        <v>0.6120000000000001</v>
      </c>
      <c r="X236" s="6">
        <f t="shared" si="41"/>
        <v>0.64800000000000013</v>
      </c>
      <c r="Y236" s="6">
        <f t="shared" si="48"/>
        <v>0.72000000000000008</v>
      </c>
      <c r="Z236" s="138">
        <v>0.72000000000000008</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35" hidden="1" customHeight="1" outlineLevel="2" x14ac:dyDescent="0.25">
      <c r="A237" s="107"/>
      <c r="B237" s="98"/>
      <c r="C237" s="18"/>
      <c r="D237" s="18"/>
      <c r="E237" s="18"/>
      <c r="F237" s="14"/>
      <c r="G237" s="89"/>
      <c r="H237" s="89"/>
      <c r="I237" s="104" t="s">
        <v>791</v>
      </c>
      <c r="J237" s="104" t="s">
        <v>384</v>
      </c>
      <c r="K237" s="250">
        <f t="shared" si="42"/>
        <v>268.84732142857143</v>
      </c>
      <c r="L237" s="250">
        <f t="shared" si="42"/>
        <v>268.84732142857143</v>
      </c>
      <c r="M237" s="250">
        <f t="shared" si="42"/>
        <v>268.84732142857143</v>
      </c>
      <c r="N237" s="250">
        <f t="shared" si="42"/>
        <v>268.84732142857143</v>
      </c>
      <c r="O237" s="137">
        <v>268.84732142857143</v>
      </c>
      <c r="P237" s="137">
        <v>0</v>
      </c>
      <c r="Q237" s="137">
        <v>0</v>
      </c>
      <c r="R237" s="137">
        <v>0</v>
      </c>
      <c r="S237" s="137">
        <v>0</v>
      </c>
      <c r="T237" s="89"/>
      <c r="U237" s="104" t="s">
        <v>382</v>
      </c>
      <c r="V237" s="6">
        <f t="shared" si="40"/>
        <v>7.4919260204081661</v>
      </c>
      <c r="W237" s="6">
        <f t="shared" si="47"/>
        <v>11.578431122448983</v>
      </c>
      <c r="X237" s="6">
        <f t="shared" si="41"/>
        <v>12.259515306122452</v>
      </c>
      <c r="Y237" s="6">
        <f t="shared" si="48"/>
        <v>13.621683673469391</v>
      </c>
      <c r="Z237" s="138">
        <v>13.621683673469391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35" hidden="1" customHeight="1" outlineLevel="2" x14ac:dyDescent="0.25">
      <c r="A238" s="107"/>
      <c r="B238" s="98"/>
      <c r="C238" s="18"/>
      <c r="D238" s="18"/>
      <c r="E238" s="18"/>
      <c r="F238" s="14"/>
      <c r="G238" s="89"/>
      <c r="H238" s="89"/>
      <c r="I238" s="104"/>
      <c r="J238" s="104" t="s">
        <v>385</v>
      </c>
      <c r="K238" s="250">
        <f t="shared" si="42"/>
        <v>346.35833333333335</v>
      </c>
      <c r="L238" s="250">
        <f t="shared" si="42"/>
        <v>346.35833333333335</v>
      </c>
      <c r="M238" s="250">
        <f t="shared" si="42"/>
        <v>346.35833333333335</v>
      </c>
      <c r="N238" s="250">
        <f t="shared" si="42"/>
        <v>346.35833333333335</v>
      </c>
      <c r="O238" s="137">
        <v>346.35833333333335</v>
      </c>
      <c r="P238" s="137">
        <v>0</v>
      </c>
      <c r="Q238" s="137">
        <v>0</v>
      </c>
      <c r="R238" s="137">
        <v>0</v>
      </c>
      <c r="S238" s="137">
        <v>0</v>
      </c>
      <c r="T238" s="89"/>
      <c r="U238" s="104" t="s">
        <v>134</v>
      </c>
      <c r="V238" s="6">
        <f t="shared" si="40"/>
        <v>9.1131425770308176</v>
      </c>
      <c r="W238" s="6">
        <f t="shared" si="47"/>
        <v>14.083947619047626</v>
      </c>
      <c r="X238" s="6">
        <f t="shared" si="41"/>
        <v>14.912415126050428</v>
      </c>
      <c r="Y238" s="6">
        <f t="shared" si="48"/>
        <v>16.569350140056031</v>
      </c>
      <c r="Z238" s="138">
        <v>16.569350140056031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35" hidden="1" customHeight="1" outlineLevel="2" x14ac:dyDescent="0.25">
      <c r="A239" s="107"/>
      <c r="B239" s="98"/>
      <c r="C239" s="18"/>
      <c r="D239" s="18"/>
      <c r="E239" s="18"/>
      <c r="F239" s="14"/>
      <c r="G239" s="89"/>
      <c r="H239" s="89"/>
      <c r="I239" s="104"/>
      <c r="J239" s="104" t="s">
        <v>386</v>
      </c>
      <c r="K239" s="250">
        <f t="shared" si="42"/>
        <v>395.58750000000009</v>
      </c>
      <c r="L239" s="250">
        <f t="shared" si="42"/>
        <v>395.58750000000009</v>
      </c>
      <c r="M239" s="250">
        <f t="shared" si="42"/>
        <v>395.58750000000009</v>
      </c>
      <c r="N239" s="250">
        <f t="shared" si="42"/>
        <v>395.58750000000009</v>
      </c>
      <c r="O239" s="137">
        <v>395.58750000000009</v>
      </c>
      <c r="P239" s="137">
        <v>0</v>
      </c>
      <c r="Q239" s="137">
        <v>0</v>
      </c>
      <c r="R239" s="137">
        <v>0</v>
      </c>
      <c r="S239" s="137">
        <v>0</v>
      </c>
      <c r="T239" s="89"/>
      <c r="U239" s="104" t="s">
        <v>135</v>
      </c>
      <c r="V239" s="6">
        <f t="shared" si="40"/>
        <v>13.955864035087725</v>
      </c>
      <c r="W239" s="138">
        <f>0.7*$Z239*(L239/$O239)</f>
        <v>17.762008771929828</v>
      </c>
      <c r="X239" s="6">
        <f t="shared" si="41"/>
        <v>22.836868421052639</v>
      </c>
      <c r="Y239" s="6">
        <f t="shared" si="48"/>
        <v>25.374298245614042</v>
      </c>
      <c r="Z239" s="138">
        <v>25.374298245614042</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35" hidden="1" customHeight="1" outlineLevel="2" x14ac:dyDescent="0.25">
      <c r="A240" s="107"/>
      <c r="B240" s="98"/>
      <c r="C240" s="18"/>
      <c r="D240" s="18"/>
      <c r="E240" s="18"/>
      <c r="F240" s="14"/>
      <c r="G240" s="89"/>
      <c r="H240" s="89"/>
      <c r="I240" s="104"/>
      <c r="J240" s="104" t="s">
        <v>387</v>
      </c>
      <c r="K240" s="250">
        <f t="shared" si="42"/>
        <v>399.13333333333338</v>
      </c>
      <c r="L240" s="250">
        <f t="shared" si="42"/>
        <v>399.13333333333338</v>
      </c>
      <c r="M240" s="250">
        <f t="shared" si="42"/>
        <v>399.13333333333338</v>
      </c>
      <c r="N240" s="250">
        <f t="shared" si="42"/>
        <v>399.13333333333338</v>
      </c>
      <c r="O240" s="137">
        <v>399.13333333333338</v>
      </c>
      <c r="P240" s="137">
        <v>0</v>
      </c>
      <c r="Q240" s="137">
        <v>0</v>
      </c>
      <c r="R240" s="137">
        <v>0</v>
      </c>
      <c r="S240" s="137">
        <v>0</v>
      </c>
      <c r="T240" s="89"/>
      <c r="U240" s="104" t="s">
        <v>136</v>
      </c>
      <c r="V240" s="6">
        <f t="shared" si="40"/>
        <v>27.889255952380964</v>
      </c>
      <c r="W240" s="6">
        <f t="shared" ref="W240:W248" si="49">0.85*$Z240*(L240/$O240)</f>
        <v>43.101577380952392</v>
      </c>
      <c r="X240" s="6">
        <f t="shared" si="41"/>
        <v>45.636964285714306</v>
      </c>
      <c r="Y240" s="6">
        <f t="shared" si="48"/>
        <v>50.707738095238113</v>
      </c>
      <c r="Z240" s="138">
        <v>50.707738095238113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35" hidden="1" customHeight="1" outlineLevel="2" x14ac:dyDescent="0.25">
      <c r="A241" s="107"/>
      <c r="B241" s="98"/>
      <c r="C241" s="18"/>
      <c r="D241" s="18"/>
      <c r="E241" s="18"/>
      <c r="F241" s="14"/>
      <c r="G241" s="89"/>
      <c r="H241" s="89"/>
      <c r="I241" s="104"/>
      <c r="J241" s="104" t="s">
        <v>388</v>
      </c>
      <c r="K241" s="250">
        <f t="shared" ref="K241:N272" si="50">$O241</f>
        <v>488.27083333333337</v>
      </c>
      <c r="L241" s="250">
        <f t="shared" si="50"/>
        <v>488.27083333333337</v>
      </c>
      <c r="M241" s="250">
        <f t="shared" si="50"/>
        <v>488.27083333333337</v>
      </c>
      <c r="N241" s="250">
        <f t="shared" si="50"/>
        <v>488.27083333333337</v>
      </c>
      <c r="O241" s="137">
        <v>488.27083333333337</v>
      </c>
      <c r="P241" s="137">
        <v>0</v>
      </c>
      <c r="Q241" s="137">
        <v>0</v>
      </c>
      <c r="R241" s="137">
        <v>0</v>
      </c>
      <c r="S241" s="137">
        <v>0</v>
      </c>
      <c r="T241" s="89"/>
      <c r="U241" s="104" t="s">
        <v>137</v>
      </c>
      <c r="V241" s="6">
        <f t="shared" si="40"/>
        <v>33.829950000000011</v>
      </c>
      <c r="W241" s="6">
        <f t="shared" si="49"/>
        <v>52.282650000000011</v>
      </c>
      <c r="X241" s="6">
        <f t="shared" si="41"/>
        <v>55.358100000000015</v>
      </c>
      <c r="Y241" s="138">
        <f>0.7*$Z241*(N241/$O241)</f>
        <v>43.056300000000007</v>
      </c>
      <c r="Z241" s="138">
        <v>61.509000000000015</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35" hidden="1" customHeight="1" outlineLevel="2" x14ac:dyDescent="0.25">
      <c r="A242" s="107"/>
      <c r="B242" s="98"/>
      <c r="C242" s="18"/>
      <c r="D242" s="18"/>
      <c r="E242" s="18"/>
      <c r="F242" s="14"/>
      <c r="G242" s="89"/>
      <c r="H242" s="89"/>
      <c r="I242" s="104"/>
      <c r="J242" s="104" t="s">
        <v>389</v>
      </c>
      <c r="K242" s="250">
        <f t="shared" si="50"/>
        <v>679.15</v>
      </c>
      <c r="L242" s="250">
        <f t="shared" si="50"/>
        <v>679.15</v>
      </c>
      <c r="M242" s="250">
        <f t="shared" si="50"/>
        <v>679.15</v>
      </c>
      <c r="N242" s="250">
        <f t="shared" si="50"/>
        <v>679.15</v>
      </c>
      <c r="O242" s="137">
        <v>679.15</v>
      </c>
      <c r="P242" s="137">
        <v>0</v>
      </c>
      <c r="Q242" s="137">
        <v>0</v>
      </c>
      <c r="R242" s="137">
        <v>0</v>
      </c>
      <c r="S242" s="137">
        <v>0</v>
      </c>
      <c r="T242" s="89"/>
      <c r="U242" s="104" t="s">
        <v>138</v>
      </c>
      <c r="V242" s="6">
        <f t="shared" si="40"/>
        <v>34.889116935483884</v>
      </c>
      <c r="W242" s="6">
        <f t="shared" si="49"/>
        <v>53.91954435483872</v>
      </c>
      <c r="X242" s="6">
        <f t="shared" si="41"/>
        <v>57.091282258064531</v>
      </c>
      <c r="Y242" s="138">
        <f>0.7*$Z242*(N242/$O242)</f>
        <v>44.404330645161302</v>
      </c>
      <c r="Z242" s="138">
        <v>63.434758064516146</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35" hidden="1" customHeight="1" outlineLevel="2" x14ac:dyDescent="0.25">
      <c r="A243" s="107"/>
      <c r="B243" s="98"/>
      <c r="C243" s="18"/>
      <c r="D243" s="18"/>
      <c r="E243" s="18"/>
      <c r="F243" s="14"/>
      <c r="G243" s="89"/>
      <c r="H243" s="89"/>
      <c r="I243" s="104"/>
      <c r="J243" s="104" t="s">
        <v>390</v>
      </c>
      <c r="K243" s="250">
        <f t="shared" si="50"/>
        <v>80</v>
      </c>
      <c r="L243" s="250">
        <f t="shared" si="50"/>
        <v>80</v>
      </c>
      <c r="M243" s="250">
        <f t="shared" si="50"/>
        <v>80</v>
      </c>
      <c r="N243" s="250">
        <f t="shared" si="50"/>
        <v>80</v>
      </c>
      <c r="O243" s="137">
        <v>80</v>
      </c>
      <c r="P243" s="137">
        <v>0</v>
      </c>
      <c r="Q243" s="137">
        <v>0</v>
      </c>
      <c r="R243" s="137">
        <v>0</v>
      </c>
      <c r="S243" s="137">
        <v>0</v>
      </c>
      <c r="T243" s="89"/>
      <c r="U243" s="104" t="s">
        <v>139</v>
      </c>
      <c r="V243" s="6">
        <f t="shared" si="40"/>
        <v>0.39600000000000007</v>
      </c>
      <c r="W243" s="6">
        <f t="shared" si="49"/>
        <v>0.6120000000000001</v>
      </c>
      <c r="X243" s="6">
        <f t="shared" si="41"/>
        <v>0.64800000000000013</v>
      </c>
      <c r="Y243" s="6">
        <f t="shared" ref="Y243:Y250" si="51">$Z243*(N243/$O243)</f>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35" hidden="1" customHeight="1" outlineLevel="2" x14ac:dyDescent="0.25">
      <c r="A244" s="107"/>
      <c r="B244" s="98"/>
      <c r="C244" s="18"/>
      <c r="D244" s="18"/>
      <c r="E244" s="18"/>
      <c r="F244" s="14"/>
      <c r="G244" s="89"/>
      <c r="H244" s="89"/>
      <c r="I244" s="104"/>
      <c r="J244" s="104" t="s">
        <v>391</v>
      </c>
      <c r="K244" s="250">
        <f t="shared" si="50"/>
        <v>80</v>
      </c>
      <c r="L244" s="250">
        <f t="shared" si="50"/>
        <v>80</v>
      </c>
      <c r="M244" s="250">
        <f t="shared" si="50"/>
        <v>80</v>
      </c>
      <c r="N244" s="250">
        <f t="shared" si="50"/>
        <v>80</v>
      </c>
      <c r="O244" s="137">
        <v>80</v>
      </c>
      <c r="P244" s="137">
        <v>0</v>
      </c>
      <c r="Q244" s="137">
        <v>0</v>
      </c>
      <c r="R244" s="137">
        <v>0</v>
      </c>
      <c r="S244" s="137">
        <v>0</v>
      </c>
      <c r="T244" s="89"/>
      <c r="U244" s="104" t="s">
        <v>140</v>
      </c>
      <c r="V244" s="6">
        <f t="shared" si="40"/>
        <v>0.39600000000000007</v>
      </c>
      <c r="W244" s="6">
        <f t="shared" si="49"/>
        <v>0.6120000000000001</v>
      </c>
      <c r="X244" s="6">
        <f t="shared" si="41"/>
        <v>0.64800000000000013</v>
      </c>
      <c r="Y244" s="6">
        <f t="shared" si="51"/>
        <v>0.72000000000000008</v>
      </c>
      <c r="Z244" s="138">
        <v>0.72000000000000008</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35" hidden="1" customHeight="1" outlineLevel="2" x14ac:dyDescent="0.25">
      <c r="A245" s="107"/>
      <c r="B245" s="98"/>
      <c r="C245" s="18"/>
      <c r="D245" s="18"/>
      <c r="E245" s="18"/>
      <c r="F245" s="14"/>
      <c r="G245" s="89"/>
      <c r="H245" s="89"/>
      <c r="I245" s="104"/>
      <c r="J245" s="104" t="s">
        <v>392</v>
      </c>
      <c r="K245" s="250">
        <f t="shared" si="50"/>
        <v>80</v>
      </c>
      <c r="L245" s="250">
        <f t="shared" si="50"/>
        <v>80</v>
      </c>
      <c r="M245" s="250">
        <f t="shared" si="50"/>
        <v>80</v>
      </c>
      <c r="N245" s="250">
        <f t="shared" si="50"/>
        <v>80</v>
      </c>
      <c r="O245" s="137">
        <v>80</v>
      </c>
      <c r="P245" s="137">
        <v>0</v>
      </c>
      <c r="Q245" s="137">
        <v>0</v>
      </c>
      <c r="R245" s="137">
        <v>0</v>
      </c>
      <c r="S245" s="137">
        <v>0</v>
      </c>
      <c r="T245" s="89"/>
      <c r="U245" s="104" t="s">
        <v>141</v>
      </c>
      <c r="V245" s="6">
        <f t="shared" si="40"/>
        <v>0.39600000000000013</v>
      </c>
      <c r="W245" s="6">
        <f t="shared" si="49"/>
        <v>0.6120000000000001</v>
      </c>
      <c r="X245" s="6">
        <f t="shared" si="41"/>
        <v>0.64800000000000024</v>
      </c>
      <c r="Y245" s="6">
        <f t="shared" si="51"/>
        <v>0.7200000000000002</v>
      </c>
      <c r="Z245" s="138">
        <v>0.7200000000000002</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35" hidden="1" customHeight="1" outlineLevel="2" x14ac:dyDescent="0.25">
      <c r="A246" s="107"/>
      <c r="B246" s="98"/>
      <c r="C246" s="18"/>
      <c r="D246" s="18"/>
      <c r="E246" s="18"/>
      <c r="F246" s="14"/>
      <c r="G246" s="89"/>
      <c r="H246" s="89"/>
      <c r="I246" s="104"/>
      <c r="J246" s="104" t="s">
        <v>393</v>
      </c>
      <c r="K246" s="250">
        <f t="shared" si="50"/>
        <v>80</v>
      </c>
      <c r="L246" s="250">
        <f t="shared" si="50"/>
        <v>80</v>
      </c>
      <c r="M246" s="250">
        <f t="shared" si="50"/>
        <v>80</v>
      </c>
      <c r="N246" s="250">
        <f t="shared" si="50"/>
        <v>80</v>
      </c>
      <c r="O246" s="137">
        <v>80</v>
      </c>
      <c r="P246" s="137">
        <v>0</v>
      </c>
      <c r="Q246" s="137">
        <v>0</v>
      </c>
      <c r="R246" s="137">
        <v>0</v>
      </c>
      <c r="S246" s="137">
        <v>0</v>
      </c>
      <c r="T246" s="89"/>
      <c r="U246" s="104" t="s">
        <v>142</v>
      </c>
      <c r="V246" s="6">
        <f t="shared" si="40"/>
        <v>0.39600000000000007</v>
      </c>
      <c r="W246" s="6">
        <f t="shared" si="49"/>
        <v>0.6120000000000001</v>
      </c>
      <c r="X246" s="6">
        <f t="shared" si="41"/>
        <v>0.64800000000000013</v>
      </c>
      <c r="Y246" s="6">
        <f t="shared" si="51"/>
        <v>0.72000000000000008</v>
      </c>
      <c r="Z246" s="138">
        <v>0.72000000000000008</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35" hidden="1" customHeight="1" outlineLevel="2" x14ac:dyDescent="0.25">
      <c r="A247" s="107"/>
      <c r="B247" s="98"/>
      <c r="C247" s="18"/>
      <c r="D247" s="18"/>
      <c r="E247" s="18"/>
      <c r="F247" s="14"/>
      <c r="G247" s="89"/>
      <c r="H247" s="89"/>
      <c r="I247" s="104" t="s">
        <v>792</v>
      </c>
      <c r="J247" s="104" t="s">
        <v>384</v>
      </c>
      <c r="K247" s="250">
        <f t="shared" si="50"/>
        <v>268.84732142857143</v>
      </c>
      <c r="L247" s="250">
        <f t="shared" si="50"/>
        <v>268.84732142857143</v>
      </c>
      <c r="M247" s="250">
        <f t="shared" si="50"/>
        <v>268.84732142857143</v>
      </c>
      <c r="N247" s="250">
        <f t="shared" si="50"/>
        <v>268.84732142857143</v>
      </c>
      <c r="O247" s="137">
        <v>268.84732142857143</v>
      </c>
      <c r="P247" s="137">
        <v>0</v>
      </c>
      <c r="Q247" s="137">
        <v>0</v>
      </c>
      <c r="R247" s="137">
        <v>0</v>
      </c>
      <c r="S247" s="137">
        <v>0</v>
      </c>
      <c r="T247" s="89"/>
      <c r="U247" s="104" t="s">
        <v>382</v>
      </c>
      <c r="V247" s="6">
        <f t="shared" si="40"/>
        <v>7.4919260204081661</v>
      </c>
      <c r="W247" s="6">
        <f t="shared" si="49"/>
        <v>11.578431122448983</v>
      </c>
      <c r="X247" s="6">
        <f t="shared" si="41"/>
        <v>12.259515306122452</v>
      </c>
      <c r="Y247" s="6">
        <f t="shared" si="51"/>
        <v>13.621683673469391</v>
      </c>
      <c r="Z247" s="138">
        <v>13.621683673469391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35" hidden="1" customHeight="1" outlineLevel="2" x14ac:dyDescent="0.25">
      <c r="A248" s="107"/>
      <c r="B248" s="98"/>
      <c r="C248" s="18"/>
      <c r="D248" s="18"/>
      <c r="E248" s="18"/>
      <c r="F248" s="14"/>
      <c r="G248" s="89"/>
      <c r="H248" s="89"/>
      <c r="I248" s="104"/>
      <c r="J248" s="104" t="s">
        <v>385</v>
      </c>
      <c r="K248" s="250">
        <f t="shared" si="50"/>
        <v>346.35833333333335</v>
      </c>
      <c r="L248" s="250">
        <f t="shared" si="50"/>
        <v>346.35833333333335</v>
      </c>
      <c r="M248" s="250">
        <f t="shared" si="50"/>
        <v>346.35833333333335</v>
      </c>
      <c r="N248" s="250">
        <f t="shared" si="50"/>
        <v>346.35833333333335</v>
      </c>
      <c r="O248" s="137">
        <v>346.35833333333335</v>
      </c>
      <c r="P248" s="137">
        <v>0</v>
      </c>
      <c r="Q248" s="137">
        <v>0</v>
      </c>
      <c r="R248" s="137">
        <v>0</v>
      </c>
      <c r="S248" s="137">
        <v>0</v>
      </c>
      <c r="T248" s="89"/>
      <c r="U248" s="104" t="s">
        <v>134</v>
      </c>
      <c r="V248" s="6">
        <f t="shared" si="40"/>
        <v>9.1131425770308176</v>
      </c>
      <c r="W248" s="6">
        <f t="shared" si="49"/>
        <v>14.083947619047626</v>
      </c>
      <c r="X248" s="6">
        <f t="shared" si="41"/>
        <v>14.912415126050428</v>
      </c>
      <c r="Y248" s="6">
        <f t="shared" si="51"/>
        <v>16.569350140056031</v>
      </c>
      <c r="Z248" s="138">
        <v>16.569350140056031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35" hidden="1" customHeight="1" outlineLevel="2" x14ac:dyDescent="0.25">
      <c r="A249" s="107"/>
      <c r="B249" s="98"/>
      <c r="C249" s="18"/>
      <c r="D249" s="18"/>
      <c r="E249" s="18"/>
      <c r="F249" s="14"/>
      <c r="G249" s="89"/>
      <c r="H249" s="89"/>
      <c r="I249" s="104"/>
      <c r="J249" s="104" t="s">
        <v>386</v>
      </c>
      <c r="K249" s="250">
        <f t="shared" si="50"/>
        <v>395.58750000000009</v>
      </c>
      <c r="L249" s="250">
        <f t="shared" si="50"/>
        <v>395.58750000000009</v>
      </c>
      <c r="M249" s="250">
        <f t="shared" si="50"/>
        <v>395.58750000000009</v>
      </c>
      <c r="N249" s="250">
        <f t="shared" si="50"/>
        <v>395.58750000000009</v>
      </c>
      <c r="O249" s="137">
        <v>395.58750000000009</v>
      </c>
      <c r="P249" s="137">
        <v>0</v>
      </c>
      <c r="Q249" s="137">
        <v>0</v>
      </c>
      <c r="R249" s="137">
        <v>0</v>
      </c>
      <c r="S249" s="137">
        <v>0</v>
      </c>
      <c r="T249" s="89"/>
      <c r="U249" s="104" t="s">
        <v>135</v>
      </c>
      <c r="V249" s="6">
        <f t="shared" si="40"/>
        <v>13.955864035087725</v>
      </c>
      <c r="W249" s="138">
        <f>0.7*$Z249*(L249/$O249)</f>
        <v>17.762008771929828</v>
      </c>
      <c r="X249" s="6">
        <f t="shared" si="41"/>
        <v>22.836868421052639</v>
      </c>
      <c r="Y249" s="6">
        <f t="shared" si="51"/>
        <v>25.374298245614042</v>
      </c>
      <c r="Z249" s="138">
        <v>25.374298245614042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35" hidden="1" customHeight="1" outlineLevel="2" x14ac:dyDescent="0.25">
      <c r="A250" s="107"/>
      <c r="B250" s="98"/>
      <c r="C250" s="18"/>
      <c r="D250" s="18"/>
      <c r="E250" s="18"/>
      <c r="F250" s="14"/>
      <c r="G250" s="89"/>
      <c r="H250" s="89"/>
      <c r="I250" s="104"/>
      <c r="J250" s="104" t="s">
        <v>387</v>
      </c>
      <c r="K250" s="250">
        <f t="shared" si="50"/>
        <v>399.13333333333338</v>
      </c>
      <c r="L250" s="250">
        <f t="shared" si="50"/>
        <v>399.13333333333338</v>
      </c>
      <c r="M250" s="250">
        <f t="shared" si="50"/>
        <v>399.13333333333338</v>
      </c>
      <c r="N250" s="250">
        <f t="shared" si="50"/>
        <v>399.13333333333338</v>
      </c>
      <c r="O250" s="137">
        <v>399.13333333333338</v>
      </c>
      <c r="P250" s="137">
        <v>0</v>
      </c>
      <c r="Q250" s="137">
        <v>0</v>
      </c>
      <c r="R250" s="137">
        <v>0</v>
      </c>
      <c r="S250" s="137">
        <v>0</v>
      </c>
      <c r="T250" s="89"/>
      <c r="U250" s="104" t="s">
        <v>136</v>
      </c>
      <c r="V250" s="6">
        <f t="shared" si="40"/>
        <v>27.889255952380964</v>
      </c>
      <c r="W250" s="6">
        <f t="shared" ref="W250:W258" si="52">0.85*$Z250*(L250/$O250)</f>
        <v>43.101577380952392</v>
      </c>
      <c r="X250" s="6">
        <f t="shared" si="41"/>
        <v>45.636964285714306</v>
      </c>
      <c r="Y250" s="6">
        <f t="shared" si="51"/>
        <v>50.707738095238113</v>
      </c>
      <c r="Z250" s="138">
        <v>50.707738095238113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35" hidden="1" customHeight="1" outlineLevel="2" x14ac:dyDescent="0.25">
      <c r="A251" s="107"/>
      <c r="B251" s="98"/>
      <c r="C251" s="18"/>
      <c r="D251" s="18"/>
      <c r="E251" s="18"/>
      <c r="F251" s="14"/>
      <c r="G251" s="89"/>
      <c r="H251" s="89"/>
      <c r="I251" s="104"/>
      <c r="J251" s="104" t="s">
        <v>388</v>
      </c>
      <c r="K251" s="250">
        <f t="shared" si="50"/>
        <v>488.27083333333337</v>
      </c>
      <c r="L251" s="250">
        <f t="shared" si="50"/>
        <v>488.27083333333337</v>
      </c>
      <c r="M251" s="250">
        <f t="shared" si="50"/>
        <v>488.27083333333337</v>
      </c>
      <c r="N251" s="250">
        <f t="shared" si="50"/>
        <v>488.27083333333337</v>
      </c>
      <c r="O251" s="137">
        <v>488.27083333333337</v>
      </c>
      <c r="P251" s="137">
        <v>0</v>
      </c>
      <c r="Q251" s="137">
        <v>0</v>
      </c>
      <c r="R251" s="137">
        <v>0</v>
      </c>
      <c r="S251" s="137">
        <v>0</v>
      </c>
      <c r="T251" s="89"/>
      <c r="U251" s="104" t="s">
        <v>137</v>
      </c>
      <c r="V251" s="6">
        <f t="shared" si="40"/>
        <v>33.829950000000011</v>
      </c>
      <c r="W251" s="6">
        <f t="shared" si="52"/>
        <v>52.282650000000011</v>
      </c>
      <c r="X251" s="6">
        <f t="shared" si="41"/>
        <v>55.358100000000015</v>
      </c>
      <c r="Y251" s="138">
        <f>0.7*$Z251*(N251/$O251)</f>
        <v>43.056300000000007</v>
      </c>
      <c r="Z251" s="138">
        <v>61.509000000000015</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35" hidden="1" customHeight="1" outlineLevel="2" x14ac:dyDescent="0.25">
      <c r="A252" s="107"/>
      <c r="B252" s="98"/>
      <c r="C252" s="18"/>
      <c r="D252" s="18"/>
      <c r="E252" s="18"/>
      <c r="F252" s="14"/>
      <c r="G252" s="89"/>
      <c r="H252" s="89"/>
      <c r="I252" s="104"/>
      <c r="J252" s="104" t="s">
        <v>389</v>
      </c>
      <c r="K252" s="250">
        <f t="shared" si="50"/>
        <v>650.625</v>
      </c>
      <c r="L252" s="250">
        <f t="shared" si="50"/>
        <v>650.625</v>
      </c>
      <c r="M252" s="250">
        <f t="shared" si="50"/>
        <v>650.625</v>
      </c>
      <c r="N252" s="250">
        <f t="shared" si="50"/>
        <v>650.625</v>
      </c>
      <c r="O252" s="137">
        <v>650.625</v>
      </c>
      <c r="P252" s="137">
        <v>0</v>
      </c>
      <c r="Q252" s="137">
        <v>0</v>
      </c>
      <c r="R252" s="137">
        <v>0</v>
      </c>
      <c r="S252" s="137">
        <v>0</v>
      </c>
      <c r="T252" s="89"/>
      <c r="U252" s="104" t="s">
        <v>138</v>
      </c>
      <c r="V252" s="6">
        <f t="shared" si="40"/>
        <v>19.072730769230773</v>
      </c>
      <c r="W252" s="6">
        <f t="shared" si="52"/>
        <v>29.476038461538465</v>
      </c>
      <c r="X252" s="6">
        <f t="shared" si="41"/>
        <v>31.209923076923079</v>
      </c>
      <c r="Y252" s="138">
        <f>0.7*$Z252*(N252/$O252)</f>
        <v>24.274384615384616</v>
      </c>
      <c r="Z252" s="138">
        <v>34.677692307692311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35" hidden="1" customHeight="1" outlineLevel="2" x14ac:dyDescent="0.25">
      <c r="A253" s="107"/>
      <c r="B253" s="98"/>
      <c r="C253" s="18"/>
      <c r="D253" s="18"/>
      <c r="E253" s="18"/>
      <c r="F253" s="14"/>
      <c r="G253" s="89"/>
      <c r="H253" s="89"/>
      <c r="I253" s="104"/>
      <c r="J253" s="104" t="s">
        <v>390</v>
      </c>
      <c r="K253" s="250">
        <f t="shared" si="50"/>
        <v>80</v>
      </c>
      <c r="L253" s="250">
        <f t="shared" si="50"/>
        <v>80</v>
      </c>
      <c r="M253" s="250">
        <f t="shared" si="50"/>
        <v>80</v>
      </c>
      <c r="N253" s="250">
        <f t="shared" si="50"/>
        <v>80</v>
      </c>
      <c r="O253" s="137">
        <v>80</v>
      </c>
      <c r="P253" s="137">
        <v>0</v>
      </c>
      <c r="Q253" s="137">
        <v>0</v>
      </c>
      <c r="R253" s="137">
        <v>0</v>
      </c>
      <c r="S253" s="137">
        <v>0</v>
      </c>
      <c r="T253" s="89"/>
      <c r="U253" s="104" t="s">
        <v>139</v>
      </c>
      <c r="V253" s="6">
        <f t="shared" si="40"/>
        <v>0.39600000000000007</v>
      </c>
      <c r="W253" s="6">
        <f t="shared" si="52"/>
        <v>0.6120000000000001</v>
      </c>
      <c r="X253" s="6">
        <f t="shared" si="41"/>
        <v>0.64800000000000013</v>
      </c>
      <c r="Y253" s="6">
        <f t="shared" ref="Y253:Y260" si="53">$Z253*(N253/$O253)</f>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35" hidden="1" customHeight="1" outlineLevel="2" x14ac:dyDescent="0.25">
      <c r="A254" s="107"/>
      <c r="B254" s="98"/>
      <c r="C254" s="18"/>
      <c r="D254" s="18"/>
      <c r="E254" s="18"/>
      <c r="F254" s="14"/>
      <c r="G254" s="89"/>
      <c r="H254" s="89"/>
      <c r="I254" s="104"/>
      <c r="J254" s="104" t="s">
        <v>391</v>
      </c>
      <c r="K254" s="250">
        <f t="shared" si="50"/>
        <v>80</v>
      </c>
      <c r="L254" s="250">
        <f t="shared" si="50"/>
        <v>80</v>
      </c>
      <c r="M254" s="250">
        <f t="shared" si="50"/>
        <v>80</v>
      </c>
      <c r="N254" s="250">
        <f t="shared" si="50"/>
        <v>80</v>
      </c>
      <c r="O254" s="137">
        <v>80</v>
      </c>
      <c r="P254" s="137">
        <v>0</v>
      </c>
      <c r="Q254" s="137">
        <v>0</v>
      </c>
      <c r="R254" s="137">
        <v>0</v>
      </c>
      <c r="S254" s="137">
        <v>0</v>
      </c>
      <c r="T254" s="89"/>
      <c r="U254" s="104" t="s">
        <v>140</v>
      </c>
      <c r="V254" s="6">
        <f t="shared" si="40"/>
        <v>0.39600000000000007</v>
      </c>
      <c r="W254" s="6">
        <f t="shared" si="52"/>
        <v>0.6120000000000001</v>
      </c>
      <c r="X254" s="6">
        <f t="shared" si="41"/>
        <v>0.64800000000000013</v>
      </c>
      <c r="Y254" s="6">
        <f t="shared" si="53"/>
        <v>0.72000000000000008</v>
      </c>
      <c r="Z254" s="138">
        <v>0.72000000000000008</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35" hidden="1" customHeight="1" outlineLevel="2" x14ac:dyDescent="0.25">
      <c r="A255" s="107"/>
      <c r="B255" s="98"/>
      <c r="C255" s="18"/>
      <c r="D255" s="18"/>
      <c r="E255" s="18"/>
      <c r="F255" s="14"/>
      <c r="G255" s="89"/>
      <c r="H255" s="89"/>
      <c r="I255" s="104"/>
      <c r="J255" s="104" t="s">
        <v>392</v>
      </c>
      <c r="K255" s="250">
        <f t="shared" si="50"/>
        <v>80</v>
      </c>
      <c r="L255" s="250">
        <f t="shared" si="50"/>
        <v>80</v>
      </c>
      <c r="M255" s="250">
        <f t="shared" si="50"/>
        <v>80</v>
      </c>
      <c r="N255" s="250">
        <f t="shared" si="50"/>
        <v>80</v>
      </c>
      <c r="O255" s="137">
        <v>80</v>
      </c>
      <c r="P255" s="137">
        <v>0</v>
      </c>
      <c r="Q255" s="137">
        <v>0</v>
      </c>
      <c r="R255" s="137">
        <v>0</v>
      </c>
      <c r="S255" s="137">
        <v>0</v>
      </c>
      <c r="T255" s="89"/>
      <c r="U255" s="104" t="s">
        <v>141</v>
      </c>
      <c r="V255" s="6">
        <f t="shared" si="40"/>
        <v>0.39600000000000013</v>
      </c>
      <c r="W255" s="6">
        <f t="shared" si="52"/>
        <v>0.6120000000000001</v>
      </c>
      <c r="X255" s="6">
        <f t="shared" si="41"/>
        <v>0.64800000000000024</v>
      </c>
      <c r="Y255" s="6">
        <f t="shared" si="53"/>
        <v>0.7200000000000002</v>
      </c>
      <c r="Z255" s="138">
        <v>0.7200000000000002</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35" hidden="1" customHeight="1" outlineLevel="2" x14ac:dyDescent="0.25">
      <c r="A256" s="107"/>
      <c r="B256" s="98"/>
      <c r="C256" s="18"/>
      <c r="D256" s="18"/>
      <c r="E256" s="18"/>
      <c r="F256" s="14"/>
      <c r="G256" s="89"/>
      <c r="H256" s="89"/>
      <c r="I256" s="104"/>
      <c r="J256" s="104" t="s">
        <v>393</v>
      </c>
      <c r="K256" s="250">
        <f t="shared" si="50"/>
        <v>80</v>
      </c>
      <c r="L256" s="250">
        <f t="shared" si="50"/>
        <v>80</v>
      </c>
      <c r="M256" s="250">
        <f t="shared" si="50"/>
        <v>80</v>
      </c>
      <c r="N256" s="250">
        <f t="shared" si="50"/>
        <v>80</v>
      </c>
      <c r="O256" s="137">
        <v>80</v>
      </c>
      <c r="P256" s="137">
        <v>0</v>
      </c>
      <c r="Q256" s="137">
        <v>0</v>
      </c>
      <c r="R256" s="137">
        <v>0</v>
      </c>
      <c r="S256" s="137">
        <v>0</v>
      </c>
      <c r="T256" s="89"/>
      <c r="U256" s="104" t="s">
        <v>142</v>
      </c>
      <c r="V256" s="6">
        <f t="shared" si="40"/>
        <v>0.39600000000000007</v>
      </c>
      <c r="W256" s="6">
        <f t="shared" si="52"/>
        <v>0.6120000000000001</v>
      </c>
      <c r="X256" s="6">
        <f t="shared" si="41"/>
        <v>0.64800000000000013</v>
      </c>
      <c r="Y256" s="6">
        <f t="shared" si="53"/>
        <v>0.72000000000000008</v>
      </c>
      <c r="Z256" s="138">
        <v>0.72000000000000008</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35" hidden="1" customHeight="1" outlineLevel="2" x14ac:dyDescent="0.25">
      <c r="A257" s="107"/>
      <c r="B257" s="98"/>
      <c r="C257" s="18"/>
      <c r="D257" s="18"/>
      <c r="E257" s="18"/>
      <c r="F257" s="14"/>
      <c r="G257" s="89"/>
      <c r="H257" s="89"/>
      <c r="I257" s="104" t="s">
        <v>793</v>
      </c>
      <c r="J257" s="104" t="s">
        <v>384</v>
      </c>
      <c r="K257" s="250">
        <f t="shared" si="50"/>
        <v>80</v>
      </c>
      <c r="L257" s="250">
        <f t="shared" si="50"/>
        <v>80</v>
      </c>
      <c r="M257" s="250">
        <f t="shared" si="50"/>
        <v>80</v>
      </c>
      <c r="N257" s="250">
        <f t="shared" si="50"/>
        <v>80</v>
      </c>
      <c r="O257" s="137">
        <v>80</v>
      </c>
      <c r="P257" s="137">
        <v>0</v>
      </c>
      <c r="Q257" s="137">
        <v>0</v>
      </c>
      <c r="R257" s="137">
        <v>0</v>
      </c>
      <c r="S257" s="137">
        <v>0</v>
      </c>
      <c r="T257" s="89"/>
      <c r="U257" s="104" t="s">
        <v>382</v>
      </c>
      <c r="V257" s="6">
        <f t="shared" si="40"/>
        <v>0.33000000000000007</v>
      </c>
      <c r="W257" s="6">
        <f t="shared" si="52"/>
        <v>0.51</v>
      </c>
      <c r="X257" s="6">
        <f t="shared" si="41"/>
        <v>0.54000000000000015</v>
      </c>
      <c r="Y257" s="6">
        <f t="shared" si="53"/>
        <v>0.60000000000000009</v>
      </c>
      <c r="Z257" s="138">
        <v>0.60000000000000009</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35" hidden="1" customHeight="1" outlineLevel="2" x14ac:dyDescent="0.25">
      <c r="A258" s="107"/>
      <c r="B258" s="98"/>
      <c r="C258" s="18"/>
      <c r="D258" s="18"/>
      <c r="E258" s="18"/>
      <c r="F258" s="14"/>
      <c r="G258" s="89"/>
      <c r="H258" s="89"/>
      <c r="I258" s="104"/>
      <c r="J258" s="104" t="s">
        <v>385</v>
      </c>
      <c r="K258" s="250">
        <f t="shared" si="50"/>
        <v>159.11499999999998</v>
      </c>
      <c r="L258" s="250">
        <f t="shared" si="50"/>
        <v>159.11499999999998</v>
      </c>
      <c r="M258" s="250">
        <f t="shared" si="50"/>
        <v>159.11499999999998</v>
      </c>
      <c r="N258" s="250">
        <f t="shared" si="50"/>
        <v>159.11499999999998</v>
      </c>
      <c r="O258" s="137">
        <v>159.11499999999998</v>
      </c>
      <c r="P258" s="137">
        <v>0</v>
      </c>
      <c r="Q258" s="137">
        <v>0</v>
      </c>
      <c r="R258" s="137">
        <v>0</v>
      </c>
      <c r="S258" s="137">
        <v>0</v>
      </c>
      <c r="T258" s="89"/>
      <c r="U258" s="104" t="s">
        <v>134</v>
      </c>
      <c r="V258" s="6">
        <f t="shared" si="40"/>
        <v>8.0658137815126025</v>
      </c>
      <c r="W258" s="6">
        <f t="shared" si="52"/>
        <v>12.465348571428567</v>
      </c>
      <c r="X258" s="6">
        <f t="shared" si="41"/>
        <v>13.198604369747894</v>
      </c>
      <c r="Y258" s="6">
        <f t="shared" si="53"/>
        <v>14.66511596638655</v>
      </c>
      <c r="Z258" s="138">
        <v>14.66511596638655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35" hidden="1" customHeight="1" outlineLevel="2" x14ac:dyDescent="0.25">
      <c r="A259" s="107"/>
      <c r="B259" s="98"/>
      <c r="C259" s="18"/>
      <c r="D259" s="18"/>
      <c r="E259" s="18"/>
      <c r="F259" s="14"/>
      <c r="G259" s="89"/>
      <c r="H259" s="89"/>
      <c r="I259" s="104"/>
      <c r="J259" s="104" t="s">
        <v>386</v>
      </c>
      <c r="K259" s="250">
        <f t="shared" si="50"/>
        <v>308.26333333333332</v>
      </c>
      <c r="L259" s="250">
        <f t="shared" si="50"/>
        <v>308.26333333333332</v>
      </c>
      <c r="M259" s="250">
        <f t="shared" si="50"/>
        <v>308.26333333333332</v>
      </c>
      <c r="N259" s="250">
        <f t="shared" si="50"/>
        <v>308.26333333333332</v>
      </c>
      <c r="O259" s="137">
        <v>308.26333333333332</v>
      </c>
      <c r="P259" s="137">
        <v>0</v>
      </c>
      <c r="Q259" s="137">
        <v>0</v>
      </c>
      <c r="R259" s="137">
        <v>0</v>
      </c>
      <c r="S259" s="137">
        <v>0</v>
      </c>
      <c r="T259" s="89"/>
      <c r="U259" s="104" t="s">
        <v>135</v>
      </c>
      <c r="V259" s="6">
        <f t="shared" si="40"/>
        <v>13.121229385964911</v>
      </c>
      <c r="W259" s="138">
        <f>0.7*$Z259*(L259/$O259)</f>
        <v>16.699746491228066</v>
      </c>
      <c r="X259" s="6">
        <f t="shared" si="41"/>
        <v>21.471102631578944</v>
      </c>
      <c r="Y259" s="6">
        <f t="shared" si="53"/>
        <v>23.856780701754381</v>
      </c>
      <c r="Z259" s="138">
        <v>23.856780701754381</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35" hidden="1" customHeight="1" outlineLevel="2" x14ac:dyDescent="0.25">
      <c r="A260" s="107"/>
      <c r="B260" s="98"/>
      <c r="C260" s="18"/>
      <c r="D260" s="18"/>
      <c r="E260" s="18"/>
      <c r="F260" s="14"/>
      <c r="G260" s="89"/>
      <c r="H260" s="89"/>
      <c r="I260" s="104"/>
      <c r="J260" s="104" t="s">
        <v>387</v>
      </c>
      <c r="K260" s="250">
        <f t="shared" si="50"/>
        <v>400.12499999999989</v>
      </c>
      <c r="L260" s="250">
        <f t="shared" si="50"/>
        <v>400.12499999999989</v>
      </c>
      <c r="M260" s="250">
        <f t="shared" si="50"/>
        <v>400.12499999999989</v>
      </c>
      <c r="N260" s="250">
        <f t="shared" si="50"/>
        <v>400.12499999999989</v>
      </c>
      <c r="O260" s="137">
        <v>400.12499999999989</v>
      </c>
      <c r="P260" s="137">
        <v>0</v>
      </c>
      <c r="Q260" s="137">
        <v>0</v>
      </c>
      <c r="R260" s="137">
        <v>0</v>
      </c>
      <c r="S260" s="137">
        <v>0</v>
      </c>
      <c r="T260" s="89"/>
      <c r="U260" s="104" t="s">
        <v>136</v>
      </c>
      <c r="V260" s="6">
        <f t="shared" si="40"/>
        <v>28.122547619047612</v>
      </c>
      <c r="W260" s="6">
        <f t="shared" ref="W260:W268" si="54">0.85*$Z260*(L260/$O260)</f>
        <v>43.462119047619026</v>
      </c>
      <c r="X260" s="6">
        <f t="shared" si="41"/>
        <v>46.018714285714267</v>
      </c>
      <c r="Y260" s="6">
        <f t="shared" si="53"/>
        <v>51.131904761904742</v>
      </c>
      <c r="Z260" s="138">
        <v>51.131904761904742</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35" hidden="1" customHeight="1" outlineLevel="2" x14ac:dyDescent="0.25">
      <c r="A261" s="107"/>
      <c r="B261" s="98"/>
      <c r="C261" s="18"/>
      <c r="D261" s="18"/>
      <c r="E261" s="18"/>
      <c r="F261" s="14"/>
      <c r="G261" s="89"/>
      <c r="H261" s="89"/>
      <c r="I261" s="104"/>
      <c r="J261" s="104" t="s">
        <v>388</v>
      </c>
      <c r="K261" s="250">
        <f t="shared" si="50"/>
        <v>356.88666666666666</v>
      </c>
      <c r="L261" s="250">
        <f t="shared" si="50"/>
        <v>356.88666666666666</v>
      </c>
      <c r="M261" s="250">
        <f t="shared" si="50"/>
        <v>356.88666666666666</v>
      </c>
      <c r="N261" s="250">
        <f t="shared" si="50"/>
        <v>356.88666666666666</v>
      </c>
      <c r="O261" s="137">
        <v>356.88666666666666</v>
      </c>
      <c r="P261" s="137">
        <v>0</v>
      </c>
      <c r="Q261" s="137">
        <v>0</v>
      </c>
      <c r="R261" s="137">
        <v>0</v>
      </c>
      <c r="S261" s="137">
        <v>0</v>
      </c>
      <c r="T261" s="89"/>
      <c r="U261" s="104" t="s">
        <v>137</v>
      </c>
      <c r="V261" s="6">
        <f t="shared" si="40"/>
        <v>28.670399999999994</v>
      </c>
      <c r="W261" s="6">
        <f t="shared" si="54"/>
        <v>44.308799999999984</v>
      </c>
      <c r="X261" s="6">
        <f t="shared" si="41"/>
        <v>46.915199999999992</v>
      </c>
      <c r="Y261" s="138">
        <f>0.7*$Z261*(N261/$O261)</f>
        <v>36.489599999999989</v>
      </c>
      <c r="Z261" s="138">
        <v>52.127999999999986</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35" hidden="1" customHeight="1" outlineLevel="2" x14ac:dyDescent="0.25">
      <c r="A262" s="107"/>
      <c r="B262" s="98"/>
      <c r="C262" s="18"/>
      <c r="D262" s="18"/>
      <c r="E262" s="18"/>
      <c r="F262" s="14"/>
      <c r="G262" s="89"/>
      <c r="H262" s="89"/>
      <c r="I262" s="104"/>
      <c r="J262" s="104" t="s">
        <v>389</v>
      </c>
      <c r="K262" s="250">
        <f t="shared" si="50"/>
        <v>498.88214285714292</v>
      </c>
      <c r="L262" s="250">
        <f t="shared" si="50"/>
        <v>498.88214285714292</v>
      </c>
      <c r="M262" s="250">
        <f t="shared" si="50"/>
        <v>498.88214285714292</v>
      </c>
      <c r="N262" s="250">
        <f t="shared" si="50"/>
        <v>498.88214285714292</v>
      </c>
      <c r="O262" s="137">
        <v>498.88214285714292</v>
      </c>
      <c r="P262" s="137">
        <v>0</v>
      </c>
      <c r="Q262" s="137">
        <v>0</v>
      </c>
      <c r="R262" s="137">
        <v>0</v>
      </c>
      <c r="S262" s="137">
        <v>0</v>
      </c>
      <c r="T262" s="89"/>
      <c r="U262" s="104" t="s">
        <v>138</v>
      </c>
      <c r="V262" s="6">
        <f t="shared" si="40"/>
        <v>31.160053571428573</v>
      </c>
      <c r="W262" s="6">
        <f t="shared" si="54"/>
        <v>48.156446428571421</v>
      </c>
      <c r="X262" s="6">
        <f t="shared" si="41"/>
        <v>50.989178571428567</v>
      </c>
      <c r="Y262" s="138">
        <f>0.7*$Z262*(N262/$O262)</f>
        <v>39.658249999999995</v>
      </c>
      <c r="Z262" s="138">
        <v>56.654642857142854</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35" hidden="1" customHeight="1" outlineLevel="2" x14ac:dyDescent="0.25">
      <c r="A263" s="107"/>
      <c r="B263" s="98"/>
      <c r="C263" s="18"/>
      <c r="D263" s="18"/>
      <c r="E263" s="18"/>
      <c r="F263" s="14"/>
      <c r="G263" s="89"/>
      <c r="H263" s="89"/>
      <c r="I263" s="104"/>
      <c r="J263" s="104" t="s">
        <v>390</v>
      </c>
      <c r="K263" s="250">
        <f t="shared" si="50"/>
        <v>80</v>
      </c>
      <c r="L263" s="250">
        <f t="shared" si="50"/>
        <v>80</v>
      </c>
      <c r="M263" s="250">
        <f t="shared" si="50"/>
        <v>80</v>
      </c>
      <c r="N263" s="250">
        <f t="shared" si="50"/>
        <v>80</v>
      </c>
      <c r="O263" s="137">
        <v>80</v>
      </c>
      <c r="P263" s="137">
        <v>0</v>
      </c>
      <c r="Q263" s="137">
        <v>0</v>
      </c>
      <c r="R263" s="137">
        <v>0</v>
      </c>
      <c r="S263" s="137">
        <v>0</v>
      </c>
      <c r="T263" s="89"/>
      <c r="U263" s="104" t="s">
        <v>139</v>
      </c>
      <c r="V263" s="6">
        <f t="shared" si="40"/>
        <v>0.39600000000000007</v>
      </c>
      <c r="W263" s="6">
        <f t="shared" si="54"/>
        <v>0.6120000000000001</v>
      </c>
      <c r="X263" s="6">
        <f t="shared" si="41"/>
        <v>0.64800000000000013</v>
      </c>
      <c r="Y263" s="6">
        <f t="shared" ref="Y263:Y270" si="55">$Z263*(N263/$O263)</f>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35" hidden="1" customHeight="1" outlineLevel="2" x14ac:dyDescent="0.25">
      <c r="A264" s="107"/>
      <c r="B264" s="98"/>
      <c r="C264" s="18"/>
      <c r="D264" s="18"/>
      <c r="E264" s="18"/>
      <c r="F264" s="14"/>
      <c r="G264" s="89"/>
      <c r="H264" s="89"/>
      <c r="I264" s="104"/>
      <c r="J264" s="104" t="s">
        <v>391</v>
      </c>
      <c r="K264" s="250">
        <f t="shared" si="50"/>
        <v>80</v>
      </c>
      <c r="L264" s="250">
        <f t="shared" si="50"/>
        <v>80</v>
      </c>
      <c r="M264" s="250">
        <f t="shared" si="50"/>
        <v>80</v>
      </c>
      <c r="N264" s="250">
        <f t="shared" si="50"/>
        <v>80</v>
      </c>
      <c r="O264" s="137">
        <v>80</v>
      </c>
      <c r="P264" s="137">
        <v>0</v>
      </c>
      <c r="Q264" s="137">
        <v>0</v>
      </c>
      <c r="R264" s="137">
        <v>0</v>
      </c>
      <c r="S264" s="137">
        <v>0</v>
      </c>
      <c r="T264" s="89"/>
      <c r="U264" s="104" t="s">
        <v>140</v>
      </c>
      <c r="V264" s="6">
        <f t="shared" si="40"/>
        <v>0.39600000000000007</v>
      </c>
      <c r="W264" s="6">
        <f t="shared" si="54"/>
        <v>0.6120000000000001</v>
      </c>
      <c r="X264" s="6">
        <f t="shared" si="41"/>
        <v>0.64800000000000013</v>
      </c>
      <c r="Y264" s="6">
        <f t="shared" si="55"/>
        <v>0.72000000000000008</v>
      </c>
      <c r="Z264" s="138">
        <v>0.72000000000000008</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35" hidden="1" customHeight="1" outlineLevel="2" x14ac:dyDescent="0.25">
      <c r="A265" s="107"/>
      <c r="B265" s="98"/>
      <c r="C265" s="18"/>
      <c r="D265" s="18"/>
      <c r="E265" s="18"/>
      <c r="F265" s="14"/>
      <c r="G265" s="89"/>
      <c r="H265" s="89"/>
      <c r="I265" s="104"/>
      <c r="J265" s="104" t="s">
        <v>392</v>
      </c>
      <c r="K265" s="250">
        <f t="shared" si="50"/>
        <v>80</v>
      </c>
      <c r="L265" s="250">
        <f t="shared" si="50"/>
        <v>80</v>
      </c>
      <c r="M265" s="250">
        <f t="shared" si="50"/>
        <v>80</v>
      </c>
      <c r="N265" s="250">
        <f t="shared" si="50"/>
        <v>80</v>
      </c>
      <c r="O265" s="137">
        <v>80</v>
      </c>
      <c r="P265" s="137">
        <v>0</v>
      </c>
      <c r="Q265" s="137">
        <v>0</v>
      </c>
      <c r="R265" s="137">
        <v>0</v>
      </c>
      <c r="S265" s="137">
        <v>0</v>
      </c>
      <c r="T265" s="89"/>
      <c r="U265" s="104" t="s">
        <v>141</v>
      </c>
      <c r="V265" s="6">
        <f t="shared" si="40"/>
        <v>0.39600000000000013</v>
      </c>
      <c r="W265" s="6">
        <f t="shared" si="54"/>
        <v>0.6120000000000001</v>
      </c>
      <c r="X265" s="6">
        <f t="shared" si="41"/>
        <v>0.64800000000000024</v>
      </c>
      <c r="Y265" s="6">
        <f t="shared" si="55"/>
        <v>0.7200000000000002</v>
      </c>
      <c r="Z265" s="138">
        <v>0.7200000000000002</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35" hidden="1" customHeight="1" outlineLevel="2" x14ac:dyDescent="0.25">
      <c r="A266" s="107"/>
      <c r="B266" s="98"/>
      <c r="C266" s="18"/>
      <c r="D266" s="18"/>
      <c r="E266" s="18"/>
      <c r="F266" s="14"/>
      <c r="G266" s="89"/>
      <c r="H266" s="89"/>
      <c r="I266" s="104"/>
      <c r="J266" s="104" t="s">
        <v>393</v>
      </c>
      <c r="K266" s="250">
        <f t="shared" si="50"/>
        <v>80</v>
      </c>
      <c r="L266" s="250">
        <f t="shared" si="50"/>
        <v>80</v>
      </c>
      <c r="M266" s="250">
        <f t="shared" si="50"/>
        <v>80</v>
      </c>
      <c r="N266" s="250">
        <f t="shared" si="50"/>
        <v>80</v>
      </c>
      <c r="O266" s="137">
        <v>80</v>
      </c>
      <c r="P266" s="137">
        <v>0</v>
      </c>
      <c r="Q266" s="137">
        <v>0</v>
      </c>
      <c r="R266" s="137">
        <v>0</v>
      </c>
      <c r="S266" s="137">
        <v>0</v>
      </c>
      <c r="T266" s="89"/>
      <c r="U266" s="104" t="s">
        <v>142</v>
      </c>
      <c r="V266" s="6">
        <f t="shared" si="40"/>
        <v>0.39600000000000007</v>
      </c>
      <c r="W266" s="6">
        <f t="shared" si="54"/>
        <v>0.6120000000000001</v>
      </c>
      <c r="X266" s="6">
        <f t="shared" si="41"/>
        <v>0.64800000000000013</v>
      </c>
      <c r="Y266" s="6">
        <f t="shared" si="55"/>
        <v>0.72000000000000008</v>
      </c>
      <c r="Z266" s="138">
        <v>0.72000000000000008</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35" hidden="1" customHeight="1" outlineLevel="2" x14ac:dyDescent="0.25">
      <c r="A267" s="107"/>
      <c r="B267" s="98"/>
      <c r="C267" s="18"/>
      <c r="D267" s="18"/>
      <c r="E267" s="18"/>
      <c r="F267" s="14"/>
      <c r="G267" s="89"/>
      <c r="H267" s="89"/>
      <c r="I267" s="104" t="s">
        <v>794</v>
      </c>
      <c r="J267" s="104" t="s">
        <v>384</v>
      </c>
      <c r="K267" s="250">
        <f t="shared" si="50"/>
        <v>80</v>
      </c>
      <c r="L267" s="250">
        <f t="shared" si="50"/>
        <v>80</v>
      </c>
      <c r="M267" s="250">
        <f t="shared" si="50"/>
        <v>80</v>
      </c>
      <c r="N267" s="250">
        <f t="shared" si="50"/>
        <v>80</v>
      </c>
      <c r="O267" s="137">
        <v>80</v>
      </c>
      <c r="P267" s="137">
        <v>0</v>
      </c>
      <c r="Q267" s="137">
        <v>0</v>
      </c>
      <c r="R267" s="137">
        <v>0</v>
      </c>
      <c r="S267" s="137">
        <v>0</v>
      </c>
      <c r="T267" s="89"/>
      <c r="U267" s="104" t="s">
        <v>382</v>
      </c>
      <c r="V267" s="6">
        <f t="shared" si="40"/>
        <v>0.33000000000000007</v>
      </c>
      <c r="W267" s="6">
        <f t="shared" si="54"/>
        <v>0.51</v>
      </c>
      <c r="X267" s="6">
        <f t="shared" si="41"/>
        <v>0.54000000000000015</v>
      </c>
      <c r="Y267" s="6">
        <f t="shared" si="55"/>
        <v>0.60000000000000009</v>
      </c>
      <c r="Z267" s="138">
        <v>0.60000000000000009</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35" hidden="1" customHeight="1" outlineLevel="2" x14ac:dyDescent="0.25">
      <c r="A268" s="107"/>
      <c r="B268" s="98"/>
      <c r="C268" s="18"/>
      <c r="D268" s="18"/>
      <c r="E268" s="18"/>
      <c r="F268" s="14"/>
      <c r="G268" s="89"/>
      <c r="H268" s="89"/>
      <c r="I268" s="104"/>
      <c r="J268" s="104" t="s">
        <v>385</v>
      </c>
      <c r="K268" s="250">
        <f t="shared" si="50"/>
        <v>159.11499999999998</v>
      </c>
      <c r="L268" s="250">
        <f t="shared" si="50"/>
        <v>159.11499999999998</v>
      </c>
      <c r="M268" s="250">
        <f t="shared" si="50"/>
        <v>159.11499999999998</v>
      </c>
      <c r="N268" s="250">
        <f t="shared" si="50"/>
        <v>159.11499999999998</v>
      </c>
      <c r="O268" s="137">
        <v>159.11499999999998</v>
      </c>
      <c r="P268" s="137">
        <v>0</v>
      </c>
      <c r="Q268" s="137">
        <v>0</v>
      </c>
      <c r="R268" s="137">
        <v>0</v>
      </c>
      <c r="S268" s="137">
        <v>0</v>
      </c>
      <c r="T268" s="89"/>
      <c r="U268" s="104" t="s">
        <v>134</v>
      </c>
      <c r="V268" s="6">
        <f t="shared" si="40"/>
        <v>7.9380190476190444</v>
      </c>
      <c r="W268" s="6">
        <f t="shared" si="54"/>
        <v>12.267847619047613</v>
      </c>
      <c r="X268" s="6">
        <f t="shared" si="41"/>
        <v>12.989485714285708</v>
      </c>
      <c r="Y268" s="6">
        <f t="shared" si="55"/>
        <v>14.432761904761898</v>
      </c>
      <c r="Z268" s="138">
        <v>14.432761904761898</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35" hidden="1" customHeight="1" outlineLevel="2" x14ac:dyDescent="0.25">
      <c r="A269" s="107"/>
      <c r="B269" s="98"/>
      <c r="C269" s="18"/>
      <c r="D269" s="18"/>
      <c r="E269" s="18"/>
      <c r="F269" s="14"/>
      <c r="G269" s="89"/>
      <c r="H269" s="89"/>
      <c r="I269" s="104"/>
      <c r="J269" s="104" t="s">
        <v>386</v>
      </c>
      <c r="K269" s="250">
        <f t="shared" si="50"/>
        <v>308.26333333333332</v>
      </c>
      <c r="L269" s="250">
        <f t="shared" si="50"/>
        <v>308.26333333333332</v>
      </c>
      <c r="M269" s="250">
        <f t="shared" si="50"/>
        <v>308.26333333333332</v>
      </c>
      <c r="N269" s="250">
        <f t="shared" si="50"/>
        <v>308.26333333333332</v>
      </c>
      <c r="O269" s="137">
        <v>308.26333333333332</v>
      </c>
      <c r="P269" s="137">
        <v>0</v>
      </c>
      <c r="Q269" s="137">
        <v>0</v>
      </c>
      <c r="R269" s="137">
        <v>0</v>
      </c>
      <c r="S269" s="137">
        <v>0</v>
      </c>
      <c r="T269" s="89"/>
      <c r="U269" s="104" t="s">
        <v>135</v>
      </c>
      <c r="V269" s="6">
        <f t="shared" si="40"/>
        <v>13.041706783625733</v>
      </c>
      <c r="W269" s="138">
        <f>0.7*$Z269*(L269/$O269)</f>
        <v>16.598535906432748</v>
      </c>
      <c r="X269" s="6">
        <f t="shared" si="41"/>
        <v>21.340974736842107</v>
      </c>
      <c r="Y269" s="6">
        <f t="shared" si="55"/>
        <v>23.712194152046784</v>
      </c>
      <c r="Z269" s="138">
        <v>23.712194152046784</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35" hidden="1" customHeight="1" outlineLevel="2" x14ac:dyDescent="0.25">
      <c r="A270" s="107"/>
      <c r="B270" s="98"/>
      <c r="C270" s="18"/>
      <c r="D270" s="18"/>
      <c r="E270" s="18"/>
      <c r="F270" s="14"/>
      <c r="G270" s="89"/>
      <c r="H270" s="89"/>
      <c r="I270" s="104"/>
      <c r="J270" s="104" t="s">
        <v>387</v>
      </c>
      <c r="K270" s="250">
        <f t="shared" si="50"/>
        <v>400.12499999999989</v>
      </c>
      <c r="L270" s="250">
        <f t="shared" si="50"/>
        <v>400.12499999999989</v>
      </c>
      <c r="M270" s="250">
        <f t="shared" si="50"/>
        <v>400.12499999999989</v>
      </c>
      <c r="N270" s="250">
        <f t="shared" si="50"/>
        <v>400.12499999999989</v>
      </c>
      <c r="O270" s="137">
        <v>400.12499999999989</v>
      </c>
      <c r="P270" s="137">
        <v>0</v>
      </c>
      <c r="Q270" s="137">
        <v>0</v>
      </c>
      <c r="R270" s="137">
        <v>0</v>
      </c>
      <c r="S270" s="137">
        <v>0</v>
      </c>
      <c r="T270" s="89"/>
      <c r="U270" s="104" t="s">
        <v>136</v>
      </c>
      <c r="V270" s="6">
        <f t="shared" si="40"/>
        <v>28.122547619047612</v>
      </c>
      <c r="W270" s="6">
        <f t="shared" ref="W270:W278" si="56">0.85*$Z270*(L270/$O270)</f>
        <v>43.462119047619026</v>
      </c>
      <c r="X270" s="6">
        <f t="shared" si="41"/>
        <v>46.018714285714267</v>
      </c>
      <c r="Y270" s="6">
        <f t="shared" si="55"/>
        <v>51.131904761904742</v>
      </c>
      <c r="Z270" s="138">
        <v>51.131904761904742</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35" hidden="1" customHeight="1" outlineLevel="2" x14ac:dyDescent="0.25">
      <c r="A271" s="107"/>
      <c r="B271" s="98"/>
      <c r="C271" s="18"/>
      <c r="D271" s="18"/>
      <c r="E271" s="18"/>
      <c r="F271" s="14"/>
      <c r="G271" s="89"/>
      <c r="H271" s="89"/>
      <c r="I271" s="104"/>
      <c r="J271" s="104" t="s">
        <v>388</v>
      </c>
      <c r="K271" s="250">
        <f t="shared" si="50"/>
        <v>356.88666666666666</v>
      </c>
      <c r="L271" s="250">
        <f t="shared" si="50"/>
        <v>356.88666666666666</v>
      </c>
      <c r="M271" s="250">
        <f t="shared" si="50"/>
        <v>356.88666666666666</v>
      </c>
      <c r="N271" s="250">
        <f t="shared" si="50"/>
        <v>356.88666666666666</v>
      </c>
      <c r="O271" s="137">
        <v>356.88666666666666</v>
      </c>
      <c r="P271" s="137">
        <v>0</v>
      </c>
      <c r="Q271" s="137">
        <v>0</v>
      </c>
      <c r="R271" s="137">
        <v>0</v>
      </c>
      <c r="S271" s="137">
        <v>0</v>
      </c>
      <c r="T271" s="89"/>
      <c r="U271" s="104" t="s">
        <v>137</v>
      </c>
      <c r="V271" s="6">
        <f t="shared" ref="V271:V306" si="57">0.55*$Z271*(K271/$O271)</f>
        <v>28.670399999999994</v>
      </c>
      <c r="W271" s="6">
        <f t="shared" si="56"/>
        <v>44.308799999999984</v>
      </c>
      <c r="X271" s="6">
        <f t="shared" ref="X271:X306" si="58">0.9*$Z271*(M271/$O271)</f>
        <v>46.915199999999992</v>
      </c>
      <c r="Y271" s="138">
        <f>0.7*$Z271*(N271/$O271)</f>
        <v>36.489599999999989</v>
      </c>
      <c r="Z271" s="138">
        <v>52.127999999999986</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35" hidden="1" customHeight="1" outlineLevel="2" x14ac:dyDescent="0.25">
      <c r="A272" s="107"/>
      <c r="B272" s="98"/>
      <c r="C272" s="18"/>
      <c r="D272" s="18"/>
      <c r="E272" s="18"/>
      <c r="F272" s="14"/>
      <c r="G272" s="89"/>
      <c r="H272" s="89"/>
      <c r="I272" s="104"/>
      <c r="J272" s="104" t="s">
        <v>389</v>
      </c>
      <c r="K272" s="250">
        <f t="shared" si="50"/>
        <v>425.65624999999989</v>
      </c>
      <c r="L272" s="250">
        <f t="shared" si="50"/>
        <v>425.65624999999989</v>
      </c>
      <c r="M272" s="250">
        <f t="shared" si="50"/>
        <v>425.65624999999989</v>
      </c>
      <c r="N272" s="250">
        <f t="shared" si="50"/>
        <v>425.65624999999989</v>
      </c>
      <c r="O272" s="137">
        <v>425.65624999999989</v>
      </c>
      <c r="P272" s="137">
        <v>0</v>
      </c>
      <c r="Q272" s="137">
        <v>0</v>
      </c>
      <c r="R272" s="137">
        <v>0</v>
      </c>
      <c r="S272" s="137">
        <v>0</v>
      </c>
      <c r="T272" s="89"/>
      <c r="U272" s="104" t="s">
        <v>138</v>
      </c>
      <c r="V272" s="6">
        <f t="shared" si="57"/>
        <v>28.279968750000045</v>
      </c>
      <c r="W272" s="6">
        <f t="shared" si="56"/>
        <v>43.70540625000006</v>
      </c>
      <c r="X272" s="6">
        <f t="shared" si="58"/>
        <v>46.276312500000067</v>
      </c>
      <c r="Y272" s="138">
        <f>0.7*$Z272*(N272/$O272)</f>
        <v>35.992687500000052</v>
      </c>
      <c r="Z272" s="138">
        <v>51.418125000000074</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35" hidden="1" customHeight="1" outlineLevel="2" x14ac:dyDescent="0.25">
      <c r="A273" s="107"/>
      <c r="B273" s="98"/>
      <c r="C273" s="18"/>
      <c r="D273" s="18"/>
      <c r="E273" s="18"/>
      <c r="F273" s="14"/>
      <c r="G273" s="89"/>
      <c r="H273" s="89"/>
      <c r="I273" s="104"/>
      <c r="J273" s="104" t="s">
        <v>390</v>
      </c>
      <c r="K273" s="250">
        <f t="shared" ref="K273:N306" si="59">$O273</f>
        <v>80</v>
      </c>
      <c r="L273" s="250">
        <f t="shared" si="59"/>
        <v>80</v>
      </c>
      <c r="M273" s="250">
        <f t="shared" si="59"/>
        <v>80</v>
      </c>
      <c r="N273" s="250">
        <f t="shared" si="59"/>
        <v>80</v>
      </c>
      <c r="O273" s="137">
        <v>80</v>
      </c>
      <c r="P273" s="137">
        <v>0</v>
      </c>
      <c r="Q273" s="137">
        <v>0</v>
      </c>
      <c r="R273" s="137">
        <v>0</v>
      </c>
      <c r="S273" s="137">
        <v>0</v>
      </c>
      <c r="T273" s="89"/>
      <c r="U273" s="104" t="s">
        <v>139</v>
      </c>
      <c r="V273" s="6">
        <f t="shared" si="57"/>
        <v>0.39600000000000013</v>
      </c>
      <c r="W273" s="6">
        <f t="shared" si="56"/>
        <v>0.6120000000000001</v>
      </c>
      <c r="X273" s="6">
        <f t="shared" si="58"/>
        <v>0.64800000000000024</v>
      </c>
      <c r="Y273" s="6">
        <f t="shared" ref="Y273:Y280" si="60">$Z273*(N273/$O273)</f>
        <v>0.7200000000000002</v>
      </c>
      <c r="Z273" s="138">
        <v>0.7200000000000002</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35" hidden="1" customHeight="1" outlineLevel="2" x14ac:dyDescent="0.25">
      <c r="A274" s="107"/>
      <c r="B274" s="98"/>
      <c r="C274" s="18"/>
      <c r="D274" s="18"/>
      <c r="E274" s="18"/>
      <c r="F274" s="14"/>
      <c r="G274" s="89"/>
      <c r="H274" s="89"/>
      <c r="I274" s="104"/>
      <c r="J274" s="104" t="s">
        <v>391</v>
      </c>
      <c r="K274" s="250">
        <f t="shared" si="59"/>
        <v>80</v>
      </c>
      <c r="L274" s="250">
        <f t="shared" si="59"/>
        <v>80</v>
      </c>
      <c r="M274" s="250">
        <f t="shared" si="59"/>
        <v>80</v>
      </c>
      <c r="N274" s="250">
        <f t="shared" si="59"/>
        <v>80</v>
      </c>
      <c r="O274" s="137">
        <v>80</v>
      </c>
      <c r="P274" s="137">
        <v>0</v>
      </c>
      <c r="Q274" s="137">
        <v>0</v>
      </c>
      <c r="R274" s="137">
        <v>0</v>
      </c>
      <c r="S274" s="137">
        <v>0</v>
      </c>
      <c r="T274" s="89"/>
      <c r="U274" s="104" t="s">
        <v>140</v>
      </c>
      <c r="V274" s="6">
        <f t="shared" si="57"/>
        <v>0.39600000000000007</v>
      </c>
      <c r="W274" s="6">
        <f t="shared" si="56"/>
        <v>0.6120000000000001</v>
      </c>
      <c r="X274" s="6">
        <f t="shared" si="58"/>
        <v>0.64800000000000013</v>
      </c>
      <c r="Y274" s="6">
        <f t="shared" si="60"/>
        <v>0.72000000000000008</v>
      </c>
      <c r="Z274" s="138">
        <v>0.72000000000000008</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35" hidden="1" customHeight="1" outlineLevel="2" x14ac:dyDescent="0.25">
      <c r="A275" s="107"/>
      <c r="B275" s="98"/>
      <c r="C275" s="18"/>
      <c r="D275" s="18"/>
      <c r="E275" s="18"/>
      <c r="F275" s="14"/>
      <c r="G275" s="89"/>
      <c r="H275" s="89"/>
      <c r="I275" s="104"/>
      <c r="J275" s="104" t="s">
        <v>392</v>
      </c>
      <c r="K275" s="250">
        <f t="shared" si="59"/>
        <v>80</v>
      </c>
      <c r="L275" s="250">
        <f t="shared" si="59"/>
        <v>80</v>
      </c>
      <c r="M275" s="250">
        <f t="shared" si="59"/>
        <v>80</v>
      </c>
      <c r="N275" s="250">
        <f t="shared" si="59"/>
        <v>80</v>
      </c>
      <c r="O275" s="137">
        <v>80</v>
      </c>
      <c r="P275" s="137">
        <v>0</v>
      </c>
      <c r="Q275" s="137">
        <v>0</v>
      </c>
      <c r="R275" s="137">
        <v>0</v>
      </c>
      <c r="S275" s="137">
        <v>0</v>
      </c>
      <c r="T275" s="89"/>
      <c r="U275" s="104" t="s">
        <v>141</v>
      </c>
      <c r="V275" s="6">
        <f t="shared" si="57"/>
        <v>0.39600000000000013</v>
      </c>
      <c r="W275" s="6">
        <f t="shared" si="56"/>
        <v>0.6120000000000001</v>
      </c>
      <c r="X275" s="6">
        <f t="shared" si="58"/>
        <v>0.64800000000000024</v>
      </c>
      <c r="Y275" s="6">
        <f t="shared" si="60"/>
        <v>0.7200000000000002</v>
      </c>
      <c r="Z275" s="138">
        <v>0.7200000000000002</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35" hidden="1" customHeight="1" outlineLevel="2" x14ac:dyDescent="0.25">
      <c r="A276" s="107"/>
      <c r="B276" s="98"/>
      <c r="C276" s="18"/>
      <c r="D276" s="18"/>
      <c r="E276" s="18"/>
      <c r="F276" s="14"/>
      <c r="G276" s="89"/>
      <c r="H276" s="89"/>
      <c r="I276" s="104"/>
      <c r="J276" s="104" t="s">
        <v>393</v>
      </c>
      <c r="K276" s="250">
        <f t="shared" si="59"/>
        <v>80</v>
      </c>
      <c r="L276" s="250">
        <f t="shared" si="59"/>
        <v>80</v>
      </c>
      <c r="M276" s="250">
        <f t="shared" si="59"/>
        <v>80</v>
      </c>
      <c r="N276" s="250">
        <f t="shared" si="59"/>
        <v>80</v>
      </c>
      <c r="O276" s="137">
        <v>80</v>
      </c>
      <c r="P276" s="137">
        <v>0</v>
      </c>
      <c r="Q276" s="137">
        <v>0</v>
      </c>
      <c r="R276" s="137">
        <v>0</v>
      </c>
      <c r="S276" s="137">
        <v>0</v>
      </c>
      <c r="T276" s="89"/>
      <c r="U276" s="104" t="s">
        <v>142</v>
      </c>
      <c r="V276" s="6">
        <f t="shared" si="57"/>
        <v>0.39600000000000007</v>
      </c>
      <c r="W276" s="6">
        <f t="shared" si="56"/>
        <v>0.6120000000000001</v>
      </c>
      <c r="X276" s="6">
        <f t="shared" si="58"/>
        <v>0.64800000000000013</v>
      </c>
      <c r="Y276" s="6">
        <f t="shared" si="60"/>
        <v>0.72000000000000008</v>
      </c>
      <c r="Z276" s="138">
        <v>0.72000000000000008</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35" hidden="1" customHeight="1" outlineLevel="2" x14ac:dyDescent="0.25">
      <c r="A277" s="107"/>
      <c r="B277" s="98"/>
      <c r="C277" s="18"/>
      <c r="D277" s="18"/>
      <c r="E277" s="18"/>
      <c r="F277" s="14"/>
      <c r="G277" s="89"/>
      <c r="H277" s="89"/>
      <c r="I277" s="104" t="s">
        <v>795</v>
      </c>
      <c r="J277" s="104" t="s">
        <v>384</v>
      </c>
      <c r="K277" s="250">
        <f t="shared" si="59"/>
        <v>80</v>
      </c>
      <c r="L277" s="250">
        <f t="shared" si="59"/>
        <v>80</v>
      </c>
      <c r="M277" s="250">
        <f t="shared" si="59"/>
        <v>80</v>
      </c>
      <c r="N277" s="250">
        <f t="shared" si="59"/>
        <v>80</v>
      </c>
      <c r="O277" s="137">
        <v>80</v>
      </c>
      <c r="P277" s="137">
        <v>0</v>
      </c>
      <c r="Q277" s="137">
        <v>0</v>
      </c>
      <c r="R277" s="137">
        <v>0</v>
      </c>
      <c r="S277" s="137">
        <v>0</v>
      </c>
      <c r="T277" s="89"/>
      <c r="U277" s="104" t="s">
        <v>382</v>
      </c>
      <c r="V277" s="6">
        <f t="shared" si="57"/>
        <v>0.33000000000000007</v>
      </c>
      <c r="W277" s="6">
        <f t="shared" si="56"/>
        <v>0.51</v>
      </c>
      <c r="X277" s="6">
        <f t="shared" si="58"/>
        <v>0.54000000000000015</v>
      </c>
      <c r="Y277" s="6">
        <f t="shared" si="60"/>
        <v>0.60000000000000009</v>
      </c>
      <c r="Z277" s="138">
        <v>0.60000000000000009</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35" hidden="1" customHeight="1" outlineLevel="2" x14ac:dyDescent="0.25">
      <c r="A278" s="107"/>
      <c r="B278" s="98"/>
      <c r="C278" s="18"/>
      <c r="D278" s="18"/>
      <c r="E278" s="18"/>
      <c r="F278" s="14"/>
      <c r="G278" s="89"/>
      <c r="H278" s="89"/>
      <c r="I278" s="104"/>
      <c r="J278" s="104" t="s">
        <v>385</v>
      </c>
      <c r="K278" s="250">
        <f t="shared" si="59"/>
        <v>80</v>
      </c>
      <c r="L278" s="250">
        <f t="shared" si="59"/>
        <v>80</v>
      </c>
      <c r="M278" s="250">
        <f t="shared" si="59"/>
        <v>80</v>
      </c>
      <c r="N278" s="250">
        <f t="shared" si="59"/>
        <v>80</v>
      </c>
      <c r="O278" s="137">
        <v>80</v>
      </c>
      <c r="P278" s="137">
        <v>0</v>
      </c>
      <c r="Q278" s="137">
        <v>0</v>
      </c>
      <c r="R278" s="137">
        <v>0</v>
      </c>
      <c r="S278" s="137">
        <v>0</v>
      </c>
      <c r="T278" s="89"/>
      <c r="U278" s="104" t="s">
        <v>134</v>
      </c>
      <c r="V278" s="6">
        <f t="shared" si="57"/>
        <v>0.33838095238095245</v>
      </c>
      <c r="W278" s="6">
        <f t="shared" si="56"/>
        <v>0.52295238095238106</v>
      </c>
      <c r="X278" s="6">
        <f t="shared" si="58"/>
        <v>0.55371428571428583</v>
      </c>
      <c r="Y278" s="6">
        <f t="shared" si="60"/>
        <v>0.61523809523809536</v>
      </c>
      <c r="Z278" s="138">
        <v>0.61523809523809536</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35" hidden="1" customHeight="1" outlineLevel="2" x14ac:dyDescent="0.25">
      <c r="A279" s="107"/>
      <c r="B279" s="98"/>
      <c r="C279" s="18"/>
      <c r="D279" s="18"/>
      <c r="E279" s="18"/>
      <c r="F279" s="14"/>
      <c r="G279" s="89"/>
      <c r="H279" s="89"/>
      <c r="I279" s="104"/>
      <c r="J279" s="104" t="s">
        <v>386</v>
      </c>
      <c r="K279" s="250">
        <f t="shared" si="59"/>
        <v>258.57142857142856</v>
      </c>
      <c r="L279" s="250">
        <f t="shared" si="59"/>
        <v>258.57142857142856</v>
      </c>
      <c r="M279" s="250">
        <f t="shared" si="59"/>
        <v>258.57142857142856</v>
      </c>
      <c r="N279" s="250">
        <f t="shared" si="59"/>
        <v>258.57142857142856</v>
      </c>
      <c r="O279" s="137">
        <v>258.57142857142856</v>
      </c>
      <c r="P279" s="137">
        <v>0</v>
      </c>
      <c r="Q279" s="137">
        <v>0</v>
      </c>
      <c r="R279" s="137">
        <v>0</v>
      </c>
      <c r="S279" s="137">
        <v>0</v>
      </c>
      <c r="T279" s="89"/>
      <c r="U279" s="104" t="s">
        <v>135</v>
      </c>
      <c r="V279" s="6">
        <f t="shared" si="57"/>
        <v>13.356963265306124</v>
      </c>
      <c r="W279" s="138">
        <f>0.7*$Z279*(L279/$O279)</f>
        <v>16.999771428571428</v>
      </c>
      <c r="X279" s="6">
        <f t="shared" si="58"/>
        <v>21.856848979591838</v>
      </c>
      <c r="Y279" s="6">
        <f t="shared" si="60"/>
        <v>24.285387755102043</v>
      </c>
      <c r="Z279" s="138">
        <v>24.285387755102043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35" hidden="1" customHeight="1" outlineLevel="2" x14ac:dyDescent="0.25">
      <c r="A280" s="107"/>
      <c r="B280" s="98"/>
      <c r="C280" s="18"/>
      <c r="D280" s="18"/>
      <c r="E280" s="18"/>
      <c r="F280" s="14"/>
      <c r="G280" s="89"/>
      <c r="H280" s="89"/>
      <c r="I280" s="104"/>
      <c r="J280" s="104" t="s">
        <v>387</v>
      </c>
      <c r="K280" s="250">
        <f t="shared" si="59"/>
        <v>360.12857142857138</v>
      </c>
      <c r="L280" s="250">
        <f t="shared" si="59"/>
        <v>360.12857142857138</v>
      </c>
      <c r="M280" s="250">
        <f t="shared" si="59"/>
        <v>360.12857142857138</v>
      </c>
      <c r="N280" s="250">
        <f t="shared" si="59"/>
        <v>360.12857142857138</v>
      </c>
      <c r="O280" s="137">
        <v>360.12857142857138</v>
      </c>
      <c r="P280" s="137">
        <v>0</v>
      </c>
      <c r="Q280" s="137">
        <v>0</v>
      </c>
      <c r="R280" s="137">
        <v>0</v>
      </c>
      <c r="S280" s="137">
        <v>0</v>
      </c>
      <c r="T280" s="89"/>
      <c r="U280" s="104" t="s">
        <v>136</v>
      </c>
      <c r="V280" s="6">
        <f t="shared" si="57"/>
        <v>27.29108418367348</v>
      </c>
      <c r="W280" s="6">
        <f t="shared" ref="W280:W288" si="61">0.85*$Z280*(L280/$O280)</f>
        <v>42.177130102040827</v>
      </c>
      <c r="X280" s="6">
        <f t="shared" si="58"/>
        <v>44.658137755102054</v>
      </c>
      <c r="Y280" s="6">
        <f t="shared" si="60"/>
        <v>49.620153061224507</v>
      </c>
      <c r="Z280" s="138">
        <v>49.620153061224507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35" hidden="1" customHeight="1" outlineLevel="2" x14ac:dyDescent="0.25">
      <c r="A281" s="107"/>
      <c r="B281" s="98"/>
      <c r="C281" s="18"/>
      <c r="D281" s="18"/>
      <c r="E281" s="18"/>
      <c r="F281" s="14"/>
      <c r="G281" s="89"/>
      <c r="H281" s="89"/>
      <c r="I281" s="104"/>
      <c r="J281" s="104" t="s">
        <v>388</v>
      </c>
      <c r="K281" s="250">
        <f t="shared" si="59"/>
        <v>337.45357142857142</v>
      </c>
      <c r="L281" s="250">
        <f t="shared" si="59"/>
        <v>337.45357142857142</v>
      </c>
      <c r="M281" s="250">
        <f t="shared" si="59"/>
        <v>337.45357142857142</v>
      </c>
      <c r="N281" s="250">
        <f t="shared" si="59"/>
        <v>337.45357142857142</v>
      </c>
      <c r="O281" s="137">
        <v>337.45357142857142</v>
      </c>
      <c r="P281" s="137">
        <v>0</v>
      </c>
      <c r="Q281" s="137">
        <v>0</v>
      </c>
      <c r="R281" s="137">
        <v>0</v>
      </c>
      <c r="S281" s="137">
        <v>0</v>
      </c>
      <c r="T281" s="89"/>
      <c r="U281" s="104" t="s">
        <v>137</v>
      </c>
      <c r="V281" s="6">
        <f t="shared" si="57"/>
        <v>26.833949999999994</v>
      </c>
      <c r="W281" s="6">
        <f t="shared" si="61"/>
        <v>41.470649999999985</v>
      </c>
      <c r="X281" s="6">
        <f t="shared" si="58"/>
        <v>43.910099999999993</v>
      </c>
      <c r="Y281" s="138">
        <f>0.7*$Z281*(N281/$O281)</f>
        <v>34.15229999999999</v>
      </c>
      <c r="Z281" s="138">
        <v>48.788999999999987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35" hidden="1" customHeight="1" outlineLevel="2" x14ac:dyDescent="0.25">
      <c r="A282" s="107"/>
      <c r="B282" s="98"/>
      <c r="C282" s="18"/>
      <c r="D282" s="18"/>
      <c r="E282" s="18"/>
      <c r="F282" s="14"/>
      <c r="G282" s="89"/>
      <c r="H282" s="89"/>
      <c r="I282" s="104"/>
      <c r="J282" s="104" t="s">
        <v>389</v>
      </c>
      <c r="K282" s="250">
        <f t="shared" si="59"/>
        <v>468</v>
      </c>
      <c r="L282" s="250">
        <f t="shared" si="59"/>
        <v>468</v>
      </c>
      <c r="M282" s="250">
        <f t="shared" si="59"/>
        <v>468</v>
      </c>
      <c r="N282" s="250">
        <f t="shared" si="59"/>
        <v>468</v>
      </c>
      <c r="O282" s="137">
        <v>468</v>
      </c>
      <c r="P282" s="137">
        <v>0</v>
      </c>
      <c r="Q282" s="137">
        <v>0</v>
      </c>
      <c r="R282" s="137">
        <v>0</v>
      </c>
      <c r="S282" s="137">
        <v>0</v>
      </c>
      <c r="T282" s="89"/>
      <c r="U282" s="104" t="s">
        <v>138</v>
      </c>
      <c r="V282" s="6">
        <f t="shared" si="57"/>
        <v>29.385000000000023</v>
      </c>
      <c r="W282" s="6">
        <f t="shared" si="61"/>
        <v>45.413181818181847</v>
      </c>
      <c r="X282" s="6">
        <f t="shared" si="58"/>
        <v>48.084545454545491</v>
      </c>
      <c r="Y282" s="138">
        <f>0.7*$Z282*(N282/$O282)</f>
        <v>37.39909090909093</v>
      </c>
      <c r="Z282" s="138">
        <v>53.427272727272765</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35" hidden="1" customHeight="1" outlineLevel="2" x14ac:dyDescent="0.25">
      <c r="A283" s="107"/>
      <c r="B283" s="98"/>
      <c r="C283" s="18"/>
      <c r="D283" s="18"/>
      <c r="E283" s="18"/>
      <c r="F283" s="14"/>
      <c r="G283" s="89"/>
      <c r="H283" s="89"/>
      <c r="I283" s="104"/>
      <c r="J283" s="104" t="s">
        <v>390</v>
      </c>
      <c r="K283" s="250">
        <f t="shared" si="59"/>
        <v>80</v>
      </c>
      <c r="L283" s="250">
        <f t="shared" si="59"/>
        <v>80</v>
      </c>
      <c r="M283" s="250">
        <f t="shared" si="59"/>
        <v>80</v>
      </c>
      <c r="N283" s="250">
        <f t="shared" si="59"/>
        <v>80</v>
      </c>
      <c r="O283" s="137">
        <v>80</v>
      </c>
      <c r="P283" s="137">
        <v>0</v>
      </c>
      <c r="Q283" s="137">
        <v>0</v>
      </c>
      <c r="R283" s="137">
        <v>0</v>
      </c>
      <c r="S283" s="137">
        <v>0</v>
      </c>
      <c r="T283" s="89"/>
      <c r="U283" s="104" t="s">
        <v>139</v>
      </c>
      <c r="V283" s="6">
        <f t="shared" si="57"/>
        <v>0.39600000000000013</v>
      </c>
      <c r="W283" s="6">
        <f t="shared" si="61"/>
        <v>0.6120000000000001</v>
      </c>
      <c r="X283" s="6">
        <f t="shared" si="58"/>
        <v>0.64800000000000024</v>
      </c>
      <c r="Y283" s="6">
        <f t="shared" ref="Y283:Y290" si="62">$Z283*(N283/$O283)</f>
        <v>0.7200000000000002</v>
      </c>
      <c r="Z283" s="138">
        <v>0.7200000000000002</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35" hidden="1" customHeight="1" outlineLevel="2" x14ac:dyDescent="0.25">
      <c r="A284" s="107"/>
      <c r="B284" s="98"/>
      <c r="C284" s="18"/>
      <c r="D284" s="18"/>
      <c r="E284" s="18"/>
      <c r="F284" s="14"/>
      <c r="G284" s="89"/>
      <c r="H284" s="89"/>
      <c r="I284" s="104"/>
      <c r="J284" s="104" t="s">
        <v>391</v>
      </c>
      <c r="K284" s="250">
        <f t="shared" si="59"/>
        <v>80</v>
      </c>
      <c r="L284" s="250">
        <f t="shared" si="59"/>
        <v>80</v>
      </c>
      <c r="M284" s="250">
        <f t="shared" si="59"/>
        <v>80</v>
      </c>
      <c r="N284" s="250">
        <f t="shared" si="59"/>
        <v>80</v>
      </c>
      <c r="O284" s="137">
        <v>80</v>
      </c>
      <c r="P284" s="137">
        <v>0</v>
      </c>
      <c r="Q284" s="137">
        <v>0</v>
      </c>
      <c r="R284" s="137">
        <v>0</v>
      </c>
      <c r="S284" s="137">
        <v>0</v>
      </c>
      <c r="T284" s="89"/>
      <c r="U284" s="104" t="s">
        <v>140</v>
      </c>
      <c r="V284" s="6">
        <f t="shared" si="57"/>
        <v>0.39600000000000007</v>
      </c>
      <c r="W284" s="6">
        <f t="shared" si="61"/>
        <v>0.6120000000000001</v>
      </c>
      <c r="X284" s="6">
        <f t="shared" si="58"/>
        <v>0.64800000000000013</v>
      </c>
      <c r="Y284" s="6">
        <f t="shared" si="62"/>
        <v>0.72000000000000008</v>
      </c>
      <c r="Z284" s="138">
        <v>0.72000000000000008</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35" hidden="1" customHeight="1" outlineLevel="2" x14ac:dyDescent="0.25">
      <c r="A285" s="107"/>
      <c r="B285" s="98"/>
      <c r="C285" s="18"/>
      <c r="D285" s="18"/>
      <c r="E285" s="18"/>
      <c r="F285" s="14"/>
      <c r="G285" s="89"/>
      <c r="H285" s="89"/>
      <c r="I285" s="104"/>
      <c r="J285" s="104" t="s">
        <v>392</v>
      </c>
      <c r="K285" s="250">
        <f t="shared" si="59"/>
        <v>80</v>
      </c>
      <c r="L285" s="250">
        <f t="shared" si="59"/>
        <v>80</v>
      </c>
      <c r="M285" s="250">
        <f t="shared" si="59"/>
        <v>80</v>
      </c>
      <c r="N285" s="250">
        <f t="shared" si="59"/>
        <v>80</v>
      </c>
      <c r="O285" s="137">
        <v>80</v>
      </c>
      <c r="P285" s="137">
        <v>0</v>
      </c>
      <c r="Q285" s="137">
        <v>0</v>
      </c>
      <c r="R285" s="137">
        <v>0</v>
      </c>
      <c r="S285" s="137">
        <v>0</v>
      </c>
      <c r="T285" s="89"/>
      <c r="U285" s="104" t="s">
        <v>141</v>
      </c>
      <c r="V285" s="6">
        <f t="shared" si="57"/>
        <v>0.39600000000000013</v>
      </c>
      <c r="W285" s="6">
        <f t="shared" si="61"/>
        <v>0.6120000000000001</v>
      </c>
      <c r="X285" s="6">
        <f t="shared" si="58"/>
        <v>0.64800000000000024</v>
      </c>
      <c r="Y285" s="6">
        <f t="shared" si="62"/>
        <v>0.7200000000000002</v>
      </c>
      <c r="Z285" s="138">
        <v>0.7200000000000002</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35" hidden="1" customHeight="1" outlineLevel="2" x14ac:dyDescent="0.25">
      <c r="A286" s="107"/>
      <c r="B286" s="98"/>
      <c r="C286" s="18"/>
      <c r="D286" s="18"/>
      <c r="E286" s="18"/>
      <c r="F286" s="14"/>
      <c r="G286" s="89"/>
      <c r="H286" s="89"/>
      <c r="I286" s="104"/>
      <c r="J286" s="104" t="s">
        <v>393</v>
      </c>
      <c r="K286" s="250">
        <f t="shared" si="59"/>
        <v>80</v>
      </c>
      <c r="L286" s="250">
        <f t="shared" si="59"/>
        <v>80</v>
      </c>
      <c r="M286" s="250">
        <f t="shared" si="59"/>
        <v>80</v>
      </c>
      <c r="N286" s="250">
        <f t="shared" si="59"/>
        <v>80</v>
      </c>
      <c r="O286" s="137">
        <v>80</v>
      </c>
      <c r="P286" s="137">
        <v>0</v>
      </c>
      <c r="Q286" s="137">
        <v>0</v>
      </c>
      <c r="R286" s="137">
        <v>0</v>
      </c>
      <c r="S286" s="137">
        <v>0</v>
      </c>
      <c r="T286" s="89"/>
      <c r="U286" s="104" t="s">
        <v>142</v>
      </c>
      <c r="V286" s="6">
        <f t="shared" si="57"/>
        <v>0.39600000000000007</v>
      </c>
      <c r="W286" s="6">
        <f t="shared" si="61"/>
        <v>0.6120000000000001</v>
      </c>
      <c r="X286" s="6">
        <f t="shared" si="58"/>
        <v>0.64800000000000013</v>
      </c>
      <c r="Y286" s="6">
        <f t="shared" si="62"/>
        <v>0.72000000000000008</v>
      </c>
      <c r="Z286" s="138">
        <v>0.72000000000000008</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35" hidden="1" customHeight="1" outlineLevel="2" x14ac:dyDescent="0.25">
      <c r="A287" s="107"/>
      <c r="B287" s="98"/>
      <c r="C287" s="18"/>
      <c r="D287" s="18"/>
      <c r="E287" s="18"/>
      <c r="F287" s="14"/>
      <c r="G287" s="89"/>
      <c r="H287" s="89"/>
      <c r="I287" s="104" t="s">
        <v>796</v>
      </c>
      <c r="J287" s="104" t="s">
        <v>384</v>
      </c>
      <c r="K287" s="250">
        <f t="shared" si="59"/>
        <v>80</v>
      </c>
      <c r="L287" s="250">
        <f t="shared" si="59"/>
        <v>80</v>
      </c>
      <c r="M287" s="250">
        <f t="shared" si="59"/>
        <v>80</v>
      </c>
      <c r="N287" s="250">
        <f t="shared" si="59"/>
        <v>80</v>
      </c>
      <c r="O287" s="137">
        <v>80</v>
      </c>
      <c r="P287" s="137">
        <v>0</v>
      </c>
      <c r="Q287" s="137">
        <v>0</v>
      </c>
      <c r="R287" s="137">
        <v>0</v>
      </c>
      <c r="S287" s="137">
        <v>0</v>
      </c>
      <c r="T287" s="89"/>
      <c r="U287" s="104" t="s">
        <v>382</v>
      </c>
      <c r="V287" s="6">
        <f t="shared" si="57"/>
        <v>0.33000000000000007</v>
      </c>
      <c r="W287" s="6">
        <f t="shared" si="61"/>
        <v>0.51</v>
      </c>
      <c r="X287" s="6">
        <f t="shared" si="58"/>
        <v>0.54000000000000015</v>
      </c>
      <c r="Y287" s="6">
        <f t="shared" si="62"/>
        <v>0.60000000000000009</v>
      </c>
      <c r="Z287" s="138">
        <v>0.60000000000000009</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35" hidden="1" customHeight="1" outlineLevel="2" x14ac:dyDescent="0.25">
      <c r="A288" s="107"/>
      <c r="B288" s="98"/>
      <c r="C288" s="18"/>
      <c r="D288" s="18"/>
      <c r="E288" s="18"/>
      <c r="F288" s="14"/>
      <c r="G288" s="89"/>
      <c r="H288" s="89"/>
      <c r="I288" s="104"/>
      <c r="J288" s="104" t="s">
        <v>385</v>
      </c>
      <c r="K288" s="250">
        <f t="shared" si="59"/>
        <v>80</v>
      </c>
      <c r="L288" s="250">
        <f t="shared" si="59"/>
        <v>80</v>
      </c>
      <c r="M288" s="250">
        <f t="shared" si="59"/>
        <v>80</v>
      </c>
      <c r="N288" s="250">
        <f t="shared" si="59"/>
        <v>80</v>
      </c>
      <c r="O288" s="137">
        <v>80</v>
      </c>
      <c r="P288" s="137">
        <v>0</v>
      </c>
      <c r="Q288" s="137">
        <v>0</v>
      </c>
      <c r="R288" s="137">
        <v>0</v>
      </c>
      <c r="S288" s="137">
        <v>0</v>
      </c>
      <c r="T288" s="89"/>
      <c r="U288" s="104" t="s">
        <v>134</v>
      </c>
      <c r="V288" s="6">
        <f t="shared" si="57"/>
        <v>0.33838095238095245</v>
      </c>
      <c r="W288" s="6">
        <f t="shared" si="61"/>
        <v>0.52295238095238106</v>
      </c>
      <c r="X288" s="6">
        <f t="shared" si="58"/>
        <v>0.55371428571428583</v>
      </c>
      <c r="Y288" s="6">
        <f t="shared" si="62"/>
        <v>0.61523809523809536</v>
      </c>
      <c r="Z288" s="138">
        <v>0.61523809523809536</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35" hidden="1" customHeight="1" outlineLevel="2" x14ac:dyDescent="0.25">
      <c r="A289" s="107"/>
      <c r="B289" s="98"/>
      <c r="C289" s="18"/>
      <c r="D289" s="18"/>
      <c r="E289" s="18"/>
      <c r="F289" s="14"/>
      <c r="G289" s="89"/>
      <c r="H289" s="89"/>
      <c r="I289" s="104"/>
      <c r="J289" s="104" t="s">
        <v>386</v>
      </c>
      <c r="K289" s="250">
        <f t="shared" si="59"/>
        <v>258.57142857142856</v>
      </c>
      <c r="L289" s="250">
        <f t="shared" si="59"/>
        <v>258.57142857142856</v>
      </c>
      <c r="M289" s="250">
        <f t="shared" si="59"/>
        <v>258.57142857142856</v>
      </c>
      <c r="N289" s="250">
        <f t="shared" si="59"/>
        <v>258.57142857142856</v>
      </c>
      <c r="O289" s="137">
        <v>258.57142857142856</v>
      </c>
      <c r="P289" s="137">
        <v>0</v>
      </c>
      <c r="Q289" s="137">
        <v>0</v>
      </c>
      <c r="R289" s="137">
        <v>0</v>
      </c>
      <c r="S289" s="137">
        <v>0</v>
      </c>
      <c r="T289" s="89"/>
      <c r="U289" s="104" t="s">
        <v>135</v>
      </c>
      <c r="V289" s="6">
        <f t="shared" si="57"/>
        <v>13.356963265306124</v>
      </c>
      <c r="W289" s="138">
        <f>0.7*$Z289*(L289/$O289)</f>
        <v>16.999771428571428</v>
      </c>
      <c r="X289" s="6">
        <f t="shared" si="58"/>
        <v>21.856848979591838</v>
      </c>
      <c r="Y289" s="6">
        <f t="shared" si="62"/>
        <v>24.285387755102043</v>
      </c>
      <c r="Z289" s="138">
        <v>24.285387755102043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35" hidden="1" customHeight="1" outlineLevel="2" x14ac:dyDescent="0.25">
      <c r="A290" s="107"/>
      <c r="B290" s="98"/>
      <c r="C290" s="18"/>
      <c r="D290" s="18"/>
      <c r="E290" s="18"/>
      <c r="F290" s="14"/>
      <c r="G290" s="89"/>
      <c r="H290" s="89"/>
      <c r="I290" s="104"/>
      <c r="J290" s="104" t="s">
        <v>387</v>
      </c>
      <c r="K290" s="250">
        <f t="shared" si="59"/>
        <v>360.12857142857138</v>
      </c>
      <c r="L290" s="250">
        <f t="shared" si="59"/>
        <v>360.12857142857138</v>
      </c>
      <c r="M290" s="250">
        <f t="shared" si="59"/>
        <v>360.12857142857138</v>
      </c>
      <c r="N290" s="250">
        <f t="shared" si="59"/>
        <v>360.12857142857138</v>
      </c>
      <c r="O290" s="137">
        <v>360.12857142857138</v>
      </c>
      <c r="P290" s="137">
        <v>0</v>
      </c>
      <c r="Q290" s="137">
        <v>0</v>
      </c>
      <c r="R290" s="137">
        <v>0</v>
      </c>
      <c r="S290" s="137">
        <v>0</v>
      </c>
      <c r="T290" s="89"/>
      <c r="U290" s="104" t="s">
        <v>136</v>
      </c>
      <c r="V290" s="6">
        <f t="shared" si="57"/>
        <v>27.29108418367348</v>
      </c>
      <c r="W290" s="6">
        <f t="shared" ref="W290:W298" si="63">0.85*$Z290*(L290/$O290)</f>
        <v>42.177130102040827</v>
      </c>
      <c r="X290" s="6">
        <f t="shared" si="58"/>
        <v>44.658137755102054</v>
      </c>
      <c r="Y290" s="6">
        <f t="shared" si="62"/>
        <v>49.620153061224507</v>
      </c>
      <c r="Z290" s="138">
        <v>49.620153061224507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35" hidden="1" customHeight="1" outlineLevel="2" x14ac:dyDescent="0.25">
      <c r="A291" s="107"/>
      <c r="B291" s="98"/>
      <c r="C291" s="18"/>
      <c r="D291" s="18"/>
      <c r="E291" s="18"/>
      <c r="F291" s="14"/>
      <c r="G291" s="89"/>
      <c r="H291" s="89"/>
      <c r="I291" s="104"/>
      <c r="J291" s="104" t="s">
        <v>388</v>
      </c>
      <c r="K291" s="250">
        <f t="shared" si="59"/>
        <v>337.45357142857142</v>
      </c>
      <c r="L291" s="250">
        <f t="shared" si="59"/>
        <v>337.45357142857142</v>
      </c>
      <c r="M291" s="250">
        <f t="shared" si="59"/>
        <v>337.45357142857142</v>
      </c>
      <c r="N291" s="250">
        <f t="shared" si="59"/>
        <v>337.45357142857142</v>
      </c>
      <c r="O291" s="137">
        <v>337.45357142857142</v>
      </c>
      <c r="P291" s="137">
        <v>0</v>
      </c>
      <c r="Q291" s="137">
        <v>0</v>
      </c>
      <c r="R291" s="137">
        <v>0</v>
      </c>
      <c r="S291" s="137">
        <v>0</v>
      </c>
      <c r="T291" s="89"/>
      <c r="U291" s="104" t="s">
        <v>137</v>
      </c>
      <c r="V291" s="6">
        <f t="shared" si="57"/>
        <v>26.833949999999994</v>
      </c>
      <c r="W291" s="6">
        <f t="shared" si="63"/>
        <v>41.470649999999985</v>
      </c>
      <c r="X291" s="6">
        <f t="shared" si="58"/>
        <v>43.910099999999993</v>
      </c>
      <c r="Y291" s="138">
        <f>0.7*$Z291*(N291/$O291)</f>
        <v>34.15229999999999</v>
      </c>
      <c r="Z291" s="138">
        <v>48.788999999999987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35" hidden="1" customHeight="1" outlineLevel="2" x14ac:dyDescent="0.25">
      <c r="A292" s="107"/>
      <c r="B292" s="98"/>
      <c r="C292" s="18"/>
      <c r="D292" s="18"/>
      <c r="E292" s="18"/>
      <c r="F292" s="14"/>
      <c r="G292" s="89"/>
      <c r="H292" s="89"/>
      <c r="I292" s="104"/>
      <c r="J292" s="104" t="s">
        <v>389</v>
      </c>
      <c r="K292" s="250">
        <f t="shared" si="59"/>
        <v>492.32000000000011</v>
      </c>
      <c r="L292" s="250">
        <f t="shared" si="59"/>
        <v>492.32000000000011</v>
      </c>
      <c r="M292" s="250">
        <f t="shared" si="59"/>
        <v>492.32000000000011</v>
      </c>
      <c r="N292" s="250">
        <f t="shared" si="59"/>
        <v>492.32000000000011</v>
      </c>
      <c r="O292" s="137">
        <v>492.32000000000011</v>
      </c>
      <c r="P292" s="137">
        <v>0</v>
      </c>
      <c r="Q292" s="137">
        <v>0</v>
      </c>
      <c r="R292" s="137">
        <v>0</v>
      </c>
      <c r="S292" s="137">
        <v>0</v>
      </c>
      <c r="T292" s="89"/>
      <c r="U292" s="104" t="s">
        <v>138</v>
      </c>
      <c r="V292" s="6">
        <f t="shared" si="57"/>
        <v>28.386211764705898</v>
      </c>
      <c r="W292" s="6">
        <f t="shared" si="63"/>
        <v>43.86960000000002</v>
      </c>
      <c r="X292" s="6">
        <f t="shared" si="58"/>
        <v>46.450164705882379</v>
      </c>
      <c r="Y292" s="138">
        <f>0.7*$Z292*(N292/$O292)</f>
        <v>36.127905882352955</v>
      </c>
      <c r="Z292" s="138">
        <v>51.611294117647084</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35" hidden="1" customHeight="1" outlineLevel="2" x14ac:dyDescent="0.25">
      <c r="A293" s="107"/>
      <c r="B293" s="98"/>
      <c r="C293" s="18"/>
      <c r="D293" s="18"/>
      <c r="E293" s="18"/>
      <c r="F293" s="14"/>
      <c r="G293" s="89"/>
      <c r="H293" s="89"/>
      <c r="I293" s="104"/>
      <c r="J293" s="104" t="s">
        <v>390</v>
      </c>
      <c r="K293" s="250">
        <f t="shared" si="59"/>
        <v>80</v>
      </c>
      <c r="L293" s="250">
        <f t="shared" si="59"/>
        <v>80</v>
      </c>
      <c r="M293" s="250">
        <f t="shared" si="59"/>
        <v>80</v>
      </c>
      <c r="N293" s="250">
        <f t="shared" si="59"/>
        <v>80</v>
      </c>
      <c r="O293" s="137">
        <v>80</v>
      </c>
      <c r="P293" s="137">
        <v>0</v>
      </c>
      <c r="Q293" s="137">
        <v>0</v>
      </c>
      <c r="R293" s="137">
        <v>0</v>
      </c>
      <c r="S293" s="137">
        <v>0</v>
      </c>
      <c r="T293" s="89"/>
      <c r="U293" s="104" t="s">
        <v>139</v>
      </c>
      <c r="V293" s="6">
        <f t="shared" si="57"/>
        <v>0.39600000000000013</v>
      </c>
      <c r="W293" s="6">
        <f t="shared" si="63"/>
        <v>0.6120000000000001</v>
      </c>
      <c r="X293" s="6">
        <f t="shared" si="58"/>
        <v>0.64800000000000024</v>
      </c>
      <c r="Y293" s="6">
        <f t="shared" ref="Y293:Y300" si="64">$Z293*(N293/$O293)</f>
        <v>0.7200000000000002</v>
      </c>
      <c r="Z293" s="138">
        <v>0.7200000000000002</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35" hidden="1" customHeight="1" outlineLevel="2" x14ac:dyDescent="0.25">
      <c r="A294" s="107"/>
      <c r="B294" s="98"/>
      <c r="C294" s="18"/>
      <c r="D294" s="18"/>
      <c r="E294" s="18"/>
      <c r="F294" s="14"/>
      <c r="G294" s="89"/>
      <c r="H294" s="89"/>
      <c r="I294" s="104"/>
      <c r="J294" s="104" t="s">
        <v>391</v>
      </c>
      <c r="K294" s="250">
        <f t="shared" si="59"/>
        <v>80</v>
      </c>
      <c r="L294" s="250">
        <f t="shared" si="59"/>
        <v>80</v>
      </c>
      <c r="M294" s="250">
        <f t="shared" si="59"/>
        <v>80</v>
      </c>
      <c r="N294" s="250">
        <f t="shared" si="59"/>
        <v>80</v>
      </c>
      <c r="O294" s="137">
        <v>80</v>
      </c>
      <c r="P294" s="137">
        <v>0</v>
      </c>
      <c r="Q294" s="137">
        <v>0</v>
      </c>
      <c r="R294" s="137">
        <v>0</v>
      </c>
      <c r="S294" s="137">
        <v>0</v>
      </c>
      <c r="T294" s="89"/>
      <c r="U294" s="104" t="s">
        <v>140</v>
      </c>
      <c r="V294" s="6">
        <f t="shared" si="57"/>
        <v>0.39600000000000007</v>
      </c>
      <c r="W294" s="6">
        <f t="shared" si="63"/>
        <v>0.6120000000000001</v>
      </c>
      <c r="X294" s="6">
        <f t="shared" si="58"/>
        <v>0.64800000000000013</v>
      </c>
      <c r="Y294" s="6">
        <f t="shared" si="64"/>
        <v>0.72000000000000008</v>
      </c>
      <c r="Z294" s="138">
        <v>0.72000000000000008</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35" hidden="1" customHeight="1" outlineLevel="2" x14ac:dyDescent="0.25">
      <c r="A295" s="107"/>
      <c r="B295" s="98"/>
      <c r="C295" s="18"/>
      <c r="D295" s="18"/>
      <c r="E295" s="18"/>
      <c r="F295" s="14"/>
      <c r="G295" s="89"/>
      <c r="H295" s="89"/>
      <c r="I295" s="104"/>
      <c r="J295" s="104" t="s">
        <v>392</v>
      </c>
      <c r="K295" s="250">
        <f t="shared" si="59"/>
        <v>80</v>
      </c>
      <c r="L295" s="250">
        <f t="shared" si="59"/>
        <v>80</v>
      </c>
      <c r="M295" s="250">
        <f t="shared" si="59"/>
        <v>80</v>
      </c>
      <c r="N295" s="250">
        <f t="shared" si="59"/>
        <v>80</v>
      </c>
      <c r="O295" s="137">
        <v>80</v>
      </c>
      <c r="P295" s="137">
        <v>0</v>
      </c>
      <c r="Q295" s="137">
        <v>0</v>
      </c>
      <c r="R295" s="137">
        <v>0</v>
      </c>
      <c r="S295" s="137">
        <v>0</v>
      </c>
      <c r="T295" s="89"/>
      <c r="U295" s="104" t="s">
        <v>141</v>
      </c>
      <c r="V295" s="6">
        <f t="shared" si="57"/>
        <v>0.39600000000000013</v>
      </c>
      <c r="W295" s="6">
        <f t="shared" si="63"/>
        <v>0.6120000000000001</v>
      </c>
      <c r="X295" s="6">
        <f t="shared" si="58"/>
        <v>0.64800000000000024</v>
      </c>
      <c r="Y295" s="6">
        <f t="shared" si="64"/>
        <v>0.7200000000000002</v>
      </c>
      <c r="Z295" s="138">
        <v>0.7200000000000002</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35" hidden="1" customHeight="1" outlineLevel="2" x14ac:dyDescent="0.25">
      <c r="A296" s="107"/>
      <c r="B296" s="98"/>
      <c r="C296" s="18"/>
      <c r="D296" s="18"/>
      <c r="E296" s="18"/>
      <c r="F296" s="14"/>
      <c r="G296" s="89"/>
      <c r="H296" s="89"/>
      <c r="I296" s="104"/>
      <c r="J296" s="104" t="s">
        <v>393</v>
      </c>
      <c r="K296" s="250">
        <f t="shared" si="59"/>
        <v>80</v>
      </c>
      <c r="L296" s="250">
        <f t="shared" si="59"/>
        <v>80</v>
      </c>
      <c r="M296" s="250">
        <f t="shared" si="59"/>
        <v>80</v>
      </c>
      <c r="N296" s="250">
        <f t="shared" si="59"/>
        <v>80</v>
      </c>
      <c r="O296" s="137">
        <v>80</v>
      </c>
      <c r="P296" s="137">
        <v>0</v>
      </c>
      <c r="Q296" s="137">
        <v>0</v>
      </c>
      <c r="R296" s="137">
        <v>0</v>
      </c>
      <c r="S296" s="137">
        <v>0</v>
      </c>
      <c r="T296" s="89"/>
      <c r="U296" s="104" t="s">
        <v>142</v>
      </c>
      <c r="V296" s="6">
        <f t="shared" si="57"/>
        <v>0.39600000000000007</v>
      </c>
      <c r="W296" s="6">
        <f t="shared" si="63"/>
        <v>0.6120000000000001</v>
      </c>
      <c r="X296" s="6">
        <f t="shared" si="58"/>
        <v>0.64800000000000013</v>
      </c>
      <c r="Y296" s="6">
        <f t="shared" si="64"/>
        <v>0.72000000000000008</v>
      </c>
      <c r="Z296" s="138">
        <v>0.72000000000000008</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35" hidden="1" customHeight="1" outlineLevel="2" x14ac:dyDescent="0.25">
      <c r="A297" s="107"/>
      <c r="B297" s="98"/>
      <c r="C297" s="18"/>
      <c r="D297" s="18"/>
      <c r="E297" s="18"/>
      <c r="F297" s="14"/>
      <c r="G297" s="89"/>
      <c r="H297" s="89"/>
      <c r="I297" s="104" t="s">
        <v>797</v>
      </c>
      <c r="J297" s="104" t="s">
        <v>384</v>
      </c>
      <c r="K297" s="250">
        <f t="shared" si="59"/>
        <v>80</v>
      </c>
      <c r="L297" s="250">
        <f t="shared" si="59"/>
        <v>80</v>
      </c>
      <c r="M297" s="250">
        <f t="shared" si="59"/>
        <v>80</v>
      </c>
      <c r="N297" s="250">
        <f t="shared" si="59"/>
        <v>80</v>
      </c>
      <c r="O297" s="137">
        <v>80</v>
      </c>
      <c r="P297" s="137">
        <v>0</v>
      </c>
      <c r="Q297" s="137">
        <v>0</v>
      </c>
      <c r="R297" s="137">
        <v>0</v>
      </c>
      <c r="S297" s="137">
        <v>0</v>
      </c>
      <c r="T297" s="89"/>
      <c r="U297" s="104" t="s">
        <v>382</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35" hidden="1" customHeight="1" outlineLevel="2" x14ac:dyDescent="0.25">
      <c r="A298" s="107"/>
      <c r="B298" s="98"/>
      <c r="C298" s="18"/>
      <c r="D298" s="18"/>
      <c r="E298" s="18"/>
      <c r="F298" s="14"/>
      <c r="G298" s="89"/>
      <c r="H298" s="89"/>
      <c r="I298" s="104"/>
      <c r="J298" s="104" t="s">
        <v>385</v>
      </c>
      <c r="K298" s="250">
        <f t="shared" si="59"/>
        <v>80</v>
      </c>
      <c r="L298" s="250">
        <f t="shared" si="59"/>
        <v>80</v>
      </c>
      <c r="M298" s="250">
        <f t="shared" si="59"/>
        <v>80</v>
      </c>
      <c r="N298" s="250">
        <f t="shared" si="59"/>
        <v>80</v>
      </c>
      <c r="O298" s="137">
        <v>80</v>
      </c>
      <c r="P298" s="137">
        <v>0</v>
      </c>
      <c r="Q298" s="137">
        <v>0</v>
      </c>
      <c r="R298" s="137">
        <v>0</v>
      </c>
      <c r="S298" s="137">
        <v>0</v>
      </c>
      <c r="T298" s="89"/>
      <c r="U298" s="104" t="s">
        <v>134</v>
      </c>
      <c r="V298" s="6">
        <f t="shared" si="57"/>
        <v>0.45650000000000002</v>
      </c>
      <c r="W298" s="6">
        <f t="shared" si="63"/>
        <v>0.7054999999999999</v>
      </c>
      <c r="X298" s="6">
        <f t="shared" si="58"/>
        <v>0.747</v>
      </c>
      <c r="Y298" s="6">
        <f t="shared" si="64"/>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35" hidden="1" customHeight="1" outlineLevel="2" x14ac:dyDescent="0.25">
      <c r="A299" s="107"/>
      <c r="B299" s="98"/>
      <c r="C299" s="18"/>
      <c r="D299" s="18"/>
      <c r="E299" s="18"/>
      <c r="F299" s="14"/>
      <c r="G299" s="89"/>
      <c r="H299" s="89"/>
      <c r="I299" s="104"/>
      <c r="J299" s="104" t="s">
        <v>386</v>
      </c>
      <c r="K299" s="250">
        <f t="shared" si="59"/>
        <v>258.57142857142856</v>
      </c>
      <c r="L299" s="250">
        <f t="shared" si="59"/>
        <v>258.57142857142856</v>
      </c>
      <c r="M299" s="250">
        <f t="shared" si="59"/>
        <v>258.57142857142856</v>
      </c>
      <c r="N299" s="250">
        <f t="shared" si="59"/>
        <v>258.57142857142856</v>
      </c>
      <c r="O299" s="137">
        <v>258.57142857142856</v>
      </c>
      <c r="P299" s="137">
        <v>0</v>
      </c>
      <c r="Q299" s="137">
        <v>0</v>
      </c>
      <c r="R299" s="137">
        <v>0</v>
      </c>
      <c r="S299" s="137">
        <v>0</v>
      </c>
      <c r="T299" s="89"/>
      <c r="U299" s="104" t="s">
        <v>135</v>
      </c>
      <c r="V299" s="6">
        <f t="shared" si="57"/>
        <v>16.288979591836735</v>
      </c>
      <c r="W299" s="138">
        <f>0.7*$Z299*(L299/$O299)</f>
        <v>20.73142857142857</v>
      </c>
      <c r="X299" s="6">
        <f t="shared" si="58"/>
        <v>26.654693877551022</v>
      </c>
      <c r="Y299" s="6">
        <f t="shared" si="64"/>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35" hidden="1" customHeight="1" outlineLevel="2" x14ac:dyDescent="0.25">
      <c r="A300" s="107"/>
      <c r="B300" s="98"/>
      <c r="C300" s="18"/>
      <c r="D300" s="18"/>
      <c r="E300" s="18"/>
      <c r="F300" s="14"/>
      <c r="G300" s="89"/>
      <c r="H300" s="89"/>
      <c r="I300" s="104"/>
      <c r="J300" s="104" t="s">
        <v>387</v>
      </c>
      <c r="K300" s="250">
        <f t="shared" si="59"/>
        <v>360.12857142857138</v>
      </c>
      <c r="L300" s="250">
        <f t="shared" si="59"/>
        <v>360.12857142857138</v>
      </c>
      <c r="M300" s="250">
        <f t="shared" si="59"/>
        <v>360.12857142857138</v>
      </c>
      <c r="N300" s="250">
        <f t="shared" si="59"/>
        <v>360.12857142857138</v>
      </c>
      <c r="O300" s="137">
        <v>360.12857142857138</v>
      </c>
      <c r="P300" s="137">
        <v>0</v>
      </c>
      <c r="Q300" s="137">
        <v>0</v>
      </c>
      <c r="R300" s="137">
        <v>0</v>
      </c>
      <c r="S300" s="137">
        <v>0</v>
      </c>
      <c r="T300" s="89"/>
      <c r="U300" s="104" t="s">
        <v>136</v>
      </c>
      <c r="V300" s="6">
        <f t="shared" si="57"/>
        <v>31.189810495626837</v>
      </c>
      <c r="W300" s="6">
        <f t="shared" ref="W300:W306" si="65">0.85*$Z300*(L300/$O300)</f>
        <v>48.202434402332379</v>
      </c>
      <c r="X300" s="6">
        <f t="shared" si="58"/>
        <v>51.037871720116634</v>
      </c>
      <c r="Y300" s="6">
        <f t="shared" si="64"/>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35" hidden="1" customHeight="1" outlineLevel="2" x14ac:dyDescent="0.25">
      <c r="A301" s="107"/>
      <c r="B301" s="98"/>
      <c r="C301" s="18"/>
      <c r="D301" s="18"/>
      <c r="E301" s="18"/>
      <c r="F301" s="14"/>
      <c r="G301" s="89"/>
      <c r="H301" s="89"/>
      <c r="I301" s="104"/>
      <c r="J301" s="104" t="s">
        <v>388</v>
      </c>
      <c r="K301" s="250">
        <f t="shared" si="59"/>
        <v>337.45357142857142</v>
      </c>
      <c r="L301" s="250">
        <f t="shared" si="59"/>
        <v>337.45357142857142</v>
      </c>
      <c r="M301" s="250">
        <f t="shared" si="59"/>
        <v>337.45357142857142</v>
      </c>
      <c r="N301" s="250">
        <f t="shared" si="59"/>
        <v>337.45357142857142</v>
      </c>
      <c r="O301" s="137">
        <v>337.45357142857142</v>
      </c>
      <c r="P301" s="137">
        <v>0</v>
      </c>
      <c r="Q301" s="137">
        <v>0</v>
      </c>
      <c r="R301" s="137">
        <v>0</v>
      </c>
      <c r="S301" s="137">
        <v>0</v>
      </c>
      <c r="T301" s="89"/>
      <c r="U301" s="104" t="s">
        <v>137</v>
      </c>
      <c r="V301" s="6">
        <f t="shared" si="57"/>
        <v>29.815499999999997</v>
      </c>
      <c r="W301" s="6">
        <f t="shared" si="65"/>
        <v>46.078499999999984</v>
      </c>
      <c r="X301" s="6">
        <f t="shared" si="58"/>
        <v>48.788999999999987</v>
      </c>
      <c r="Y301" s="138">
        <f>0.7*$Z301*(N301/$O301)</f>
        <v>37.946999999999989</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35" hidden="1" customHeight="1" outlineLevel="2" x14ac:dyDescent="0.25">
      <c r="A302" s="107"/>
      <c r="B302" s="98"/>
      <c r="C302" s="18"/>
      <c r="D302" s="18"/>
      <c r="E302" s="18"/>
      <c r="F302" s="14"/>
      <c r="G302" s="89"/>
      <c r="H302" s="89"/>
      <c r="I302" s="104"/>
      <c r="J302" s="104" t="s">
        <v>389</v>
      </c>
      <c r="K302" s="250">
        <f t="shared" si="59"/>
        <v>492.32000000000011</v>
      </c>
      <c r="L302" s="250">
        <f t="shared" si="59"/>
        <v>492.32000000000011</v>
      </c>
      <c r="M302" s="250">
        <f t="shared" si="59"/>
        <v>492.32000000000011</v>
      </c>
      <c r="N302" s="250">
        <f t="shared" si="59"/>
        <v>492.32000000000011</v>
      </c>
      <c r="O302" s="137">
        <v>492.32000000000011</v>
      </c>
      <c r="P302" s="137">
        <v>0</v>
      </c>
      <c r="Q302" s="137">
        <v>0</v>
      </c>
      <c r="R302" s="137">
        <v>0</v>
      </c>
      <c r="S302" s="137">
        <v>0</v>
      </c>
      <c r="T302" s="89"/>
      <c r="U302" s="104" t="s">
        <v>138</v>
      </c>
      <c r="V302" s="6">
        <f t="shared" si="57"/>
        <v>31.540235294117664</v>
      </c>
      <c r="W302" s="6">
        <f t="shared" si="65"/>
        <v>48.744000000000021</v>
      </c>
      <c r="X302" s="6">
        <f t="shared" si="58"/>
        <v>51.611294117647084</v>
      </c>
      <c r="Y302" s="138">
        <f>0.7*$Z302*(N302/$O302)</f>
        <v>40.142117647058839</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35" hidden="1" customHeight="1" outlineLevel="2" x14ac:dyDescent="0.25">
      <c r="A303" s="107"/>
      <c r="B303" s="98"/>
      <c r="C303" s="18"/>
      <c r="D303" s="18"/>
      <c r="E303" s="18"/>
      <c r="F303" s="14"/>
      <c r="G303" s="89"/>
      <c r="H303" s="89"/>
      <c r="I303" s="104"/>
      <c r="J303" s="104" t="s">
        <v>390</v>
      </c>
      <c r="K303" s="250">
        <f t="shared" si="59"/>
        <v>80</v>
      </c>
      <c r="L303" s="250">
        <f t="shared" si="59"/>
        <v>80</v>
      </c>
      <c r="M303" s="250">
        <f t="shared" si="59"/>
        <v>80</v>
      </c>
      <c r="N303" s="250">
        <f t="shared" si="59"/>
        <v>80</v>
      </c>
      <c r="O303" s="137">
        <v>80</v>
      </c>
      <c r="P303" s="137">
        <v>0</v>
      </c>
      <c r="Q303" s="137">
        <v>0</v>
      </c>
      <c r="R303" s="137">
        <v>0</v>
      </c>
      <c r="S303" s="137">
        <v>0</v>
      </c>
      <c r="T303" s="89"/>
      <c r="U303" s="104" t="s">
        <v>139</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35" hidden="1" customHeight="1" outlineLevel="2" x14ac:dyDescent="0.25">
      <c r="A304" s="107"/>
      <c r="B304" s="98"/>
      <c r="C304" s="18"/>
      <c r="D304" s="18"/>
      <c r="E304" s="18"/>
      <c r="F304" s="14"/>
      <c r="G304" s="89"/>
      <c r="H304" s="89"/>
      <c r="I304" s="104"/>
      <c r="J304" s="104" t="s">
        <v>391</v>
      </c>
      <c r="K304" s="250">
        <f t="shared" si="59"/>
        <v>80</v>
      </c>
      <c r="L304" s="250">
        <f t="shared" si="59"/>
        <v>80</v>
      </c>
      <c r="M304" s="250">
        <f t="shared" si="59"/>
        <v>80</v>
      </c>
      <c r="N304" s="250">
        <f t="shared" si="59"/>
        <v>80</v>
      </c>
      <c r="O304" s="137">
        <v>80</v>
      </c>
      <c r="P304" s="137">
        <v>0</v>
      </c>
      <c r="Q304" s="137">
        <v>0</v>
      </c>
      <c r="R304" s="137">
        <v>0</v>
      </c>
      <c r="S304" s="137">
        <v>0</v>
      </c>
      <c r="T304" s="89"/>
      <c r="U304" s="104" t="s">
        <v>140</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35" hidden="1" customHeight="1" outlineLevel="2" x14ac:dyDescent="0.25">
      <c r="A305" s="107"/>
      <c r="B305" s="98"/>
      <c r="C305" s="18"/>
      <c r="D305" s="18"/>
      <c r="E305" s="18"/>
      <c r="F305" s="14"/>
      <c r="G305" s="89"/>
      <c r="H305" s="89"/>
      <c r="I305" s="104"/>
      <c r="J305" s="104" t="s">
        <v>392</v>
      </c>
      <c r="K305" s="250">
        <f t="shared" si="59"/>
        <v>80</v>
      </c>
      <c r="L305" s="250">
        <f t="shared" si="59"/>
        <v>80</v>
      </c>
      <c r="M305" s="250">
        <f t="shared" si="59"/>
        <v>80</v>
      </c>
      <c r="N305" s="250">
        <f t="shared" si="59"/>
        <v>80</v>
      </c>
      <c r="O305" s="137">
        <v>80</v>
      </c>
      <c r="P305" s="137">
        <v>0</v>
      </c>
      <c r="Q305" s="137">
        <v>0</v>
      </c>
      <c r="R305" s="137">
        <v>0</v>
      </c>
      <c r="S305" s="137">
        <v>0</v>
      </c>
      <c r="T305" s="89"/>
      <c r="U305" s="104" t="s">
        <v>141</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35" hidden="1" customHeight="1" outlineLevel="2" x14ac:dyDescent="0.25">
      <c r="A306" s="107"/>
      <c r="B306" s="98"/>
      <c r="C306" s="18"/>
      <c r="D306" s="18"/>
      <c r="E306" s="18"/>
      <c r="F306" s="14"/>
      <c r="G306" s="89"/>
      <c r="H306" s="89"/>
      <c r="I306" s="104"/>
      <c r="J306" s="104" t="s">
        <v>393</v>
      </c>
      <c r="K306" s="250">
        <f t="shared" si="59"/>
        <v>80</v>
      </c>
      <c r="L306" s="250">
        <f t="shared" si="59"/>
        <v>80</v>
      </c>
      <c r="M306" s="250">
        <f t="shared" si="59"/>
        <v>80</v>
      </c>
      <c r="N306" s="250">
        <f t="shared" si="59"/>
        <v>80</v>
      </c>
      <c r="O306" s="137">
        <v>80</v>
      </c>
      <c r="P306" s="137">
        <v>0</v>
      </c>
      <c r="Q306" s="137">
        <v>0</v>
      </c>
      <c r="R306" s="137">
        <v>0</v>
      </c>
      <c r="S306" s="137">
        <v>0</v>
      </c>
      <c r="T306" s="89"/>
      <c r="U306" s="104" t="s">
        <v>142</v>
      </c>
      <c r="V306" s="6">
        <f t="shared" si="57"/>
        <v>0.45650000000000002</v>
      </c>
      <c r="W306" s="6">
        <f t="shared" si="65"/>
        <v>0.7054999999999999</v>
      </c>
      <c r="X306" s="6">
        <f t="shared" si="58"/>
        <v>0.747</v>
      </c>
      <c r="Y306" s="6">
        <f>$Z306*(N306/$O306)</f>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25">
      <c r="A307" s="107"/>
      <c r="B307" s="98"/>
      <c r="C307" s="13" t="s">
        <v>118</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120</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35" customHeight="1" outlineLevel="1" collapsed="1" x14ac:dyDescent="0.25">
      <c r="A313" s="107"/>
      <c r="B313" s="98"/>
      <c r="C313" s="13"/>
      <c r="D313" s="13">
        <v>0</v>
      </c>
      <c r="E313" s="13" t="s">
        <v>1</v>
      </c>
      <c r="F313" s="72"/>
      <c r="G313" s="73" t="s">
        <v>323</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35" customHeight="1" outlineLevel="1" x14ac:dyDescent="0.25">
      <c r="A314" s="107"/>
      <c r="B314" s="98"/>
      <c r="C314" s="13"/>
      <c r="D314" s="13"/>
      <c r="E314" s="18"/>
      <c r="F314" s="76"/>
      <c r="G314" s="77" t="s">
        <v>168</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35" customHeight="1" outlineLevel="1" x14ac:dyDescent="0.25">
      <c r="A315" s="107"/>
      <c r="B315" s="98"/>
      <c r="C315" s="18"/>
      <c r="D315" s="13"/>
      <c r="E315" s="18"/>
      <c r="F315" s="76"/>
      <c r="G315" s="80">
        <v>44663.289340277777</v>
      </c>
      <c r="H315" s="81"/>
      <c r="I315" s="77"/>
      <c r="J315" s="77" t="s">
        <v>1265</v>
      </c>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3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35" customHeight="1" outlineLevel="1" x14ac:dyDescent="0.25">
      <c r="A317" s="107"/>
      <c r="B317" s="98"/>
      <c r="C317" s="18"/>
      <c r="D317" s="18"/>
      <c r="E317" s="18"/>
      <c r="F317" s="18"/>
      <c r="G317" s="23"/>
      <c r="H317" s="23"/>
      <c r="I317" s="23"/>
      <c r="J317" s="23"/>
      <c r="K317" s="135" t="s">
        <v>1094</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3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35" customHeight="1" outlineLevel="1" x14ac:dyDescent="0.25">
      <c r="A319" s="107"/>
      <c r="B319" s="98"/>
      <c r="C319" s="18"/>
      <c r="D319" s="18"/>
      <c r="E319" s="18"/>
      <c r="F319" s="18"/>
      <c r="G319" s="24"/>
      <c r="H319" s="24"/>
      <c r="I319" s="24" t="s">
        <v>456</v>
      </c>
      <c r="J319" s="24"/>
      <c r="K319" s="102" t="s">
        <v>171</v>
      </c>
      <c r="L319" s="102"/>
      <c r="M319" s="24"/>
      <c r="N319" s="24"/>
      <c r="O319" s="24"/>
      <c r="P319" s="24"/>
      <c r="Q319" s="24"/>
      <c r="R319" s="24"/>
      <c r="S319" s="24"/>
      <c r="T319" s="24"/>
      <c r="U319" s="24"/>
      <c r="V319" s="102" t="s">
        <v>172</v>
      </c>
      <c r="W319" s="102"/>
      <c r="X319" s="24"/>
      <c r="Y319" s="24"/>
      <c r="Z319" s="24"/>
      <c r="AA319" s="24"/>
      <c r="AB319" s="24"/>
      <c r="AC319" s="24"/>
      <c r="AD319" s="24"/>
      <c r="AE319" s="102" t="s">
        <v>380</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35" customHeight="1" outlineLevel="1" x14ac:dyDescent="0.25">
      <c r="A320" s="107"/>
      <c r="B320" s="98"/>
      <c r="C320" s="18"/>
      <c r="D320" s="18"/>
      <c r="E320" s="18"/>
      <c r="F320" s="18"/>
      <c r="G320" s="24"/>
      <c r="H320" s="24"/>
      <c r="I320" s="24"/>
      <c r="J320" s="24"/>
      <c r="K320" s="24" t="s">
        <v>374</v>
      </c>
      <c r="L320" s="24" t="s">
        <v>375</v>
      </c>
      <c r="M320" s="24" t="s">
        <v>377</v>
      </c>
      <c r="N320" s="24" t="s">
        <v>378</v>
      </c>
      <c r="O320" s="24" t="s">
        <v>379</v>
      </c>
      <c r="P320" s="24" t="s">
        <v>381</v>
      </c>
      <c r="Q320" s="24" t="s">
        <v>883</v>
      </c>
      <c r="R320" s="24" t="s">
        <v>884</v>
      </c>
      <c r="S320" s="24" t="s">
        <v>1188</v>
      </c>
      <c r="T320" s="24"/>
      <c r="U320" s="24"/>
      <c r="V320" s="24" t="s">
        <v>374</v>
      </c>
      <c r="W320" s="24" t="s">
        <v>375</v>
      </c>
      <c r="X320" s="24" t="s">
        <v>377</v>
      </c>
      <c r="Y320" s="24" t="s">
        <v>378</v>
      </c>
      <c r="Z320" s="24" t="s">
        <v>379</v>
      </c>
      <c r="AA320" s="24" t="s">
        <v>381</v>
      </c>
      <c r="AB320" s="24" t="s">
        <v>883</v>
      </c>
      <c r="AC320" s="24" t="s">
        <v>884</v>
      </c>
      <c r="AD320" s="24" t="s">
        <v>1188</v>
      </c>
      <c r="AE320" s="24" t="s">
        <v>379</v>
      </c>
      <c r="AF320" s="24" t="s">
        <v>379</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35" customHeight="1" outlineLevel="1" x14ac:dyDescent="0.25">
      <c r="A321" s="107"/>
      <c r="B321" s="98"/>
      <c r="C321" s="18"/>
      <c r="D321" s="18"/>
      <c r="E321" s="18"/>
      <c r="F321" s="14"/>
      <c r="G321" s="89"/>
      <c r="H321" s="89"/>
      <c r="I321" s="104" t="s">
        <v>819</v>
      </c>
      <c r="J321" s="104" t="s">
        <v>382</v>
      </c>
      <c r="K321" s="250">
        <f t="shared" ref="K321:M336" si="66">$O321</f>
        <v>100</v>
      </c>
      <c r="L321" s="250">
        <f t="shared" si="66"/>
        <v>100</v>
      </c>
      <c r="M321" s="250">
        <f t="shared" si="66"/>
        <v>100</v>
      </c>
      <c r="N321" s="250">
        <f t="shared" ref="N321:N352" si="67">$O321</f>
        <v>100</v>
      </c>
      <c r="O321" s="137">
        <v>100</v>
      </c>
      <c r="P321" s="137">
        <v>0</v>
      </c>
      <c r="Q321" s="137">
        <v>0</v>
      </c>
      <c r="R321" s="137">
        <v>0</v>
      </c>
      <c r="S321" s="137">
        <v>0</v>
      </c>
      <c r="T321" s="89"/>
      <c r="U321" s="104" t="s">
        <v>382</v>
      </c>
      <c r="V321" s="6">
        <f t="shared" ref="V321:V352" si="68">0.55*$Z321*(K321/$O321)</f>
        <v>0.41250000000000003</v>
      </c>
      <c r="W321" s="6">
        <f>0.85*$Z321*(L321/$O321)</f>
        <v>0.63749999999999996</v>
      </c>
      <c r="X321" s="6">
        <f t="shared" ref="X321:X352" si="69">0.9*$Z321*(M321/$O321)</f>
        <v>0.67500000000000004</v>
      </c>
      <c r="Y321" s="6">
        <f>$Z321*(N321/$O321)</f>
        <v>0.75</v>
      </c>
      <c r="Z321" s="138">
        <v>0.75</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35" customHeight="1" outlineLevel="1" x14ac:dyDescent="0.25">
      <c r="A322" s="107"/>
      <c r="B322" s="98"/>
      <c r="C322" s="18"/>
      <c r="D322" s="18"/>
      <c r="E322" s="18"/>
      <c r="F322" s="14"/>
      <c r="G322" s="89"/>
      <c r="H322" s="89"/>
      <c r="I322" s="104"/>
      <c r="J322" s="104" t="s">
        <v>134</v>
      </c>
      <c r="K322" s="250">
        <f t="shared" si="66"/>
        <v>365.00200000000001</v>
      </c>
      <c r="L322" s="250">
        <f t="shared" si="66"/>
        <v>365.00200000000001</v>
      </c>
      <c r="M322" s="250">
        <f t="shared" si="66"/>
        <v>365.00200000000001</v>
      </c>
      <c r="N322" s="250">
        <f t="shared" si="67"/>
        <v>365.00200000000001</v>
      </c>
      <c r="O322" s="137">
        <v>365.00200000000001</v>
      </c>
      <c r="P322" s="137">
        <v>0</v>
      </c>
      <c r="Q322" s="137">
        <v>0</v>
      </c>
      <c r="R322" s="137">
        <v>0</v>
      </c>
      <c r="S322" s="137">
        <v>0</v>
      </c>
      <c r="T322" s="89"/>
      <c r="U322" s="104" t="s">
        <v>134</v>
      </c>
      <c r="V322" s="6">
        <f t="shared" si="68"/>
        <v>6.9257964285714317</v>
      </c>
      <c r="W322" s="6">
        <f>0.85*$Z322*(L322/$O322)</f>
        <v>10.703503571428575</v>
      </c>
      <c r="X322" s="6">
        <f t="shared" si="69"/>
        <v>11.333121428571433</v>
      </c>
      <c r="Y322" s="6">
        <f>$Z322*(N322/$O322)</f>
        <v>12.592357142857148</v>
      </c>
      <c r="Z322" s="138">
        <v>12.592357142857148</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35" customHeight="1" outlineLevel="1" x14ac:dyDescent="0.25">
      <c r="A323" s="107"/>
      <c r="B323" s="98"/>
      <c r="C323" s="18"/>
      <c r="D323" s="18"/>
      <c r="E323" s="18"/>
      <c r="F323" s="14"/>
      <c r="G323" s="89"/>
      <c r="H323" s="89"/>
      <c r="I323" s="104"/>
      <c r="J323" s="104" t="s">
        <v>135</v>
      </c>
      <c r="K323" s="250">
        <f t="shared" si="66"/>
        <v>595.13200000000006</v>
      </c>
      <c r="L323" s="250">
        <f t="shared" si="66"/>
        <v>595.13200000000006</v>
      </c>
      <c r="M323" s="250">
        <f t="shared" si="66"/>
        <v>595.13200000000006</v>
      </c>
      <c r="N323" s="250">
        <f t="shared" si="67"/>
        <v>595.13200000000006</v>
      </c>
      <c r="O323" s="137">
        <v>595.13200000000006</v>
      </c>
      <c r="P323" s="137">
        <v>0</v>
      </c>
      <c r="Q323" s="137">
        <v>0</v>
      </c>
      <c r="R323" s="137">
        <v>0</v>
      </c>
      <c r="S323" s="137">
        <v>0</v>
      </c>
      <c r="T323" s="89"/>
      <c r="U323" s="104" t="s">
        <v>135</v>
      </c>
      <c r="V323" s="6">
        <f t="shared" si="68"/>
        <v>11.012000000000011</v>
      </c>
      <c r="W323" s="6">
        <f>0.85*$Z323*(L323/$O323)</f>
        <v>17.018545454545471</v>
      </c>
      <c r="X323" s="6">
        <f t="shared" si="69"/>
        <v>18.01963636363638</v>
      </c>
      <c r="Y323" s="6">
        <f>$Z323*(N323/$O323)</f>
        <v>20.021818181818201</v>
      </c>
      <c r="Z323" s="138">
        <v>20.021818181818201</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35" customHeight="1" outlineLevel="1" x14ac:dyDescent="0.25">
      <c r="A324" s="107"/>
      <c r="B324" s="98"/>
      <c r="C324" s="18"/>
      <c r="D324" s="18"/>
      <c r="E324" s="18"/>
      <c r="F324" s="14"/>
      <c r="G324" s="89"/>
      <c r="H324" s="89"/>
      <c r="I324" s="104"/>
      <c r="J324" s="104" t="s">
        <v>136</v>
      </c>
      <c r="K324" s="250">
        <f t="shared" si="66"/>
        <v>649.52549999999997</v>
      </c>
      <c r="L324" s="250">
        <f t="shared" si="66"/>
        <v>649.52549999999997</v>
      </c>
      <c r="M324" s="250">
        <f t="shared" si="66"/>
        <v>649.52549999999997</v>
      </c>
      <c r="N324" s="250">
        <f t="shared" si="67"/>
        <v>649.52549999999997</v>
      </c>
      <c r="O324" s="137">
        <v>649.52549999999997</v>
      </c>
      <c r="P324" s="137">
        <v>0</v>
      </c>
      <c r="Q324" s="137">
        <v>0</v>
      </c>
      <c r="R324" s="137">
        <v>0</v>
      </c>
      <c r="S324" s="137">
        <v>0</v>
      </c>
      <c r="T324" s="89"/>
      <c r="U324" s="104" t="s">
        <v>136</v>
      </c>
      <c r="V324" s="6">
        <f t="shared" si="68"/>
        <v>14.904002142857133</v>
      </c>
      <c r="W324" s="138">
        <f>0.7*$Z324*(L324/$O324)</f>
        <v>18.968729999999987</v>
      </c>
      <c r="X324" s="6">
        <f t="shared" si="69"/>
        <v>24.388367142857124</v>
      </c>
      <c r="Y324" s="6">
        <f>$Z324*(N324/$O324)</f>
        <v>27.098185714285695</v>
      </c>
      <c r="Z324" s="138">
        <v>27.098185714285695</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35" customHeight="1" outlineLevel="1" x14ac:dyDescent="0.25">
      <c r="A325" s="107"/>
      <c r="B325" s="98"/>
      <c r="C325" s="18"/>
      <c r="D325" s="18"/>
      <c r="E325" s="18"/>
      <c r="F325" s="14"/>
      <c r="G325" s="89"/>
      <c r="H325" s="89"/>
      <c r="I325" s="104"/>
      <c r="J325" s="104" t="s">
        <v>137</v>
      </c>
      <c r="K325" s="250">
        <f t="shared" si="66"/>
        <v>947.072</v>
      </c>
      <c r="L325" s="250">
        <f t="shared" si="66"/>
        <v>947.072</v>
      </c>
      <c r="M325" s="250">
        <f t="shared" si="66"/>
        <v>947.072</v>
      </c>
      <c r="N325" s="250">
        <f t="shared" si="67"/>
        <v>947.072</v>
      </c>
      <c r="O325" s="137">
        <v>947.072</v>
      </c>
      <c r="P325" s="137">
        <v>0</v>
      </c>
      <c r="Q325" s="137">
        <v>0</v>
      </c>
      <c r="R325" s="137">
        <v>0</v>
      </c>
      <c r="S325" s="137">
        <v>0</v>
      </c>
      <c r="T325" s="89"/>
      <c r="U325" s="104" t="s">
        <v>137</v>
      </c>
      <c r="V325" s="6">
        <f t="shared" si="68"/>
        <v>32.929266071428565</v>
      </c>
      <c r="W325" s="6">
        <f t="shared" ref="W325:W332" si="70">0.85*$Z325*(L325/$O325)</f>
        <v>50.890683928571413</v>
      </c>
      <c r="X325" s="6">
        <f t="shared" si="69"/>
        <v>53.884253571428552</v>
      </c>
      <c r="Y325" s="6">
        <f>$Z325*(N325/$O325)</f>
        <v>59.871392857142837</v>
      </c>
      <c r="Z325" s="138">
        <v>59.871392857142837</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35" customHeight="1" outlineLevel="1" x14ac:dyDescent="0.25">
      <c r="A326" s="107"/>
      <c r="B326" s="98"/>
      <c r="C326" s="18"/>
      <c r="D326" s="18"/>
      <c r="E326" s="18"/>
      <c r="F326" s="14"/>
      <c r="G326" s="89"/>
      <c r="H326" s="89"/>
      <c r="I326" s="104"/>
      <c r="J326" s="104" t="s">
        <v>138</v>
      </c>
      <c r="K326" s="250">
        <f t="shared" si="66"/>
        <v>1979.588</v>
      </c>
      <c r="L326" s="250">
        <f t="shared" si="66"/>
        <v>1979.588</v>
      </c>
      <c r="M326" s="250">
        <f t="shared" si="66"/>
        <v>1979.588</v>
      </c>
      <c r="N326" s="250">
        <f t="shared" si="67"/>
        <v>1979.588</v>
      </c>
      <c r="O326" s="137">
        <v>1979.588</v>
      </c>
      <c r="P326" s="137">
        <v>0</v>
      </c>
      <c r="Q326" s="137">
        <v>0</v>
      </c>
      <c r="R326" s="137">
        <v>0</v>
      </c>
      <c r="S326" s="137">
        <v>0</v>
      </c>
      <c r="T326" s="89"/>
      <c r="U326" s="104" t="s">
        <v>138</v>
      </c>
      <c r="V326" s="6">
        <f t="shared" si="68"/>
        <v>38.090426000000065</v>
      </c>
      <c r="W326" s="6">
        <f t="shared" si="70"/>
        <v>58.867022000000091</v>
      </c>
      <c r="X326" s="6">
        <f t="shared" si="69"/>
        <v>62.3297880000001</v>
      </c>
      <c r="Y326" s="138">
        <f>0.7*$Z326*(N326/$O326)</f>
        <v>48.478724000000078</v>
      </c>
      <c r="Z326" s="138">
        <v>69.255320000000111</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35" customHeight="1" outlineLevel="1" x14ac:dyDescent="0.25">
      <c r="A327" s="107"/>
      <c r="B327" s="98"/>
      <c r="C327" s="18"/>
      <c r="D327" s="18"/>
      <c r="E327" s="18"/>
      <c r="F327" s="14"/>
      <c r="G327" s="89"/>
      <c r="H327" s="89"/>
      <c r="I327" s="104"/>
      <c r="J327" s="104" t="s">
        <v>139</v>
      </c>
      <c r="K327" s="250">
        <f t="shared" si="66"/>
        <v>100</v>
      </c>
      <c r="L327" s="250">
        <f t="shared" si="66"/>
        <v>100</v>
      </c>
      <c r="M327" s="250">
        <f t="shared" si="66"/>
        <v>100</v>
      </c>
      <c r="N327" s="250">
        <f t="shared" si="67"/>
        <v>100</v>
      </c>
      <c r="O327" s="137">
        <v>100</v>
      </c>
      <c r="P327" s="137">
        <v>0</v>
      </c>
      <c r="Q327" s="137">
        <v>0</v>
      </c>
      <c r="R327" s="137">
        <v>0</v>
      </c>
      <c r="S327" s="137">
        <v>0</v>
      </c>
      <c r="T327" s="89"/>
      <c r="U327" s="104" t="s">
        <v>139</v>
      </c>
      <c r="V327" s="6">
        <f t="shared" si="68"/>
        <v>0.49500000000000005</v>
      </c>
      <c r="W327" s="6">
        <f t="shared" si="70"/>
        <v>0.76500000000000001</v>
      </c>
      <c r="X327" s="6">
        <f t="shared" si="69"/>
        <v>0.81</v>
      </c>
      <c r="Y327" s="6">
        <f t="shared" ref="Y327:Y334" si="71">$Z327*(N327/$O327)</f>
        <v>0.9</v>
      </c>
      <c r="Z327" s="138">
        <v>0.9</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35" customHeight="1" outlineLevel="1" x14ac:dyDescent="0.25">
      <c r="A328" s="107"/>
      <c r="B328" s="98"/>
      <c r="C328" s="18"/>
      <c r="D328" s="18"/>
      <c r="E328" s="18"/>
      <c r="F328" s="14"/>
      <c r="G328" s="89"/>
      <c r="H328" s="89"/>
      <c r="I328" s="104"/>
      <c r="J328" s="104" t="s">
        <v>140</v>
      </c>
      <c r="K328" s="250">
        <f t="shared" si="66"/>
        <v>100</v>
      </c>
      <c r="L328" s="250">
        <f t="shared" si="66"/>
        <v>100</v>
      </c>
      <c r="M328" s="250">
        <f t="shared" si="66"/>
        <v>100</v>
      </c>
      <c r="N328" s="250">
        <f t="shared" si="67"/>
        <v>100</v>
      </c>
      <c r="O328" s="137">
        <v>100</v>
      </c>
      <c r="P328" s="137">
        <v>0</v>
      </c>
      <c r="Q328" s="137">
        <v>0</v>
      </c>
      <c r="R328" s="137">
        <v>0</v>
      </c>
      <c r="S328" s="137">
        <v>0</v>
      </c>
      <c r="T328" s="89"/>
      <c r="U328" s="104" t="s">
        <v>140</v>
      </c>
      <c r="V328" s="6">
        <f t="shared" si="68"/>
        <v>0.49500000000000005</v>
      </c>
      <c r="W328" s="6">
        <f t="shared" si="70"/>
        <v>0.76500000000000001</v>
      </c>
      <c r="X328" s="6">
        <f t="shared" si="69"/>
        <v>0.81</v>
      </c>
      <c r="Y328" s="6">
        <f t="shared" si="71"/>
        <v>0.9</v>
      </c>
      <c r="Z328" s="138">
        <v>0.9</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35" customHeight="1" outlineLevel="1" x14ac:dyDescent="0.25">
      <c r="A329" s="107"/>
      <c r="B329" s="98"/>
      <c r="C329" s="18"/>
      <c r="D329" s="18"/>
      <c r="E329" s="18"/>
      <c r="F329" s="14"/>
      <c r="G329" s="89"/>
      <c r="H329" s="89"/>
      <c r="I329" s="104"/>
      <c r="J329" s="104" t="s">
        <v>141</v>
      </c>
      <c r="K329" s="250">
        <f t="shared" si="66"/>
        <v>100</v>
      </c>
      <c r="L329" s="250">
        <f t="shared" si="66"/>
        <v>100</v>
      </c>
      <c r="M329" s="250">
        <f t="shared" si="66"/>
        <v>100</v>
      </c>
      <c r="N329" s="250">
        <f t="shared" si="67"/>
        <v>100</v>
      </c>
      <c r="O329" s="137">
        <v>100</v>
      </c>
      <c r="P329" s="137">
        <v>0</v>
      </c>
      <c r="Q329" s="137">
        <v>0</v>
      </c>
      <c r="R329" s="137">
        <v>0</v>
      </c>
      <c r="S329" s="137">
        <v>0</v>
      </c>
      <c r="T329" s="89"/>
      <c r="U329" s="104" t="s">
        <v>141</v>
      </c>
      <c r="V329" s="6">
        <f t="shared" si="68"/>
        <v>0.49500000000000005</v>
      </c>
      <c r="W329" s="6">
        <f t="shared" si="70"/>
        <v>0.76500000000000001</v>
      </c>
      <c r="X329" s="6">
        <f t="shared" si="69"/>
        <v>0.81</v>
      </c>
      <c r="Y329" s="6">
        <f t="shared" si="71"/>
        <v>0.9</v>
      </c>
      <c r="Z329" s="138">
        <v>0.9</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35" customHeight="1" outlineLevel="1" x14ac:dyDescent="0.25">
      <c r="A330" s="107"/>
      <c r="B330" s="98"/>
      <c r="C330" s="18"/>
      <c r="D330" s="18"/>
      <c r="E330" s="18"/>
      <c r="F330" s="14"/>
      <c r="G330" s="89"/>
      <c r="H330" s="89"/>
      <c r="I330" s="104"/>
      <c r="J330" s="104" t="s">
        <v>142</v>
      </c>
      <c r="K330" s="250">
        <f t="shared" si="66"/>
        <v>100</v>
      </c>
      <c r="L330" s="250">
        <f t="shared" si="66"/>
        <v>100</v>
      </c>
      <c r="M330" s="250">
        <f t="shared" si="66"/>
        <v>100</v>
      </c>
      <c r="N330" s="250">
        <f t="shared" si="67"/>
        <v>100</v>
      </c>
      <c r="O330" s="137">
        <v>100</v>
      </c>
      <c r="P330" s="137">
        <v>0</v>
      </c>
      <c r="Q330" s="137">
        <v>0</v>
      </c>
      <c r="R330" s="137">
        <v>0</v>
      </c>
      <c r="S330" s="137">
        <v>0</v>
      </c>
      <c r="T330" s="89"/>
      <c r="U330" s="104" t="s">
        <v>142</v>
      </c>
      <c r="V330" s="6">
        <f t="shared" si="68"/>
        <v>0.49500000000000005</v>
      </c>
      <c r="W330" s="6">
        <f t="shared" si="70"/>
        <v>0.76500000000000001</v>
      </c>
      <c r="X330" s="6">
        <f t="shared" si="69"/>
        <v>0.81</v>
      </c>
      <c r="Y330" s="6">
        <f t="shared" si="71"/>
        <v>0.9</v>
      </c>
      <c r="Z330" s="138">
        <v>0.9</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35" hidden="1" customHeight="1" outlineLevel="2" x14ac:dyDescent="0.25">
      <c r="A331" s="107"/>
      <c r="B331" s="98"/>
      <c r="C331" s="18"/>
      <c r="D331" s="18"/>
      <c r="E331" s="18"/>
      <c r="F331" s="14"/>
      <c r="G331" s="89"/>
      <c r="H331" s="89"/>
      <c r="I331" s="104" t="s">
        <v>397</v>
      </c>
      <c r="J331" s="104" t="s">
        <v>382</v>
      </c>
      <c r="K331" s="250">
        <f t="shared" si="66"/>
        <v>350.51428571428568</v>
      </c>
      <c r="L331" s="250">
        <f t="shared" si="66"/>
        <v>350.51428571428568</v>
      </c>
      <c r="M331" s="250">
        <f t="shared" si="66"/>
        <v>350.51428571428568</v>
      </c>
      <c r="N331" s="250">
        <f t="shared" si="67"/>
        <v>350.51428571428568</v>
      </c>
      <c r="O331" s="137">
        <v>350.51428571428568</v>
      </c>
      <c r="P331" s="137">
        <v>0</v>
      </c>
      <c r="Q331" s="137">
        <v>0</v>
      </c>
      <c r="R331" s="137">
        <v>0</v>
      </c>
      <c r="S331" s="137">
        <v>0</v>
      </c>
      <c r="T331" s="89"/>
      <c r="U331" s="104" t="s">
        <v>382</v>
      </c>
      <c r="V331" s="6">
        <f t="shared" si="68"/>
        <v>7.9510076530612261</v>
      </c>
      <c r="W331" s="6">
        <f t="shared" si="70"/>
        <v>12.287920918367348</v>
      </c>
      <c r="X331" s="6">
        <f t="shared" si="69"/>
        <v>13.010739795918369</v>
      </c>
      <c r="Y331" s="6">
        <f t="shared" si="71"/>
        <v>14.45637755102041</v>
      </c>
      <c r="Z331" s="138">
        <v>14.45637755102041</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35" hidden="1" customHeight="1" outlineLevel="2" x14ac:dyDescent="0.25">
      <c r="A332" s="107"/>
      <c r="B332" s="98"/>
      <c r="C332" s="18"/>
      <c r="D332" s="18"/>
      <c r="E332" s="18"/>
      <c r="F332" s="14"/>
      <c r="G332" s="89"/>
      <c r="H332" s="89"/>
      <c r="I332" s="104"/>
      <c r="J332" s="104" t="s">
        <v>134</v>
      </c>
      <c r="K332" s="250">
        <f t="shared" si="66"/>
        <v>541.3295454545455</v>
      </c>
      <c r="L332" s="250">
        <f t="shared" si="66"/>
        <v>541.3295454545455</v>
      </c>
      <c r="M332" s="250">
        <f t="shared" si="66"/>
        <v>541.3295454545455</v>
      </c>
      <c r="N332" s="250">
        <f t="shared" si="67"/>
        <v>541.3295454545455</v>
      </c>
      <c r="O332" s="137">
        <v>541.3295454545455</v>
      </c>
      <c r="P332" s="137">
        <v>0</v>
      </c>
      <c r="Q332" s="137">
        <v>0</v>
      </c>
      <c r="R332" s="137">
        <v>0</v>
      </c>
      <c r="S332" s="137">
        <v>0</v>
      </c>
      <c r="T332" s="89"/>
      <c r="U332" s="104" t="s">
        <v>134</v>
      </c>
      <c r="V332" s="6">
        <f t="shared" si="68"/>
        <v>11.538016122448985</v>
      </c>
      <c r="W332" s="6">
        <f t="shared" si="70"/>
        <v>17.831479461966612</v>
      </c>
      <c r="X332" s="6">
        <f t="shared" si="69"/>
        <v>18.880390018552884</v>
      </c>
      <c r="Y332" s="6">
        <f t="shared" si="71"/>
        <v>20.978211131725427</v>
      </c>
      <c r="Z332" s="138">
        <v>20.978211131725427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35" hidden="1" customHeight="1" outlineLevel="2" x14ac:dyDescent="0.25">
      <c r="A333" s="107"/>
      <c r="B333" s="98"/>
      <c r="C333" s="18"/>
      <c r="D333" s="18"/>
      <c r="E333" s="18"/>
      <c r="F333" s="14"/>
      <c r="G333" s="89"/>
      <c r="H333" s="89"/>
      <c r="I333" s="104"/>
      <c r="J333" s="104" t="s">
        <v>135</v>
      </c>
      <c r="K333" s="250">
        <f t="shared" si="66"/>
        <v>641.43636363636369</v>
      </c>
      <c r="L333" s="250">
        <f t="shared" si="66"/>
        <v>641.43636363636369</v>
      </c>
      <c r="M333" s="250">
        <f t="shared" si="66"/>
        <v>641.43636363636369</v>
      </c>
      <c r="N333" s="250">
        <f t="shared" si="67"/>
        <v>641.43636363636369</v>
      </c>
      <c r="O333" s="137">
        <v>641.43636363636369</v>
      </c>
      <c r="P333" s="137">
        <v>0</v>
      </c>
      <c r="Q333" s="137">
        <v>0</v>
      </c>
      <c r="R333" s="137">
        <v>0</v>
      </c>
      <c r="S333" s="137">
        <v>0</v>
      </c>
      <c r="T333" s="89"/>
      <c r="U333" s="104" t="s">
        <v>135</v>
      </c>
      <c r="V333" s="6">
        <f t="shared" si="68"/>
        <v>15.4973671875</v>
      </c>
      <c r="W333" s="138">
        <f>0.7*$Z333*(L333/$O333)</f>
        <v>19.723921874999998</v>
      </c>
      <c r="X333" s="6">
        <f t="shared" si="69"/>
        <v>25.359328125000001</v>
      </c>
      <c r="Y333" s="6">
        <f t="shared" si="71"/>
        <v>28.177031249999999</v>
      </c>
      <c r="Z333" s="138">
        <v>28.177031249999999</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35" hidden="1" customHeight="1" outlineLevel="2" x14ac:dyDescent="0.25">
      <c r="A334" s="107"/>
      <c r="B334" s="98"/>
      <c r="C334" s="18"/>
      <c r="D334" s="18"/>
      <c r="E334" s="18"/>
      <c r="F334" s="14"/>
      <c r="G334" s="89"/>
      <c r="H334" s="89"/>
      <c r="I334" s="104"/>
      <c r="J334" s="104" t="s">
        <v>136</v>
      </c>
      <c r="K334" s="250">
        <f t="shared" si="66"/>
        <v>1009.9227272727273</v>
      </c>
      <c r="L334" s="250">
        <f t="shared" si="66"/>
        <v>1009.9227272727273</v>
      </c>
      <c r="M334" s="250">
        <f t="shared" si="66"/>
        <v>1009.9227272727273</v>
      </c>
      <c r="N334" s="250">
        <f t="shared" si="67"/>
        <v>1009.9227272727273</v>
      </c>
      <c r="O334" s="137">
        <v>1009.9227272727273</v>
      </c>
      <c r="P334" s="137">
        <v>0</v>
      </c>
      <c r="Q334" s="137">
        <v>0</v>
      </c>
      <c r="R334" s="137">
        <v>0</v>
      </c>
      <c r="S334" s="137">
        <v>0</v>
      </c>
      <c r="T334" s="89"/>
      <c r="U334" s="104" t="s">
        <v>136</v>
      </c>
      <c r="V334" s="6">
        <f t="shared" si="68"/>
        <v>33.42950892857143</v>
      </c>
      <c r="W334" s="6">
        <f t="shared" ref="W334:W342" si="72">0.85*$Z334*(L334/$O334)</f>
        <v>51.663786525974018</v>
      </c>
      <c r="X334" s="6">
        <f t="shared" si="69"/>
        <v>54.702832792207786</v>
      </c>
      <c r="Y334" s="6">
        <f t="shared" si="71"/>
        <v>60.780925324675316</v>
      </c>
      <c r="Z334" s="138">
        <v>60.780925324675316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35" hidden="1" customHeight="1" outlineLevel="2" x14ac:dyDescent="0.25">
      <c r="A335" s="107"/>
      <c r="B335" s="98"/>
      <c r="C335" s="18"/>
      <c r="D335" s="18"/>
      <c r="E335" s="18"/>
      <c r="F335" s="14"/>
      <c r="G335" s="89"/>
      <c r="H335" s="89"/>
      <c r="I335" s="104"/>
      <c r="J335" s="104" t="s">
        <v>137</v>
      </c>
      <c r="K335" s="250">
        <f t="shared" si="66"/>
        <v>1827</v>
      </c>
      <c r="L335" s="250">
        <f t="shared" si="66"/>
        <v>1827</v>
      </c>
      <c r="M335" s="250">
        <f t="shared" si="66"/>
        <v>1827</v>
      </c>
      <c r="N335" s="250">
        <f t="shared" si="67"/>
        <v>1827</v>
      </c>
      <c r="O335" s="137">
        <v>1827</v>
      </c>
      <c r="P335" s="137">
        <v>0</v>
      </c>
      <c r="Q335" s="137">
        <v>0</v>
      </c>
      <c r="R335" s="137">
        <v>0</v>
      </c>
      <c r="S335" s="137">
        <v>0</v>
      </c>
      <c r="T335" s="89"/>
      <c r="U335" s="104" t="s">
        <v>137</v>
      </c>
      <c r="V335" s="6">
        <f t="shared" si="68"/>
        <v>45.980662500000001</v>
      </c>
      <c r="W335" s="6">
        <f t="shared" si="72"/>
        <v>71.06102386363635</v>
      </c>
      <c r="X335" s="6">
        <f t="shared" si="69"/>
        <v>75.241084090909084</v>
      </c>
      <c r="Y335" s="138">
        <f>0.7*$Z335*(N335/$O335)</f>
        <v>58.520843181818172</v>
      </c>
      <c r="Z335" s="138">
        <v>83.601204545454536</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35" hidden="1" customHeight="1" outlineLevel="2" x14ac:dyDescent="0.25">
      <c r="A336" s="107"/>
      <c r="B336" s="98"/>
      <c r="C336" s="18"/>
      <c r="D336" s="18"/>
      <c r="E336" s="18"/>
      <c r="F336" s="14"/>
      <c r="G336" s="89"/>
      <c r="H336" s="89"/>
      <c r="I336" s="104"/>
      <c r="J336" s="104" t="s">
        <v>138</v>
      </c>
      <c r="K336" s="250">
        <f t="shared" si="66"/>
        <v>1798.614583333333</v>
      </c>
      <c r="L336" s="250">
        <f t="shared" si="66"/>
        <v>1798.614583333333</v>
      </c>
      <c r="M336" s="250">
        <f t="shared" si="66"/>
        <v>1798.614583333333</v>
      </c>
      <c r="N336" s="250">
        <f t="shared" si="67"/>
        <v>1798.614583333333</v>
      </c>
      <c r="O336" s="137">
        <v>1798.614583333333</v>
      </c>
      <c r="P336" s="137">
        <v>0</v>
      </c>
      <c r="Q336" s="137">
        <v>0</v>
      </c>
      <c r="R336" s="137">
        <v>0</v>
      </c>
      <c r="S336" s="137">
        <v>0</v>
      </c>
      <c r="T336" s="89"/>
      <c r="U336" s="104" t="s">
        <v>138</v>
      </c>
      <c r="V336" s="6">
        <f t="shared" si="68"/>
        <v>34.439891129032283</v>
      </c>
      <c r="W336" s="6">
        <f t="shared" si="72"/>
        <v>53.225286290322614</v>
      </c>
      <c r="X336" s="6">
        <f t="shared" si="69"/>
        <v>56.356185483871009</v>
      </c>
      <c r="Y336" s="138">
        <f>0.7*$Z336*(N336/$O336)</f>
        <v>43.832588709677445</v>
      </c>
      <c r="Z336" s="138">
        <v>62.617983870967784</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35" hidden="1" customHeight="1" outlineLevel="2" x14ac:dyDescent="0.25">
      <c r="A337" s="107"/>
      <c r="B337" s="98"/>
      <c r="C337" s="18"/>
      <c r="D337" s="18"/>
      <c r="E337" s="18"/>
      <c r="F337" s="14"/>
      <c r="G337" s="89"/>
      <c r="H337" s="89"/>
      <c r="I337" s="104"/>
      <c r="J337" s="104" t="s">
        <v>139</v>
      </c>
      <c r="K337" s="250">
        <f t="shared" ref="K337:M400" si="73">$O337</f>
        <v>100</v>
      </c>
      <c r="L337" s="250">
        <f t="shared" si="73"/>
        <v>100</v>
      </c>
      <c r="M337" s="250">
        <f t="shared" si="73"/>
        <v>100</v>
      </c>
      <c r="N337" s="250">
        <f t="shared" si="67"/>
        <v>100</v>
      </c>
      <c r="O337" s="137">
        <v>100</v>
      </c>
      <c r="P337" s="137">
        <v>0</v>
      </c>
      <c r="Q337" s="137">
        <v>0</v>
      </c>
      <c r="R337" s="137">
        <v>0</v>
      </c>
      <c r="S337" s="137">
        <v>0</v>
      </c>
      <c r="T337" s="89"/>
      <c r="U337" s="104" t="s">
        <v>139</v>
      </c>
      <c r="V337" s="6">
        <f t="shared" si="68"/>
        <v>0.49500000000000005</v>
      </c>
      <c r="W337" s="6">
        <f t="shared" si="72"/>
        <v>0.76500000000000001</v>
      </c>
      <c r="X337" s="6">
        <f t="shared" si="69"/>
        <v>0.81</v>
      </c>
      <c r="Y337" s="6">
        <f t="shared" ref="Y337:Y344" si="74">$Z337*(N337/$O337)</f>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35" hidden="1" customHeight="1" outlineLevel="2" x14ac:dyDescent="0.25">
      <c r="A338" s="107"/>
      <c r="B338" s="98"/>
      <c r="C338" s="18"/>
      <c r="D338" s="18"/>
      <c r="E338" s="18"/>
      <c r="F338" s="14"/>
      <c r="G338" s="89"/>
      <c r="H338" s="89"/>
      <c r="I338" s="104"/>
      <c r="J338" s="104" t="s">
        <v>140</v>
      </c>
      <c r="K338" s="250">
        <f t="shared" si="73"/>
        <v>100</v>
      </c>
      <c r="L338" s="250">
        <f t="shared" si="73"/>
        <v>100</v>
      </c>
      <c r="M338" s="250">
        <f t="shared" si="73"/>
        <v>100</v>
      </c>
      <c r="N338" s="250">
        <f t="shared" si="67"/>
        <v>100</v>
      </c>
      <c r="O338" s="137">
        <v>100</v>
      </c>
      <c r="P338" s="137">
        <v>0</v>
      </c>
      <c r="Q338" s="137">
        <v>0</v>
      </c>
      <c r="R338" s="137">
        <v>0</v>
      </c>
      <c r="S338" s="137">
        <v>0</v>
      </c>
      <c r="T338" s="89"/>
      <c r="U338" s="104" t="s">
        <v>140</v>
      </c>
      <c r="V338" s="6">
        <f t="shared" si="68"/>
        <v>0.49500000000000005</v>
      </c>
      <c r="W338" s="6">
        <f t="shared" si="72"/>
        <v>0.76500000000000001</v>
      </c>
      <c r="X338" s="6">
        <f t="shared" si="69"/>
        <v>0.81</v>
      </c>
      <c r="Y338" s="6">
        <f t="shared" si="74"/>
        <v>0.9</v>
      </c>
      <c r="Z338" s="138">
        <v>0.9</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35" hidden="1" customHeight="1" outlineLevel="2" x14ac:dyDescent="0.25">
      <c r="A339" s="107"/>
      <c r="B339" s="98"/>
      <c r="C339" s="18"/>
      <c r="D339" s="18"/>
      <c r="E339" s="18"/>
      <c r="F339" s="14"/>
      <c r="G339" s="89"/>
      <c r="H339" s="89"/>
      <c r="I339" s="104"/>
      <c r="J339" s="104" t="s">
        <v>141</v>
      </c>
      <c r="K339" s="250">
        <f t="shared" si="73"/>
        <v>100</v>
      </c>
      <c r="L339" s="250">
        <f t="shared" si="73"/>
        <v>100</v>
      </c>
      <c r="M339" s="250">
        <f t="shared" si="73"/>
        <v>100</v>
      </c>
      <c r="N339" s="250">
        <f t="shared" si="67"/>
        <v>100</v>
      </c>
      <c r="O339" s="137">
        <v>100</v>
      </c>
      <c r="P339" s="137">
        <v>0</v>
      </c>
      <c r="Q339" s="137">
        <v>0</v>
      </c>
      <c r="R339" s="137">
        <v>0</v>
      </c>
      <c r="S339" s="137">
        <v>0</v>
      </c>
      <c r="T339" s="89"/>
      <c r="U339" s="104" t="s">
        <v>141</v>
      </c>
      <c r="V339" s="6">
        <f t="shared" si="68"/>
        <v>0.49500000000000011</v>
      </c>
      <c r="W339" s="6">
        <f t="shared" si="72"/>
        <v>0.76500000000000012</v>
      </c>
      <c r="X339" s="6">
        <f t="shared" si="69"/>
        <v>0.81000000000000016</v>
      </c>
      <c r="Y339" s="6">
        <f t="shared" si="74"/>
        <v>0.90000000000000013</v>
      </c>
      <c r="Z339" s="138">
        <v>0.90000000000000013</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35" hidden="1" customHeight="1" outlineLevel="2" x14ac:dyDescent="0.25">
      <c r="A340" s="107"/>
      <c r="B340" s="98"/>
      <c r="C340" s="18"/>
      <c r="D340" s="18"/>
      <c r="E340" s="18"/>
      <c r="F340" s="14"/>
      <c r="G340" s="89"/>
      <c r="H340" s="89"/>
      <c r="I340" s="104"/>
      <c r="J340" s="104" t="s">
        <v>142</v>
      </c>
      <c r="K340" s="250">
        <f t="shared" si="73"/>
        <v>100</v>
      </c>
      <c r="L340" s="250">
        <f t="shared" si="73"/>
        <v>100</v>
      </c>
      <c r="M340" s="250">
        <f t="shared" si="73"/>
        <v>100</v>
      </c>
      <c r="N340" s="250">
        <f t="shared" si="67"/>
        <v>100</v>
      </c>
      <c r="O340" s="137">
        <v>100</v>
      </c>
      <c r="P340" s="137">
        <v>0</v>
      </c>
      <c r="Q340" s="137">
        <v>0</v>
      </c>
      <c r="R340" s="137">
        <v>0</v>
      </c>
      <c r="S340" s="137">
        <v>0</v>
      </c>
      <c r="T340" s="89"/>
      <c r="U340" s="104" t="s">
        <v>142</v>
      </c>
      <c r="V340" s="6">
        <f t="shared" si="68"/>
        <v>0.49500000000000005</v>
      </c>
      <c r="W340" s="6">
        <f t="shared" si="72"/>
        <v>0.76500000000000001</v>
      </c>
      <c r="X340" s="6">
        <f t="shared" si="69"/>
        <v>0.81</v>
      </c>
      <c r="Y340" s="6">
        <f t="shared" si="74"/>
        <v>0.9</v>
      </c>
      <c r="Z340" s="138">
        <v>0.9</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35" hidden="1" customHeight="1" outlineLevel="2" x14ac:dyDescent="0.25">
      <c r="A341" s="107"/>
      <c r="B341" s="98"/>
      <c r="C341" s="18"/>
      <c r="D341" s="18"/>
      <c r="E341" s="18"/>
      <c r="F341" s="14"/>
      <c r="G341" s="89"/>
      <c r="H341" s="89"/>
      <c r="I341" s="104" t="s">
        <v>790</v>
      </c>
      <c r="J341" s="104" t="s">
        <v>382</v>
      </c>
      <c r="K341" s="250">
        <f t="shared" si="73"/>
        <v>350.51428571428568</v>
      </c>
      <c r="L341" s="250">
        <f t="shared" si="73"/>
        <v>350.51428571428568</v>
      </c>
      <c r="M341" s="250">
        <f t="shared" si="73"/>
        <v>350.51428571428568</v>
      </c>
      <c r="N341" s="250">
        <f t="shared" si="67"/>
        <v>350.51428571428568</v>
      </c>
      <c r="O341" s="137">
        <v>350.51428571428568</v>
      </c>
      <c r="P341" s="137">
        <v>0</v>
      </c>
      <c r="Q341" s="137">
        <v>0</v>
      </c>
      <c r="R341" s="137">
        <v>0</v>
      </c>
      <c r="S341" s="137">
        <v>0</v>
      </c>
      <c r="T341" s="89"/>
      <c r="U341" s="104" t="s">
        <v>382</v>
      </c>
      <c r="V341" s="6">
        <f t="shared" si="68"/>
        <v>7.9510076530612261</v>
      </c>
      <c r="W341" s="6">
        <f t="shared" si="72"/>
        <v>12.287920918367348</v>
      </c>
      <c r="X341" s="6">
        <f t="shared" si="69"/>
        <v>13.010739795918369</v>
      </c>
      <c r="Y341" s="6">
        <f t="shared" si="74"/>
        <v>14.45637755102041</v>
      </c>
      <c r="Z341" s="138">
        <v>14.45637755102041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35" hidden="1" customHeight="1" outlineLevel="2" x14ac:dyDescent="0.25">
      <c r="A342" s="107"/>
      <c r="B342" s="98"/>
      <c r="C342" s="18"/>
      <c r="D342" s="18"/>
      <c r="E342" s="18"/>
      <c r="F342" s="14"/>
      <c r="G342" s="89"/>
      <c r="H342" s="89"/>
      <c r="I342" s="104"/>
      <c r="J342" s="104" t="s">
        <v>134</v>
      </c>
      <c r="K342" s="250">
        <f t="shared" si="73"/>
        <v>541.3295454545455</v>
      </c>
      <c r="L342" s="250">
        <f t="shared" si="73"/>
        <v>541.3295454545455</v>
      </c>
      <c r="M342" s="250">
        <f t="shared" si="73"/>
        <v>541.3295454545455</v>
      </c>
      <c r="N342" s="250">
        <f t="shared" si="67"/>
        <v>541.3295454545455</v>
      </c>
      <c r="O342" s="137">
        <v>541.3295454545455</v>
      </c>
      <c r="P342" s="137">
        <v>0</v>
      </c>
      <c r="Q342" s="137">
        <v>0</v>
      </c>
      <c r="R342" s="137">
        <v>0</v>
      </c>
      <c r="S342" s="137">
        <v>0</v>
      </c>
      <c r="T342" s="89"/>
      <c r="U342" s="104" t="s">
        <v>134</v>
      </c>
      <c r="V342" s="6">
        <f t="shared" si="68"/>
        <v>11.538016122448985</v>
      </c>
      <c r="W342" s="6">
        <f t="shared" si="72"/>
        <v>17.831479461966612</v>
      </c>
      <c r="X342" s="6">
        <f t="shared" si="69"/>
        <v>18.880390018552884</v>
      </c>
      <c r="Y342" s="6">
        <f t="shared" si="74"/>
        <v>20.978211131725427</v>
      </c>
      <c r="Z342" s="138">
        <v>20.978211131725427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35" hidden="1" customHeight="1" outlineLevel="2" x14ac:dyDescent="0.25">
      <c r="A343" s="107"/>
      <c r="B343" s="98"/>
      <c r="C343" s="18"/>
      <c r="D343" s="18"/>
      <c r="E343" s="18"/>
      <c r="F343" s="14"/>
      <c r="G343" s="89"/>
      <c r="H343" s="89"/>
      <c r="I343" s="104"/>
      <c r="J343" s="104" t="s">
        <v>135</v>
      </c>
      <c r="K343" s="250">
        <f t="shared" si="73"/>
        <v>641.43636363636369</v>
      </c>
      <c r="L343" s="250">
        <f t="shared" si="73"/>
        <v>641.43636363636369</v>
      </c>
      <c r="M343" s="250">
        <f t="shared" si="73"/>
        <v>641.43636363636369</v>
      </c>
      <c r="N343" s="250">
        <f t="shared" si="67"/>
        <v>641.43636363636369</v>
      </c>
      <c r="O343" s="137">
        <v>641.43636363636369</v>
      </c>
      <c r="P343" s="137">
        <v>0</v>
      </c>
      <c r="Q343" s="137">
        <v>0</v>
      </c>
      <c r="R343" s="137">
        <v>0</v>
      </c>
      <c r="S343" s="137">
        <v>0</v>
      </c>
      <c r="T343" s="89"/>
      <c r="U343" s="104" t="s">
        <v>135</v>
      </c>
      <c r="V343" s="6">
        <f t="shared" si="68"/>
        <v>15.4973671875</v>
      </c>
      <c r="W343" s="138">
        <f>0.7*$Z343*(L343/$O343)</f>
        <v>19.723921874999998</v>
      </c>
      <c r="X343" s="6">
        <f t="shared" si="69"/>
        <v>25.359328125000001</v>
      </c>
      <c r="Y343" s="6">
        <f t="shared" si="74"/>
        <v>28.177031249999999</v>
      </c>
      <c r="Z343" s="138">
        <v>28.177031249999999</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35" hidden="1" customHeight="1" outlineLevel="2" x14ac:dyDescent="0.25">
      <c r="A344" s="107"/>
      <c r="B344" s="98"/>
      <c r="C344" s="18"/>
      <c r="D344" s="18"/>
      <c r="E344" s="18"/>
      <c r="F344" s="14"/>
      <c r="G344" s="89"/>
      <c r="H344" s="89"/>
      <c r="I344" s="104"/>
      <c r="J344" s="104" t="s">
        <v>136</v>
      </c>
      <c r="K344" s="250">
        <f t="shared" si="73"/>
        <v>1009.9227272727273</v>
      </c>
      <c r="L344" s="250">
        <f t="shared" si="73"/>
        <v>1009.9227272727273</v>
      </c>
      <c r="M344" s="250">
        <f t="shared" si="73"/>
        <v>1009.9227272727273</v>
      </c>
      <c r="N344" s="250">
        <f t="shared" si="67"/>
        <v>1009.9227272727273</v>
      </c>
      <c r="O344" s="137">
        <v>1009.9227272727273</v>
      </c>
      <c r="P344" s="137">
        <v>0</v>
      </c>
      <c r="Q344" s="137">
        <v>0</v>
      </c>
      <c r="R344" s="137">
        <v>0</v>
      </c>
      <c r="S344" s="137">
        <v>0</v>
      </c>
      <c r="T344" s="89"/>
      <c r="U344" s="104" t="s">
        <v>136</v>
      </c>
      <c r="V344" s="6">
        <f t="shared" si="68"/>
        <v>33.42950892857143</v>
      </c>
      <c r="W344" s="6">
        <f t="shared" ref="W344:W352" si="75">0.85*$Z344*(L344/$O344)</f>
        <v>51.663786525974018</v>
      </c>
      <c r="X344" s="6">
        <f t="shared" si="69"/>
        <v>54.702832792207786</v>
      </c>
      <c r="Y344" s="6">
        <f t="shared" si="74"/>
        <v>60.780925324675316</v>
      </c>
      <c r="Z344" s="138">
        <v>60.780925324675316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35" hidden="1" customHeight="1" outlineLevel="2" x14ac:dyDescent="0.25">
      <c r="A345" s="107"/>
      <c r="B345" s="98"/>
      <c r="C345" s="18"/>
      <c r="D345" s="18"/>
      <c r="E345" s="18"/>
      <c r="F345" s="14"/>
      <c r="G345" s="89"/>
      <c r="H345" s="89"/>
      <c r="I345" s="104"/>
      <c r="J345" s="104" t="s">
        <v>137</v>
      </c>
      <c r="K345" s="250">
        <f t="shared" si="73"/>
        <v>1827</v>
      </c>
      <c r="L345" s="250">
        <f t="shared" si="73"/>
        <v>1827</v>
      </c>
      <c r="M345" s="250">
        <f t="shared" si="73"/>
        <v>1827</v>
      </c>
      <c r="N345" s="250">
        <f t="shared" si="67"/>
        <v>1827</v>
      </c>
      <c r="O345" s="137">
        <v>1827</v>
      </c>
      <c r="P345" s="137">
        <v>0</v>
      </c>
      <c r="Q345" s="137">
        <v>0</v>
      </c>
      <c r="R345" s="137">
        <v>0</v>
      </c>
      <c r="S345" s="137">
        <v>0</v>
      </c>
      <c r="T345" s="89"/>
      <c r="U345" s="104" t="s">
        <v>137</v>
      </c>
      <c r="V345" s="6">
        <f t="shared" si="68"/>
        <v>45.980662500000001</v>
      </c>
      <c r="W345" s="6">
        <f t="shared" si="75"/>
        <v>71.06102386363635</v>
      </c>
      <c r="X345" s="6">
        <f t="shared" si="69"/>
        <v>75.241084090909084</v>
      </c>
      <c r="Y345" s="138">
        <f>0.7*$Z345*(N345/$O345)</f>
        <v>58.520843181818172</v>
      </c>
      <c r="Z345" s="138">
        <v>83.601204545454536</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35" hidden="1" customHeight="1" outlineLevel="2" x14ac:dyDescent="0.25">
      <c r="A346" s="107"/>
      <c r="B346" s="98"/>
      <c r="C346" s="18"/>
      <c r="D346" s="18"/>
      <c r="E346" s="18"/>
      <c r="F346" s="14"/>
      <c r="G346" s="89"/>
      <c r="H346" s="89"/>
      <c r="I346" s="104"/>
      <c r="J346" s="104" t="s">
        <v>138</v>
      </c>
      <c r="K346" s="250">
        <f t="shared" si="73"/>
        <v>940.00749999999994</v>
      </c>
      <c r="L346" s="250">
        <f t="shared" si="73"/>
        <v>940.00749999999994</v>
      </c>
      <c r="M346" s="250">
        <f t="shared" si="73"/>
        <v>940.00749999999994</v>
      </c>
      <c r="N346" s="250">
        <f t="shared" si="67"/>
        <v>940.00749999999994</v>
      </c>
      <c r="O346" s="137">
        <v>940.00749999999994</v>
      </c>
      <c r="P346" s="137">
        <v>0</v>
      </c>
      <c r="Q346" s="137">
        <v>0</v>
      </c>
      <c r="R346" s="137">
        <v>0</v>
      </c>
      <c r="S346" s="137">
        <v>0</v>
      </c>
      <c r="T346" s="89"/>
      <c r="U346" s="104" t="s">
        <v>138</v>
      </c>
      <c r="V346" s="6">
        <f t="shared" si="68"/>
        <v>15.388312499999993</v>
      </c>
      <c r="W346" s="6">
        <f t="shared" si="75"/>
        <v>23.781937499999987</v>
      </c>
      <c r="X346" s="6">
        <f t="shared" si="69"/>
        <v>25.180874999999986</v>
      </c>
      <c r="Y346" s="138">
        <f>0.7*$Z346*(N346/$O346)</f>
        <v>19.585124999999987</v>
      </c>
      <c r="Z346" s="138">
        <v>27.978749999999984</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35" hidden="1" customHeight="1" outlineLevel="2" x14ac:dyDescent="0.25">
      <c r="A347" s="107"/>
      <c r="B347" s="98"/>
      <c r="C347" s="18"/>
      <c r="D347" s="18"/>
      <c r="E347" s="18"/>
      <c r="F347" s="14"/>
      <c r="G347" s="89"/>
      <c r="H347" s="89"/>
      <c r="I347" s="104"/>
      <c r="J347" s="104" t="s">
        <v>139</v>
      </c>
      <c r="K347" s="250">
        <f t="shared" si="73"/>
        <v>100</v>
      </c>
      <c r="L347" s="250">
        <f t="shared" si="73"/>
        <v>100</v>
      </c>
      <c r="M347" s="250">
        <f t="shared" si="73"/>
        <v>100</v>
      </c>
      <c r="N347" s="250">
        <f t="shared" si="67"/>
        <v>100</v>
      </c>
      <c r="O347" s="137">
        <v>100</v>
      </c>
      <c r="P347" s="137">
        <v>0</v>
      </c>
      <c r="Q347" s="137">
        <v>0</v>
      </c>
      <c r="R347" s="137">
        <v>0</v>
      </c>
      <c r="S347" s="137">
        <v>0</v>
      </c>
      <c r="T347" s="89"/>
      <c r="U347" s="104" t="s">
        <v>139</v>
      </c>
      <c r="V347" s="6">
        <f t="shared" si="68"/>
        <v>0.49500000000000005</v>
      </c>
      <c r="W347" s="6">
        <f t="shared" si="75"/>
        <v>0.76500000000000001</v>
      </c>
      <c r="X347" s="6">
        <f t="shared" si="69"/>
        <v>0.81</v>
      </c>
      <c r="Y347" s="6">
        <f t="shared" ref="Y347:Y354" si="76">$Z347*(N347/$O347)</f>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35" hidden="1" customHeight="1" outlineLevel="2" x14ac:dyDescent="0.25">
      <c r="A348" s="107"/>
      <c r="B348" s="98"/>
      <c r="C348" s="18"/>
      <c r="D348" s="18"/>
      <c r="E348" s="18"/>
      <c r="F348" s="14"/>
      <c r="G348" s="89"/>
      <c r="H348" s="89"/>
      <c r="I348" s="104"/>
      <c r="J348" s="104" t="s">
        <v>140</v>
      </c>
      <c r="K348" s="250">
        <f t="shared" si="73"/>
        <v>100</v>
      </c>
      <c r="L348" s="250">
        <f t="shared" si="73"/>
        <v>100</v>
      </c>
      <c r="M348" s="250">
        <f t="shared" si="73"/>
        <v>100</v>
      </c>
      <c r="N348" s="250">
        <f t="shared" si="67"/>
        <v>100</v>
      </c>
      <c r="O348" s="137">
        <v>100</v>
      </c>
      <c r="P348" s="137">
        <v>0</v>
      </c>
      <c r="Q348" s="137">
        <v>0</v>
      </c>
      <c r="R348" s="137">
        <v>0</v>
      </c>
      <c r="S348" s="137">
        <v>0</v>
      </c>
      <c r="T348" s="89"/>
      <c r="U348" s="104" t="s">
        <v>140</v>
      </c>
      <c r="V348" s="6">
        <f t="shared" si="68"/>
        <v>0.49500000000000005</v>
      </c>
      <c r="W348" s="6">
        <f t="shared" si="75"/>
        <v>0.76500000000000001</v>
      </c>
      <c r="X348" s="6">
        <f t="shared" si="69"/>
        <v>0.81</v>
      </c>
      <c r="Y348" s="6">
        <f t="shared" si="76"/>
        <v>0.9</v>
      </c>
      <c r="Z348" s="138">
        <v>0.9</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35" hidden="1" customHeight="1" outlineLevel="2" x14ac:dyDescent="0.25">
      <c r="A349" s="107"/>
      <c r="B349" s="98"/>
      <c r="C349" s="18"/>
      <c r="D349" s="18"/>
      <c r="E349" s="18"/>
      <c r="F349" s="14"/>
      <c r="G349" s="89"/>
      <c r="H349" s="89"/>
      <c r="I349" s="104"/>
      <c r="J349" s="104" t="s">
        <v>141</v>
      </c>
      <c r="K349" s="250">
        <f t="shared" si="73"/>
        <v>100</v>
      </c>
      <c r="L349" s="250">
        <f t="shared" si="73"/>
        <v>100</v>
      </c>
      <c r="M349" s="250">
        <f t="shared" si="73"/>
        <v>100</v>
      </c>
      <c r="N349" s="250">
        <f t="shared" si="67"/>
        <v>100</v>
      </c>
      <c r="O349" s="137">
        <v>100</v>
      </c>
      <c r="P349" s="137">
        <v>0</v>
      </c>
      <c r="Q349" s="137">
        <v>0</v>
      </c>
      <c r="R349" s="137">
        <v>0</v>
      </c>
      <c r="S349" s="137">
        <v>0</v>
      </c>
      <c r="T349" s="89"/>
      <c r="U349" s="104" t="s">
        <v>141</v>
      </c>
      <c r="V349" s="6">
        <f t="shared" si="68"/>
        <v>0.49500000000000011</v>
      </c>
      <c r="W349" s="6">
        <f t="shared" si="75"/>
        <v>0.76500000000000012</v>
      </c>
      <c r="X349" s="6">
        <f t="shared" si="69"/>
        <v>0.81000000000000016</v>
      </c>
      <c r="Y349" s="6">
        <f t="shared" si="76"/>
        <v>0.90000000000000013</v>
      </c>
      <c r="Z349" s="138">
        <v>0.90000000000000013</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35" hidden="1" customHeight="1" outlineLevel="2" x14ac:dyDescent="0.25">
      <c r="A350" s="107"/>
      <c r="B350" s="98"/>
      <c r="C350" s="18"/>
      <c r="D350" s="18"/>
      <c r="E350" s="18"/>
      <c r="F350" s="14"/>
      <c r="G350" s="89"/>
      <c r="H350" s="89"/>
      <c r="I350" s="104"/>
      <c r="J350" s="104" t="s">
        <v>142</v>
      </c>
      <c r="K350" s="250">
        <f t="shared" si="73"/>
        <v>100</v>
      </c>
      <c r="L350" s="250">
        <f t="shared" si="73"/>
        <v>100</v>
      </c>
      <c r="M350" s="250">
        <f t="shared" si="73"/>
        <v>100</v>
      </c>
      <c r="N350" s="250">
        <f t="shared" si="67"/>
        <v>100</v>
      </c>
      <c r="O350" s="137">
        <v>100</v>
      </c>
      <c r="P350" s="137">
        <v>0</v>
      </c>
      <c r="Q350" s="137">
        <v>0</v>
      </c>
      <c r="R350" s="137">
        <v>0</v>
      </c>
      <c r="S350" s="137">
        <v>0</v>
      </c>
      <c r="T350" s="89"/>
      <c r="U350" s="104" t="s">
        <v>142</v>
      </c>
      <c r="V350" s="6">
        <f t="shared" si="68"/>
        <v>0.49500000000000005</v>
      </c>
      <c r="W350" s="6">
        <f t="shared" si="75"/>
        <v>0.76500000000000001</v>
      </c>
      <c r="X350" s="6">
        <f t="shared" si="69"/>
        <v>0.81</v>
      </c>
      <c r="Y350" s="6">
        <f t="shared" si="76"/>
        <v>0.9</v>
      </c>
      <c r="Z350" s="138">
        <v>0.9</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35" hidden="1" customHeight="1" outlineLevel="2" x14ac:dyDescent="0.25">
      <c r="A351" s="107"/>
      <c r="B351" s="98"/>
      <c r="C351" s="18"/>
      <c r="D351" s="18"/>
      <c r="E351" s="18"/>
      <c r="F351" s="14"/>
      <c r="G351" s="89"/>
      <c r="H351" s="89"/>
      <c r="I351" s="104" t="s">
        <v>791</v>
      </c>
      <c r="J351" s="104" t="s">
        <v>382</v>
      </c>
      <c r="K351" s="250">
        <f t="shared" si="73"/>
        <v>350.51428571428568</v>
      </c>
      <c r="L351" s="250">
        <f t="shared" si="73"/>
        <v>350.51428571428568</v>
      </c>
      <c r="M351" s="250">
        <f t="shared" si="73"/>
        <v>350.51428571428568</v>
      </c>
      <c r="N351" s="250">
        <f t="shared" si="67"/>
        <v>350.51428571428568</v>
      </c>
      <c r="O351" s="137">
        <v>350.51428571428568</v>
      </c>
      <c r="P351" s="137">
        <v>0</v>
      </c>
      <c r="Q351" s="137">
        <v>0</v>
      </c>
      <c r="R351" s="137">
        <v>0</v>
      </c>
      <c r="S351" s="137">
        <v>0</v>
      </c>
      <c r="T351" s="89"/>
      <c r="U351" s="104" t="s">
        <v>382</v>
      </c>
      <c r="V351" s="6">
        <f t="shared" si="68"/>
        <v>7.9510076530612261</v>
      </c>
      <c r="W351" s="6">
        <f t="shared" si="75"/>
        <v>12.287920918367348</v>
      </c>
      <c r="X351" s="6">
        <f t="shared" si="69"/>
        <v>13.010739795918369</v>
      </c>
      <c r="Y351" s="6">
        <f t="shared" si="76"/>
        <v>14.45637755102041</v>
      </c>
      <c r="Z351" s="138">
        <v>14.45637755102041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35" hidden="1" customHeight="1" outlineLevel="2" x14ac:dyDescent="0.25">
      <c r="A352" s="107"/>
      <c r="B352" s="98"/>
      <c r="C352" s="18"/>
      <c r="D352" s="18"/>
      <c r="E352" s="18"/>
      <c r="F352" s="14"/>
      <c r="G352" s="89"/>
      <c r="H352" s="89"/>
      <c r="I352" s="104"/>
      <c r="J352" s="104" t="s">
        <v>134</v>
      </c>
      <c r="K352" s="250">
        <f t="shared" si="73"/>
        <v>534.375</v>
      </c>
      <c r="L352" s="250">
        <f t="shared" si="73"/>
        <v>534.375</v>
      </c>
      <c r="M352" s="250">
        <f t="shared" si="73"/>
        <v>534.375</v>
      </c>
      <c r="N352" s="250">
        <f t="shared" si="67"/>
        <v>534.375</v>
      </c>
      <c r="O352" s="137">
        <v>534.375</v>
      </c>
      <c r="P352" s="137">
        <v>0</v>
      </c>
      <c r="Q352" s="137">
        <v>0</v>
      </c>
      <c r="R352" s="137">
        <v>0</v>
      </c>
      <c r="S352" s="137">
        <v>0</v>
      </c>
      <c r="T352" s="89"/>
      <c r="U352" s="104" t="s">
        <v>134</v>
      </c>
      <c r="V352" s="6">
        <f t="shared" si="68"/>
        <v>10.102281757703086</v>
      </c>
      <c r="W352" s="6">
        <f t="shared" si="75"/>
        <v>15.612617261904767</v>
      </c>
      <c r="X352" s="6">
        <f t="shared" si="69"/>
        <v>16.53100651260505</v>
      </c>
      <c r="Y352" s="6">
        <f t="shared" si="76"/>
        <v>18.367785014005609</v>
      </c>
      <c r="Z352" s="138">
        <v>18.367785014005609</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35" hidden="1" customHeight="1" outlineLevel="2" x14ac:dyDescent="0.25">
      <c r="A353" s="107"/>
      <c r="B353" s="98"/>
      <c r="C353" s="18"/>
      <c r="D353" s="18"/>
      <c r="E353" s="18"/>
      <c r="F353" s="14"/>
      <c r="G353" s="89"/>
      <c r="H353" s="89"/>
      <c r="I353" s="104"/>
      <c r="J353" s="104" t="s">
        <v>135</v>
      </c>
      <c r="K353" s="250">
        <f t="shared" si="73"/>
        <v>599.00416666666672</v>
      </c>
      <c r="L353" s="250">
        <f t="shared" si="73"/>
        <v>599.00416666666672</v>
      </c>
      <c r="M353" s="250">
        <f t="shared" si="73"/>
        <v>599.00416666666672</v>
      </c>
      <c r="N353" s="250">
        <f t="shared" ref="N353:N384" si="77">$O353</f>
        <v>599.00416666666672</v>
      </c>
      <c r="O353" s="137">
        <v>599.00416666666672</v>
      </c>
      <c r="P353" s="137">
        <v>0</v>
      </c>
      <c r="Q353" s="137">
        <v>0</v>
      </c>
      <c r="R353" s="137">
        <v>0</v>
      </c>
      <c r="S353" s="137">
        <v>0</v>
      </c>
      <c r="T353" s="89"/>
      <c r="U353" s="104" t="s">
        <v>135</v>
      </c>
      <c r="V353" s="6">
        <f t="shared" ref="V353:V384" si="78">0.55*$Z353*(K353/$O353)</f>
        <v>15.131501096491228</v>
      </c>
      <c r="W353" s="138">
        <f>0.7*$Z353*(L353/$O353)</f>
        <v>19.258274122807013</v>
      </c>
      <c r="X353" s="6">
        <f t="shared" ref="X353:X384" si="79">0.9*$Z353*(M353/$O353)</f>
        <v>24.760638157894736</v>
      </c>
      <c r="Y353" s="6">
        <f t="shared" si="76"/>
        <v>27.511820175438594</v>
      </c>
      <c r="Z353" s="138">
        <v>27.511820175438594</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35" hidden="1" customHeight="1" outlineLevel="2" x14ac:dyDescent="0.25">
      <c r="A354" s="107"/>
      <c r="B354" s="98"/>
      <c r="C354" s="18"/>
      <c r="D354" s="18"/>
      <c r="E354" s="18"/>
      <c r="F354" s="14"/>
      <c r="G354" s="89"/>
      <c r="H354" s="89"/>
      <c r="I354" s="104"/>
      <c r="J354" s="104" t="s">
        <v>136</v>
      </c>
      <c r="K354" s="250">
        <f t="shared" si="73"/>
        <v>1102.1291666666668</v>
      </c>
      <c r="L354" s="250">
        <f t="shared" si="73"/>
        <v>1102.1291666666668</v>
      </c>
      <c r="M354" s="250">
        <f t="shared" si="73"/>
        <v>1102.1291666666668</v>
      </c>
      <c r="N354" s="250">
        <f t="shared" si="77"/>
        <v>1102.1291666666668</v>
      </c>
      <c r="O354" s="137">
        <v>1102.1291666666668</v>
      </c>
      <c r="P354" s="137">
        <v>0</v>
      </c>
      <c r="Q354" s="137">
        <v>0</v>
      </c>
      <c r="R354" s="137">
        <v>0</v>
      </c>
      <c r="S354" s="137">
        <v>0</v>
      </c>
      <c r="T354" s="89"/>
      <c r="U354" s="104" t="s">
        <v>136</v>
      </c>
      <c r="V354" s="6">
        <f t="shared" si="78"/>
        <v>33.406607142857148</v>
      </c>
      <c r="W354" s="6">
        <f t="shared" ref="W354:W362" si="80">0.85*$Z354*(L354/$O354)</f>
        <v>51.628392857142863</v>
      </c>
      <c r="X354" s="6">
        <f t="shared" si="79"/>
        <v>54.665357142857147</v>
      </c>
      <c r="Y354" s="6">
        <f t="shared" si="76"/>
        <v>60.739285714285721</v>
      </c>
      <c r="Z354" s="138">
        <v>60.739285714285721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35" hidden="1" customHeight="1" outlineLevel="2" x14ac:dyDescent="0.25">
      <c r="A355" s="107"/>
      <c r="B355" s="98"/>
      <c r="C355" s="18"/>
      <c r="D355" s="18"/>
      <c r="E355" s="18"/>
      <c r="F355" s="14"/>
      <c r="G355" s="89"/>
      <c r="H355" s="89"/>
      <c r="I355" s="104"/>
      <c r="J355" s="104" t="s">
        <v>137</v>
      </c>
      <c r="K355" s="250">
        <f t="shared" si="73"/>
        <v>1907.4208333333336</v>
      </c>
      <c r="L355" s="250">
        <f t="shared" si="73"/>
        <v>1907.4208333333336</v>
      </c>
      <c r="M355" s="250">
        <f t="shared" si="73"/>
        <v>1907.4208333333336</v>
      </c>
      <c r="N355" s="250">
        <f t="shared" si="77"/>
        <v>1907.4208333333336</v>
      </c>
      <c r="O355" s="137">
        <v>1907.4208333333336</v>
      </c>
      <c r="P355" s="137">
        <v>0</v>
      </c>
      <c r="Q355" s="137">
        <v>0</v>
      </c>
      <c r="R355" s="137">
        <v>0</v>
      </c>
      <c r="S355" s="137">
        <v>0</v>
      </c>
      <c r="T355" s="89"/>
      <c r="U355" s="104" t="s">
        <v>137</v>
      </c>
      <c r="V355" s="6">
        <f t="shared" si="78"/>
        <v>47.993962500000002</v>
      </c>
      <c r="W355" s="6">
        <f t="shared" si="80"/>
        <v>74.172487499999988</v>
      </c>
      <c r="X355" s="6">
        <f t="shared" si="79"/>
        <v>78.535574999999994</v>
      </c>
      <c r="Y355" s="138">
        <f>0.7*$Z355*(N355/$O355)</f>
        <v>61.083224999999992</v>
      </c>
      <c r="Z355" s="138">
        <v>87.261749999999992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35" hidden="1" customHeight="1" outlineLevel="2" x14ac:dyDescent="0.25">
      <c r="A356" s="107"/>
      <c r="B356" s="98"/>
      <c r="C356" s="18"/>
      <c r="D356" s="18"/>
      <c r="E356" s="18"/>
      <c r="F356" s="14"/>
      <c r="G356" s="89"/>
      <c r="H356" s="89"/>
      <c r="I356" s="104"/>
      <c r="J356" s="104" t="s">
        <v>138</v>
      </c>
      <c r="K356" s="250">
        <f t="shared" si="73"/>
        <v>1617.35625</v>
      </c>
      <c r="L356" s="250">
        <f t="shared" si="73"/>
        <v>1617.35625</v>
      </c>
      <c r="M356" s="250">
        <f t="shared" si="73"/>
        <v>1617.35625</v>
      </c>
      <c r="N356" s="250">
        <f t="shared" si="77"/>
        <v>1617.35625</v>
      </c>
      <c r="O356" s="137">
        <v>1617.35625</v>
      </c>
      <c r="P356" s="137">
        <v>0</v>
      </c>
      <c r="Q356" s="137">
        <v>0</v>
      </c>
      <c r="R356" s="137">
        <v>0</v>
      </c>
      <c r="S356" s="137">
        <v>0</v>
      </c>
      <c r="T356" s="89"/>
      <c r="U356" s="104" t="s">
        <v>138</v>
      </c>
      <c r="V356" s="6">
        <f t="shared" si="78"/>
        <v>38.558504032258035</v>
      </c>
      <c r="W356" s="6">
        <f t="shared" si="80"/>
        <v>59.590415322580597</v>
      </c>
      <c r="X356" s="6">
        <f t="shared" si="79"/>
        <v>63.095733870967692</v>
      </c>
      <c r="Y356" s="138">
        <f>0.7*$Z356*(N356/$O356)</f>
        <v>49.074459677419313</v>
      </c>
      <c r="Z356" s="138">
        <v>70.106370967741881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35" hidden="1" customHeight="1" outlineLevel="2" x14ac:dyDescent="0.25">
      <c r="A357" s="107"/>
      <c r="B357" s="98"/>
      <c r="C357" s="18"/>
      <c r="D357" s="18"/>
      <c r="E357" s="18"/>
      <c r="F357" s="14"/>
      <c r="G357" s="89"/>
      <c r="H357" s="89"/>
      <c r="I357" s="104"/>
      <c r="J357" s="104" t="s">
        <v>139</v>
      </c>
      <c r="K357" s="250">
        <f t="shared" si="73"/>
        <v>100</v>
      </c>
      <c r="L357" s="250">
        <f t="shared" si="73"/>
        <v>100</v>
      </c>
      <c r="M357" s="250">
        <f t="shared" si="73"/>
        <v>100</v>
      </c>
      <c r="N357" s="250">
        <f t="shared" si="77"/>
        <v>100</v>
      </c>
      <c r="O357" s="137">
        <v>100</v>
      </c>
      <c r="P357" s="137">
        <v>0</v>
      </c>
      <c r="Q357" s="137">
        <v>0</v>
      </c>
      <c r="R357" s="137">
        <v>0</v>
      </c>
      <c r="S357" s="137">
        <v>0</v>
      </c>
      <c r="T357" s="89"/>
      <c r="U357" s="104" t="s">
        <v>139</v>
      </c>
      <c r="V357" s="6">
        <f t="shared" si="78"/>
        <v>0.49500000000000005</v>
      </c>
      <c r="W357" s="6">
        <f t="shared" si="80"/>
        <v>0.76500000000000001</v>
      </c>
      <c r="X357" s="6">
        <f t="shared" si="79"/>
        <v>0.81</v>
      </c>
      <c r="Y357" s="6">
        <f t="shared" ref="Y357:Y364" si="81">$Z357*(N357/$O357)</f>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35" hidden="1" customHeight="1" outlineLevel="2" x14ac:dyDescent="0.25">
      <c r="A358" s="107"/>
      <c r="B358" s="98"/>
      <c r="C358" s="18"/>
      <c r="D358" s="18"/>
      <c r="E358" s="18"/>
      <c r="F358" s="14"/>
      <c r="G358" s="89"/>
      <c r="H358" s="89"/>
      <c r="I358" s="104"/>
      <c r="J358" s="104" t="s">
        <v>140</v>
      </c>
      <c r="K358" s="250">
        <f t="shared" si="73"/>
        <v>100</v>
      </c>
      <c r="L358" s="250">
        <f t="shared" si="73"/>
        <v>100</v>
      </c>
      <c r="M358" s="250">
        <f t="shared" si="73"/>
        <v>100</v>
      </c>
      <c r="N358" s="250">
        <f t="shared" si="77"/>
        <v>100</v>
      </c>
      <c r="O358" s="137">
        <v>100</v>
      </c>
      <c r="P358" s="137">
        <v>0</v>
      </c>
      <c r="Q358" s="137">
        <v>0</v>
      </c>
      <c r="R358" s="137">
        <v>0</v>
      </c>
      <c r="S358" s="137">
        <v>0</v>
      </c>
      <c r="T358" s="89"/>
      <c r="U358" s="104" t="s">
        <v>140</v>
      </c>
      <c r="V358" s="6">
        <f t="shared" si="78"/>
        <v>0.49500000000000005</v>
      </c>
      <c r="W358" s="6">
        <f t="shared" si="80"/>
        <v>0.76500000000000001</v>
      </c>
      <c r="X358" s="6">
        <f t="shared" si="79"/>
        <v>0.81</v>
      </c>
      <c r="Y358" s="6">
        <f t="shared" si="81"/>
        <v>0.9</v>
      </c>
      <c r="Z358" s="138">
        <v>0.9</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35" hidden="1" customHeight="1" outlineLevel="2" x14ac:dyDescent="0.25">
      <c r="A359" s="107"/>
      <c r="B359" s="98"/>
      <c r="C359" s="18"/>
      <c r="D359" s="18"/>
      <c r="E359" s="18"/>
      <c r="F359" s="14"/>
      <c r="G359" s="89"/>
      <c r="H359" s="89"/>
      <c r="I359" s="104"/>
      <c r="J359" s="104" t="s">
        <v>141</v>
      </c>
      <c r="K359" s="250">
        <f t="shared" si="73"/>
        <v>100</v>
      </c>
      <c r="L359" s="250">
        <f t="shared" si="73"/>
        <v>100</v>
      </c>
      <c r="M359" s="250">
        <f t="shared" si="73"/>
        <v>100</v>
      </c>
      <c r="N359" s="250">
        <f t="shared" si="77"/>
        <v>100</v>
      </c>
      <c r="O359" s="137">
        <v>100</v>
      </c>
      <c r="P359" s="137">
        <v>0</v>
      </c>
      <c r="Q359" s="137">
        <v>0</v>
      </c>
      <c r="R359" s="137">
        <v>0</v>
      </c>
      <c r="S359" s="137">
        <v>0</v>
      </c>
      <c r="T359" s="89"/>
      <c r="U359" s="104" t="s">
        <v>141</v>
      </c>
      <c r="V359" s="6">
        <f t="shared" si="78"/>
        <v>0.49500000000000011</v>
      </c>
      <c r="W359" s="6">
        <f t="shared" si="80"/>
        <v>0.76500000000000012</v>
      </c>
      <c r="X359" s="6">
        <f t="shared" si="79"/>
        <v>0.81000000000000016</v>
      </c>
      <c r="Y359" s="6">
        <f t="shared" si="81"/>
        <v>0.90000000000000013</v>
      </c>
      <c r="Z359" s="138">
        <v>0.90000000000000013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35" hidden="1" customHeight="1" outlineLevel="2" x14ac:dyDescent="0.25">
      <c r="A360" s="107"/>
      <c r="B360" s="98"/>
      <c r="C360" s="18"/>
      <c r="D360" s="18"/>
      <c r="E360" s="18"/>
      <c r="F360" s="14"/>
      <c r="G360" s="89"/>
      <c r="H360" s="89"/>
      <c r="I360" s="104"/>
      <c r="J360" s="104" t="s">
        <v>142</v>
      </c>
      <c r="K360" s="250">
        <f t="shared" si="73"/>
        <v>100</v>
      </c>
      <c r="L360" s="250">
        <f t="shared" si="73"/>
        <v>100</v>
      </c>
      <c r="M360" s="250">
        <f t="shared" si="73"/>
        <v>100</v>
      </c>
      <c r="N360" s="250">
        <f t="shared" si="77"/>
        <v>100</v>
      </c>
      <c r="O360" s="137">
        <v>100</v>
      </c>
      <c r="P360" s="137">
        <v>0</v>
      </c>
      <c r="Q360" s="137">
        <v>0</v>
      </c>
      <c r="R360" s="137">
        <v>0</v>
      </c>
      <c r="S360" s="137">
        <v>0</v>
      </c>
      <c r="T360" s="89"/>
      <c r="U360" s="104" t="s">
        <v>142</v>
      </c>
      <c r="V360" s="6">
        <f t="shared" si="78"/>
        <v>0.49500000000000005</v>
      </c>
      <c r="W360" s="6">
        <f t="shared" si="80"/>
        <v>0.76500000000000001</v>
      </c>
      <c r="X360" s="6">
        <f t="shared" si="79"/>
        <v>0.81</v>
      </c>
      <c r="Y360" s="6">
        <f t="shared" si="81"/>
        <v>0.9</v>
      </c>
      <c r="Z360" s="138">
        <v>0.9</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35" hidden="1" customHeight="1" outlineLevel="2" x14ac:dyDescent="0.25">
      <c r="A361" s="107"/>
      <c r="B361" s="98"/>
      <c r="C361" s="18"/>
      <c r="D361" s="18"/>
      <c r="E361" s="18"/>
      <c r="F361" s="14"/>
      <c r="G361" s="89"/>
      <c r="H361" s="89"/>
      <c r="I361" s="104" t="s">
        <v>792</v>
      </c>
      <c r="J361" s="104" t="s">
        <v>382</v>
      </c>
      <c r="K361" s="250">
        <f t="shared" si="73"/>
        <v>350.51428571428568</v>
      </c>
      <c r="L361" s="250">
        <f t="shared" si="73"/>
        <v>350.51428571428568</v>
      </c>
      <c r="M361" s="250">
        <f t="shared" si="73"/>
        <v>350.51428571428568</v>
      </c>
      <c r="N361" s="250">
        <f t="shared" si="77"/>
        <v>350.51428571428568</v>
      </c>
      <c r="O361" s="137">
        <v>350.51428571428568</v>
      </c>
      <c r="P361" s="137">
        <v>0</v>
      </c>
      <c r="Q361" s="137">
        <v>0</v>
      </c>
      <c r="R361" s="137">
        <v>0</v>
      </c>
      <c r="S361" s="137">
        <v>0</v>
      </c>
      <c r="T361" s="89"/>
      <c r="U361" s="104" t="s">
        <v>382</v>
      </c>
      <c r="V361" s="6">
        <f t="shared" si="78"/>
        <v>7.9510076530612261</v>
      </c>
      <c r="W361" s="6">
        <f t="shared" si="80"/>
        <v>12.287920918367348</v>
      </c>
      <c r="X361" s="6">
        <f t="shared" si="79"/>
        <v>13.010739795918369</v>
      </c>
      <c r="Y361" s="6">
        <f t="shared" si="81"/>
        <v>14.45637755102041</v>
      </c>
      <c r="Z361" s="138">
        <v>14.45637755102041</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35" hidden="1" customHeight="1" outlineLevel="2" x14ac:dyDescent="0.25">
      <c r="A362" s="107"/>
      <c r="B362" s="98"/>
      <c r="C362" s="18"/>
      <c r="D362" s="18"/>
      <c r="E362" s="18"/>
      <c r="F362" s="14"/>
      <c r="G362" s="89"/>
      <c r="H362" s="89"/>
      <c r="I362" s="104"/>
      <c r="J362" s="104" t="s">
        <v>134</v>
      </c>
      <c r="K362" s="250">
        <f t="shared" si="73"/>
        <v>534.375</v>
      </c>
      <c r="L362" s="250">
        <f t="shared" si="73"/>
        <v>534.375</v>
      </c>
      <c r="M362" s="250">
        <f t="shared" si="73"/>
        <v>534.375</v>
      </c>
      <c r="N362" s="250">
        <f t="shared" si="77"/>
        <v>534.375</v>
      </c>
      <c r="O362" s="137">
        <v>534.375</v>
      </c>
      <c r="P362" s="137">
        <v>0</v>
      </c>
      <c r="Q362" s="137">
        <v>0</v>
      </c>
      <c r="R362" s="137">
        <v>0</v>
      </c>
      <c r="S362" s="137">
        <v>0</v>
      </c>
      <c r="T362" s="89"/>
      <c r="U362" s="104" t="s">
        <v>134</v>
      </c>
      <c r="V362" s="6">
        <f t="shared" si="78"/>
        <v>10.102281757703086</v>
      </c>
      <c r="W362" s="6">
        <f t="shared" si="80"/>
        <v>15.612617261904767</v>
      </c>
      <c r="X362" s="6">
        <f t="shared" si="79"/>
        <v>16.53100651260505</v>
      </c>
      <c r="Y362" s="6">
        <f t="shared" si="81"/>
        <v>18.367785014005609</v>
      </c>
      <c r="Z362" s="138">
        <v>18.367785014005609</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35" hidden="1" customHeight="1" outlineLevel="2" x14ac:dyDescent="0.25">
      <c r="A363" s="107"/>
      <c r="B363" s="98"/>
      <c r="C363" s="18"/>
      <c r="D363" s="18"/>
      <c r="E363" s="18"/>
      <c r="F363" s="14"/>
      <c r="G363" s="89"/>
      <c r="H363" s="89"/>
      <c r="I363" s="104"/>
      <c r="J363" s="104" t="s">
        <v>135</v>
      </c>
      <c r="K363" s="250">
        <f t="shared" si="73"/>
        <v>599.00416666666672</v>
      </c>
      <c r="L363" s="250">
        <f t="shared" si="73"/>
        <v>599.00416666666672</v>
      </c>
      <c r="M363" s="250">
        <f t="shared" si="73"/>
        <v>599.00416666666672</v>
      </c>
      <c r="N363" s="250">
        <f t="shared" si="77"/>
        <v>599.00416666666672</v>
      </c>
      <c r="O363" s="137">
        <v>599.00416666666672</v>
      </c>
      <c r="P363" s="137">
        <v>0</v>
      </c>
      <c r="Q363" s="137">
        <v>0</v>
      </c>
      <c r="R363" s="137">
        <v>0</v>
      </c>
      <c r="S363" s="137">
        <v>0</v>
      </c>
      <c r="T363" s="89"/>
      <c r="U363" s="104" t="s">
        <v>135</v>
      </c>
      <c r="V363" s="6">
        <f t="shared" si="78"/>
        <v>15.131501096491228</v>
      </c>
      <c r="W363" s="138">
        <f>0.7*$Z363*(L363/$O363)</f>
        <v>19.258274122807013</v>
      </c>
      <c r="X363" s="6">
        <f t="shared" si="79"/>
        <v>24.760638157894736</v>
      </c>
      <c r="Y363" s="6">
        <f t="shared" si="81"/>
        <v>27.511820175438594</v>
      </c>
      <c r="Z363" s="138">
        <v>27.511820175438594</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35" hidden="1" customHeight="1" outlineLevel="2" x14ac:dyDescent="0.25">
      <c r="A364" s="107"/>
      <c r="B364" s="98"/>
      <c r="C364" s="18"/>
      <c r="D364" s="18"/>
      <c r="E364" s="18"/>
      <c r="F364" s="14"/>
      <c r="G364" s="89"/>
      <c r="H364" s="89"/>
      <c r="I364" s="104"/>
      <c r="J364" s="104" t="s">
        <v>136</v>
      </c>
      <c r="K364" s="250">
        <f t="shared" si="73"/>
        <v>1102.1291666666668</v>
      </c>
      <c r="L364" s="250">
        <f t="shared" si="73"/>
        <v>1102.1291666666668</v>
      </c>
      <c r="M364" s="250">
        <f t="shared" si="73"/>
        <v>1102.1291666666668</v>
      </c>
      <c r="N364" s="250">
        <f t="shared" si="77"/>
        <v>1102.1291666666668</v>
      </c>
      <c r="O364" s="137">
        <v>1102.1291666666668</v>
      </c>
      <c r="P364" s="137">
        <v>0</v>
      </c>
      <c r="Q364" s="137">
        <v>0</v>
      </c>
      <c r="R364" s="137">
        <v>0</v>
      </c>
      <c r="S364" s="137">
        <v>0</v>
      </c>
      <c r="T364" s="89"/>
      <c r="U364" s="104" t="s">
        <v>136</v>
      </c>
      <c r="V364" s="6">
        <f t="shared" si="78"/>
        <v>33.406607142857148</v>
      </c>
      <c r="W364" s="6">
        <f t="shared" ref="W364:W372" si="82">0.85*$Z364*(L364/$O364)</f>
        <v>51.628392857142863</v>
      </c>
      <c r="X364" s="6">
        <f t="shared" si="79"/>
        <v>54.665357142857147</v>
      </c>
      <c r="Y364" s="6">
        <f t="shared" si="81"/>
        <v>60.739285714285721</v>
      </c>
      <c r="Z364" s="138">
        <v>60.739285714285721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35" hidden="1" customHeight="1" outlineLevel="2" x14ac:dyDescent="0.25">
      <c r="A365" s="107"/>
      <c r="B365" s="98"/>
      <c r="C365" s="18"/>
      <c r="D365" s="18"/>
      <c r="E365" s="18"/>
      <c r="F365" s="14"/>
      <c r="G365" s="89"/>
      <c r="H365" s="89"/>
      <c r="I365" s="104"/>
      <c r="J365" s="104" t="s">
        <v>137</v>
      </c>
      <c r="K365" s="250">
        <f t="shared" si="73"/>
        <v>1907.4208333333336</v>
      </c>
      <c r="L365" s="250">
        <f t="shared" si="73"/>
        <v>1907.4208333333336</v>
      </c>
      <c r="M365" s="250">
        <f t="shared" si="73"/>
        <v>1907.4208333333336</v>
      </c>
      <c r="N365" s="250">
        <f t="shared" si="77"/>
        <v>1907.4208333333336</v>
      </c>
      <c r="O365" s="137">
        <v>1907.4208333333336</v>
      </c>
      <c r="P365" s="137">
        <v>0</v>
      </c>
      <c r="Q365" s="137">
        <v>0</v>
      </c>
      <c r="R365" s="137">
        <v>0</v>
      </c>
      <c r="S365" s="137">
        <v>0</v>
      </c>
      <c r="T365" s="89"/>
      <c r="U365" s="104" t="s">
        <v>137</v>
      </c>
      <c r="V365" s="6">
        <f t="shared" si="78"/>
        <v>47.993962500000002</v>
      </c>
      <c r="W365" s="6">
        <f t="shared" si="82"/>
        <v>74.172487499999988</v>
      </c>
      <c r="X365" s="6">
        <f t="shared" si="79"/>
        <v>78.535574999999994</v>
      </c>
      <c r="Y365" s="138">
        <f>0.7*$Z365*(N365/$O365)</f>
        <v>61.083224999999992</v>
      </c>
      <c r="Z365" s="138">
        <v>87.261749999999992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35" hidden="1" customHeight="1" outlineLevel="2" x14ac:dyDescent="0.25">
      <c r="A366" s="107"/>
      <c r="B366" s="98"/>
      <c r="C366" s="18"/>
      <c r="D366" s="18"/>
      <c r="E366" s="18"/>
      <c r="F366" s="14"/>
      <c r="G366" s="89"/>
      <c r="H366" s="89"/>
      <c r="I366" s="104"/>
      <c r="J366" s="104" t="s">
        <v>138</v>
      </c>
      <c r="K366" s="250">
        <f t="shared" si="73"/>
        <v>2519.6374999999998</v>
      </c>
      <c r="L366" s="250">
        <f t="shared" si="73"/>
        <v>2519.6374999999998</v>
      </c>
      <c r="M366" s="250">
        <f t="shared" si="73"/>
        <v>2519.6374999999998</v>
      </c>
      <c r="N366" s="250">
        <f t="shared" si="77"/>
        <v>2519.6374999999998</v>
      </c>
      <c r="O366" s="137">
        <v>2519.6374999999998</v>
      </c>
      <c r="P366" s="137">
        <v>0</v>
      </c>
      <c r="Q366" s="137">
        <v>0</v>
      </c>
      <c r="R366" s="137">
        <v>0</v>
      </c>
      <c r="S366" s="137">
        <v>0</v>
      </c>
      <c r="T366" s="89"/>
      <c r="U366" s="104" t="s">
        <v>138</v>
      </c>
      <c r="V366" s="6">
        <f t="shared" si="78"/>
        <v>17.635326923076924</v>
      </c>
      <c r="W366" s="6">
        <f t="shared" si="82"/>
        <v>27.254596153846151</v>
      </c>
      <c r="X366" s="6">
        <f t="shared" si="79"/>
        <v>28.857807692307691</v>
      </c>
      <c r="Y366" s="138">
        <f>0.7*$Z366*(N366/$O366)</f>
        <v>22.444961538461538</v>
      </c>
      <c r="Z366" s="138">
        <v>32.064230769230768</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35" hidden="1" customHeight="1" outlineLevel="2" x14ac:dyDescent="0.25">
      <c r="A367" s="107"/>
      <c r="B367" s="98"/>
      <c r="C367" s="18"/>
      <c r="D367" s="18"/>
      <c r="E367" s="18"/>
      <c r="F367" s="14"/>
      <c r="G367" s="89"/>
      <c r="H367" s="89"/>
      <c r="I367" s="104"/>
      <c r="J367" s="104" t="s">
        <v>139</v>
      </c>
      <c r="K367" s="250">
        <f t="shared" si="73"/>
        <v>100</v>
      </c>
      <c r="L367" s="250">
        <f t="shared" si="73"/>
        <v>100</v>
      </c>
      <c r="M367" s="250">
        <f t="shared" si="73"/>
        <v>100</v>
      </c>
      <c r="N367" s="250">
        <f t="shared" si="77"/>
        <v>100</v>
      </c>
      <c r="O367" s="137">
        <v>100</v>
      </c>
      <c r="P367" s="137">
        <v>0</v>
      </c>
      <c r="Q367" s="137">
        <v>0</v>
      </c>
      <c r="R367" s="137">
        <v>0</v>
      </c>
      <c r="S367" s="137">
        <v>0</v>
      </c>
      <c r="T367" s="89"/>
      <c r="U367" s="104" t="s">
        <v>139</v>
      </c>
      <c r="V367" s="6">
        <f t="shared" si="78"/>
        <v>0.49500000000000005</v>
      </c>
      <c r="W367" s="6">
        <f t="shared" si="82"/>
        <v>0.76500000000000001</v>
      </c>
      <c r="X367" s="6">
        <f t="shared" si="79"/>
        <v>0.81</v>
      </c>
      <c r="Y367" s="6">
        <f t="shared" ref="Y367:Y374" si="83">$Z367*(N367/$O367)</f>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35" hidden="1" customHeight="1" outlineLevel="2" x14ac:dyDescent="0.25">
      <c r="A368" s="107"/>
      <c r="B368" s="98"/>
      <c r="C368" s="18"/>
      <c r="D368" s="18"/>
      <c r="E368" s="18"/>
      <c r="F368" s="14"/>
      <c r="G368" s="89"/>
      <c r="H368" s="89"/>
      <c r="I368" s="104"/>
      <c r="J368" s="104" t="s">
        <v>140</v>
      </c>
      <c r="K368" s="250">
        <f t="shared" si="73"/>
        <v>100</v>
      </c>
      <c r="L368" s="250">
        <f t="shared" si="73"/>
        <v>100</v>
      </c>
      <c r="M368" s="250">
        <f t="shared" si="73"/>
        <v>100</v>
      </c>
      <c r="N368" s="250">
        <f t="shared" si="77"/>
        <v>100</v>
      </c>
      <c r="O368" s="137">
        <v>100</v>
      </c>
      <c r="P368" s="137">
        <v>0</v>
      </c>
      <c r="Q368" s="137">
        <v>0</v>
      </c>
      <c r="R368" s="137">
        <v>0</v>
      </c>
      <c r="S368" s="137">
        <v>0</v>
      </c>
      <c r="T368" s="89"/>
      <c r="U368" s="104" t="s">
        <v>140</v>
      </c>
      <c r="V368" s="6">
        <f t="shared" si="78"/>
        <v>0.49500000000000005</v>
      </c>
      <c r="W368" s="6">
        <f t="shared" si="82"/>
        <v>0.76500000000000001</v>
      </c>
      <c r="X368" s="6">
        <f t="shared" si="79"/>
        <v>0.81</v>
      </c>
      <c r="Y368" s="6">
        <f t="shared" si="83"/>
        <v>0.9</v>
      </c>
      <c r="Z368" s="138">
        <v>0.9</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35" hidden="1" customHeight="1" outlineLevel="2" x14ac:dyDescent="0.25">
      <c r="A369" s="107"/>
      <c r="B369" s="98"/>
      <c r="C369" s="18"/>
      <c r="D369" s="18"/>
      <c r="E369" s="18"/>
      <c r="F369" s="14"/>
      <c r="G369" s="89"/>
      <c r="H369" s="89"/>
      <c r="I369" s="104"/>
      <c r="J369" s="104" t="s">
        <v>141</v>
      </c>
      <c r="K369" s="250">
        <f t="shared" si="73"/>
        <v>100</v>
      </c>
      <c r="L369" s="250">
        <f t="shared" si="73"/>
        <v>100</v>
      </c>
      <c r="M369" s="250">
        <f t="shared" si="73"/>
        <v>100</v>
      </c>
      <c r="N369" s="250">
        <f t="shared" si="77"/>
        <v>100</v>
      </c>
      <c r="O369" s="137">
        <v>100</v>
      </c>
      <c r="P369" s="137">
        <v>0</v>
      </c>
      <c r="Q369" s="137">
        <v>0</v>
      </c>
      <c r="R369" s="137">
        <v>0</v>
      </c>
      <c r="S369" s="137">
        <v>0</v>
      </c>
      <c r="T369" s="89"/>
      <c r="U369" s="104" t="s">
        <v>141</v>
      </c>
      <c r="V369" s="6">
        <f t="shared" si="78"/>
        <v>0.49500000000000011</v>
      </c>
      <c r="W369" s="6">
        <f t="shared" si="82"/>
        <v>0.76500000000000012</v>
      </c>
      <c r="X369" s="6">
        <f t="shared" si="79"/>
        <v>0.81000000000000016</v>
      </c>
      <c r="Y369" s="6">
        <f t="shared" si="83"/>
        <v>0.90000000000000013</v>
      </c>
      <c r="Z369" s="138">
        <v>0.90000000000000013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35" hidden="1" customHeight="1" outlineLevel="2" x14ac:dyDescent="0.25">
      <c r="A370" s="107"/>
      <c r="B370" s="98"/>
      <c r="C370" s="18"/>
      <c r="D370" s="18"/>
      <c r="E370" s="18"/>
      <c r="F370" s="14"/>
      <c r="G370" s="89"/>
      <c r="H370" s="89"/>
      <c r="I370" s="104"/>
      <c r="J370" s="104" t="s">
        <v>142</v>
      </c>
      <c r="K370" s="250">
        <f t="shared" si="73"/>
        <v>100</v>
      </c>
      <c r="L370" s="250">
        <f t="shared" si="73"/>
        <v>100</v>
      </c>
      <c r="M370" s="250">
        <f t="shared" si="73"/>
        <v>100</v>
      </c>
      <c r="N370" s="250">
        <f t="shared" si="77"/>
        <v>100</v>
      </c>
      <c r="O370" s="137">
        <v>100</v>
      </c>
      <c r="P370" s="137">
        <v>0</v>
      </c>
      <c r="Q370" s="137">
        <v>0</v>
      </c>
      <c r="R370" s="137">
        <v>0</v>
      </c>
      <c r="S370" s="137">
        <v>0</v>
      </c>
      <c r="T370" s="89"/>
      <c r="U370" s="104" t="s">
        <v>142</v>
      </c>
      <c r="V370" s="6">
        <f t="shared" si="78"/>
        <v>0.49500000000000005</v>
      </c>
      <c r="W370" s="6">
        <f t="shared" si="82"/>
        <v>0.76500000000000001</v>
      </c>
      <c r="X370" s="6">
        <f t="shared" si="79"/>
        <v>0.81</v>
      </c>
      <c r="Y370" s="6">
        <f t="shared" si="83"/>
        <v>0.9</v>
      </c>
      <c r="Z370" s="138">
        <v>0.9</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35" hidden="1" customHeight="1" outlineLevel="2" x14ac:dyDescent="0.25">
      <c r="A371" s="107"/>
      <c r="B371" s="98"/>
      <c r="C371" s="18"/>
      <c r="D371" s="18"/>
      <c r="E371" s="18"/>
      <c r="F371" s="14"/>
      <c r="G371" s="89"/>
      <c r="H371" s="89"/>
      <c r="I371" s="104" t="s">
        <v>793</v>
      </c>
      <c r="J371" s="104" t="s">
        <v>382</v>
      </c>
      <c r="K371" s="250">
        <f t="shared" si="73"/>
        <v>100</v>
      </c>
      <c r="L371" s="250">
        <f t="shared" si="73"/>
        <v>100</v>
      </c>
      <c r="M371" s="250">
        <f t="shared" si="73"/>
        <v>100</v>
      </c>
      <c r="N371" s="250">
        <f t="shared" si="77"/>
        <v>100</v>
      </c>
      <c r="O371" s="137">
        <v>100</v>
      </c>
      <c r="P371" s="137">
        <v>0</v>
      </c>
      <c r="Q371" s="137">
        <v>0</v>
      </c>
      <c r="R371" s="137">
        <v>0</v>
      </c>
      <c r="S371" s="137">
        <v>0</v>
      </c>
      <c r="T371" s="89"/>
      <c r="U371" s="104" t="s">
        <v>382</v>
      </c>
      <c r="V371" s="6">
        <f t="shared" si="78"/>
        <v>0.41250000000000003</v>
      </c>
      <c r="W371" s="6">
        <f t="shared" si="82"/>
        <v>0.63749999999999996</v>
      </c>
      <c r="X371" s="6">
        <f t="shared" si="79"/>
        <v>0.67500000000000004</v>
      </c>
      <c r="Y371" s="6">
        <f t="shared" si="83"/>
        <v>0.75</v>
      </c>
      <c r="Z371" s="138">
        <v>0.75</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35" hidden="1" customHeight="1" outlineLevel="2" x14ac:dyDescent="0.25">
      <c r="A372" s="107"/>
      <c r="B372" s="98"/>
      <c r="C372" s="18"/>
      <c r="D372" s="18"/>
      <c r="E372" s="18"/>
      <c r="F372" s="14"/>
      <c r="G372" s="89"/>
      <c r="H372" s="89"/>
      <c r="I372" s="104"/>
      <c r="J372" s="104" t="s">
        <v>134</v>
      </c>
      <c r="K372" s="250">
        <f t="shared" si="73"/>
        <v>220.89499999999998</v>
      </c>
      <c r="L372" s="250">
        <f t="shared" si="73"/>
        <v>220.89499999999998</v>
      </c>
      <c r="M372" s="250">
        <f t="shared" si="73"/>
        <v>220.89499999999998</v>
      </c>
      <c r="N372" s="250">
        <f t="shared" si="77"/>
        <v>220.89499999999998</v>
      </c>
      <c r="O372" s="137">
        <v>220.89499999999998</v>
      </c>
      <c r="P372" s="137">
        <v>0</v>
      </c>
      <c r="Q372" s="137">
        <v>0</v>
      </c>
      <c r="R372" s="137">
        <v>0</v>
      </c>
      <c r="S372" s="137">
        <v>0</v>
      </c>
      <c r="T372" s="89"/>
      <c r="U372" s="104" t="s">
        <v>134</v>
      </c>
      <c r="V372" s="6">
        <f t="shared" si="78"/>
        <v>8.2333459383753453</v>
      </c>
      <c r="W372" s="6">
        <f t="shared" si="82"/>
        <v>12.724261904761896</v>
      </c>
      <c r="X372" s="6">
        <f t="shared" si="79"/>
        <v>13.472747899159655</v>
      </c>
      <c r="Y372" s="6">
        <f t="shared" si="83"/>
        <v>14.969719887955172</v>
      </c>
      <c r="Z372" s="138">
        <v>14.969719887955172</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35" hidden="1" customHeight="1" outlineLevel="2" x14ac:dyDescent="0.25">
      <c r="A373" s="107"/>
      <c r="B373" s="98"/>
      <c r="C373" s="18"/>
      <c r="D373" s="18"/>
      <c r="E373" s="18"/>
      <c r="F373" s="14"/>
      <c r="G373" s="89"/>
      <c r="H373" s="89"/>
      <c r="I373" s="104"/>
      <c r="J373" s="104" t="s">
        <v>135</v>
      </c>
      <c r="K373" s="250">
        <f t="shared" si="73"/>
        <v>598.87499999999989</v>
      </c>
      <c r="L373" s="250">
        <f t="shared" si="73"/>
        <v>598.87499999999989</v>
      </c>
      <c r="M373" s="250">
        <f t="shared" si="73"/>
        <v>598.87499999999989</v>
      </c>
      <c r="N373" s="250">
        <f t="shared" si="77"/>
        <v>598.87499999999989</v>
      </c>
      <c r="O373" s="137">
        <v>598.87499999999989</v>
      </c>
      <c r="P373" s="137">
        <v>0</v>
      </c>
      <c r="Q373" s="137">
        <v>0</v>
      </c>
      <c r="R373" s="137">
        <v>0</v>
      </c>
      <c r="S373" s="137">
        <v>0</v>
      </c>
      <c r="T373" s="89"/>
      <c r="U373" s="104" t="s">
        <v>135</v>
      </c>
      <c r="V373" s="6">
        <f t="shared" si="78"/>
        <v>14.254914473684208</v>
      </c>
      <c r="W373" s="138">
        <f>0.7*$Z373*(L373/$O373)</f>
        <v>18.142618421052624</v>
      </c>
      <c r="X373" s="6">
        <f t="shared" si="79"/>
        <v>23.326223684210518</v>
      </c>
      <c r="Y373" s="6">
        <f t="shared" si="83"/>
        <v>25.918026315789465</v>
      </c>
      <c r="Z373" s="138">
        <v>25.918026315789465</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35" hidden="1" customHeight="1" outlineLevel="2" x14ac:dyDescent="0.25">
      <c r="A374" s="107"/>
      <c r="B374" s="98"/>
      <c r="C374" s="18"/>
      <c r="D374" s="18"/>
      <c r="E374" s="18"/>
      <c r="F374" s="14"/>
      <c r="G374" s="89"/>
      <c r="H374" s="89"/>
      <c r="I374" s="104"/>
      <c r="J374" s="104" t="s">
        <v>136</v>
      </c>
      <c r="K374" s="250">
        <f t="shared" si="73"/>
        <v>900.15666666666652</v>
      </c>
      <c r="L374" s="250">
        <f t="shared" si="73"/>
        <v>900.15666666666652</v>
      </c>
      <c r="M374" s="250">
        <f t="shared" si="73"/>
        <v>900.15666666666652</v>
      </c>
      <c r="N374" s="250">
        <f t="shared" si="77"/>
        <v>900.15666666666652</v>
      </c>
      <c r="O374" s="137">
        <v>900.15666666666652</v>
      </c>
      <c r="P374" s="137">
        <v>0</v>
      </c>
      <c r="Q374" s="137">
        <v>0</v>
      </c>
      <c r="R374" s="137">
        <v>0</v>
      </c>
      <c r="S374" s="137">
        <v>0</v>
      </c>
      <c r="T374" s="89"/>
      <c r="U374" s="104" t="s">
        <v>136</v>
      </c>
      <c r="V374" s="6">
        <f t="shared" si="78"/>
        <v>32.141999999999989</v>
      </c>
      <c r="W374" s="6">
        <f t="shared" ref="W374:W382" si="84">0.85*$Z374*(L374/$O374)</f>
        <v>49.673999999999978</v>
      </c>
      <c r="X374" s="6">
        <f t="shared" si="79"/>
        <v>52.595999999999982</v>
      </c>
      <c r="Y374" s="6">
        <f t="shared" si="83"/>
        <v>58.439999999999976</v>
      </c>
      <c r="Z374" s="138">
        <v>58.439999999999976</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35" hidden="1" customHeight="1" outlineLevel="2" x14ac:dyDescent="0.25">
      <c r="A375" s="107"/>
      <c r="B375" s="98"/>
      <c r="C375" s="18"/>
      <c r="D375" s="18"/>
      <c r="E375" s="18"/>
      <c r="F375" s="14"/>
      <c r="G375" s="89"/>
      <c r="H375" s="89"/>
      <c r="I375" s="104"/>
      <c r="J375" s="104" t="s">
        <v>137</v>
      </c>
      <c r="K375" s="250">
        <f t="shared" si="73"/>
        <v>1092.3666666666668</v>
      </c>
      <c r="L375" s="250">
        <f t="shared" si="73"/>
        <v>1092.3666666666668</v>
      </c>
      <c r="M375" s="250">
        <f t="shared" si="73"/>
        <v>1092.3666666666668</v>
      </c>
      <c r="N375" s="250">
        <f t="shared" si="77"/>
        <v>1092.3666666666668</v>
      </c>
      <c r="O375" s="137">
        <v>1092.3666666666668</v>
      </c>
      <c r="P375" s="137">
        <v>0</v>
      </c>
      <c r="Q375" s="137">
        <v>0</v>
      </c>
      <c r="R375" s="137">
        <v>0</v>
      </c>
      <c r="S375" s="137">
        <v>0</v>
      </c>
      <c r="T375" s="89"/>
      <c r="U375" s="104" t="s">
        <v>137</v>
      </c>
      <c r="V375" s="6">
        <f t="shared" si="78"/>
        <v>44.518155000000007</v>
      </c>
      <c r="W375" s="6">
        <f t="shared" si="84"/>
        <v>68.800785000000005</v>
      </c>
      <c r="X375" s="6">
        <f t="shared" si="79"/>
        <v>72.847890000000007</v>
      </c>
      <c r="Y375" s="138">
        <f>0.7*$Z375*(N375/$O375)</f>
        <v>56.659470000000006</v>
      </c>
      <c r="Z375" s="138">
        <v>80.942100000000011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35" hidden="1" customHeight="1" outlineLevel="2" x14ac:dyDescent="0.25">
      <c r="A376" s="107"/>
      <c r="B376" s="98"/>
      <c r="C376" s="18"/>
      <c r="D376" s="18"/>
      <c r="E376" s="18"/>
      <c r="F376" s="14"/>
      <c r="G376" s="89"/>
      <c r="H376" s="89"/>
      <c r="I376" s="104"/>
      <c r="J376" s="104" t="s">
        <v>138</v>
      </c>
      <c r="K376" s="250">
        <f t="shared" si="73"/>
        <v>1764.957142857143</v>
      </c>
      <c r="L376" s="250">
        <f t="shared" si="73"/>
        <v>1764.957142857143</v>
      </c>
      <c r="M376" s="250">
        <f t="shared" si="73"/>
        <v>1764.957142857143</v>
      </c>
      <c r="N376" s="250">
        <f t="shared" si="77"/>
        <v>1764.957142857143</v>
      </c>
      <c r="O376" s="137">
        <v>1764.957142857143</v>
      </c>
      <c r="P376" s="137">
        <v>0</v>
      </c>
      <c r="Q376" s="137">
        <v>0</v>
      </c>
      <c r="R376" s="137">
        <v>0</v>
      </c>
      <c r="S376" s="137">
        <v>0</v>
      </c>
      <c r="T376" s="89"/>
      <c r="U376" s="104" t="s">
        <v>138</v>
      </c>
      <c r="V376" s="6">
        <f t="shared" si="78"/>
        <v>33.775499999999987</v>
      </c>
      <c r="W376" s="6">
        <f t="shared" si="84"/>
        <v>52.198499999999974</v>
      </c>
      <c r="X376" s="6">
        <f t="shared" si="79"/>
        <v>55.268999999999977</v>
      </c>
      <c r="Y376" s="138">
        <f>0.7*$Z376*(N376/$O376)</f>
        <v>42.986999999999981</v>
      </c>
      <c r="Z376" s="138">
        <v>61.409999999999975</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35" hidden="1" customHeight="1" outlineLevel="2" x14ac:dyDescent="0.25">
      <c r="A377" s="107"/>
      <c r="B377" s="98"/>
      <c r="C377" s="18"/>
      <c r="D377" s="18"/>
      <c r="E377" s="18"/>
      <c r="F377" s="14"/>
      <c r="G377" s="89"/>
      <c r="H377" s="89"/>
      <c r="I377" s="104"/>
      <c r="J377" s="104" t="s">
        <v>139</v>
      </c>
      <c r="K377" s="250">
        <f t="shared" si="73"/>
        <v>100</v>
      </c>
      <c r="L377" s="250">
        <f t="shared" si="73"/>
        <v>100</v>
      </c>
      <c r="M377" s="250">
        <f t="shared" si="73"/>
        <v>100</v>
      </c>
      <c r="N377" s="250">
        <f t="shared" si="77"/>
        <v>100</v>
      </c>
      <c r="O377" s="137">
        <v>100</v>
      </c>
      <c r="P377" s="137">
        <v>0</v>
      </c>
      <c r="Q377" s="137">
        <v>0</v>
      </c>
      <c r="R377" s="137">
        <v>0</v>
      </c>
      <c r="S377" s="137">
        <v>0</v>
      </c>
      <c r="T377" s="89"/>
      <c r="U377" s="104" t="s">
        <v>139</v>
      </c>
      <c r="V377" s="6">
        <f t="shared" si="78"/>
        <v>0.49500000000000005</v>
      </c>
      <c r="W377" s="6">
        <f t="shared" si="84"/>
        <v>0.76500000000000001</v>
      </c>
      <c r="X377" s="6">
        <f t="shared" si="79"/>
        <v>0.81</v>
      </c>
      <c r="Y377" s="6">
        <f t="shared" ref="Y377:Y384" si="85">$Z377*(N377/$O377)</f>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35" hidden="1" customHeight="1" outlineLevel="2" x14ac:dyDescent="0.25">
      <c r="A378" s="107"/>
      <c r="B378" s="98"/>
      <c r="C378" s="18"/>
      <c r="D378" s="18"/>
      <c r="E378" s="18"/>
      <c r="F378" s="14"/>
      <c r="G378" s="89"/>
      <c r="H378" s="89"/>
      <c r="I378" s="104"/>
      <c r="J378" s="104" t="s">
        <v>140</v>
      </c>
      <c r="K378" s="250">
        <f t="shared" si="73"/>
        <v>100</v>
      </c>
      <c r="L378" s="250">
        <f t="shared" si="73"/>
        <v>100</v>
      </c>
      <c r="M378" s="250">
        <f t="shared" si="73"/>
        <v>100</v>
      </c>
      <c r="N378" s="250">
        <f t="shared" si="77"/>
        <v>100</v>
      </c>
      <c r="O378" s="137">
        <v>100</v>
      </c>
      <c r="P378" s="137">
        <v>0</v>
      </c>
      <c r="Q378" s="137">
        <v>0</v>
      </c>
      <c r="R378" s="137">
        <v>0</v>
      </c>
      <c r="S378" s="137">
        <v>0</v>
      </c>
      <c r="T378" s="89"/>
      <c r="U378" s="104" t="s">
        <v>140</v>
      </c>
      <c r="V378" s="6">
        <f t="shared" si="78"/>
        <v>0.49500000000000005</v>
      </c>
      <c r="W378" s="6">
        <f t="shared" si="84"/>
        <v>0.76500000000000001</v>
      </c>
      <c r="X378" s="6">
        <f t="shared" si="79"/>
        <v>0.81</v>
      </c>
      <c r="Y378" s="6">
        <f t="shared" si="85"/>
        <v>0.9</v>
      </c>
      <c r="Z378" s="138">
        <v>0.9</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35" hidden="1" customHeight="1" outlineLevel="2" x14ac:dyDescent="0.25">
      <c r="A379" s="107"/>
      <c r="B379" s="98"/>
      <c r="C379" s="18"/>
      <c r="D379" s="18"/>
      <c r="E379" s="18"/>
      <c r="F379" s="14"/>
      <c r="G379" s="89"/>
      <c r="H379" s="89"/>
      <c r="I379" s="104"/>
      <c r="J379" s="104" t="s">
        <v>141</v>
      </c>
      <c r="K379" s="250">
        <f t="shared" si="73"/>
        <v>100</v>
      </c>
      <c r="L379" s="250">
        <f t="shared" si="73"/>
        <v>100</v>
      </c>
      <c r="M379" s="250">
        <f t="shared" si="73"/>
        <v>100</v>
      </c>
      <c r="N379" s="250">
        <f t="shared" si="77"/>
        <v>100</v>
      </c>
      <c r="O379" s="137">
        <v>100</v>
      </c>
      <c r="P379" s="137">
        <v>0</v>
      </c>
      <c r="Q379" s="137">
        <v>0</v>
      </c>
      <c r="R379" s="137">
        <v>0</v>
      </c>
      <c r="S379" s="137">
        <v>0</v>
      </c>
      <c r="T379" s="89"/>
      <c r="U379" s="104" t="s">
        <v>141</v>
      </c>
      <c r="V379" s="6">
        <f t="shared" si="78"/>
        <v>0.49500000000000011</v>
      </c>
      <c r="W379" s="6">
        <f t="shared" si="84"/>
        <v>0.76500000000000012</v>
      </c>
      <c r="X379" s="6">
        <f t="shared" si="79"/>
        <v>0.81000000000000016</v>
      </c>
      <c r="Y379" s="6">
        <f t="shared" si="85"/>
        <v>0.90000000000000013</v>
      </c>
      <c r="Z379" s="138">
        <v>0.90000000000000013</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35" hidden="1" customHeight="1" outlineLevel="2" x14ac:dyDescent="0.25">
      <c r="A380" s="107"/>
      <c r="B380" s="98"/>
      <c r="C380" s="18"/>
      <c r="D380" s="18"/>
      <c r="E380" s="18"/>
      <c r="F380" s="14"/>
      <c r="G380" s="89"/>
      <c r="H380" s="89"/>
      <c r="I380" s="104"/>
      <c r="J380" s="104" t="s">
        <v>142</v>
      </c>
      <c r="K380" s="250">
        <f t="shared" si="73"/>
        <v>100</v>
      </c>
      <c r="L380" s="250">
        <f t="shared" si="73"/>
        <v>100</v>
      </c>
      <c r="M380" s="250">
        <f t="shared" si="73"/>
        <v>100</v>
      </c>
      <c r="N380" s="250">
        <f t="shared" si="77"/>
        <v>100</v>
      </c>
      <c r="O380" s="137">
        <v>100</v>
      </c>
      <c r="P380" s="137">
        <v>0</v>
      </c>
      <c r="Q380" s="137">
        <v>0</v>
      </c>
      <c r="R380" s="137">
        <v>0</v>
      </c>
      <c r="S380" s="137">
        <v>0</v>
      </c>
      <c r="T380" s="89"/>
      <c r="U380" s="104" t="s">
        <v>142</v>
      </c>
      <c r="V380" s="6">
        <f t="shared" si="78"/>
        <v>0.49500000000000005</v>
      </c>
      <c r="W380" s="6">
        <f t="shared" si="84"/>
        <v>0.76500000000000001</v>
      </c>
      <c r="X380" s="6">
        <f t="shared" si="79"/>
        <v>0.81</v>
      </c>
      <c r="Y380" s="6">
        <f t="shared" si="85"/>
        <v>0.9</v>
      </c>
      <c r="Z380" s="138">
        <v>0.9</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35" hidden="1" customHeight="1" outlineLevel="2" x14ac:dyDescent="0.25">
      <c r="A381" s="107"/>
      <c r="B381" s="98"/>
      <c r="C381" s="18"/>
      <c r="D381" s="18"/>
      <c r="E381" s="18"/>
      <c r="F381" s="14"/>
      <c r="G381" s="89"/>
      <c r="H381" s="89"/>
      <c r="I381" s="104" t="s">
        <v>794</v>
      </c>
      <c r="J381" s="104" t="s">
        <v>382</v>
      </c>
      <c r="K381" s="250">
        <f t="shared" si="73"/>
        <v>100</v>
      </c>
      <c r="L381" s="250">
        <f t="shared" si="73"/>
        <v>100</v>
      </c>
      <c r="M381" s="250">
        <f t="shared" si="73"/>
        <v>100</v>
      </c>
      <c r="N381" s="250">
        <f t="shared" si="77"/>
        <v>100</v>
      </c>
      <c r="O381" s="137">
        <v>100</v>
      </c>
      <c r="P381" s="137">
        <v>0</v>
      </c>
      <c r="Q381" s="137">
        <v>0</v>
      </c>
      <c r="R381" s="137">
        <v>0</v>
      </c>
      <c r="S381" s="137">
        <v>0</v>
      </c>
      <c r="T381" s="89"/>
      <c r="U381" s="104" t="s">
        <v>382</v>
      </c>
      <c r="V381" s="6">
        <f t="shared" si="78"/>
        <v>0.41250000000000003</v>
      </c>
      <c r="W381" s="6">
        <f t="shared" si="84"/>
        <v>0.63749999999999996</v>
      </c>
      <c r="X381" s="6">
        <f t="shared" si="79"/>
        <v>0.67500000000000004</v>
      </c>
      <c r="Y381" s="6">
        <f t="shared" si="85"/>
        <v>0.75</v>
      </c>
      <c r="Z381" s="138">
        <v>0.75</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35" hidden="1" customHeight="1" outlineLevel="2" x14ac:dyDescent="0.25">
      <c r="A382" s="107"/>
      <c r="B382" s="98"/>
      <c r="C382" s="18"/>
      <c r="D382" s="18"/>
      <c r="E382" s="18"/>
      <c r="F382" s="14"/>
      <c r="G382" s="89"/>
      <c r="H382" s="89"/>
      <c r="I382" s="104"/>
      <c r="J382" s="104" t="s">
        <v>134</v>
      </c>
      <c r="K382" s="250">
        <f t="shared" si="73"/>
        <v>220.89499999999998</v>
      </c>
      <c r="L382" s="250">
        <f t="shared" si="73"/>
        <v>220.89499999999998</v>
      </c>
      <c r="M382" s="250">
        <f t="shared" si="73"/>
        <v>220.89499999999998</v>
      </c>
      <c r="N382" s="250">
        <f t="shared" si="77"/>
        <v>220.89499999999998</v>
      </c>
      <c r="O382" s="137">
        <v>220.89499999999998</v>
      </c>
      <c r="P382" s="137">
        <v>0</v>
      </c>
      <c r="Q382" s="137">
        <v>0</v>
      </c>
      <c r="R382" s="137">
        <v>0</v>
      </c>
      <c r="S382" s="137">
        <v>0</v>
      </c>
      <c r="T382" s="89"/>
      <c r="U382" s="104" t="s">
        <v>134</v>
      </c>
      <c r="V382" s="6">
        <f t="shared" si="78"/>
        <v>8.1028968253968205</v>
      </c>
      <c r="W382" s="6">
        <f t="shared" si="84"/>
        <v>12.522658730158721</v>
      </c>
      <c r="X382" s="6">
        <f t="shared" si="79"/>
        <v>13.259285714285705</v>
      </c>
      <c r="Y382" s="6">
        <f t="shared" si="85"/>
        <v>14.732539682539672</v>
      </c>
      <c r="Z382" s="138">
        <v>14.732539682539672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35" hidden="1" customHeight="1" outlineLevel="2" x14ac:dyDescent="0.25">
      <c r="A383" s="107"/>
      <c r="B383" s="98"/>
      <c r="C383" s="18"/>
      <c r="D383" s="18"/>
      <c r="E383" s="18"/>
      <c r="F383" s="14"/>
      <c r="G383" s="89"/>
      <c r="H383" s="89"/>
      <c r="I383" s="104"/>
      <c r="J383" s="104" t="s">
        <v>135</v>
      </c>
      <c r="K383" s="250">
        <f t="shared" si="73"/>
        <v>598.87499999999989</v>
      </c>
      <c r="L383" s="250">
        <f t="shared" si="73"/>
        <v>598.87499999999989</v>
      </c>
      <c r="M383" s="250">
        <f t="shared" si="73"/>
        <v>598.87499999999989</v>
      </c>
      <c r="N383" s="250">
        <f t="shared" si="77"/>
        <v>598.87499999999989</v>
      </c>
      <c r="O383" s="137">
        <v>598.87499999999989</v>
      </c>
      <c r="P383" s="137">
        <v>0</v>
      </c>
      <c r="Q383" s="137">
        <v>0</v>
      </c>
      <c r="R383" s="137">
        <v>0</v>
      </c>
      <c r="S383" s="137">
        <v>0</v>
      </c>
      <c r="T383" s="89"/>
      <c r="U383" s="104" t="s">
        <v>135</v>
      </c>
      <c r="V383" s="6">
        <f t="shared" si="78"/>
        <v>14.168521052631579</v>
      </c>
      <c r="W383" s="138">
        <f>0.7*$Z383*(L383/$O383)</f>
        <v>18.032663157894735</v>
      </c>
      <c r="X383" s="6">
        <f t="shared" si="79"/>
        <v>23.184852631578945</v>
      </c>
      <c r="Y383" s="6">
        <f t="shared" si="85"/>
        <v>25.76094736842105</v>
      </c>
      <c r="Z383" s="138">
        <v>25.76094736842105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35" hidden="1" customHeight="1" outlineLevel="2" x14ac:dyDescent="0.25">
      <c r="A384" s="107"/>
      <c r="B384" s="98"/>
      <c r="C384" s="18"/>
      <c r="D384" s="18"/>
      <c r="E384" s="18"/>
      <c r="F384" s="14"/>
      <c r="G384" s="89"/>
      <c r="H384" s="89"/>
      <c r="I384" s="104"/>
      <c r="J384" s="104" t="s">
        <v>136</v>
      </c>
      <c r="K384" s="250">
        <f t="shared" si="73"/>
        <v>900.15666666666652</v>
      </c>
      <c r="L384" s="250">
        <f t="shared" si="73"/>
        <v>900.15666666666652</v>
      </c>
      <c r="M384" s="250">
        <f t="shared" si="73"/>
        <v>900.15666666666652</v>
      </c>
      <c r="N384" s="250">
        <f t="shared" si="77"/>
        <v>900.15666666666652</v>
      </c>
      <c r="O384" s="137">
        <v>900.15666666666652</v>
      </c>
      <c r="P384" s="137">
        <v>0</v>
      </c>
      <c r="Q384" s="137">
        <v>0</v>
      </c>
      <c r="R384" s="137">
        <v>0</v>
      </c>
      <c r="S384" s="137">
        <v>0</v>
      </c>
      <c r="T384" s="89"/>
      <c r="U384" s="104" t="s">
        <v>136</v>
      </c>
      <c r="V384" s="6">
        <f t="shared" si="78"/>
        <v>32.141999999999989</v>
      </c>
      <c r="W384" s="6">
        <f t="shared" ref="W384:W392" si="86">0.85*$Z384*(L384/$O384)</f>
        <v>49.673999999999978</v>
      </c>
      <c r="X384" s="6">
        <f t="shared" si="79"/>
        <v>52.595999999999982</v>
      </c>
      <c r="Y384" s="6">
        <f t="shared" si="85"/>
        <v>58.439999999999976</v>
      </c>
      <c r="Z384" s="138">
        <v>58.439999999999976</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35" hidden="1" customHeight="1" outlineLevel="2" x14ac:dyDescent="0.25">
      <c r="A385" s="107"/>
      <c r="B385" s="98"/>
      <c r="C385" s="18"/>
      <c r="D385" s="18"/>
      <c r="E385" s="18"/>
      <c r="F385" s="14"/>
      <c r="G385" s="89"/>
      <c r="H385" s="89"/>
      <c r="I385" s="104"/>
      <c r="J385" s="104" t="s">
        <v>137</v>
      </c>
      <c r="K385" s="250">
        <f t="shared" si="73"/>
        <v>1092.3666666666668</v>
      </c>
      <c r="L385" s="250">
        <f t="shared" si="73"/>
        <v>1092.3666666666668</v>
      </c>
      <c r="M385" s="250">
        <f t="shared" si="73"/>
        <v>1092.3666666666668</v>
      </c>
      <c r="N385" s="250">
        <f t="shared" ref="N385:N420" si="87">$O385</f>
        <v>1092.3666666666668</v>
      </c>
      <c r="O385" s="137">
        <v>1092.3666666666668</v>
      </c>
      <c r="P385" s="137">
        <v>0</v>
      </c>
      <c r="Q385" s="137">
        <v>0</v>
      </c>
      <c r="R385" s="137">
        <v>0</v>
      </c>
      <c r="S385" s="137">
        <v>0</v>
      </c>
      <c r="T385" s="89"/>
      <c r="U385" s="104" t="s">
        <v>137</v>
      </c>
      <c r="V385" s="6">
        <f t="shared" ref="V385:V420" si="88">0.55*$Z385*(K385/$O385)</f>
        <v>44.518155000000007</v>
      </c>
      <c r="W385" s="6">
        <f t="shared" si="86"/>
        <v>68.800785000000005</v>
      </c>
      <c r="X385" s="6">
        <f t="shared" ref="X385:X420" si="89">0.9*$Z385*(M385/$O385)</f>
        <v>72.847890000000007</v>
      </c>
      <c r="Y385" s="138">
        <f>0.7*$Z385*(N385/$O385)</f>
        <v>56.659470000000006</v>
      </c>
      <c r="Z385" s="138">
        <v>80.942100000000011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35" hidden="1" customHeight="1" outlineLevel="2" x14ac:dyDescent="0.25">
      <c r="A386" s="107"/>
      <c r="B386" s="98"/>
      <c r="C386" s="18"/>
      <c r="D386" s="18"/>
      <c r="E386" s="18"/>
      <c r="F386" s="14"/>
      <c r="G386" s="89"/>
      <c r="H386" s="89"/>
      <c r="I386" s="104"/>
      <c r="J386" s="104" t="s">
        <v>138</v>
      </c>
      <c r="K386" s="250">
        <f t="shared" si="73"/>
        <v>1161.203125</v>
      </c>
      <c r="L386" s="250">
        <f t="shared" si="73"/>
        <v>1161.203125</v>
      </c>
      <c r="M386" s="250">
        <f t="shared" si="73"/>
        <v>1161.203125</v>
      </c>
      <c r="N386" s="250">
        <f t="shared" si="87"/>
        <v>1161.203125</v>
      </c>
      <c r="O386" s="137">
        <v>1161.203125</v>
      </c>
      <c r="P386" s="137">
        <v>0</v>
      </c>
      <c r="Q386" s="137">
        <v>0</v>
      </c>
      <c r="R386" s="137">
        <v>0</v>
      </c>
      <c r="S386" s="137">
        <v>0</v>
      </c>
      <c r="T386" s="89"/>
      <c r="U386" s="104" t="s">
        <v>138</v>
      </c>
      <c r="V386" s="6">
        <f t="shared" si="88"/>
        <v>22.877437500000017</v>
      </c>
      <c r="W386" s="6">
        <f t="shared" si="86"/>
        <v>35.356039772727293</v>
      </c>
      <c r="X386" s="6">
        <f t="shared" si="89"/>
        <v>37.435806818181845</v>
      </c>
      <c r="Y386" s="138">
        <f>0.7*$Z386*(N386/$O386)</f>
        <v>29.116738636363653</v>
      </c>
      <c r="Z386" s="138">
        <v>41.595340909090936</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35" hidden="1" customHeight="1" outlineLevel="2" x14ac:dyDescent="0.25">
      <c r="A387" s="107"/>
      <c r="B387" s="98"/>
      <c r="C387" s="18"/>
      <c r="D387" s="18"/>
      <c r="E387" s="18"/>
      <c r="F387" s="14"/>
      <c r="G387" s="89"/>
      <c r="H387" s="89"/>
      <c r="I387" s="104"/>
      <c r="J387" s="104" t="s">
        <v>139</v>
      </c>
      <c r="K387" s="250">
        <f t="shared" si="73"/>
        <v>100</v>
      </c>
      <c r="L387" s="250">
        <f t="shared" si="73"/>
        <v>100</v>
      </c>
      <c r="M387" s="250">
        <f t="shared" si="73"/>
        <v>100</v>
      </c>
      <c r="N387" s="250">
        <f t="shared" si="87"/>
        <v>100</v>
      </c>
      <c r="O387" s="137">
        <v>100</v>
      </c>
      <c r="P387" s="137">
        <v>0</v>
      </c>
      <c r="Q387" s="137">
        <v>0</v>
      </c>
      <c r="R387" s="137">
        <v>0</v>
      </c>
      <c r="S387" s="137">
        <v>0</v>
      </c>
      <c r="T387" s="89"/>
      <c r="U387" s="104" t="s">
        <v>139</v>
      </c>
      <c r="V387" s="6">
        <f t="shared" si="88"/>
        <v>0.49500000000000011</v>
      </c>
      <c r="W387" s="6">
        <f t="shared" si="86"/>
        <v>0.76500000000000012</v>
      </c>
      <c r="X387" s="6">
        <f t="shared" si="89"/>
        <v>0.81000000000000016</v>
      </c>
      <c r="Y387" s="6">
        <f t="shared" ref="Y387:Y394" si="90">$Z387*(N387/$O387)</f>
        <v>0.90000000000000013</v>
      </c>
      <c r="Z387" s="138">
        <v>0.90000000000000013</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35" hidden="1" customHeight="1" outlineLevel="2" x14ac:dyDescent="0.25">
      <c r="A388" s="107"/>
      <c r="B388" s="98"/>
      <c r="C388" s="18"/>
      <c r="D388" s="18"/>
      <c r="E388" s="18"/>
      <c r="F388" s="14"/>
      <c r="G388" s="89"/>
      <c r="H388" s="89"/>
      <c r="I388" s="104"/>
      <c r="J388" s="104" t="s">
        <v>140</v>
      </c>
      <c r="K388" s="250">
        <f t="shared" si="73"/>
        <v>100</v>
      </c>
      <c r="L388" s="250">
        <f t="shared" si="73"/>
        <v>100</v>
      </c>
      <c r="M388" s="250">
        <f t="shared" si="73"/>
        <v>100</v>
      </c>
      <c r="N388" s="250">
        <f t="shared" si="87"/>
        <v>100</v>
      </c>
      <c r="O388" s="137">
        <v>100</v>
      </c>
      <c r="P388" s="137">
        <v>0</v>
      </c>
      <c r="Q388" s="137">
        <v>0</v>
      </c>
      <c r="R388" s="137">
        <v>0</v>
      </c>
      <c r="S388" s="137">
        <v>0</v>
      </c>
      <c r="T388" s="89"/>
      <c r="U388" s="104" t="s">
        <v>140</v>
      </c>
      <c r="V388" s="6">
        <f t="shared" si="88"/>
        <v>0.49500000000000005</v>
      </c>
      <c r="W388" s="6">
        <f t="shared" si="86"/>
        <v>0.76500000000000001</v>
      </c>
      <c r="X388" s="6">
        <f t="shared" si="89"/>
        <v>0.81</v>
      </c>
      <c r="Y388" s="6">
        <f t="shared" si="90"/>
        <v>0.9</v>
      </c>
      <c r="Z388" s="138">
        <v>0.9</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35" hidden="1" customHeight="1" outlineLevel="2" x14ac:dyDescent="0.25">
      <c r="A389" s="107"/>
      <c r="B389" s="98"/>
      <c r="C389" s="18"/>
      <c r="D389" s="18"/>
      <c r="E389" s="18"/>
      <c r="F389" s="14"/>
      <c r="G389" s="89"/>
      <c r="H389" s="89"/>
      <c r="I389" s="104"/>
      <c r="J389" s="104" t="s">
        <v>141</v>
      </c>
      <c r="K389" s="250">
        <f t="shared" si="73"/>
        <v>100</v>
      </c>
      <c r="L389" s="250">
        <f t="shared" si="73"/>
        <v>100</v>
      </c>
      <c r="M389" s="250">
        <f t="shared" si="73"/>
        <v>100</v>
      </c>
      <c r="N389" s="250">
        <f t="shared" si="87"/>
        <v>100</v>
      </c>
      <c r="O389" s="137">
        <v>100</v>
      </c>
      <c r="P389" s="137">
        <v>0</v>
      </c>
      <c r="Q389" s="137">
        <v>0</v>
      </c>
      <c r="R389" s="137">
        <v>0</v>
      </c>
      <c r="S389" s="137">
        <v>0</v>
      </c>
      <c r="T389" s="89"/>
      <c r="U389" s="104" t="s">
        <v>141</v>
      </c>
      <c r="V389" s="6">
        <f t="shared" si="88"/>
        <v>0.49500000000000011</v>
      </c>
      <c r="W389" s="6">
        <f t="shared" si="86"/>
        <v>0.76500000000000012</v>
      </c>
      <c r="X389" s="6">
        <f t="shared" si="89"/>
        <v>0.81000000000000016</v>
      </c>
      <c r="Y389" s="6">
        <f t="shared" si="90"/>
        <v>0.90000000000000013</v>
      </c>
      <c r="Z389" s="138">
        <v>0.90000000000000013</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35" hidden="1" customHeight="1" outlineLevel="2" x14ac:dyDescent="0.25">
      <c r="A390" s="107"/>
      <c r="B390" s="98"/>
      <c r="C390" s="18"/>
      <c r="D390" s="18"/>
      <c r="E390" s="18"/>
      <c r="F390" s="14"/>
      <c r="G390" s="89"/>
      <c r="H390" s="89"/>
      <c r="I390" s="104"/>
      <c r="J390" s="104" t="s">
        <v>142</v>
      </c>
      <c r="K390" s="250">
        <f t="shared" si="73"/>
        <v>100</v>
      </c>
      <c r="L390" s="250">
        <f t="shared" si="73"/>
        <v>100</v>
      </c>
      <c r="M390" s="250">
        <f t="shared" si="73"/>
        <v>100</v>
      </c>
      <c r="N390" s="250">
        <f t="shared" si="87"/>
        <v>100</v>
      </c>
      <c r="O390" s="137">
        <v>100</v>
      </c>
      <c r="P390" s="137">
        <v>0</v>
      </c>
      <c r="Q390" s="137">
        <v>0</v>
      </c>
      <c r="R390" s="137">
        <v>0</v>
      </c>
      <c r="S390" s="137">
        <v>0</v>
      </c>
      <c r="T390" s="89"/>
      <c r="U390" s="104" t="s">
        <v>142</v>
      </c>
      <c r="V390" s="6">
        <f t="shared" si="88"/>
        <v>0.49500000000000005</v>
      </c>
      <c r="W390" s="6">
        <f t="shared" si="86"/>
        <v>0.76500000000000001</v>
      </c>
      <c r="X390" s="6">
        <f t="shared" si="89"/>
        <v>0.81</v>
      </c>
      <c r="Y390" s="6">
        <f t="shared" si="90"/>
        <v>0.9</v>
      </c>
      <c r="Z390" s="138">
        <v>0.9</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35" hidden="1" customHeight="1" outlineLevel="2" x14ac:dyDescent="0.25">
      <c r="A391" s="107"/>
      <c r="B391" s="98"/>
      <c r="C391" s="18"/>
      <c r="D391" s="18"/>
      <c r="E391" s="18"/>
      <c r="F391" s="14"/>
      <c r="G391" s="89"/>
      <c r="H391" s="89"/>
      <c r="I391" s="104" t="s">
        <v>795</v>
      </c>
      <c r="J391" s="104" t="s">
        <v>382</v>
      </c>
      <c r="K391" s="250">
        <f t="shared" si="73"/>
        <v>100</v>
      </c>
      <c r="L391" s="250">
        <f t="shared" si="73"/>
        <v>100</v>
      </c>
      <c r="M391" s="250">
        <f t="shared" si="73"/>
        <v>100</v>
      </c>
      <c r="N391" s="250">
        <f t="shared" si="87"/>
        <v>100</v>
      </c>
      <c r="O391" s="137">
        <v>100</v>
      </c>
      <c r="P391" s="137">
        <v>0</v>
      </c>
      <c r="Q391" s="137">
        <v>0</v>
      </c>
      <c r="R391" s="137">
        <v>0</v>
      </c>
      <c r="S391" s="137">
        <v>0</v>
      </c>
      <c r="T391" s="89"/>
      <c r="U391" s="104" t="s">
        <v>382</v>
      </c>
      <c r="V391" s="6">
        <f t="shared" si="88"/>
        <v>0.41250000000000003</v>
      </c>
      <c r="W391" s="6">
        <f t="shared" si="86"/>
        <v>0.63749999999999996</v>
      </c>
      <c r="X391" s="6">
        <f t="shared" si="89"/>
        <v>0.67500000000000004</v>
      </c>
      <c r="Y391" s="6">
        <f t="shared" si="90"/>
        <v>0.75</v>
      </c>
      <c r="Z391" s="138">
        <v>0.75</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35" hidden="1" customHeight="1" outlineLevel="2" x14ac:dyDescent="0.25">
      <c r="A392" s="107"/>
      <c r="B392" s="98"/>
      <c r="C392" s="18"/>
      <c r="D392" s="18"/>
      <c r="E392" s="18"/>
      <c r="F392" s="14"/>
      <c r="G392" s="89"/>
      <c r="H392" s="89"/>
      <c r="I392" s="104"/>
      <c r="J392" s="104" t="s">
        <v>134</v>
      </c>
      <c r="K392" s="250">
        <f t="shared" si="73"/>
        <v>100</v>
      </c>
      <c r="L392" s="250">
        <f t="shared" si="73"/>
        <v>100</v>
      </c>
      <c r="M392" s="250">
        <f t="shared" si="73"/>
        <v>100</v>
      </c>
      <c r="N392" s="250">
        <f t="shared" si="87"/>
        <v>100</v>
      </c>
      <c r="O392" s="137">
        <v>100</v>
      </c>
      <c r="P392" s="137">
        <v>0</v>
      </c>
      <c r="Q392" s="137">
        <v>0</v>
      </c>
      <c r="R392" s="137">
        <v>0</v>
      </c>
      <c r="S392" s="137">
        <v>0</v>
      </c>
      <c r="T392" s="89"/>
      <c r="U392" s="104" t="s">
        <v>134</v>
      </c>
      <c r="V392" s="6">
        <f t="shared" si="88"/>
        <v>3.7944129413670238</v>
      </c>
      <c r="W392" s="6">
        <f t="shared" si="86"/>
        <v>5.8640927275672174</v>
      </c>
      <c r="X392" s="6">
        <f t="shared" si="89"/>
        <v>6.2090393586005836</v>
      </c>
      <c r="Y392" s="6">
        <f t="shared" si="90"/>
        <v>6.8989326206673152</v>
      </c>
      <c r="Z392" s="138">
        <v>6.8989326206673152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35" hidden="1" customHeight="1" outlineLevel="2" x14ac:dyDescent="0.25">
      <c r="A393" s="107"/>
      <c r="B393" s="98"/>
      <c r="C393" s="18"/>
      <c r="D393" s="18"/>
      <c r="E393" s="18"/>
      <c r="F393" s="14"/>
      <c r="G393" s="89"/>
      <c r="H393" s="89"/>
      <c r="I393" s="104"/>
      <c r="J393" s="104" t="s">
        <v>135</v>
      </c>
      <c r="K393" s="250">
        <f t="shared" si="73"/>
        <v>358.06785714285712</v>
      </c>
      <c r="L393" s="250">
        <f t="shared" si="73"/>
        <v>358.06785714285712</v>
      </c>
      <c r="M393" s="250">
        <f t="shared" si="73"/>
        <v>358.06785714285712</v>
      </c>
      <c r="N393" s="250">
        <f t="shared" si="87"/>
        <v>358.06785714285712</v>
      </c>
      <c r="O393" s="137">
        <v>358.06785714285712</v>
      </c>
      <c r="P393" s="137">
        <v>0</v>
      </c>
      <c r="Q393" s="137">
        <v>0</v>
      </c>
      <c r="R393" s="137">
        <v>0</v>
      </c>
      <c r="S393" s="137">
        <v>0</v>
      </c>
      <c r="T393" s="89"/>
      <c r="U393" s="104" t="s">
        <v>135</v>
      </c>
      <c r="V393" s="6">
        <f t="shared" si="88"/>
        <v>13.579333877551013</v>
      </c>
      <c r="W393" s="138">
        <f>0.7*$Z393*(L393/$O393)</f>
        <v>17.282788571428558</v>
      </c>
      <c r="X393" s="6">
        <f t="shared" si="89"/>
        <v>22.220728163265292</v>
      </c>
      <c r="Y393" s="6">
        <f t="shared" si="90"/>
        <v>24.689697959183658</v>
      </c>
      <c r="Z393" s="138">
        <v>24.689697959183658</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35" hidden="1" customHeight="1" outlineLevel="2" x14ac:dyDescent="0.25">
      <c r="A394" s="107"/>
      <c r="B394" s="98"/>
      <c r="C394" s="18"/>
      <c r="D394" s="18"/>
      <c r="E394" s="18"/>
      <c r="F394" s="14"/>
      <c r="G394" s="89"/>
      <c r="H394" s="89"/>
      <c r="I394" s="104"/>
      <c r="J394" s="104" t="s">
        <v>136</v>
      </c>
      <c r="K394" s="250">
        <f t="shared" si="73"/>
        <v>881.51428571428585</v>
      </c>
      <c r="L394" s="250">
        <f t="shared" si="73"/>
        <v>881.51428571428585</v>
      </c>
      <c r="M394" s="250">
        <f t="shared" si="73"/>
        <v>881.51428571428585</v>
      </c>
      <c r="N394" s="250">
        <f t="shared" si="87"/>
        <v>881.51428571428585</v>
      </c>
      <c r="O394" s="137">
        <v>881.51428571428585</v>
      </c>
      <c r="P394" s="137">
        <v>0</v>
      </c>
      <c r="Q394" s="137">
        <v>0</v>
      </c>
      <c r="R394" s="137">
        <v>0</v>
      </c>
      <c r="S394" s="137">
        <v>0</v>
      </c>
      <c r="T394" s="89"/>
      <c r="U394" s="104" t="s">
        <v>136</v>
      </c>
      <c r="V394" s="6">
        <f t="shared" si="88"/>
        <v>32.825178571428587</v>
      </c>
      <c r="W394" s="6">
        <f t="shared" ref="W394:W402" si="91">0.85*$Z394*(L394/$O394)</f>
        <v>50.729821428571448</v>
      </c>
      <c r="X394" s="6">
        <f t="shared" si="89"/>
        <v>53.713928571428596</v>
      </c>
      <c r="Y394" s="6">
        <f t="shared" si="90"/>
        <v>59.682142857142885</v>
      </c>
      <c r="Z394" s="138">
        <v>59.682142857142885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35" hidden="1" customHeight="1" outlineLevel="2" x14ac:dyDescent="0.25">
      <c r="A395" s="107"/>
      <c r="B395" s="98"/>
      <c r="C395" s="18"/>
      <c r="D395" s="18"/>
      <c r="E395" s="18"/>
      <c r="F395" s="14"/>
      <c r="G395" s="89"/>
      <c r="H395" s="89"/>
      <c r="I395" s="104"/>
      <c r="J395" s="104" t="s">
        <v>137</v>
      </c>
      <c r="K395" s="250">
        <f t="shared" si="73"/>
        <v>1004.4642857142858</v>
      </c>
      <c r="L395" s="250">
        <f t="shared" si="73"/>
        <v>1004.4642857142858</v>
      </c>
      <c r="M395" s="250">
        <f t="shared" si="73"/>
        <v>1004.4642857142858</v>
      </c>
      <c r="N395" s="250">
        <f t="shared" si="87"/>
        <v>1004.4642857142858</v>
      </c>
      <c r="O395" s="137">
        <v>1004.4642857142858</v>
      </c>
      <c r="P395" s="137">
        <v>0</v>
      </c>
      <c r="Q395" s="137">
        <v>0</v>
      </c>
      <c r="R395" s="137">
        <v>0</v>
      </c>
      <c r="S395" s="137">
        <v>0</v>
      </c>
      <c r="T395" s="89"/>
      <c r="U395" s="104" t="s">
        <v>137</v>
      </c>
      <c r="V395" s="6">
        <f t="shared" si="88"/>
        <v>44.217289285714287</v>
      </c>
      <c r="W395" s="6">
        <f t="shared" si="91"/>
        <v>68.335810714285714</v>
      </c>
      <c r="X395" s="6">
        <f t="shared" si="89"/>
        <v>72.35556428571428</v>
      </c>
      <c r="Y395" s="138">
        <f>0.7*$Z395*(N395/$O395)</f>
        <v>56.276549999999993</v>
      </c>
      <c r="Z395" s="138">
        <v>80.395071428571427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35" hidden="1" customHeight="1" outlineLevel="2" x14ac:dyDescent="0.25">
      <c r="A396" s="107"/>
      <c r="B396" s="98"/>
      <c r="C396" s="18"/>
      <c r="D396" s="18"/>
      <c r="E396" s="18"/>
      <c r="F396" s="14"/>
      <c r="G396" s="89"/>
      <c r="H396" s="89"/>
      <c r="I396" s="104"/>
      <c r="J396" s="104" t="s">
        <v>138</v>
      </c>
      <c r="K396" s="250">
        <f t="shared" si="73"/>
        <v>937.22499999999991</v>
      </c>
      <c r="L396" s="250">
        <f t="shared" si="73"/>
        <v>937.22499999999991</v>
      </c>
      <c r="M396" s="250">
        <f t="shared" si="73"/>
        <v>937.22499999999991</v>
      </c>
      <c r="N396" s="250">
        <f t="shared" si="87"/>
        <v>937.22499999999991</v>
      </c>
      <c r="O396" s="137">
        <v>937.22499999999991</v>
      </c>
      <c r="P396" s="137">
        <v>0</v>
      </c>
      <c r="Q396" s="137">
        <v>0</v>
      </c>
      <c r="R396" s="137">
        <v>0</v>
      </c>
      <c r="S396" s="137">
        <v>0</v>
      </c>
      <c r="T396" s="89"/>
      <c r="U396" s="104" t="s">
        <v>138</v>
      </c>
      <c r="V396" s="6">
        <f t="shared" si="88"/>
        <v>33.246000000000002</v>
      </c>
      <c r="W396" s="6">
        <f t="shared" si="91"/>
        <v>51.380181818181825</v>
      </c>
      <c r="X396" s="6">
        <f t="shared" si="89"/>
        <v>54.402545454545461</v>
      </c>
      <c r="Y396" s="138">
        <f>0.7*$Z396*(N396/$O396)</f>
        <v>42.31309090909091</v>
      </c>
      <c r="Z396" s="138">
        <v>60.447272727272733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35" hidden="1" customHeight="1" outlineLevel="2" x14ac:dyDescent="0.25">
      <c r="A397" s="107"/>
      <c r="B397" s="98"/>
      <c r="C397" s="18"/>
      <c r="D397" s="18"/>
      <c r="E397" s="18"/>
      <c r="F397" s="14"/>
      <c r="G397" s="89"/>
      <c r="H397" s="89"/>
      <c r="I397" s="104"/>
      <c r="J397" s="104" t="s">
        <v>139</v>
      </c>
      <c r="K397" s="250">
        <f t="shared" si="73"/>
        <v>100</v>
      </c>
      <c r="L397" s="250">
        <f t="shared" si="73"/>
        <v>100</v>
      </c>
      <c r="M397" s="250">
        <f t="shared" si="73"/>
        <v>100</v>
      </c>
      <c r="N397" s="250">
        <f t="shared" si="87"/>
        <v>100</v>
      </c>
      <c r="O397" s="137">
        <v>100</v>
      </c>
      <c r="P397" s="137">
        <v>0</v>
      </c>
      <c r="Q397" s="137">
        <v>0</v>
      </c>
      <c r="R397" s="137">
        <v>0</v>
      </c>
      <c r="S397" s="137">
        <v>0</v>
      </c>
      <c r="T397" s="89"/>
      <c r="U397" s="104" t="s">
        <v>139</v>
      </c>
      <c r="V397" s="6">
        <f t="shared" si="88"/>
        <v>0.49500000000000011</v>
      </c>
      <c r="W397" s="6">
        <f t="shared" si="91"/>
        <v>0.76500000000000012</v>
      </c>
      <c r="X397" s="6">
        <f t="shared" si="89"/>
        <v>0.81000000000000016</v>
      </c>
      <c r="Y397" s="6">
        <f t="shared" ref="Y397:Y404" si="92">$Z397*(N397/$O397)</f>
        <v>0.90000000000000013</v>
      </c>
      <c r="Z397" s="138">
        <v>0.90000000000000013</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35" hidden="1" customHeight="1" outlineLevel="2" x14ac:dyDescent="0.25">
      <c r="A398" s="107"/>
      <c r="B398" s="98"/>
      <c r="C398" s="18"/>
      <c r="D398" s="18"/>
      <c r="E398" s="18"/>
      <c r="F398" s="14"/>
      <c r="G398" s="89"/>
      <c r="H398" s="89"/>
      <c r="I398" s="104"/>
      <c r="J398" s="104" t="s">
        <v>140</v>
      </c>
      <c r="K398" s="250">
        <f t="shared" si="73"/>
        <v>100</v>
      </c>
      <c r="L398" s="250">
        <f t="shared" si="73"/>
        <v>100</v>
      </c>
      <c r="M398" s="250">
        <f t="shared" si="73"/>
        <v>100</v>
      </c>
      <c r="N398" s="250">
        <f t="shared" si="87"/>
        <v>100</v>
      </c>
      <c r="O398" s="137">
        <v>100</v>
      </c>
      <c r="P398" s="137">
        <v>0</v>
      </c>
      <c r="Q398" s="137">
        <v>0</v>
      </c>
      <c r="R398" s="137">
        <v>0</v>
      </c>
      <c r="S398" s="137">
        <v>0</v>
      </c>
      <c r="T398" s="89"/>
      <c r="U398" s="104" t="s">
        <v>140</v>
      </c>
      <c r="V398" s="6">
        <f t="shared" si="88"/>
        <v>0.49500000000000005</v>
      </c>
      <c r="W398" s="6">
        <f t="shared" si="91"/>
        <v>0.76500000000000001</v>
      </c>
      <c r="X398" s="6">
        <f t="shared" si="89"/>
        <v>0.81</v>
      </c>
      <c r="Y398" s="6">
        <f t="shared" si="92"/>
        <v>0.9</v>
      </c>
      <c r="Z398" s="138">
        <v>0.9</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35" hidden="1" customHeight="1" outlineLevel="2" x14ac:dyDescent="0.25">
      <c r="A399" s="107"/>
      <c r="B399" s="98"/>
      <c r="C399" s="18"/>
      <c r="D399" s="18"/>
      <c r="E399" s="18"/>
      <c r="F399" s="14"/>
      <c r="G399" s="89"/>
      <c r="H399" s="89"/>
      <c r="I399" s="104"/>
      <c r="J399" s="104" t="s">
        <v>141</v>
      </c>
      <c r="K399" s="250">
        <f t="shared" si="73"/>
        <v>100</v>
      </c>
      <c r="L399" s="250">
        <f t="shared" si="73"/>
        <v>100</v>
      </c>
      <c r="M399" s="250">
        <f t="shared" si="73"/>
        <v>100</v>
      </c>
      <c r="N399" s="250">
        <f t="shared" si="87"/>
        <v>100</v>
      </c>
      <c r="O399" s="137">
        <v>100</v>
      </c>
      <c r="P399" s="137">
        <v>0</v>
      </c>
      <c r="Q399" s="137">
        <v>0</v>
      </c>
      <c r="R399" s="137">
        <v>0</v>
      </c>
      <c r="S399" s="137">
        <v>0</v>
      </c>
      <c r="T399" s="89"/>
      <c r="U399" s="104" t="s">
        <v>141</v>
      </c>
      <c r="V399" s="6">
        <f t="shared" si="88"/>
        <v>0.49500000000000011</v>
      </c>
      <c r="W399" s="6">
        <f t="shared" si="91"/>
        <v>0.76500000000000012</v>
      </c>
      <c r="X399" s="6">
        <f t="shared" si="89"/>
        <v>0.81000000000000016</v>
      </c>
      <c r="Y399" s="6">
        <f t="shared" si="92"/>
        <v>0.90000000000000013</v>
      </c>
      <c r="Z399" s="138">
        <v>0.90000000000000013</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35" hidden="1" customHeight="1" outlineLevel="2" x14ac:dyDescent="0.25">
      <c r="A400" s="107"/>
      <c r="B400" s="98"/>
      <c r="C400" s="18"/>
      <c r="D400" s="18"/>
      <c r="E400" s="18"/>
      <c r="F400" s="14"/>
      <c r="G400" s="89"/>
      <c r="H400" s="89"/>
      <c r="I400" s="104"/>
      <c r="J400" s="104" t="s">
        <v>142</v>
      </c>
      <c r="K400" s="250">
        <f t="shared" si="73"/>
        <v>100</v>
      </c>
      <c r="L400" s="250">
        <f t="shared" si="73"/>
        <v>100</v>
      </c>
      <c r="M400" s="250">
        <f t="shared" si="73"/>
        <v>100</v>
      </c>
      <c r="N400" s="250">
        <f t="shared" si="87"/>
        <v>100</v>
      </c>
      <c r="O400" s="137">
        <v>100</v>
      </c>
      <c r="P400" s="137">
        <v>0</v>
      </c>
      <c r="Q400" s="137">
        <v>0</v>
      </c>
      <c r="R400" s="137">
        <v>0</v>
      </c>
      <c r="S400" s="137">
        <v>0</v>
      </c>
      <c r="T400" s="89"/>
      <c r="U400" s="104" t="s">
        <v>142</v>
      </c>
      <c r="V400" s="6">
        <f t="shared" si="88"/>
        <v>0.49500000000000005</v>
      </c>
      <c r="W400" s="6">
        <f t="shared" si="91"/>
        <v>0.76500000000000001</v>
      </c>
      <c r="X400" s="6">
        <f t="shared" si="89"/>
        <v>0.81</v>
      </c>
      <c r="Y400" s="6">
        <f t="shared" si="92"/>
        <v>0.9</v>
      </c>
      <c r="Z400" s="138">
        <v>0.9</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35" hidden="1" customHeight="1" outlineLevel="2" x14ac:dyDescent="0.25">
      <c r="A401" s="107"/>
      <c r="B401" s="98"/>
      <c r="C401" s="18"/>
      <c r="D401" s="18"/>
      <c r="E401" s="18"/>
      <c r="F401" s="14"/>
      <c r="G401" s="89"/>
      <c r="H401" s="89"/>
      <c r="I401" s="104" t="s">
        <v>796</v>
      </c>
      <c r="J401" s="104" t="s">
        <v>382</v>
      </c>
      <c r="K401" s="250">
        <f t="shared" ref="K401:M420" si="93">$O401</f>
        <v>100</v>
      </c>
      <c r="L401" s="250">
        <f t="shared" si="93"/>
        <v>100</v>
      </c>
      <c r="M401" s="250">
        <f t="shared" si="93"/>
        <v>100</v>
      </c>
      <c r="N401" s="250">
        <f t="shared" si="87"/>
        <v>100</v>
      </c>
      <c r="O401" s="137">
        <v>100</v>
      </c>
      <c r="P401" s="137">
        <v>0</v>
      </c>
      <c r="Q401" s="137">
        <v>0</v>
      </c>
      <c r="R401" s="137">
        <v>0</v>
      </c>
      <c r="S401" s="137">
        <v>0</v>
      </c>
      <c r="T401" s="89"/>
      <c r="U401" s="104" t="s">
        <v>382</v>
      </c>
      <c r="V401" s="6">
        <f t="shared" si="88"/>
        <v>0.41250000000000003</v>
      </c>
      <c r="W401" s="6">
        <f t="shared" si="91"/>
        <v>0.63749999999999996</v>
      </c>
      <c r="X401" s="6">
        <f t="shared" si="89"/>
        <v>0.67500000000000004</v>
      </c>
      <c r="Y401" s="6">
        <f t="shared" si="92"/>
        <v>0.75</v>
      </c>
      <c r="Z401" s="138">
        <v>0.75</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35" hidden="1" customHeight="1" outlineLevel="2" x14ac:dyDescent="0.25">
      <c r="A402" s="107"/>
      <c r="B402" s="98"/>
      <c r="C402" s="18"/>
      <c r="D402" s="18"/>
      <c r="E402" s="18"/>
      <c r="F402" s="14"/>
      <c r="G402" s="89"/>
      <c r="H402" s="89"/>
      <c r="I402" s="104"/>
      <c r="J402" s="104" t="s">
        <v>134</v>
      </c>
      <c r="K402" s="250">
        <f t="shared" si="93"/>
        <v>100</v>
      </c>
      <c r="L402" s="250">
        <f t="shared" si="93"/>
        <v>100</v>
      </c>
      <c r="M402" s="250">
        <f t="shared" si="93"/>
        <v>100</v>
      </c>
      <c r="N402" s="250">
        <f t="shared" si="87"/>
        <v>100</v>
      </c>
      <c r="O402" s="137">
        <v>100</v>
      </c>
      <c r="P402" s="137">
        <v>0</v>
      </c>
      <c r="Q402" s="137">
        <v>0</v>
      </c>
      <c r="R402" s="137">
        <v>0</v>
      </c>
      <c r="S402" s="137">
        <v>0</v>
      </c>
      <c r="T402" s="89"/>
      <c r="U402" s="104" t="s">
        <v>134</v>
      </c>
      <c r="V402" s="6">
        <f t="shared" si="88"/>
        <v>3.7944129413670238</v>
      </c>
      <c r="W402" s="6">
        <f t="shared" si="91"/>
        <v>5.8640927275672174</v>
      </c>
      <c r="X402" s="6">
        <f t="shared" si="89"/>
        <v>6.2090393586005836</v>
      </c>
      <c r="Y402" s="6">
        <f t="shared" si="92"/>
        <v>6.8989326206673152</v>
      </c>
      <c r="Z402" s="138">
        <v>6.8989326206673152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35" hidden="1" customHeight="1" outlineLevel="2" x14ac:dyDescent="0.25">
      <c r="A403" s="107"/>
      <c r="B403" s="98"/>
      <c r="C403" s="18"/>
      <c r="D403" s="18"/>
      <c r="E403" s="18"/>
      <c r="F403" s="14"/>
      <c r="G403" s="89"/>
      <c r="H403" s="89"/>
      <c r="I403" s="104"/>
      <c r="J403" s="104" t="s">
        <v>135</v>
      </c>
      <c r="K403" s="250">
        <f t="shared" si="93"/>
        <v>358.06785714285712</v>
      </c>
      <c r="L403" s="250">
        <f t="shared" si="93"/>
        <v>358.06785714285712</v>
      </c>
      <c r="M403" s="250">
        <f t="shared" si="93"/>
        <v>358.06785714285712</v>
      </c>
      <c r="N403" s="250">
        <f t="shared" si="87"/>
        <v>358.06785714285712</v>
      </c>
      <c r="O403" s="137">
        <v>358.06785714285712</v>
      </c>
      <c r="P403" s="137">
        <v>0</v>
      </c>
      <c r="Q403" s="137">
        <v>0</v>
      </c>
      <c r="R403" s="137">
        <v>0</v>
      </c>
      <c r="S403" s="137">
        <v>0</v>
      </c>
      <c r="T403" s="89"/>
      <c r="U403" s="104" t="s">
        <v>135</v>
      </c>
      <c r="V403" s="6">
        <f t="shared" si="88"/>
        <v>13.579333877551013</v>
      </c>
      <c r="W403" s="138">
        <f>0.7*$Z403*(L403/$O403)</f>
        <v>17.282788571428558</v>
      </c>
      <c r="X403" s="6">
        <f t="shared" si="89"/>
        <v>22.220728163265292</v>
      </c>
      <c r="Y403" s="6">
        <f t="shared" si="92"/>
        <v>24.689697959183658</v>
      </c>
      <c r="Z403" s="138">
        <v>24.689697959183658</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35" hidden="1" customHeight="1" outlineLevel="2" x14ac:dyDescent="0.25">
      <c r="A404" s="107"/>
      <c r="B404" s="98"/>
      <c r="C404" s="18"/>
      <c r="D404" s="18"/>
      <c r="E404" s="18"/>
      <c r="F404" s="14"/>
      <c r="G404" s="89"/>
      <c r="H404" s="89"/>
      <c r="I404" s="104"/>
      <c r="J404" s="104" t="s">
        <v>136</v>
      </c>
      <c r="K404" s="250">
        <f t="shared" si="93"/>
        <v>881.51428571428585</v>
      </c>
      <c r="L404" s="250">
        <f t="shared" si="93"/>
        <v>881.51428571428585</v>
      </c>
      <c r="M404" s="250">
        <f t="shared" si="93"/>
        <v>881.51428571428585</v>
      </c>
      <c r="N404" s="250">
        <f t="shared" si="87"/>
        <v>881.51428571428585</v>
      </c>
      <c r="O404" s="137">
        <v>881.51428571428585</v>
      </c>
      <c r="P404" s="137">
        <v>0</v>
      </c>
      <c r="Q404" s="137">
        <v>0</v>
      </c>
      <c r="R404" s="137">
        <v>0</v>
      </c>
      <c r="S404" s="137">
        <v>0</v>
      </c>
      <c r="T404" s="89"/>
      <c r="U404" s="104" t="s">
        <v>136</v>
      </c>
      <c r="V404" s="6">
        <f t="shared" si="88"/>
        <v>32.825178571428587</v>
      </c>
      <c r="W404" s="6">
        <f t="shared" ref="W404:W412" si="94">0.85*$Z404*(L404/$O404)</f>
        <v>50.729821428571448</v>
      </c>
      <c r="X404" s="6">
        <f t="shared" si="89"/>
        <v>53.713928571428596</v>
      </c>
      <c r="Y404" s="6">
        <f t="shared" si="92"/>
        <v>59.682142857142885</v>
      </c>
      <c r="Z404" s="138">
        <v>59.682142857142885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35" hidden="1" customHeight="1" outlineLevel="2" x14ac:dyDescent="0.25">
      <c r="A405" s="107"/>
      <c r="B405" s="98"/>
      <c r="C405" s="18"/>
      <c r="D405" s="18"/>
      <c r="E405" s="18"/>
      <c r="F405" s="14"/>
      <c r="G405" s="89"/>
      <c r="H405" s="89"/>
      <c r="I405" s="104"/>
      <c r="J405" s="104" t="s">
        <v>137</v>
      </c>
      <c r="K405" s="250">
        <f t="shared" si="93"/>
        <v>1004.4642857142858</v>
      </c>
      <c r="L405" s="250">
        <f t="shared" si="93"/>
        <v>1004.4642857142858</v>
      </c>
      <c r="M405" s="250">
        <f t="shared" si="93"/>
        <v>1004.4642857142858</v>
      </c>
      <c r="N405" s="250">
        <f t="shared" si="87"/>
        <v>1004.4642857142858</v>
      </c>
      <c r="O405" s="137">
        <v>1004.4642857142858</v>
      </c>
      <c r="P405" s="137">
        <v>0</v>
      </c>
      <c r="Q405" s="137">
        <v>0</v>
      </c>
      <c r="R405" s="137">
        <v>0</v>
      </c>
      <c r="S405" s="137">
        <v>0</v>
      </c>
      <c r="T405" s="89"/>
      <c r="U405" s="104" t="s">
        <v>137</v>
      </c>
      <c r="V405" s="6">
        <f t="shared" si="88"/>
        <v>44.217289285714287</v>
      </c>
      <c r="W405" s="6">
        <f t="shared" si="94"/>
        <v>68.335810714285714</v>
      </c>
      <c r="X405" s="6">
        <f t="shared" si="89"/>
        <v>72.35556428571428</v>
      </c>
      <c r="Y405" s="138">
        <f>0.7*$Z405*(N405/$O405)</f>
        <v>56.276549999999993</v>
      </c>
      <c r="Z405" s="138">
        <v>80.395071428571427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35" hidden="1" customHeight="1" outlineLevel="2" x14ac:dyDescent="0.25">
      <c r="A406" s="107"/>
      <c r="B406" s="98"/>
      <c r="C406" s="18"/>
      <c r="D406" s="18"/>
      <c r="E406" s="18"/>
      <c r="F406" s="14"/>
      <c r="G406" s="89"/>
      <c r="H406" s="89"/>
      <c r="I406" s="104"/>
      <c r="J406" s="104" t="s">
        <v>138</v>
      </c>
      <c r="K406" s="250">
        <f t="shared" si="93"/>
        <v>1507.165</v>
      </c>
      <c r="L406" s="250">
        <f t="shared" si="93"/>
        <v>1507.165</v>
      </c>
      <c r="M406" s="250">
        <f t="shared" si="93"/>
        <v>1507.165</v>
      </c>
      <c r="N406" s="250">
        <f t="shared" si="87"/>
        <v>1507.165</v>
      </c>
      <c r="O406" s="137">
        <v>1507.165</v>
      </c>
      <c r="P406" s="137">
        <v>0</v>
      </c>
      <c r="Q406" s="137">
        <v>0</v>
      </c>
      <c r="R406" s="137">
        <v>0</v>
      </c>
      <c r="S406" s="137">
        <v>0</v>
      </c>
      <c r="T406" s="89"/>
      <c r="U406" s="104" t="s">
        <v>138</v>
      </c>
      <c r="V406" s="6">
        <f t="shared" si="88"/>
        <v>18.313835294117641</v>
      </c>
      <c r="W406" s="6">
        <f t="shared" si="94"/>
        <v>28.30319999999999</v>
      </c>
      <c r="X406" s="6">
        <f t="shared" si="89"/>
        <v>29.968094117647048</v>
      </c>
      <c r="Y406" s="138">
        <f>0.7*$Z406*(N406/$O406)</f>
        <v>23.308517647058814</v>
      </c>
      <c r="Z406" s="138">
        <v>33.297882352941166</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35" hidden="1" customHeight="1" outlineLevel="2" x14ac:dyDescent="0.25">
      <c r="A407" s="107"/>
      <c r="B407" s="98"/>
      <c r="C407" s="18"/>
      <c r="D407" s="18"/>
      <c r="E407" s="18"/>
      <c r="F407" s="14"/>
      <c r="G407" s="89"/>
      <c r="H407" s="89"/>
      <c r="I407" s="104"/>
      <c r="J407" s="104" t="s">
        <v>139</v>
      </c>
      <c r="K407" s="250">
        <f t="shared" si="93"/>
        <v>100</v>
      </c>
      <c r="L407" s="250">
        <f t="shared" si="93"/>
        <v>100</v>
      </c>
      <c r="M407" s="250">
        <f t="shared" si="93"/>
        <v>100</v>
      </c>
      <c r="N407" s="250">
        <f t="shared" si="87"/>
        <v>100</v>
      </c>
      <c r="O407" s="137">
        <v>100</v>
      </c>
      <c r="P407" s="137">
        <v>0</v>
      </c>
      <c r="Q407" s="137">
        <v>0</v>
      </c>
      <c r="R407" s="137">
        <v>0</v>
      </c>
      <c r="S407" s="137">
        <v>0</v>
      </c>
      <c r="T407" s="89"/>
      <c r="U407" s="104" t="s">
        <v>139</v>
      </c>
      <c r="V407" s="6">
        <f t="shared" si="88"/>
        <v>0.49500000000000011</v>
      </c>
      <c r="W407" s="6">
        <f t="shared" si="94"/>
        <v>0.76500000000000012</v>
      </c>
      <c r="X407" s="6">
        <f t="shared" si="89"/>
        <v>0.81000000000000016</v>
      </c>
      <c r="Y407" s="6">
        <f t="shared" ref="Y407:Y414" si="95">$Z407*(N407/$O407)</f>
        <v>0.90000000000000013</v>
      </c>
      <c r="Z407" s="138">
        <v>0.90000000000000013</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35" hidden="1" customHeight="1" outlineLevel="2" x14ac:dyDescent="0.25">
      <c r="A408" s="107"/>
      <c r="B408" s="98"/>
      <c r="C408" s="18"/>
      <c r="D408" s="18"/>
      <c r="E408" s="18"/>
      <c r="F408" s="14"/>
      <c r="G408" s="89"/>
      <c r="H408" s="89"/>
      <c r="I408" s="104"/>
      <c r="J408" s="104" t="s">
        <v>140</v>
      </c>
      <c r="K408" s="250">
        <f t="shared" si="93"/>
        <v>100</v>
      </c>
      <c r="L408" s="250">
        <f t="shared" si="93"/>
        <v>100</v>
      </c>
      <c r="M408" s="250">
        <f t="shared" si="93"/>
        <v>100</v>
      </c>
      <c r="N408" s="250">
        <f t="shared" si="87"/>
        <v>100</v>
      </c>
      <c r="O408" s="137">
        <v>100</v>
      </c>
      <c r="P408" s="137">
        <v>0</v>
      </c>
      <c r="Q408" s="137">
        <v>0</v>
      </c>
      <c r="R408" s="137">
        <v>0</v>
      </c>
      <c r="S408" s="137">
        <v>0</v>
      </c>
      <c r="T408" s="89"/>
      <c r="U408" s="104" t="s">
        <v>140</v>
      </c>
      <c r="V408" s="6">
        <f t="shared" si="88"/>
        <v>0.49500000000000005</v>
      </c>
      <c r="W408" s="6">
        <f t="shared" si="94"/>
        <v>0.76500000000000001</v>
      </c>
      <c r="X408" s="6">
        <f t="shared" si="89"/>
        <v>0.81</v>
      </c>
      <c r="Y408" s="6">
        <f t="shared" si="95"/>
        <v>0.9</v>
      </c>
      <c r="Z408" s="138">
        <v>0.9</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35" hidden="1" customHeight="1" outlineLevel="2" x14ac:dyDescent="0.25">
      <c r="A409" s="107"/>
      <c r="B409" s="98"/>
      <c r="C409" s="18"/>
      <c r="D409" s="18"/>
      <c r="E409" s="18"/>
      <c r="F409" s="14"/>
      <c r="G409" s="89"/>
      <c r="H409" s="89"/>
      <c r="I409" s="104"/>
      <c r="J409" s="104" t="s">
        <v>141</v>
      </c>
      <c r="K409" s="250">
        <f t="shared" si="93"/>
        <v>100</v>
      </c>
      <c r="L409" s="250">
        <f t="shared" si="93"/>
        <v>100</v>
      </c>
      <c r="M409" s="250">
        <f t="shared" si="93"/>
        <v>100</v>
      </c>
      <c r="N409" s="250">
        <f t="shared" si="87"/>
        <v>100</v>
      </c>
      <c r="O409" s="137">
        <v>100</v>
      </c>
      <c r="P409" s="137">
        <v>0</v>
      </c>
      <c r="Q409" s="137">
        <v>0</v>
      </c>
      <c r="R409" s="137">
        <v>0</v>
      </c>
      <c r="S409" s="137">
        <v>0</v>
      </c>
      <c r="T409" s="89"/>
      <c r="U409" s="104" t="s">
        <v>141</v>
      </c>
      <c r="V409" s="6">
        <f t="shared" si="88"/>
        <v>0.49500000000000011</v>
      </c>
      <c r="W409" s="6">
        <f t="shared" si="94"/>
        <v>0.76500000000000012</v>
      </c>
      <c r="X409" s="6">
        <f t="shared" si="89"/>
        <v>0.81000000000000016</v>
      </c>
      <c r="Y409" s="6">
        <f t="shared" si="95"/>
        <v>0.90000000000000013</v>
      </c>
      <c r="Z409" s="138">
        <v>0.90000000000000013</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35" hidden="1" customHeight="1" outlineLevel="2" x14ac:dyDescent="0.25">
      <c r="A410" s="107"/>
      <c r="B410" s="98"/>
      <c r="C410" s="18"/>
      <c r="D410" s="18"/>
      <c r="E410" s="18"/>
      <c r="F410" s="14"/>
      <c r="G410" s="89"/>
      <c r="H410" s="89"/>
      <c r="I410" s="104"/>
      <c r="J410" s="104" t="s">
        <v>142</v>
      </c>
      <c r="K410" s="250">
        <f t="shared" si="93"/>
        <v>100</v>
      </c>
      <c r="L410" s="250">
        <f t="shared" si="93"/>
        <v>100</v>
      </c>
      <c r="M410" s="250">
        <f t="shared" si="93"/>
        <v>100</v>
      </c>
      <c r="N410" s="250">
        <f t="shared" si="87"/>
        <v>100</v>
      </c>
      <c r="O410" s="137">
        <v>100</v>
      </c>
      <c r="P410" s="137">
        <v>0</v>
      </c>
      <c r="Q410" s="137">
        <v>0</v>
      </c>
      <c r="R410" s="137">
        <v>0</v>
      </c>
      <c r="S410" s="137">
        <v>0</v>
      </c>
      <c r="T410" s="89"/>
      <c r="U410" s="104" t="s">
        <v>142</v>
      </c>
      <c r="V410" s="6">
        <f t="shared" si="88"/>
        <v>0.49500000000000005</v>
      </c>
      <c r="W410" s="6">
        <f t="shared" si="94"/>
        <v>0.76500000000000001</v>
      </c>
      <c r="X410" s="6">
        <f t="shared" si="89"/>
        <v>0.81</v>
      </c>
      <c r="Y410" s="6">
        <f t="shared" si="95"/>
        <v>0.9</v>
      </c>
      <c r="Z410" s="138">
        <v>0.9</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35" hidden="1" customHeight="1" outlineLevel="2" x14ac:dyDescent="0.25">
      <c r="A411" s="107"/>
      <c r="B411" s="98"/>
      <c r="C411" s="18"/>
      <c r="D411" s="18"/>
      <c r="E411" s="18"/>
      <c r="F411" s="14"/>
      <c r="G411" s="89"/>
      <c r="H411" s="89"/>
      <c r="I411" s="104" t="s">
        <v>797</v>
      </c>
      <c r="J411" s="104" t="s">
        <v>382</v>
      </c>
      <c r="K411" s="250">
        <f t="shared" si="93"/>
        <v>100</v>
      </c>
      <c r="L411" s="250">
        <f t="shared" si="93"/>
        <v>100</v>
      </c>
      <c r="M411" s="250">
        <f t="shared" si="93"/>
        <v>100</v>
      </c>
      <c r="N411" s="250">
        <f t="shared" si="87"/>
        <v>100</v>
      </c>
      <c r="O411" s="137">
        <v>100</v>
      </c>
      <c r="P411" s="137">
        <v>0</v>
      </c>
      <c r="Q411" s="137">
        <v>0</v>
      </c>
      <c r="R411" s="137">
        <v>0</v>
      </c>
      <c r="S411" s="137">
        <v>0</v>
      </c>
      <c r="T411" s="89"/>
      <c r="U411" s="104" t="s">
        <v>382</v>
      </c>
      <c r="V411" s="6">
        <f t="shared" si="88"/>
        <v>0.55000000000000004</v>
      </c>
      <c r="W411" s="6">
        <f t="shared" si="94"/>
        <v>0.85</v>
      </c>
      <c r="X411" s="6">
        <f t="shared" si="89"/>
        <v>0.9</v>
      </c>
      <c r="Y411" s="6">
        <f t="shared" si="95"/>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35" hidden="1" customHeight="1" outlineLevel="2" x14ac:dyDescent="0.25">
      <c r="A412" s="107"/>
      <c r="B412" s="98"/>
      <c r="C412" s="18"/>
      <c r="D412" s="18"/>
      <c r="E412" s="18"/>
      <c r="F412" s="14"/>
      <c r="G412" s="89"/>
      <c r="H412" s="89"/>
      <c r="I412" s="104"/>
      <c r="J412" s="104" t="s">
        <v>134</v>
      </c>
      <c r="K412" s="250">
        <f t="shared" si="93"/>
        <v>100</v>
      </c>
      <c r="L412" s="250">
        <f t="shared" si="93"/>
        <v>100</v>
      </c>
      <c r="M412" s="250">
        <f t="shared" si="93"/>
        <v>100</v>
      </c>
      <c r="N412" s="250">
        <f t="shared" si="87"/>
        <v>100</v>
      </c>
      <c r="O412" s="137">
        <v>100</v>
      </c>
      <c r="P412" s="137">
        <v>0</v>
      </c>
      <c r="Q412" s="137">
        <v>0</v>
      </c>
      <c r="R412" s="137">
        <v>0</v>
      </c>
      <c r="S412" s="137">
        <v>0</v>
      </c>
      <c r="T412" s="89"/>
      <c r="U412" s="104" t="s">
        <v>134</v>
      </c>
      <c r="V412" s="6">
        <f t="shared" si="88"/>
        <v>0.55000000000000004</v>
      </c>
      <c r="W412" s="6">
        <f t="shared" si="94"/>
        <v>0.85</v>
      </c>
      <c r="X412" s="6">
        <f t="shared" si="89"/>
        <v>0.9</v>
      </c>
      <c r="Y412" s="6">
        <f t="shared" si="95"/>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35" hidden="1" customHeight="1" outlineLevel="2" x14ac:dyDescent="0.25">
      <c r="A413" s="107"/>
      <c r="B413" s="98"/>
      <c r="C413" s="18"/>
      <c r="D413" s="18"/>
      <c r="E413" s="18"/>
      <c r="F413" s="14"/>
      <c r="G413" s="89"/>
      <c r="H413" s="89"/>
      <c r="I413" s="104"/>
      <c r="J413" s="104" t="s">
        <v>135</v>
      </c>
      <c r="K413" s="250">
        <f t="shared" si="93"/>
        <v>358.06785714285712</v>
      </c>
      <c r="L413" s="250">
        <f t="shared" si="93"/>
        <v>358.06785714285712</v>
      </c>
      <c r="M413" s="250">
        <f t="shared" si="93"/>
        <v>358.06785714285712</v>
      </c>
      <c r="N413" s="250">
        <f t="shared" si="87"/>
        <v>358.06785714285712</v>
      </c>
      <c r="O413" s="137">
        <v>358.06785714285712</v>
      </c>
      <c r="P413" s="137">
        <v>0</v>
      </c>
      <c r="Q413" s="137">
        <v>0</v>
      </c>
      <c r="R413" s="137">
        <v>0</v>
      </c>
      <c r="S413" s="137">
        <v>0</v>
      </c>
      <c r="T413" s="89"/>
      <c r="U413" s="104" t="s">
        <v>135</v>
      </c>
      <c r="V413" s="6">
        <f t="shared" si="88"/>
        <v>16.560163265306112</v>
      </c>
      <c r="W413" s="138">
        <f>0.7*$Z413*(L413/$O413)</f>
        <v>21.076571428571413</v>
      </c>
      <c r="X413" s="6">
        <f t="shared" si="89"/>
        <v>27.098448979591819</v>
      </c>
      <c r="Y413" s="6">
        <f t="shared" si="95"/>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35" hidden="1" customHeight="1" outlineLevel="2" x14ac:dyDescent="0.25">
      <c r="A414" s="107"/>
      <c r="B414" s="98"/>
      <c r="C414" s="18"/>
      <c r="D414" s="18"/>
      <c r="E414" s="18"/>
      <c r="F414" s="14"/>
      <c r="G414" s="89"/>
      <c r="H414" s="89"/>
      <c r="I414" s="104"/>
      <c r="J414" s="104" t="s">
        <v>136</v>
      </c>
      <c r="K414" s="250">
        <f t="shared" si="93"/>
        <v>881.51428571428585</v>
      </c>
      <c r="L414" s="250">
        <f t="shared" si="93"/>
        <v>881.51428571428585</v>
      </c>
      <c r="M414" s="250">
        <f t="shared" si="93"/>
        <v>881.51428571428585</v>
      </c>
      <c r="N414" s="250">
        <f t="shared" si="87"/>
        <v>881.51428571428585</v>
      </c>
      <c r="O414" s="137">
        <v>881.51428571428585</v>
      </c>
      <c r="P414" s="137">
        <v>0</v>
      </c>
      <c r="Q414" s="137">
        <v>0</v>
      </c>
      <c r="R414" s="137">
        <v>0</v>
      </c>
      <c r="S414" s="137">
        <v>0</v>
      </c>
      <c r="T414" s="89"/>
      <c r="U414" s="104" t="s">
        <v>136</v>
      </c>
      <c r="V414" s="6">
        <f t="shared" si="88"/>
        <v>37.514489795918387</v>
      </c>
      <c r="W414" s="6">
        <f t="shared" ref="W414:W420" si="96">0.85*$Z414*(L414/$O414)</f>
        <v>57.976938775510227</v>
      </c>
      <c r="X414" s="6">
        <f t="shared" si="89"/>
        <v>61.387346938775543</v>
      </c>
      <c r="Y414" s="6">
        <f t="shared" si="95"/>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35" hidden="1" customHeight="1" outlineLevel="2" x14ac:dyDescent="0.25">
      <c r="A415" s="107"/>
      <c r="B415" s="98"/>
      <c r="C415" s="18"/>
      <c r="D415" s="18"/>
      <c r="E415" s="18"/>
      <c r="F415" s="14"/>
      <c r="G415" s="89"/>
      <c r="H415" s="89"/>
      <c r="I415" s="104"/>
      <c r="J415" s="104" t="s">
        <v>137</v>
      </c>
      <c r="K415" s="250">
        <f t="shared" si="93"/>
        <v>1004.4642857142858</v>
      </c>
      <c r="L415" s="250">
        <f t="shared" si="93"/>
        <v>1004.4642857142858</v>
      </c>
      <c r="M415" s="250">
        <f t="shared" si="93"/>
        <v>1004.4642857142858</v>
      </c>
      <c r="N415" s="250">
        <f t="shared" si="87"/>
        <v>1004.4642857142858</v>
      </c>
      <c r="O415" s="137">
        <v>1004.4642857142858</v>
      </c>
      <c r="P415" s="137">
        <v>0</v>
      </c>
      <c r="Q415" s="137">
        <v>0</v>
      </c>
      <c r="R415" s="137">
        <v>0</v>
      </c>
      <c r="S415" s="137">
        <v>0</v>
      </c>
      <c r="T415" s="89"/>
      <c r="U415" s="104" t="s">
        <v>137</v>
      </c>
      <c r="V415" s="6">
        <f t="shared" si="88"/>
        <v>49.130321428571435</v>
      </c>
      <c r="W415" s="6">
        <f t="shared" si="96"/>
        <v>75.928678571428563</v>
      </c>
      <c r="X415" s="6">
        <f t="shared" si="89"/>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35" hidden="1" customHeight="1" outlineLevel="2" x14ac:dyDescent="0.25">
      <c r="A416" s="107"/>
      <c r="B416" s="98"/>
      <c r="C416" s="18"/>
      <c r="D416" s="18"/>
      <c r="E416" s="18"/>
      <c r="F416" s="14"/>
      <c r="G416" s="89"/>
      <c r="H416" s="89"/>
      <c r="I416" s="104"/>
      <c r="J416" s="104" t="s">
        <v>138</v>
      </c>
      <c r="K416" s="250">
        <f t="shared" si="93"/>
        <v>1507.165</v>
      </c>
      <c r="L416" s="250">
        <f t="shared" si="93"/>
        <v>1507.165</v>
      </c>
      <c r="M416" s="250">
        <f t="shared" si="93"/>
        <v>1507.165</v>
      </c>
      <c r="N416" s="250">
        <f t="shared" si="87"/>
        <v>1507.165</v>
      </c>
      <c r="O416" s="137">
        <v>1507.165</v>
      </c>
      <c r="P416" s="137">
        <v>0</v>
      </c>
      <c r="Q416" s="137">
        <v>0</v>
      </c>
      <c r="R416" s="137">
        <v>0</v>
      </c>
      <c r="S416" s="137">
        <v>0</v>
      </c>
      <c r="T416" s="89"/>
      <c r="U416" s="104" t="s">
        <v>138</v>
      </c>
      <c r="V416" s="6">
        <f t="shared" si="88"/>
        <v>20.348705882352935</v>
      </c>
      <c r="W416" s="6">
        <f t="shared" si="96"/>
        <v>31.44799999999999</v>
      </c>
      <c r="X416" s="6">
        <f t="shared" si="89"/>
        <v>33.297882352941166</v>
      </c>
      <c r="Y416" s="138">
        <f>0.7*$Z416*(N416/$O416)</f>
        <v>25.898352941176462</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35" hidden="1" customHeight="1" outlineLevel="2" x14ac:dyDescent="0.25">
      <c r="A417" s="107"/>
      <c r="B417" s="98"/>
      <c r="C417" s="18"/>
      <c r="D417" s="18"/>
      <c r="E417" s="18"/>
      <c r="F417" s="14"/>
      <c r="G417" s="89"/>
      <c r="H417" s="89"/>
      <c r="I417" s="104"/>
      <c r="J417" s="104" t="s">
        <v>139</v>
      </c>
      <c r="K417" s="250">
        <f t="shared" si="93"/>
        <v>100</v>
      </c>
      <c r="L417" s="250">
        <f t="shared" si="93"/>
        <v>100</v>
      </c>
      <c r="M417" s="250">
        <f t="shared" si="93"/>
        <v>100</v>
      </c>
      <c r="N417" s="250">
        <f t="shared" si="87"/>
        <v>100</v>
      </c>
      <c r="O417" s="137">
        <v>100</v>
      </c>
      <c r="P417" s="137">
        <v>0</v>
      </c>
      <c r="Q417" s="137">
        <v>0</v>
      </c>
      <c r="R417" s="137">
        <v>0</v>
      </c>
      <c r="S417" s="137">
        <v>0</v>
      </c>
      <c r="T417" s="89"/>
      <c r="U417" s="104" t="s">
        <v>139</v>
      </c>
      <c r="V417" s="6">
        <f t="shared" si="88"/>
        <v>0.55000000000000004</v>
      </c>
      <c r="W417" s="6">
        <f t="shared" si="96"/>
        <v>0.85</v>
      </c>
      <c r="X417" s="6">
        <f t="shared" si="89"/>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35" hidden="1" customHeight="1" outlineLevel="2" x14ac:dyDescent="0.25">
      <c r="A418" s="107"/>
      <c r="B418" s="98"/>
      <c r="C418" s="18"/>
      <c r="D418" s="18"/>
      <c r="E418" s="18"/>
      <c r="F418" s="14"/>
      <c r="G418" s="89"/>
      <c r="H418" s="89"/>
      <c r="I418" s="104"/>
      <c r="J418" s="104" t="s">
        <v>140</v>
      </c>
      <c r="K418" s="250">
        <f t="shared" si="93"/>
        <v>100</v>
      </c>
      <c r="L418" s="250">
        <f t="shared" si="93"/>
        <v>100</v>
      </c>
      <c r="M418" s="250">
        <f t="shared" si="93"/>
        <v>100</v>
      </c>
      <c r="N418" s="250">
        <f t="shared" si="87"/>
        <v>100</v>
      </c>
      <c r="O418" s="137">
        <v>100</v>
      </c>
      <c r="P418" s="137">
        <v>0</v>
      </c>
      <c r="Q418" s="137">
        <v>0</v>
      </c>
      <c r="R418" s="137">
        <v>0</v>
      </c>
      <c r="S418" s="137">
        <v>0</v>
      </c>
      <c r="T418" s="89"/>
      <c r="U418" s="104" t="s">
        <v>140</v>
      </c>
      <c r="V418" s="6">
        <f t="shared" si="88"/>
        <v>0.55000000000000004</v>
      </c>
      <c r="W418" s="6">
        <f t="shared" si="96"/>
        <v>0.85</v>
      </c>
      <c r="X418" s="6">
        <f t="shared" si="89"/>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35" hidden="1" customHeight="1" outlineLevel="2" x14ac:dyDescent="0.25">
      <c r="A419" s="107"/>
      <c r="B419" s="98"/>
      <c r="C419" s="18"/>
      <c r="D419" s="18"/>
      <c r="E419" s="18"/>
      <c r="F419" s="14"/>
      <c r="G419" s="89"/>
      <c r="H419" s="89"/>
      <c r="I419" s="104"/>
      <c r="J419" s="104" t="s">
        <v>141</v>
      </c>
      <c r="K419" s="250">
        <f t="shared" si="93"/>
        <v>100</v>
      </c>
      <c r="L419" s="250">
        <f t="shared" si="93"/>
        <v>100</v>
      </c>
      <c r="M419" s="250">
        <f t="shared" si="93"/>
        <v>100</v>
      </c>
      <c r="N419" s="250">
        <f t="shared" si="87"/>
        <v>100</v>
      </c>
      <c r="O419" s="137">
        <v>100</v>
      </c>
      <c r="P419" s="137">
        <v>0</v>
      </c>
      <c r="Q419" s="137">
        <v>0</v>
      </c>
      <c r="R419" s="137">
        <v>0</v>
      </c>
      <c r="S419" s="137">
        <v>0</v>
      </c>
      <c r="T419" s="89"/>
      <c r="U419" s="104" t="s">
        <v>141</v>
      </c>
      <c r="V419" s="6">
        <f t="shared" si="88"/>
        <v>0.55000000000000004</v>
      </c>
      <c r="W419" s="6">
        <f t="shared" si="96"/>
        <v>0.85</v>
      </c>
      <c r="X419" s="6">
        <f t="shared" si="89"/>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35" hidden="1" customHeight="1" outlineLevel="2" x14ac:dyDescent="0.25">
      <c r="A420" s="107"/>
      <c r="B420" s="98"/>
      <c r="C420" s="18"/>
      <c r="D420" s="18"/>
      <c r="E420" s="18"/>
      <c r="F420" s="14"/>
      <c r="G420" s="89"/>
      <c r="H420" s="89"/>
      <c r="I420" s="104"/>
      <c r="J420" s="104" t="s">
        <v>142</v>
      </c>
      <c r="K420" s="250">
        <f t="shared" si="93"/>
        <v>100</v>
      </c>
      <c r="L420" s="250">
        <f t="shared" si="93"/>
        <v>100</v>
      </c>
      <c r="M420" s="250">
        <f t="shared" si="93"/>
        <v>100</v>
      </c>
      <c r="N420" s="250">
        <f t="shared" si="87"/>
        <v>100</v>
      </c>
      <c r="O420" s="137">
        <v>100</v>
      </c>
      <c r="P420" s="137">
        <v>0</v>
      </c>
      <c r="Q420" s="137">
        <v>0</v>
      </c>
      <c r="R420" s="137">
        <v>0</v>
      </c>
      <c r="S420" s="137">
        <v>0</v>
      </c>
      <c r="T420" s="89"/>
      <c r="U420" s="104" t="s">
        <v>142</v>
      </c>
      <c r="V420" s="6">
        <f t="shared" si="88"/>
        <v>0.55000000000000004</v>
      </c>
      <c r="W420" s="6">
        <f t="shared" si="96"/>
        <v>0.85</v>
      </c>
      <c r="X420" s="6">
        <f t="shared" si="89"/>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118</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120</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111</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35" customHeight="1" outlineLevel="1" collapsed="1" x14ac:dyDescent="0.25">
      <c r="A427" s="107"/>
      <c r="B427" s="98"/>
      <c r="C427" s="13"/>
      <c r="D427" s="13">
        <v>0</v>
      </c>
      <c r="E427" s="13" t="s">
        <v>1</v>
      </c>
      <c r="F427" s="72"/>
      <c r="G427" s="73" t="s">
        <v>173</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35" customHeight="1" outlineLevel="1" x14ac:dyDescent="0.25">
      <c r="A428" s="107"/>
      <c r="B428" s="98"/>
      <c r="C428" s="13"/>
      <c r="D428" s="13"/>
      <c r="E428" s="18"/>
      <c r="F428" s="76"/>
      <c r="G428" s="77" t="s">
        <v>174</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3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3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35" customHeight="1" outlineLevel="1" x14ac:dyDescent="0.25">
      <c r="A431" s="107"/>
      <c r="B431" s="98"/>
      <c r="C431" s="18"/>
      <c r="D431" s="18"/>
      <c r="E431" s="18"/>
      <c r="F431" s="18"/>
      <c r="G431" s="23"/>
      <c r="H431" s="23"/>
      <c r="I431" s="23"/>
      <c r="J431" s="23"/>
      <c r="K431" s="23"/>
      <c r="L431" s="23"/>
      <c r="M431" s="24" t="s">
        <v>175</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35" customHeight="1" outlineLevel="1" x14ac:dyDescent="0.25">
      <c r="A432" s="107"/>
      <c r="B432" s="98"/>
      <c r="C432" s="18"/>
      <c r="D432" s="18"/>
      <c r="E432" s="18"/>
      <c r="F432" s="18"/>
      <c r="G432" s="18"/>
      <c r="H432" s="18"/>
      <c r="I432" s="18"/>
      <c r="J432" s="18"/>
      <c r="K432" s="18"/>
      <c r="L432" s="23"/>
      <c r="M432" s="24" t="s">
        <v>177</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35" customHeight="1" outlineLevel="1" x14ac:dyDescent="0.25">
      <c r="A433" s="107"/>
      <c r="B433" s="98"/>
      <c r="C433" s="18"/>
      <c r="D433" s="18"/>
      <c r="E433" s="18"/>
      <c r="F433" s="18"/>
      <c r="G433" s="24"/>
      <c r="H433" s="24"/>
      <c r="I433" s="24"/>
      <c r="J433" s="24"/>
      <c r="K433" s="24" t="s">
        <v>176</v>
      </c>
      <c r="L433" s="24"/>
      <c r="M433" s="24" t="s">
        <v>830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35" customHeight="1" outlineLevel="1" x14ac:dyDescent="0.25">
      <c r="A434" s="107"/>
      <c r="B434" s="98"/>
      <c r="C434" s="18"/>
      <c r="D434" s="18"/>
      <c r="E434" s="18"/>
      <c r="F434" s="18"/>
      <c r="G434" s="24"/>
      <c r="H434" s="24"/>
      <c r="I434" s="24"/>
      <c r="J434" s="24"/>
      <c r="K434" s="24" t="s">
        <v>178</v>
      </c>
      <c r="L434" s="24"/>
      <c r="M434" s="24" t="str">
        <f>J145</f>
        <v>typ</v>
      </c>
      <c r="N434" s="24" t="str">
        <f t="shared" ref="N434:V434" si="97">K145</f>
        <v>z0</v>
      </c>
      <c r="O434" s="24" t="str">
        <f t="shared" si="97"/>
        <v>z1</v>
      </c>
      <c r="P434" s="24" t="str">
        <f t="shared" si="97"/>
        <v>z2</v>
      </c>
      <c r="Q434" s="24" t="str">
        <f t="shared" si="97"/>
        <v>z3</v>
      </c>
      <c r="R434" s="24" t="str">
        <f t="shared" si="97"/>
        <v>z4</v>
      </c>
      <c r="S434" s="24" t="str">
        <f t="shared" si="97"/>
        <v>z5</v>
      </c>
      <c r="T434" s="24" t="str">
        <f t="shared" si="97"/>
        <v>z6</v>
      </c>
      <c r="U434" s="24" t="str">
        <f t="shared" si="97"/>
        <v>z7</v>
      </c>
      <c r="V434" s="24" t="str">
        <f t="shared" si="97"/>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114</v>
      </c>
      <c r="D435" s="18"/>
      <c r="E435" s="18"/>
      <c r="F435" s="18"/>
      <c r="G435" s="24"/>
      <c r="H435" s="24"/>
      <c r="I435" s="24"/>
      <c r="J435" s="87" t="s">
        <v>115</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35" customHeight="1" outlineLevel="1" x14ac:dyDescent="0.25">
      <c r="A437" s="107"/>
      <c r="B437" s="98"/>
      <c r="C437" s="18"/>
      <c r="D437" s="18"/>
      <c r="E437" s="18"/>
      <c r="F437" s="14"/>
      <c r="G437" s="89"/>
      <c r="H437" s="89"/>
      <c r="I437" s="104" t="s">
        <v>382</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35" customHeight="1" outlineLevel="1" x14ac:dyDescent="0.25">
      <c r="A438" s="107"/>
      <c r="B438" s="98"/>
      <c r="C438" s="18"/>
      <c r="D438" s="18"/>
      <c r="E438" s="18"/>
      <c r="F438" s="14"/>
      <c r="G438" s="89"/>
      <c r="H438" s="89"/>
      <c r="I438" s="104" t="s">
        <v>134</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35" customHeight="1" outlineLevel="1" x14ac:dyDescent="0.25">
      <c r="A439" s="107"/>
      <c r="B439" s="98"/>
      <c r="C439" s="18"/>
      <c r="D439" s="18"/>
      <c r="E439" s="18"/>
      <c r="F439" s="14"/>
      <c r="G439" s="89"/>
      <c r="H439" s="89"/>
      <c r="I439" s="104" t="s">
        <v>135</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35" customHeight="1" outlineLevel="1" x14ac:dyDescent="0.25">
      <c r="A440" s="107"/>
      <c r="B440" s="98"/>
      <c r="C440" s="18"/>
      <c r="D440" s="18"/>
      <c r="E440" s="18"/>
      <c r="F440" s="14"/>
      <c r="G440" s="89"/>
      <c r="H440" s="89"/>
      <c r="I440" s="104" t="s">
        <v>136</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35" customHeight="1" outlineLevel="1" x14ac:dyDescent="0.25">
      <c r="A441" s="107"/>
      <c r="B441" s="98"/>
      <c r="C441" s="18"/>
      <c r="D441" s="18"/>
      <c r="E441" s="18"/>
      <c r="F441" s="14"/>
      <c r="G441" s="89"/>
      <c r="H441" s="89"/>
      <c r="I441" s="104" t="s">
        <v>137</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35" customHeight="1" outlineLevel="1" x14ac:dyDescent="0.25">
      <c r="A442" s="107"/>
      <c r="B442" s="98"/>
      <c r="C442" s="18"/>
      <c r="D442" s="18"/>
      <c r="E442" s="18"/>
      <c r="F442" s="14"/>
      <c r="G442" s="89"/>
      <c r="H442" s="89"/>
      <c r="I442" s="104" t="s">
        <v>138</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35" customHeight="1" outlineLevel="1" x14ac:dyDescent="0.25">
      <c r="A443" s="107"/>
      <c r="B443" s="98"/>
      <c r="C443" s="18"/>
      <c r="D443" s="18"/>
      <c r="E443" s="18"/>
      <c r="F443" s="14"/>
      <c r="G443" s="89"/>
      <c r="H443" s="89"/>
      <c r="I443" s="104" t="s">
        <v>139</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35" customHeight="1" outlineLevel="1" x14ac:dyDescent="0.25">
      <c r="A444" s="107"/>
      <c r="B444" s="98"/>
      <c r="C444" s="18"/>
      <c r="D444" s="18"/>
      <c r="E444" s="18"/>
      <c r="F444" s="14"/>
      <c r="G444" s="89"/>
      <c r="H444" s="89"/>
      <c r="I444" s="104" t="s">
        <v>140</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35" customHeight="1" outlineLevel="1" x14ac:dyDescent="0.25">
      <c r="A445" s="107"/>
      <c r="B445" s="98"/>
      <c r="C445" s="18"/>
      <c r="D445" s="18"/>
      <c r="E445" s="18"/>
      <c r="F445" s="14"/>
      <c r="G445" s="89"/>
      <c r="H445" s="89"/>
      <c r="I445" s="104" t="s">
        <v>141</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35" customHeight="1" outlineLevel="1" x14ac:dyDescent="0.25">
      <c r="A446" s="107"/>
      <c r="B446" s="98"/>
      <c r="C446" s="18"/>
      <c r="D446" s="18"/>
      <c r="E446" s="18"/>
      <c r="F446" s="14"/>
      <c r="G446" s="94"/>
      <c r="H446" s="94"/>
      <c r="I446" s="104" t="s">
        <v>142</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3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35" customHeight="1" outlineLevel="1" x14ac:dyDescent="0.25">
      <c r="A448" s="107"/>
      <c r="B448" s="98"/>
      <c r="C448" s="18"/>
      <c r="D448" s="18"/>
      <c r="E448" s="18"/>
      <c r="F448" s="14"/>
      <c r="G448" s="94"/>
      <c r="H448" s="94" t="s">
        <v>218</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35" customHeight="1" outlineLevel="1" x14ac:dyDescent="0.25">
      <c r="A449" s="107"/>
      <c r="B449" s="98"/>
      <c r="C449" s="18"/>
      <c r="D449" s="18"/>
      <c r="E449" s="18"/>
      <c r="F449" s="14"/>
      <c r="G449" s="94"/>
      <c r="H449" s="94" t="s">
        <v>179</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35" customHeight="1" outlineLevel="1" x14ac:dyDescent="0.25">
      <c r="A450" s="107"/>
      <c r="B450" s="98"/>
      <c r="C450" s="18"/>
      <c r="D450" s="18"/>
      <c r="E450" s="18"/>
      <c r="F450" s="14"/>
      <c r="G450" s="94"/>
      <c r="H450" s="94" t="s">
        <v>219</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35" customHeight="1" outlineLevel="1" x14ac:dyDescent="0.25">
      <c r="A451" s="107"/>
      <c r="B451" s="98"/>
      <c r="C451" s="18"/>
      <c r="D451" s="18"/>
      <c r="E451" s="18"/>
      <c r="F451" s="14"/>
      <c r="G451" s="94"/>
      <c r="H451" s="94" t="s">
        <v>220</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35" customHeight="1" outlineLevel="1" x14ac:dyDescent="0.25">
      <c r="A452" s="107"/>
      <c r="B452" s="98"/>
      <c r="C452" s="18"/>
      <c r="D452" s="18"/>
      <c r="E452" s="18"/>
      <c r="F452" s="14"/>
      <c r="G452" s="94"/>
      <c r="H452" s="94" t="s">
        <v>180</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118</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119</v>
      </c>
      <c r="AE454" s="42" t="s">
        <v>120</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111</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35" customHeight="1" outlineLevel="1" collapsed="1" x14ac:dyDescent="0.25">
      <c r="A459" s="107"/>
      <c r="B459" s="98"/>
      <c r="C459" s="13"/>
      <c r="D459" s="13">
        <v>0</v>
      </c>
      <c r="E459" s="13" t="s">
        <v>1</v>
      </c>
      <c r="F459" s="72"/>
      <c r="G459" s="73" t="s">
        <v>181</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35" customHeight="1" outlineLevel="1" x14ac:dyDescent="0.25">
      <c r="A460" s="107"/>
      <c r="B460" s="98"/>
      <c r="C460" s="13"/>
      <c r="D460" s="13"/>
      <c r="E460" s="18"/>
      <c r="F460" s="76"/>
      <c r="G460" s="77" t="s">
        <v>182</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3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3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3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35" customHeight="1" outlineLevel="1" x14ac:dyDescent="0.25">
      <c r="A464" s="107"/>
      <c r="B464" s="98"/>
      <c r="C464" s="18"/>
      <c r="D464" s="18"/>
      <c r="E464" s="18"/>
      <c r="F464" s="18"/>
      <c r="G464" s="18"/>
      <c r="H464" s="18"/>
      <c r="I464" s="18"/>
      <c r="J464" s="592" t="s">
        <v>1203</v>
      </c>
      <c r="K464" s="592"/>
      <c r="L464" s="102"/>
      <c r="M464" s="102"/>
      <c r="N464" s="102"/>
      <c r="O464" s="592"/>
      <c r="P464" s="102"/>
      <c r="Q464" s="102"/>
      <c r="R464" s="102"/>
      <c r="S464" s="102"/>
      <c r="T464" s="23"/>
      <c r="U464" s="135" t="s">
        <v>806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35" customHeight="1" outlineLevel="1" x14ac:dyDescent="0.25">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35" customHeight="1" outlineLevel="1" x14ac:dyDescent="0.25">
      <c r="A466" s="107"/>
      <c r="B466" s="98"/>
      <c r="C466" s="18"/>
      <c r="D466" s="18"/>
      <c r="E466" s="18"/>
      <c r="F466" s="18"/>
      <c r="G466" s="24"/>
      <c r="H466" s="24" t="s">
        <v>156</v>
      </c>
      <c r="I466" s="24" t="str">
        <f>J145</f>
        <v>typ</v>
      </c>
      <c r="J466" s="24" t="str">
        <f t="shared" ref="J466:R466" si="98">K145</f>
        <v>z0</v>
      </c>
      <c r="K466" s="24" t="str">
        <f t="shared" si="98"/>
        <v>z1</v>
      </c>
      <c r="L466" s="24" t="str">
        <f t="shared" si="98"/>
        <v>z2</v>
      </c>
      <c r="M466" s="24" t="str">
        <f t="shared" si="98"/>
        <v>z3</v>
      </c>
      <c r="N466" s="24" t="str">
        <f t="shared" si="98"/>
        <v>z4</v>
      </c>
      <c r="O466" s="24" t="str">
        <f t="shared" si="98"/>
        <v>z5</v>
      </c>
      <c r="P466" s="24" t="str">
        <f t="shared" si="98"/>
        <v>z6</v>
      </c>
      <c r="Q466" s="24" t="str">
        <f t="shared" si="98"/>
        <v>z7</v>
      </c>
      <c r="R466" s="24" t="str">
        <f t="shared" si="98"/>
        <v>z8</v>
      </c>
      <c r="S466" s="24"/>
      <c r="T466" s="24" t="str">
        <f t="shared" ref="T466:AC466" si="99">J145</f>
        <v>typ</v>
      </c>
      <c r="U466" s="24" t="str">
        <f t="shared" si="99"/>
        <v>z0</v>
      </c>
      <c r="V466" s="24" t="str">
        <f t="shared" si="99"/>
        <v>z1</v>
      </c>
      <c r="W466" s="24" t="str">
        <f t="shared" si="99"/>
        <v>z2</v>
      </c>
      <c r="X466" s="24" t="str">
        <f t="shared" si="99"/>
        <v>z3</v>
      </c>
      <c r="Y466" s="24" t="str">
        <f t="shared" si="99"/>
        <v>z4</v>
      </c>
      <c r="Z466" s="24" t="str">
        <f t="shared" si="99"/>
        <v>z5</v>
      </c>
      <c r="AA466" s="24" t="str">
        <f t="shared" si="99"/>
        <v>z6</v>
      </c>
      <c r="AB466" s="24" t="str">
        <f t="shared" si="99"/>
        <v>z7</v>
      </c>
      <c r="AC466" s="24" t="str">
        <f t="shared" si="99"/>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114</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35" customHeight="1" outlineLevel="1" x14ac:dyDescent="0.25">
      <c r="A469" s="107"/>
      <c r="B469" s="98"/>
      <c r="C469" s="18"/>
      <c r="D469" s="18"/>
      <c r="E469" s="18"/>
      <c r="F469" s="14"/>
      <c r="G469" s="89"/>
      <c r="H469" s="104" t="s">
        <v>384</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35" customHeight="1" outlineLevel="1" x14ac:dyDescent="0.25">
      <c r="A470" s="107"/>
      <c r="B470" s="98"/>
      <c r="C470" s="18"/>
      <c r="D470" s="18"/>
      <c r="E470" s="18"/>
      <c r="F470" s="14"/>
      <c r="G470" s="89"/>
      <c r="H470" s="104" t="s">
        <v>385</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35" customHeight="1" outlineLevel="1" x14ac:dyDescent="0.25">
      <c r="A471" s="107"/>
      <c r="B471" s="98"/>
      <c r="C471" s="18"/>
      <c r="D471" s="18"/>
      <c r="E471" s="18"/>
      <c r="F471" s="14"/>
      <c r="G471" s="89"/>
      <c r="H471" s="104" t="s">
        <v>386</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35" customHeight="1" outlineLevel="1" x14ac:dyDescent="0.25">
      <c r="A472" s="107"/>
      <c r="B472" s="98"/>
      <c r="C472" s="18"/>
      <c r="D472" s="18"/>
      <c r="E472" s="18"/>
      <c r="F472" s="14"/>
      <c r="G472" s="89"/>
      <c r="H472" s="104" t="s">
        <v>387</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35" customHeight="1" outlineLevel="1" x14ac:dyDescent="0.25">
      <c r="A473" s="107"/>
      <c r="B473" s="98"/>
      <c r="C473" s="18"/>
      <c r="D473" s="18"/>
      <c r="E473" s="18"/>
      <c r="F473" s="14"/>
      <c r="G473" s="89"/>
      <c r="H473" s="104" t="s">
        <v>388</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35" customHeight="1" outlineLevel="1" x14ac:dyDescent="0.25">
      <c r="A474" s="107"/>
      <c r="B474" s="98"/>
      <c r="C474" s="18"/>
      <c r="D474" s="18"/>
      <c r="E474" s="18"/>
      <c r="F474" s="14"/>
      <c r="G474" s="89"/>
      <c r="H474" s="104" t="s">
        <v>389</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35" customHeight="1" outlineLevel="1" x14ac:dyDescent="0.25">
      <c r="A475" s="107"/>
      <c r="B475" s="98"/>
      <c r="C475" s="18"/>
      <c r="D475" s="18"/>
      <c r="E475" s="18"/>
      <c r="F475" s="14"/>
      <c r="G475" s="89"/>
      <c r="H475" s="104" t="s">
        <v>390</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35" customHeight="1" outlineLevel="1" x14ac:dyDescent="0.25">
      <c r="A476" s="107"/>
      <c r="B476" s="98"/>
      <c r="C476" s="18"/>
      <c r="D476" s="18"/>
      <c r="E476" s="18"/>
      <c r="F476" s="14"/>
      <c r="G476" s="89"/>
      <c r="H476" s="104" t="s">
        <v>391</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35" customHeight="1" outlineLevel="1" x14ac:dyDescent="0.25">
      <c r="A477" s="107"/>
      <c r="B477" s="98"/>
      <c r="C477" s="18"/>
      <c r="D477" s="18"/>
      <c r="E477" s="18"/>
      <c r="F477" s="14"/>
      <c r="G477" s="89"/>
      <c r="H477" s="104" t="s">
        <v>392</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35" customHeight="1" outlineLevel="1" x14ac:dyDescent="0.25">
      <c r="A478" s="107"/>
      <c r="B478" s="98"/>
      <c r="C478" s="18"/>
      <c r="D478" s="18"/>
      <c r="E478" s="18"/>
      <c r="F478" s="14"/>
      <c r="G478" s="94"/>
      <c r="H478" s="104" t="s">
        <v>393</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118</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119</v>
      </c>
      <c r="W480" s="97"/>
      <c r="X480" s="97"/>
      <c r="Y480" s="97"/>
      <c r="Z480" s="97"/>
      <c r="AA480" s="97"/>
      <c r="AB480" s="97"/>
      <c r="AC480" s="97"/>
      <c r="AD480" s="97"/>
      <c r="AE480" s="42" t="s">
        <v>120</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35" customHeight="1" outlineLevel="1" collapsed="1" x14ac:dyDescent="0.25">
      <c r="A485" s="107"/>
      <c r="B485" s="98"/>
      <c r="C485" s="13"/>
      <c r="D485" s="13">
        <v>0</v>
      </c>
      <c r="E485" s="13" t="s">
        <v>1</v>
      </c>
      <c r="F485" s="72"/>
      <c r="G485" s="73" t="s">
        <v>184</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35" customHeight="1" outlineLevel="1" x14ac:dyDescent="0.25">
      <c r="A486" s="107"/>
      <c r="B486" s="98"/>
      <c r="C486" s="13"/>
      <c r="D486" s="13"/>
      <c r="E486" s="18"/>
      <c r="F486" s="76"/>
      <c r="G486" s="77" t="s">
        <v>827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35"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35"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35"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186</v>
      </c>
      <c r="U489" s="23"/>
      <c r="V489" s="23" t="s">
        <v>185</v>
      </c>
      <c r="W489" s="23"/>
      <c r="X489" s="23"/>
      <c r="Y489" s="23"/>
      <c r="Z489" s="23"/>
      <c r="AA489" s="23"/>
      <c r="AB489" s="23"/>
      <c r="AC489" s="246" t="s">
        <v>886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35" customHeight="1" outlineLevel="1" x14ac:dyDescent="0.25">
      <c r="A490" s="107"/>
      <c r="B490" s="98"/>
      <c r="C490" s="18"/>
      <c r="D490" s="18"/>
      <c r="E490" s="18"/>
      <c r="F490" s="18"/>
      <c r="G490" s="18"/>
      <c r="H490" s="18"/>
      <c r="I490" s="18"/>
      <c r="J490" s="18" t="s">
        <v>826</v>
      </c>
      <c r="K490" s="18"/>
      <c r="L490" s="23"/>
      <c r="M490" s="23"/>
      <c r="N490" s="23"/>
      <c r="O490" s="23"/>
      <c r="P490" s="23"/>
      <c r="Q490" s="23"/>
      <c r="R490" s="23"/>
      <c r="S490" s="23"/>
      <c r="T490" s="24" t="s">
        <v>187</v>
      </c>
      <c r="U490" s="23"/>
      <c r="V490" s="23" t="s">
        <v>829</v>
      </c>
      <c r="W490" s="23"/>
      <c r="X490" s="24" t="s">
        <v>188</v>
      </c>
      <c r="Y490" s="24"/>
      <c r="Z490" s="25"/>
      <c r="AA490" s="25"/>
      <c r="AB490" s="25"/>
      <c r="AC490" s="578" t="s">
        <v>809</v>
      </c>
      <c r="AD490" s="578" t="s">
        <v>887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35" customHeight="1" outlineLevel="1" x14ac:dyDescent="0.25">
      <c r="A491" s="107"/>
      <c r="B491" s="98"/>
      <c r="C491" s="18"/>
      <c r="D491" s="18"/>
      <c r="E491" s="18"/>
      <c r="F491" s="18"/>
      <c r="G491" s="578"/>
      <c r="H491" s="578" t="s">
        <v>809</v>
      </c>
      <c r="I491" s="579" t="s">
        <v>156</v>
      </c>
      <c r="J491" s="579" t="s">
        <v>383</v>
      </c>
      <c r="K491" s="579" t="s">
        <v>56</v>
      </c>
      <c r="L491" s="579" t="s">
        <v>57</v>
      </c>
      <c r="M491" s="579" t="s">
        <v>58</v>
      </c>
      <c r="N491" s="579" t="s">
        <v>59</v>
      </c>
      <c r="O491" s="579" t="s">
        <v>880</v>
      </c>
      <c r="P491" s="579" t="s">
        <v>881</v>
      </c>
      <c r="Q491" s="579" t="s">
        <v>882</v>
      </c>
      <c r="R491" s="579" t="s">
        <v>1187</v>
      </c>
      <c r="S491" s="578"/>
      <c r="T491" s="578" t="s">
        <v>189</v>
      </c>
      <c r="U491" s="578"/>
      <c r="V491" s="578" t="s">
        <v>828</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35" customHeight="1" outlineLevel="1" x14ac:dyDescent="0.25">
      <c r="A492" s="107"/>
      <c r="B492" s="98"/>
      <c r="C492" s="18"/>
      <c r="D492" s="18"/>
      <c r="E492" s="18"/>
      <c r="F492" s="14"/>
      <c r="G492" s="94"/>
      <c r="H492" s="94" t="s">
        <v>819</v>
      </c>
      <c r="I492" s="106" t="s">
        <v>384</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35" customHeight="1" outlineLevel="1" x14ac:dyDescent="0.25">
      <c r="A493" s="107"/>
      <c r="B493" s="98"/>
      <c r="C493" s="18"/>
      <c r="D493" s="18"/>
      <c r="E493" s="18"/>
      <c r="F493" s="14"/>
      <c r="G493" s="94"/>
      <c r="H493" s="94"/>
      <c r="I493" s="106" t="s">
        <v>385</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35" customHeight="1" outlineLevel="1" x14ac:dyDescent="0.25">
      <c r="A494" s="107"/>
      <c r="B494" s="98"/>
      <c r="C494" s="18"/>
      <c r="D494" s="18"/>
      <c r="E494" s="18"/>
      <c r="F494" s="14"/>
      <c r="G494" s="94"/>
      <c r="H494" s="94"/>
      <c r="I494" s="106" t="s">
        <v>386</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100">AC493</f>
        <v>0</v>
      </c>
      <c r="AD494" s="94">
        <f t="shared" ref="AD494:AD501" si="101">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35" customHeight="1" outlineLevel="1" x14ac:dyDescent="0.25">
      <c r="A495" s="107"/>
      <c r="B495" s="98"/>
      <c r="C495" s="18"/>
      <c r="D495" s="18"/>
      <c r="E495" s="18"/>
      <c r="F495" s="14"/>
      <c r="G495" s="94"/>
      <c r="H495" s="94"/>
      <c r="I495" s="106" t="s">
        <v>387</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100"/>
        <v>0</v>
      </c>
      <c r="AD495" s="94">
        <f t="shared" si="101"/>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35" customHeight="1" outlineLevel="1" x14ac:dyDescent="0.25">
      <c r="A496" s="107"/>
      <c r="B496" s="98"/>
      <c r="C496" s="18"/>
      <c r="D496" s="18"/>
      <c r="E496" s="18"/>
      <c r="F496" s="14"/>
      <c r="G496" s="94"/>
      <c r="H496" s="94"/>
      <c r="I496" s="106" t="s">
        <v>388</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100"/>
        <v>0</v>
      </c>
      <c r="AD496" s="94">
        <f t="shared" si="101"/>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35" customHeight="1" outlineLevel="1" x14ac:dyDescent="0.25">
      <c r="A497" s="107"/>
      <c r="B497" s="98"/>
      <c r="C497" s="18"/>
      <c r="D497" s="18"/>
      <c r="E497" s="18"/>
      <c r="F497" s="14"/>
      <c r="G497" s="94"/>
      <c r="H497" s="94"/>
      <c r="I497" s="106" t="s">
        <v>389</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100"/>
        <v>0</v>
      </c>
      <c r="AD497" s="94">
        <f t="shared" si="101"/>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35" customHeight="1" outlineLevel="1" x14ac:dyDescent="0.25">
      <c r="A498" s="107"/>
      <c r="B498" s="98"/>
      <c r="C498" s="18"/>
      <c r="D498" s="18"/>
      <c r="E498" s="18"/>
      <c r="F498" s="14"/>
      <c r="G498" s="94"/>
      <c r="H498" s="94"/>
      <c r="I498" s="106" t="s">
        <v>390</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100"/>
        <v>0</v>
      </c>
      <c r="AD498" s="94">
        <f t="shared" si="101"/>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35" customHeight="1" outlineLevel="1" x14ac:dyDescent="0.25">
      <c r="A499" s="107"/>
      <c r="B499" s="98"/>
      <c r="C499" s="18"/>
      <c r="D499" s="18"/>
      <c r="E499" s="18"/>
      <c r="F499" s="14"/>
      <c r="G499" s="94"/>
      <c r="H499" s="94"/>
      <c r="I499" s="106" t="s">
        <v>391</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100"/>
        <v>0</v>
      </c>
      <c r="AD499" s="94">
        <f t="shared" si="101"/>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35" customHeight="1" outlineLevel="1" x14ac:dyDescent="0.25">
      <c r="A500" s="107"/>
      <c r="B500" s="98"/>
      <c r="C500" s="18"/>
      <c r="D500" s="18"/>
      <c r="E500" s="18"/>
      <c r="F500" s="14"/>
      <c r="G500" s="94"/>
      <c r="H500" s="94"/>
      <c r="I500" s="106" t="s">
        <v>392</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100"/>
        <v>0</v>
      </c>
      <c r="AD500" s="94">
        <f t="shared" si="101"/>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35" customHeight="1" outlineLevel="1" x14ac:dyDescent="0.25">
      <c r="A501" s="107"/>
      <c r="B501" s="98"/>
      <c r="C501" s="18"/>
      <c r="D501" s="18"/>
      <c r="E501" s="18"/>
      <c r="F501" s="14"/>
      <c r="G501" s="94"/>
      <c r="H501" s="94"/>
      <c r="I501" s="106" t="s">
        <v>393</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100"/>
        <v>0</v>
      </c>
      <c r="AD501" s="94">
        <f t="shared" si="101"/>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35" hidden="1" customHeight="1" outlineLevel="2" x14ac:dyDescent="0.25">
      <c r="A502" s="107"/>
      <c r="B502" s="98"/>
      <c r="C502" s="18"/>
      <c r="D502" s="18"/>
      <c r="E502" s="18"/>
      <c r="F502" s="14"/>
      <c r="G502" s="94"/>
      <c r="H502" s="94" t="s">
        <v>397</v>
      </c>
      <c r="I502" s="106" t="s">
        <v>384</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35" hidden="1" customHeight="1" outlineLevel="2" x14ac:dyDescent="0.25">
      <c r="A503" s="107"/>
      <c r="B503" s="98"/>
      <c r="C503" s="18"/>
      <c r="D503" s="18"/>
      <c r="E503" s="18"/>
      <c r="F503" s="14"/>
      <c r="G503" s="94"/>
      <c r="H503" s="94"/>
      <c r="I503" s="106" t="s">
        <v>385</v>
      </c>
      <c r="J503" s="236">
        <v>0.81</v>
      </c>
      <c r="K503" s="236">
        <v>0.81</v>
      </c>
      <c r="L503" s="236">
        <v>0.81</v>
      </c>
      <c r="M503" s="236">
        <v>0.81</v>
      </c>
      <c r="N503" s="236">
        <v>0.81</v>
      </c>
      <c r="O503" s="236">
        <v>0.81</v>
      </c>
      <c r="P503" s="236">
        <v>0.81</v>
      </c>
      <c r="Q503" s="236">
        <v>0.81</v>
      </c>
      <c r="R503" s="236">
        <v>0.81</v>
      </c>
      <c r="S503" s="580"/>
      <c r="T503" s="236">
        <v>-0.13</v>
      </c>
      <c r="U503" s="94"/>
      <c r="V503" s="737">
        <f t="shared" ref="V503:V566" si="102">V493</f>
        <v>0</v>
      </c>
      <c r="W503" s="94"/>
      <c r="X503" s="94"/>
      <c r="Y503" s="94"/>
      <c r="Z503" s="94"/>
      <c r="AA503" s="94"/>
      <c r="AB503" s="94"/>
      <c r="AC503" s="94">
        <f t="shared" ref="AC503:AC566" si="103">AC493+1</f>
        <v>1</v>
      </c>
      <c r="AD503" s="94">
        <f t="shared" ref="AD503:AD566" si="104">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35" hidden="1" customHeight="1" outlineLevel="2" x14ac:dyDescent="0.25">
      <c r="A504" s="107"/>
      <c r="B504" s="98"/>
      <c r="C504" s="18"/>
      <c r="D504" s="18"/>
      <c r="E504" s="18"/>
      <c r="F504" s="14"/>
      <c r="G504" s="94"/>
      <c r="H504" s="94"/>
      <c r="I504" s="106" t="s">
        <v>386</v>
      </c>
      <c r="J504" s="236">
        <v>0.81</v>
      </c>
      <c r="K504" s="236">
        <v>0.81</v>
      </c>
      <c r="L504" s="236">
        <v>0.81</v>
      </c>
      <c r="M504" s="236">
        <v>0.81</v>
      </c>
      <c r="N504" s="236">
        <v>0.81</v>
      </c>
      <c r="O504" s="236">
        <v>0.81</v>
      </c>
      <c r="P504" s="236">
        <v>0.81</v>
      </c>
      <c r="Q504" s="236">
        <v>0.81</v>
      </c>
      <c r="R504" s="236">
        <v>0.81</v>
      </c>
      <c r="S504" s="580"/>
      <c r="T504" s="236">
        <v>-0.13</v>
      </c>
      <c r="U504" s="94"/>
      <c r="V504" s="737">
        <f t="shared" si="102"/>
        <v>0</v>
      </c>
      <c r="W504" s="94"/>
      <c r="X504" s="94"/>
      <c r="Y504" s="94"/>
      <c r="Z504" s="94"/>
      <c r="AA504" s="94"/>
      <c r="AB504" s="94"/>
      <c r="AC504" s="94">
        <f t="shared" si="103"/>
        <v>1</v>
      </c>
      <c r="AD504" s="94">
        <f t="shared" si="104"/>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35" hidden="1" customHeight="1" outlineLevel="2" x14ac:dyDescent="0.25">
      <c r="A505" s="107"/>
      <c r="B505" s="98"/>
      <c r="C505" s="18"/>
      <c r="D505" s="18"/>
      <c r="E505" s="18"/>
      <c r="F505" s="14"/>
      <c r="G505" s="94"/>
      <c r="H505" s="94"/>
      <c r="I505" s="106" t="s">
        <v>387</v>
      </c>
      <c r="J505" s="236">
        <v>0.78</v>
      </c>
      <c r="K505" s="236">
        <v>0.8</v>
      </c>
      <c r="L505" s="236">
        <v>0.8</v>
      </c>
      <c r="M505" s="236">
        <v>0.8</v>
      </c>
      <c r="N505" s="236">
        <v>0.8</v>
      </c>
      <c r="O505" s="236">
        <v>0.8</v>
      </c>
      <c r="P505" s="236">
        <v>0.8</v>
      </c>
      <c r="Q505" s="236">
        <v>0.8</v>
      </c>
      <c r="R505" s="236">
        <v>0.8</v>
      </c>
      <c r="S505" s="580"/>
      <c r="T505" s="236">
        <v>-0.1</v>
      </c>
      <c r="U505" s="94"/>
      <c r="V505" s="737">
        <f t="shared" si="102"/>
        <v>0</v>
      </c>
      <c r="W505" s="94"/>
      <c r="X505" s="94"/>
      <c r="Y505" s="94"/>
      <c r="Z505" s="94"/>
      <c r="AA505" s="94"/>
      <c r="AB505" s="94"/>
      <c r="AC505" s="94">
        <f t="shared" si="103"/>
        <v>1</v>
      </c>
      <c r="AD505" s="94">
        <f t="shared" si="104"/>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35" hidden="1" customHeight="1" outlineLevel="2" x14ac:dyDescent="0.25">
      <c r="A506" s="107"/>
      <c r="B506" s="98"/>
      <c r="C506" s="18"/>
      <c r="D506" s="18"/>
      <c r="E506" s="18"/>
      <c r="F506" s="14"/>
      <c r="G506" s="94"/>
      <c r="H506" s="94"/>
      <c r="I506" s="106" t="s">
        <v>388</v>
      </c>
      <c r="J506" s="236">
        <v>0.75</v>
      </c>
      <c r="K506" s="236">
        <v>0.78</v>
      </c>
      <c r="L506" s="236">
        <v>0.78</v>
      </c>
      <c r="M506" s="236">
        <v>0.78</v>
      </c>
      <c r="N506" s="236">
        <v>0.78</v>
      </c>
      <c r="O506" s="236">
        <v>0.78</v>
      </c>
      <c r="P506" s="236">
        <v>0.78</v>
      </c>
      <c r="Q506" s="236">
        <v>0.78</v>
      </c>
      <c r="R506" s="236">
        <v>0.78</v>
      </c>
      <c r="S506" s="580"/>
      <c r="T506" s="236">
        <v>-0.05</v>
      </c>
      <c r="U506" s="94"/>
      <c r="V506" s="737">
        <f t="shared" si="102"/>
        <v>0.05</v>
      </c>
      <c r="W506" s="94"/>
      <c r="X506" s="94"/>
      <c r="Y506" s="94"/>
      <c r="Z506" s="94"/>
      <c r="AA506" s="94"/>
      <c r="AB506" s="94"/>
      <c r="AC506" s="94">
        <f t="shared" si="103"/>
        <v>1</v>
      </c>
      <c r="AD506" s="94">
        <f t="shared" si="104"/>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35" hidden="1" customHeight="1" outlineLevel="2" x14ac:dyDescent="0.25">
      <c r="A507" s="107"/>
      <c r="B507" s="98"/>
      <c r="C507" s="18"/>
      <c r="D507" s="18"/>
      <c r="E507" s="18"/>
      <c r="F507" s="14"/>
      <c r="G507" s="94"/>
      <c r="H507" s="94"/>
      <c r="I507" s="106" t="s">
        <v>389</v>
      </c>
      <c r="J507" s="236">
        <v>0.75</v>
      </c>
      <c r="K507" s="236">
        <v>0.78</v>
      </c>
      <c r="L507" s="236">
        <v>0.78</v>
      </c>
      <c r="M507" s="236">
        <v>0.78</v>
      </c>
      <c r="N507" s="236">
        <v>0.78</v>
      </c>
      <c r="O507" s="236">
        <v>0.78</v>
      </c>
      <c r="P507" s="236">
        <v>0.78</v>
      </c>
      <c r="Q507" s="236">
        <v>0.78</v>
      </c>
      <c r="R507" s="236">
        <v>0.78</v>
      </c>
      <c r="S507" s="580"/>
      <c r="T507" s="236">
        <v>-0.05</v>
      </c>
      <c r="U507" s="94"/>
      <c r="V507" s="737">
        <f t="shared" si="102"/>
        <v>0.15</v>
      </c>
      <c r="W507" s="94"/>
      <c r="X507" s="94"/>
      <c r="Y507" s="94"/>
      <c r="Z507" s="94"/>
      <c r="AA507" s="94"/>
      <c r="AB507" s="94"/>
      <c r="AC507" s="94">
        <f t="shared" si="103"/>
        <v>1</v>
      </c>
      <c r="AD507" s="94">
        <f t="shared" si="104"/>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35" hidden="1" customHeight="1" outlineLevel="2" x14ac:dyDescent="0.25">
      <c r="A508" s="107"/>
      <c r="B508" s="98"/>
      <c r="C508" s="18"/>
      <c r="D508" s="18"/>
      <c r="E508" s="18"/>
      <c r="F508" s="14"/>
      <c r="G508" s="94"/>
      <c r="H508" s="94"/>
      <c r="I508" s="106" t="s">
        <v>390</v>
      </c>
      <c r="J508" s="236">
        <v>0.71</v>
      </c>
      <c r="K508" s="236">
        <v>0.71</v>
      </c>
      <c r="L508" s="236">
        <v>0.71</v>
      </c>
      <c r="M508" s="236">
        <v>0.71</v>
      </c>
      <c r="N508" s="236">
        <v>0.71</v>
      </c>
      <c r="O508" s="236">
        <v>0.71</v>
      </c>
      <c r="P508" s="236">
        <v>0.71</v>
      </c>
      <c r="Q508" s="236">
        <v>0.71</v>
      </c>
      <c r="R508" s="236">
        <v>0.71</v>
      </c>
      <c r="S508" s="580"/>
      <c r="T508" s="236">
        <v>-0.15</v>
      </c>
      <c r="U508" s="94"/>
      <c r="V508" s="737">
        <f t="shared" si="102"/>
        <v>0.15</v>
      </c>
      <c r="W508" s="94"/>
      <c r="X508" s="94"/>
      <c r="Y508" s="94"/>
      <c r="Z508" s="94"/>
      <c r="AA508" s="94"/>
      <c r="AB508" s="94"/>
      <c r="AC508" s="94">
        <f t="shared" si="103"/>
        <v>1</v>
      </c>
      <c r="AD508" s="94">
        <f t="shared" si="104"/>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35" hidden="1" customHeight="1" outlineLevel="2" x14ac:dyDescent="0.25">
      <c r="A509" s="107"/>
      <c r="B509" s="98"/>
      <c r="C509" s="18"/>
      <c r="D509" s="18"/>
      <c r="E509" s="18"/>
      <c r="F509" s="14"/>
      <c r="G509" s="94"/>
      <c r="H509" s="94"/>
      <c r="I509" s="106" t="s">
        <v>391</v>
      </c>
      <c r="J509" s="236">
        <v>0.7</v>
      </c>
      <c r="K509" s="236">
        <v>0.7</v>
      </c>
      <c r="L509" s="236">
        <v>0.7</v>
      </c>
      <c r="M509" s="236">
        <v>0.7</v>
      </c>
      <c r="N509" s="236">
        <v>0.7</v>
      </c>
      <c r="O509" s="236">
        <v>0.7</v>
      </c>
      <c r="P509" s="236">
        <v>0.7</v>
      </c>
      <c r="Q509" s="236">
        <v>0.7</v>
      </c>
      <c r="R509" s="236">
        <v>0.7</v>
      </c>
      <c r="S509" s="580"/>
      <c r="T509" s="236">
        <v>-0.15</v>
      </c>
      <c r="U509" s="94"/>
      <c r="V509" s="737">
        <f t="shared" si="102"/>
        <v>0</v>
      </c>
      <c r="W509" s="94"/>
      <c r="X509" s="94"/>
      <c r="Y509" s="94"/>
      <c r="Z509" s="94"/>
      <c r="AA509" s="94"/>
      <c r="AB509" s="94"/>
      <c r="AC509" s="94">
        <f t="shared" si="103"/>
        <v>1</v>
      </c>
      <c r="AD509" s="94">
        <f t="shared" si="104"/>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35" hidden="1" customHeight="1" outlineLevel="2" x14ac:dyDescent="0.25">
      <c r="A510" s="107"/>
      <c r="B510" s="98"/>
      <c r="C510" s="18"/>
      <c r="D510" s="18"/>
      <c r="E510" s="18"/>
      <c r="F510" s="14"/>
      <c r="G510" s="94"/>
      <c r="H510" s="94"/>
      <c r="I510" s="106" t="s">
        <v>392</v>
      </c>
      <c r="J510" s="236">
        <v>0.68</v>
      </c>
      <c r="K510" s="236">
        <v>0.68</v>
      </c>
      <c r="L510" s="236">
        <v>0.68</v>
      </c>
      <c r="M510" s="236">
        <v>0.68</v>
      </c>
      <c r="N510" s="236">
        <v>0.68</v>
      </c>
      <c r="O510" s="236">
        <v>0.68</v>
      </c>
      <c r="P510" s="236">
        <v>0.68</v>
      </c>
      <c r="Q510" s="236">
        <v>0.68</v>
      </c>
      <c r="R510" s="236">
        <v>0.68</v>
      </c>
      <c r="S510" s="580"/>
      <c r="T510" s="236">
        <v>-0.15</v>
      </c>
      <c r="U510" s="94"/>
      <c r="V510" s="737">
        <f t="shared" si="102"/>
        <v>0</v>
      </c>
      <c r="W510" s="94"/>
      <c r="X510" s="94"/>
      <c r="Y510" s="94"/>
      <c r="Z510" s="94"/>
      <c r="AA510" s="94"/>
      <c r="AB510" s="94"/>
      <c r="AC510" s="94">
        <f t="shared" si="103"/>
        <v>1</v>
      </c>
      <c r="AD510" s="94">
        <f t="shared" si="104"/>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35" hidden="1" customHeight="1" outlineLevel="2" x14ac:dyDescent="0.25">
      <c r="A511" s="107"/>
      <c r="B511" s="98"/>
      <c r="C511" s="18"/>
      <c r="D511" s="18"/>
      <c r="E511" s="18"/>
      <c r="F511" s="14"/>
      <c r="G511" s="94"/>
      <c r="H511" s="94"/>
      <c r="I511" s="106" t="s">
        <v>393</v>
      </c>
      <c r="J511" s="236">
        <v>0.65</v>
      </c>
      <c r="K511" s="236">
        <v>0.65</v>
      </c>
      <c r="L511" s="236">
        <v>0.65</v>
      </c>
      <c r="M511" s="236">
        <v>0.65</v>
      </c>
      <c r="N511" s="236">
        <v>0.65</v>
      </c>
      <c r="O511" s="236">
        <v>0.65</v>
      </c>
      <c r="P511" s="236">
        <v>0.65</v>
      </c>
      <c r="Q511" s="236">
        <v>0.65</v>
      </c>
      <c r="R511" s="236">
        <v>0.65</v>
      </c>
      <c r="S511" s="580"/>
      <c r="T511" s="236">
        <v>-0.15</v>
      </c>
      <c r="U511" s="94"/>
      <c r="V511" s="737">
        <f t="shared" si="102"/>
        <v>0</v>
      </c>
      <c r="W511" s="94"/>
      <c r="X511" s="94"/>
      <c r="Y511" s="94"/>
      <c r="Z511" s="94"/>
      <c r="AA511" s="94"/>
      <c r="AB511" s="94"/>
      <c r="AC511" s="94">
        <f t="shared" si="103"/>
        <v>1</v>
      </c>
      <c r="AD511" s="94">
        <f t="shared" si="104"/>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35" hidden="1" customHeight="1" outlineLevel="2" x14ac:dyDescent="0.25">
      <c r="A512" s="107"/>
      <c r="B512" s="98"/>
      <c r="C512" s="18"/>
      <c r="D512" s="18"/>
      <c r="E512" s="18"/>
      <c r="F512" s="14"/>
      <c r="G512" s="94"/>
      <c r="H512" s="94" t="s">
        <v>790</v>
      </c>
      <c r="I512" s="106" t="s">
        <v>384</v>
      </c>
      <c r="J512" s="236">
        <v>0.81</v>
      </c>
      <c r="K512" s="236">
        <v>0.81</v>
      </c>
      <c r="L512" s="236">
        <v>0.81</v>
      </c>
      <c r="M512" s="236">
        <v>0.81</v>
      </c>
      <c r="N512" s="236">
        <v>0.81</v>
      </c>
      <c r="O512" s="236">
        <v>0.81</v>
      </c>
      <c r="P512" s="236">
        <v>0.81</v>
      </c>
      <c r="Q512" s="236">
        <v>0.81</v>
      </c>
      <c r="R512" s="236">
        <v>0.81</v>
      </c>
      <c r="S512" s="580"/>
      <c r="T512" s="236">
        <v>-0.13</v>
      </c>
      <c r="U512" s="94"/>
      <c r="V512" s="737">
        <f t="shared" si="102"/>
        <v>0</v>
      </c>
      <c r="W512" s="94"/>
      <c r="X512" s="94"/>
      <c r="Y512" s="94"/>
      <c r="Z512" s="94"/>
      <c r="AA512" s="94"/>
      <c r="AB512" s="94"/>
      <c r="AC512" s="94">
        <f t="shared" si="103"/>
        <v>2</v>
      </c>
      <c r="AD512" s="94">
        <f t="shared" si="104"/>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35" hidden="1" customHeight="1" outlineLevel="2" x14ac:dyDescent="0.25">
      <c r="A513" s="107"/>
      <c r="B513" s="98"/>
      <c r="C513" s="18"/>
      <c r="D513" s="18"/>
      <c r="E513" s="18"/>
      <c r="F513" s="14"/>
      <c r="G513" s="94"/>
      <c r="H513" s="94"/>
      <c r="I513" s="106" t="s">
        <v>385</v>
      </c>
      <c r="J513" s="236">
        <v>0.81</v>
      </c>
      <c r="K513" s="236">
        <v>0.81</v>
      </c>
      <c r="L513" s="236">
        <v>0.81</v>
      </c>
      <c r="M513" s="236">
        <v>0.81</v>
      </c>
      <c r="N513" s="236">
        <v>0.81</v>
      </c>
      <c r="O513" s="236">
        <v>0.81</v>
      </c>
      <c r="P513" s="236">
        <v>0.81</v>
      </c>
      <c r="Q513" s="236">
        <v>0.81</v>
      </c>
      <c r="R513" s="236">
        <v>0.81</v>
      </c>
      <c r="S513" s="580"/>
      <c r="T513" s="236">
        <v>-0.13</v>
      </c>
      <c r="U513" s="94"/>
      <c r="V513" s="737">
        <f t="shared" si="102"/>
        <v>0</v>
      </c>
      <c r="W513" s="94"/>
      <c r="X513" s="94"/>
      <c r="Y513" s="94"/>
      <c r="Z513" s="94"/>
      <c r="AA513" s="94"/>
      <c r="AB513" s="94"/>
      <c r="AC513" s="94">
        <f t="shared" si="103"/>
        <v>2</v>
      </c>
      <c r="AD513" s="94">
        <f t="shared" si="104"/>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35" hidden="1" customHeight="1" outlineLevel="2" x14ac:dyDescent="0.25">
      <c r="A514" s="107"/>
      <c r="B514" s="98"/>
      <c r="C514" s="18"/>
      <c r="D514" s="18"/>
      <c r="E514" s="18"/>
      <c r="F514" s="14"/>
      <c r="G514" s="94"/>
      <c r="H514" s="94"/>
      <c r="I514" s="106" t="s">
        <v>386</v>
      </c>
      <c r="J514" s="236">
        <v>0.81</v>
      </c>
      <c r="K514" s="236">
        <v>0.81</v>
      </c>
      <c r="L514" s="236">
        <v>0.81</v>
      </c>
      <c r="M514" s="236">
        <v>0.81</v>
      </c>
      <c r="N514" s="236">
        <v>0.81</v>
      </c>
      <c r="O514" s="236">
        <v>0.81</v>
      </c>
      <c r="P514" s="236">
        <v>0.81</v>
      </c>
      <c r="Q514" s="236">
        <v>0.81</v>
      </c>
      <c r="R514" s="236">
        <v>0.81</v>
      </c>
      <c r="S514" s="580"/>
      <c r="T514" s="236">
        <v>-0.13</v>
      </c>
      <c r="U514" s="94"/>
      <c r="V514" s="737">
        <f t="shared" si="102"/>
        <v>0</v>
      </c>
      <c r="W514" s="94"/>
      <c r="X514" s="94"/>
      <c r="Y514" s="94"/>
      <c r="Z514" s="94"/>
      <c r="AA514" s="94"/>
      <c r="AB514" s="94"/>
      <c r="AC514" s="94">
        <f t="shared" si="103"/>
        <v>2</v>
      </c>
      <c r="AD514" s="94">
        <f t="shared" si="104"/>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35" hidden="1" customHeight="1" outlineLevel="2" x14ac:dyDescent="0.25">
      <c r="A515" s="107"/>
      <c r="B515" s="98"/>
      <c r="C515" s="18"/>
      <c r="D515" s="18"/>
      <c r="E515" s="18"/>
      <c r="F515" s="14"/>
      <c r="G515" s="94"/>
      <c r="H515" s="94"/>
      <c r="I515" s="106" t="s">
        <v>387</v>
      </c>
      <c r="J515" s="236">
        <v>0.78</v>
      </c>
      <c r="K515" s="236">
        <v>0.8</v>
      </c>
      <c r="L515" s="236">
        <v>0.8</v>
      </c>
      <c r="M515" s="236">
        <v>0.8</v>
      </c>
      <c r="N515" s="236">
        <v>0.8</v>
      </c>
      <c r="O515" s="236">
        <v>0.8</v>
      </c>
      <c r="P515" s="236">
        <v>0.8</v>
      </c>
      <c r="Q515" s="236">
        <v>0.8</v>
      </c>
      <c r="R515" s="236">
        <v>0.8</v>
      </c>
      <c r="S515" s="580"/>
      <c r="T515" s="236">
        <v>-0.1</v>
      </c>
      <c r="U515" s="94"/>
      <c r="V515" s="737">
        <f t="shared" si="102"/>
        <v>0</v>
      </c>
      <c r="W515" s="94"/>
      <c r="X515" s="94"/>
      <c r="Y515" s="94"/>
      <c r="Z515" s="94"/>
      <c r="AA515" s="94"/>
      <c r="AB515" s="94"/>
      <c r="AC515" s="94">
        <f t="shared" si="103"/>
        <v>2</v>
      </c>
      <c r="AD515" s="94">
        <f t="shared" si="104"/>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35" hidden="1" customHeight="1" outlineLevel="2" x14ac:dyDescent="0.25">
      <c r="A516" s="107"/>
      <c r="B516" s="98"/>
      <c r="C516" s="18"/>
      <c r="D516" s="18"/>
      <c r="E516" s="18"/>
      <c r="F516" s="14"/>
      <c r="G516" s="94"/>
      <c r="H516" s="94"/>
      <c r="I516" s="106" t="s">
        <v>388</v>
      </c>
      <c r="J516" s="236">
        <v>0.76</v>
      </c>
      <c r="K516" s="236">
        <v>0.79</v>
      </c>
      <c r="L516" s="236">
        <v>0.79</v>
      </c>
      <c r="M516" s="236">
        <v>0.79</v>
      </c>
      <c r="N516" s="236">
        <v>0.79</v>
      </c>
      <c r="O516" s="236">
        <v>0.79</v>
      </c>
      <c r="P516" s="236">
        <v>0.79</v>
      </c>
      <c r="Q516" s="236">
        <v>0.79</v>
      </c>
      <c r="R516" s="236">
        <v>0.79</v>
      </c>
      <c r="S516" s="580"/>
      <c r="T516" s="236">
        <v>-0.05</v>
      </c>
      <c r="U516" s="94"/>
      <c r="V516" s="737">
        <f t="shared" si="102"/>
        <v>0.05</v>
      </c>
      <c r="W516" s="94"/>
      <c r="X516" s="94"/>
      <c r="Y516" s="94"/>
      <c r="Z516" s="94"/>
      <c r="AA516" s="94"/>
      <c r="AB516" s="94"/>
      <c r="AC516" s="94">
        <f t="shared" si="103"/>
        <v>2</v>
      </c>
      <c r="AD516" s="94">
        <f t="shared" si="104"/>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35" hidden="1" customHeight="1" outlineLevel="2" x14ac:dyDescent="0.25">
      <c r="A517" s="107"/>
      <c r="B517" s="98"/>
      <c r="C517" s="18"/>
      <c r="D517" s="18"/>
      <c r="E517" s="18"/>
      <c r="F517" s="14"/>
      <c r="G517" s="94"/>
      <c r="H517" s="94"/>
      <c r="I517" s="106" t="s">
        <v>389</v>
      </c>
      <c r="J517" s="236">
        <v>0.76</v>
      </c>
      <c r="K517" s="236">
        <v>0.79</v>
      </c>
      <c r="L517" s="236">
        <v>0.79</v>
      </c>
      <c r="M517" s="236">
        <v>0.79</v>
      </c>
      <c r="N517" s="236">
        <v>0.79</v>
      </c>
      <c r="O517" s="236">
        <v>0.79</v>
      </c>
      <c r="P517" s="236">
        <v>0.79</v>
      </c>
      <c r="Q517" s="236">
        <v>0.79</v>
      </c>
      <c r="R517" s="236">
        <v>0.79</v>
      </c>
      <c r="S517" s="580"/>
      <c r="T517" s="236">
        <v>-0.05</v>
      </c>
      <c r="U517" s="94"/>
      <c r="V517" s="737">
        <f t="shared" si="102"/>
        <v>0.15</v>
      </c>
      <c r="W517" s="94"/>
      <c r="X517" s="94"/>
      <c r="Y517" s="94"/>
      <c r="Z517" s="94"/>
      <c r="AA517" s="94"/>
      <c r="AB517" s="94"/>
      <c r="AC517" s="94">
        <f t="shared" si="103"/>
        <v>2</v>
      </c>
      <c r="AD517" s="94">
        <f t="shared" si="104"/>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35" hidden="1" customHeight="1" outlineLevel="2" x14ac:dyDescent="0.25">
      <c r="A518" s="107"/>
      <c r="B518" s="98"/>
      <c r="C518" s="18"/>
      <c r="D518" s="18"/>
      <c r="E518" s="18"/>
      <c r="F518" s="14"/>
      <c r="G518" s="94"/>
      <c r="H518" s="94"/>
      <c r="I518" s="106" t="s">
        <v>390</v>
      </c>
      <c r="J518" s="236">
        <v>0.71</v>
      </c>
      <c r="K518" s="236">
        <v>0.71</v>
      </c>
      <c r="L518" s="236">
        <v>0.71</v>
      </c>
      <c r="M518" s="236">
        <v>0.71</v>
      </c>
      <c r="N518" s="236">
        <v>0.71</v>
      </c>
      <c r="O518" s="236">
        <v>0.71</v>
      </c>
      <c r="P518" s="236">
        <v>0.71</v>
      </c>
      <c r="Q518" s="236">
        <v>0.71</v>
      </c>
      <c r="R518" s="236">
        <v>0.71</v>
      </c>
      <c r="S518" s="580"/>
      <c r="T518" s="236">
        <v>-0.15</v>
      </c>
      <c r="U518" s="94"/>
      <c r="V518" s="737">
        <f t="shared" si="102"/>
        <v>0.15</v>
      </c>
      <c r="W518" s="94"/>
      <c r="X518" s="94"/>
      <c r="Y518" s="94"/>
      <c r="Z518" s="94"/>
      <c r="AA518" s="94"/>
      <c r="AB518" s="94"/>
      <c r="AC518" s="94">
        <f t="shared" si="103"/>
        <v>2</v>
      </c>
      <c r="AD518" s="94">
        <f t="shared" si="104"/>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35" hidden="1" customHeight="1" outlineLevel="2" x14ac:dyDescent="0.25">
      <c r="A519" s="107"/>
      <c r="B519" s="98"/>
      <c r="C519" s="18"/>
      <c r="D519" s="18"/>
      <c r="E519" s="18"/>
      <c r="F519" s="14"/>
      <c r="G519" s="94"/>
      <c r="H519" s="94"/>
      <c r="I519" s="106" t="s">
        <v>391</v>
      </c>
      <c r="J519" s="236">
        <v>0.7</v>
      </c>
      <c r="K519" s="236">
        <v>0.7</v>
      </c>
      <c r="L519" s="236">
        <v>0.7</v>
      </c>
      <c r="M519" s="236">
        <v>0.7</v>
      </c>
      <c r="N519" s="236">
        <v>0.7</v>
      </c>
      <c r="O519" s="236">
        <v>0.7</v>
      </c>
      <c r="P519" s="236">
        <v>0.7</v>
      </c>
      <c r="Q519" s="236">
        <v>0.7</v>
      </c>
      <c r="R519" s="236">
        <v>0.7</v>
      </c>
      <c r="S519" s="580"/>
      <c r="T519" s="236">
        <v>-0.15</v>
      </c>
      <c r="U519" s="94"/>
      <c r="V519" s="737">
        <f t="shared" si="102"/>
        <v>0</v>
      </c>
      <c r="W519" s="94"/>
      <c r="X519" s="94"/>
      <c r="Y519" s="94"/>
      <c r="Z519" s="94"/>
      <c r="AA519" s="94"/>
      <c r="AB519" s="94"/>
      <c r="AC519" s="94">
        <f t="shared" si="103"/>
        <v>2</v>
      </c>
      <c r="AD519" s="94">
        <f t="shared" si="104"/>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35" hidden="1" customHeight="1" outlineLevel="2" x14ac:dyDescent="0.25">
      <c r="A520" s="107"/>
      <c r="B520" s="98"/>
      <c r="C520" s="18"/>
      <c r="D520" s="18"/>
      <c r="E520" s="18"/>
      <c r="F520" s="14"/>
      <c r="G520" s="94"/>
      <c r="H520" s="94"/>
      <c r="I520" s="106" t="s">
        <v>392</v>
      </c>
      <c r="J520" s="236">
        <v>0.68</v>
      </c>
      <c r="K520" s="236">
        <v>0.68</v>
      </c>
      <c r="L520" s="236">
        <v>0.68</v>
      </c>
      <c r="M520" s="236">
        <v>0.68</v>
      </c>
      <c r="N520" s="236">
        <v>0.68</v>
      </c>
      <c r="O520" s="236">
        <v>0.68</v>
      </c>
      <c r="P520" s="236">
        <v>0.68</v>
      </c>
      <c r="Q520" s="236">
        <v>0.68</v>
      </c>
      <c r="R520" s="236">
        <v>0.68</v>
      </c>
      <c r="S520" s="580"/>
      <c r="T520" s="236">
        <v>-0.15</v>
      </c>
      <c r="U520" s="94"/>
      <c r="V520" s="737">
        <f t="shared" si="102"/>
        <v>0</v>
      </c>
      <c r="W520" s="94"/>
      <c r="X520" s="94"/>
      <c r="Y520" s="94"/>
      <c r="Z520" s="94"/>
      <c r="AA520" s="94"/>
      <c r="AB520" s="94"/>
      <c r="AC520" s="94">
        <f t="shared" si="103"/>
        <v>2</v>
      </c>
      <c r="AD520" s="94">
        <f t="shared" si="104"/>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35" hidden="1" customHeight="1" outlineLevel="2" x14ac:dyDescent="0.25">
      <c r="A521" s="107"/>
      <c r="B521" s="98"/>
      <c r="C521" s="18"/>
      <c r="D521" s="18"/>
      <c r="E521" s="18"/>
      <c r="F521" s="14"/>
      <c r="G521" s="94"/>
      <c r="H521" s="94"/>
      <c r="I521" s="106" t="s">
        <v>393</v>
      </c>
      <c r="J521" s="236">
        <v>0.65</v>
      </c>
      <c r="K521" s="236">
        <v>0.65</v>
      </c>
      <c r="L521" s="236">
        <v>0.65</v>
      </c>
      <c r="M521" s="236">
        <v>0.65</v>
      </c>
      <c r="N521" s="236">
        <v>0.65</v>
      </c>
      <c r="O521" s="236">
        <v>0.65</v>
      </c>
      <c r="P521" s="236">
        <v>0.65</v>
      </c>
      <c r="Q521" s="236">
        <v>0.65</v>
      </c>
      <c r="R521" s="236">
        <v>0.65</v>
      </c>
      <c r="S521" s="580"/>
      <c r="T521" s="236">
        <v>-0.15</v>
      </c>
      <c r="U521" s="94"/>
      <c r="V521" s="737">
        <f t="shared" si="102"/>
        <v>0</v>
      </c>
      <c r="W521" s="94"/>
      <c r="X521" s="94"/>
      <c r="Y521" s="94"/>
      <c r="Z521" s="94"/>
      <c r="AA521" s="94"/>
      <c r="AB521" s="94"/>
      <c r="AC521" s="94">
        <f t="shared" si="103"/>
        <v>2</v>
      </c>
      <c r="AD521" s="94">
        <f t="shared" si="104"/>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35" hidden="1" customHeight="1" outlineLevel="2" x14ac:dyDescent="0.25">
      <c r="A522" s="107"/>
      <c r="B522" s="98"/>
      <c r="C522" s="18"/>
      <c r="D522" s="18"/>
      <c r="E522" s="18"/>
      <c r="F522" s="14"/>
      <c r="G522" s="94"/>
      <c r="H522" s="94" t="s">
        <v>791</v>
      </c>
      <c r="I522" s="106" t="s">
        <v>384</v>
      </c>
      <c r="J522" s="236">
        <v>0.81</v>
      </c>
      <c r="K522" s="236">
        <v>0.81</v>
      </c>
      <c r="L522" s="236">
        <v>0.81</v>
      </c>
      <c r="M522" s="236">
        <v>0.81</v>
      </c>
      <c r="N522" s="236">
        <v>0.81</v>
      </c>
      <c r="O522" s="236">
        <v>0.81</v>
      </c>
      <c r="P522" s="236">
        <v>0.81</v>
      </c>
      <c r="Q522" s="236">
        <v>0.81</v>
      </c>
      <c r="R522" s="236">
        <v>0.81</v>
      </c>
      <c r="S522" s="580"/>
      <c r="T522" s="236">
        <v>-0.13</v>
      </c>
      <c r="U522" s="94"/>
      <c r="V522" s="737">
        <f t="shared" si="102"/>
        <v>0</v>
      </c>
      <c r="W522" s="94"/>
      <c r="X522" s="94"/>
      <c r="Y522" s="94"/>
      <c r="Z522" s="94"/>
      <c r="AA522" s="94"/>
      <c r="AB522" s="94"/>
      <c r="AC522" s="94">
        <f t="shared" si="103"/>
        <v>3</v>
      </c>
      <c r="AD522" s="94">
        <f t="shared" si="104"/>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35" hidden="1" customHeight="1" outlineLevel="2" x14ac:dyDescent="0.25">
      <c r="A523" s="107"/>
      <c r="B523" s="98"/>
      <c r="C523" s="18"/>
      <c r="D523" s="18"/>
      <c r="E523" s="18"/>
      <c r="F523" s="14"/>
      <c r="G523" s="94"/>
      <c r="H523" s="94"/>
      <c r="I523" s="106" t="s">
        <v>385</v>
      </c>
      <c r="J523" s="236">
        <v>0.81</v>
      </c>
      <c r="K523" s="236">
        <v>0.81</v>
      </c>
      <c r="L523" s="236">
        <v>0.81</v>
      </c>
      <c r="M523" s="236">
        <v>0.81</v>
      </c>
      <c r="N523" s="236">
        <v>0.81</v>
      </c>
      <c r="O523" s="236">
        <v>0.81</v>
      </c>
      <c r="P523" s="236">
        <v>0.81</v>
      </c>
      <c r="Q523" s="236">
        <v>0.81</v>
      </c>
      <c r="R523" s="236">
        <v>0.81</v>
      </c>
      <c r="S523" s="580"/>
      <c r="T523" s="236">
        <v>-0.13</v>
      </c>
      <c r="U523" s="94"/>
      <c r="V523" s="737">
        <f t="shared" si="102"/>
        <v>0</v>
      </c>
      <c r="W523" s="94"/>
      <c r="X523" s="94"/>
      <c r="Y523" s="94"/>
      <c r="Z523" s="94"/>
      <c r="AA523" s="94"/>
      <c r="AB523" s="94"/>
      <c r="AC523" s="94">
        <f t="shared" si="103"/>
        <v>3</v>
      </c>
      <c r="AD523" s="94">
        <f t="shared" si="104"/>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35" hidden="1" customHeight="1" outlineLevel="2" x14ac:dyDescent="0.25">
      <c r="A524" s="107"/>
      <c r="B524" s="98"/>
      <c r="C524" s="18"/>
      <c r="D524" s="18"/>
      <c r="E524" s="18"/>
      <c r="F524" s="14"/>
      <c r="G524" s="94"/>
      <c r="H524" s="94"/>
      <c r="I524" s="106" t="s">
        <v>386</v>
      </c>
      <c r="J524" s="236">
        <v>0.81</v>
      </c>
      <c r="K524" s="236">
        <v>0.81</v>
      </c>
      <c r="L524" s="236">
        <v>0.81</v>
      </c>
      <c r="M524" s="236">
        <v>0.81</v>
      </c>
      <c r="N524" s="236">
        <v>0.81</v>
      </c>
      <c r="O524" s="236">
        <v>0.81</v>
      </c>
      <c r="P524" s="236">
        <v>0.81</v>
      </c>
      <c r="Q524" s="236">
        <v>0.81</v>
      </c>
      <c r="R524" s="236">
        <v>0.81</v>
      </c>
      <c r="S524" s="580"/>
      <c r="T524" s="236">
        <v>-0.13</v>
      </c>
      <c r="U524" s="94"/>
      <c r="V524" s="737">
        <f t="shared" si="102"/>
        <v>0</v>
      </c>
      <c r="W524" s="94"/>
      <c r="X524" s="94"/>
      <c r="Y524" s="94"/>
      <c r="Z524" s="94"/>
      <c r="AA524" s="94"/>
      <c r="AB524" s="94"/>
      <c r="AC524" s="94">
        <f t="shared" si="103"/>
        <v>3</v>
      </c>
      <c r="AD524" s="94">
        <f t="shared" si="104"/>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35" hidden="1" customHeight="1" outlineLevel="2" x14ac:dyDescent="0.25">
      <c r="A525" s="107"/>
      <c r="B525" s="98"/>
      <c r="C525" s="18"/>
      <c r="D525" s="18"/>
      <c r="E525" s="18"/>
      <c r="F525" s="14"/>
      <c r="G525" s="94"/>
      <c r="H525" s="94"/>
      <c r="I525" s="106" t="s">
        <v>387</v>
      </c>
      <c r="J525" s="236">
        <v>0.78</v>
      </c>
      <c r="K525" s="236">
        <v>0.8</v>
      </c>
      <c r="L525" s="236">
        <v>0.8</v>
      </c>
      <c r="M525" s="236">
        <v>0.8</v>
      </c>
      <c r="N525" s="236">
        <v>0.8</v>
      </c>
      <c r="O525" s="236">
        <v>0.8</v>
      </c>
      <c r="P525" s="236">
        <v>0.8</v>
      </c>
      <c r="Q525" s="236">
        <v>0.8</v>
      </c>
      <c r="R525" s="236">
        <v>0.8</v>
      </c>
      <c r="S525" s="580"/>
      <c r="T525" s="236">
        <v>-0.1</v>
      </c>
      <c r="U525" s="94"/>
      <c r="V525" s="737">
        <f t="shared" si="102"/>
        <v>0</v>
      </c>
      <c r="W525" s="94"/>
      <c r="X525" s="94"/>
      <c r="Y525" s="94"/>
      <c r="Z525" s="94"/>
      <c r="AA525" s="94"/>
      <c r="AB525" s="94"/>
      <c r="AC525" s="94">
        <f t="shared" si="103"/>
        <v>3</v>
      </c>
      <c r="AD525" s="94">
        <f t="shared" si="104"/>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35" hidden="1" customHeight="1" outlineLevel="2" x14ac:dyDescent="0.25">
      <c r="A526" s="107"/>
      <c r="B526" s="98"/>
      <c r="C526" s="18"/>
      <c r="D526" s="18"/>
      <c r="E526" s="18"/>
      <c r="F526" s="14"/>
      <c r="G526" s="94"/>
      <c r="H526" s="94"/>
      <c r="I526" s="106" t="s">
        <v>388</v>
      </c>
      <c r="J526" s="236">
        <v>0.74</v>
      </c>
      <c r="K526" s="236">
        <v>0.77</v>
      </c>
      <c r="L526" s="236">
        <v>0.77</v>
      </c>
      <c r="M526" s="236">
        <v>0.77</v>
      </c>
      <c r="N526" s="236">
        <v>0.77</v>
      </c>
      <c r="O526" s="236">
        <v>0.77</v>
      </c>
      <c r="P526" s="236">
        <v>0.77</v>
      </c>
      <c r="Q526" s="236">
        <v>0.77</v>
      </c>
      <c r="R526" s="236">
        <v>0.77</v>
      </c>
      <c r="S526" s="580"/>
      <c r="T526" s="236">
        <v>-0.05</v>
      </c>
      <c r="U526" s="94"/>
      <c r="V526" s="737">
        <f t="shared" si="102"/>
        <v>0.05</v>
      </c>
      <c r="W526" s="94"/>
      <c r="X526" s="94"/>
      <c r="Y526" s="94"/>
      <c r="Z526" s="94"/>
      <c r="AA526" s="94"/>
      <c r="AB526" s="94"/>
      <c r="AC526" s="94">
        <f t="shared" si="103"/>
        <v>3</v>
      </c>
      <c r="AD526" s="94">
        <f t="shared" si="104"/>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35" hidden="1" customHeight="1" outlineLevel="2" x14ac:dyDescent="0.25">
      <c r="A527" s="107"/>
      <c r="B527" s="98"/>
      <c r="C527" s="18"/>
      <c r="D527" s="18"/>
      <c r="E527" s="18"/>
      <c r="F527" s="14"/>
      <c r="G527" s="94"/>
      <c r="H527" s="94"/>
      <c r="I527" s="106" t="s">
        <v>389</v>
      </c>
      <c r="J527" s="236">
        <v>0.74</v>
      </c>
      <c r="K527" s="236">
        <v>0.77</v>
      </c>
      <c r="L527" s="236">
        <v>0.77</v>
      </c>
      <c r="M527" s="236">
        <v>0.77</v>
      </c>
      <c r="N527" s="236">
        <v>0.77</v>
      </c>
      <c r="O527" s="236">
        <v>0.77</v>
      </c>
      <c r="P527" s="236">
        <v>0.77</v>
      </c>
      <c r="Q527" s="236">
        <v>0.77</v>
      </c>
      <c r="R527" s="236">
        <v>0.77</v>
      </c>
      <c r="S527" s="580"/>
      <c r="T527" s="236">
        <v>-0.05</v>
      </c>
      <c r="U527" s="94"/>
      <c r="V527" s="737">
        <f t="shared" si="102"/>
        <v>0.15</v>
      </c>
      <c r="W527" s="94"/>
      <c r="X527" s="94"/>
      <c r="Y527" s="94"/>
      <c r="Z527" s="94"/>
      <c r="AA527" s="94"/>
      <c r="AB527" s="94"/>
      <c r="AC527" s="94">
        <f t="shared" si="103"/>
        <v>3</v>
      </c>
      <c r="AD527" s="94">
        <f t="shared" si="104"/>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35" hidden="1" customHeight="1" outlineLevel="2" x14ac:dyDescent="0.25">
      <c r="A528" s="107"/>
      <c r="B528" s="98"/>
      <c r="C528" s="18"/>
      <c r="D528" s="18"/>
      <c r="E528" s="18"/>
      <c r="F528" s="14"/>
      <c r="G528" s="94"/>
      <c r="H528" s="94"/>
      <c r="I528" s="106" t="s">
        <v>390</v>
      </c>
      <c r="J528" s="236">
        <v>0.71</v>
      </c>
      <c r="K528" s="236">
        <v>0.71</v>
      </c>
      <c r="L528" s="236">
        <v>0.71</v>
      </c>
      <c r="M528" s="236">
        <v>0.71</v>
      </c>
      <c r="N528" s="236">
        <v>0.71</v>
      </c>
      <c r="O528" s="236">
        <v>0.71</v>
      </c>
      <c r="P528" s="236">
        <v>0.71</v>
      </c>
      <c r="Q528" s="236">
        <v>0.71</v>
      </c>
      <c r="R528" s="236">
        <v>0.71</v>
      </c>
      <c r="S528" s="580"/>
      <c r="T528" s="236">
        <v>-0.15</v>
      </c>
      <c r="U528" s="94"/>
      <c r="V528" s="737">
        <f t="shared" si="102"/>
        <v>0.15</v>
      </c>
      <c r="W528" s="94"/>
      <c r="X528" s="94"/>
      <c r="Y528" s="94"/>
      <c r="Z528" s="94"/>
      <c r="AA528" s="94"/>
      <c r="AB528" s="94"/>
      <c r="AC528" s="94">
        <f t="shared" si="103"/>
        <v>3</v>
      </c>
      <c r="AD528" s="94">
        <f t="shared" si="104"/>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35" hidden="1" customHeight="1" outlineLevel="2" x14ac:dyDescent="0.25">
      <c r="A529" s="107"/>
      <c r="B529" s="98"/>
      <c r="C529" s="18"/>
      <c r="D529" s="18"/>
      <c r="E529" s="18"/>
      <c r="F529" s="14"/>
      <c r="G529" s="94"/>
      <c r="H529" s="94"/>
      <c r="I529" s="106" t="s">
        <v>391</v>
      </c>
      <c r="J529" s="236">
        <v>0.7</v>
      </c>
      <c r="K529" s="236">
        <v>0.7</v>
      </c>
      <c r="L529" s="236">
        <v>0.7</v>
      </c>
      <c r="M529" s="236">
        <v>0.7</v>
      </c>
      <c r="N529" s="236">
        <v>0.7</v>
      </c>
      <c r="O529" s="236">
        <v>0.7</v>
      </c>
      <c r="P529" s="236">
        <v>0.7</v>
      </c>
      <c r="Q529" s="236">
        <v>0.7</v>
      </c>
      <c r="R529" s="236">
        <v>0.7</v>
      </c>
      <c r="S529" s="580"/>
      <c r="T529" s="236">
        <v>-0.15</v>
      </c>
      <c r="U529" s="94"/>
      <c r="V529" s="737">
        <f t="shared" si="102"/>
        <v>0</v>
      </c>
      <c r="W529" s="94"/>
      <c r="X529" s="94"/>
      <c r="Y529" s="94"/>
      <c r="Z529" s="94"/>
      <c r="AA529" s="94"/>
      <c r="AB529" s="94"/>
      <c r="AC529" s="94">
        <f t="shared" si="103"/>
        <v>3</v>
      </c>
      <c r="AD529" s="94">
        <f t="shared" si="104"/>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35" hidden="1" customHeight="1" outlineLevel="2" x14ac:dyDescent="0.25">
      <c r="A530" s="107"/>
      <c r="B530" s="98"/>
      <c r="C530" s="18"/>
      <c r="D530" s="18"/>
      <c r="E530" s="18"/>
      <c r="F530" s="14"/>
      <c r="G530" s="94"/>
      <c r="H530" s="94"/>
      <c r="I530" s="106" t="s">
        <v>392</v>
      </c>
      <c r="J530" s="236">
        <v>0.68</v>
      </c>
      <c r="K530" s="236">
        <v>0.68</v>
      </c>
      <c r="L530" s="236">
        <v>0.68</v>
      </c>
      <c r="M530" s="236">
        <v>0.68</v>
      </c>
      <c r="N530" s="236">
        <v>0.68</v>
      </c>
      <c r="O530" s="236">
        <v>0.68</v>
      </c>
      <c r="P530" s="236">
        <v>0.68</v>
      </c>
      <c r="Q530" s="236">
        <v>0.68</v>
      </c>
      <c r="R530" s="236">
        <v>0.68</v>
      </c>
      <c r="S530" s="580"/>
      <c r="T530" s="236">
        <v>-0.15</v>
      </c>
      <c r="U530" s="94"/>
      <c r="V530" s="737">
        <f t="shared" si="102"/>
        <v>0</v>
      </c>
      <c r="W530" s="94"/>
      <c r="X530" s="94"/>
      <c r="Y530" s="94"/>
      <c r="Z530" s="94"/>
      <c r="AA530" s="94"/>
      <c r="AB530" s="94"/>
      <c r="AC530" s="94">
        <f t="shared" si="103"/>
        <v>3</v>
      </c>
      <c r="AD530" s="94">
        <f t="shared" si="104"/>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35" hidden="1" customHeight="1" outlineLevel="2" x14ac:dyDescent="0.25">
      <c r="A531" s="107"/>
      <c r="B531" s="98"/>
      <c r="C531" s="18"/>
      <c r="D531" s="18"/>
      <c r="E531" s="18"/>
      <c r="F531" s="14"/>
      <c r="G531" s="94"/>
      <c r="H531" s="94"/>
      <c r="I531" s="106" t="s">
        <v>393</v>
      </c>
      <c r="J531" s="236">
        <v>0.65</v>
      </c>
      <c r="K531" s="236">
        <v>0.65</v>
      </c>
      <c r="L531" s="236">
        <v>0.65</v>
      </c>
      <c r="M531" s="236">
        <v>0.65</v>
      </c>
      <c r="N531" s="236">
        <v>0.65</v>
      </c>
      <c r="O531" s="236">
        <v>0.65</v>
      </c>
      <c r="P531" s="236">
        <v>0.65</v>
      </c>
      <c r="Q531" s="236">
        <v>0.65</v>
      </c>
      <c r="R531" s="236">
        <v>0.65</v>
      </c>
      <c r="S531" s="580"/>
      <c r="T531" s="236">
        <v>-0.15</v>
      </c>
      <c r="U531" s="94"/>
      <c r="V531" s="737">
        <f t="shared" si="102"/>
        <v>0</v>
      </c>
      <c r="W531" s="94"/>
      <c r="X531" s="94"/>
      <c r="Y531" s="94"/>
      <c r="Z531" s="94"/>
      <c r="AA531" s="94"/>
      <c r="AB531" s="94"/>
      <c r="AC531" s="94">
        <f t="shared" si="103"/>
        <v>3</v>
      </c>
      <c r="AD531" s="94">
        <f t="shared" si="104"/>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35" hidden="1" customHeight="1" outlineLevel="2" x14ac:dyDescent="0.25">
      <c r="A532" s="107"/>
      <c r="B532" s="98"/>
      <c r="C532" s="18"/>
      <c r="D532" s="18"/>
      <c r="E532" s="18"/>
      <c r="F532" s="14"/>
      <c r="G532" s="94"/>
      <c r="H532" s="94" t="s">
        <v>792</v>
      </c>
      <c r="I532" s="106" t="s">
        <v>384</v>
      </c>
      <c r="J532" s="236">
        <v>0.81</v>
      </c>
      <c r="K532" s="236">
        <v>0.81</v>
      </c>
      <c r="L532" s="236">
        <v>0.81</v>
      </c>
      <c r="M532" s="236">
        <v>0.81</v>
      </c>
      <c r="N532" s="236">
        <v>0.81</v>
      </c>
      <c r="O532" s="236">
        <v>0.81</v>
      </c>
      <c r="P532" s="236">
        <v>0.81</v>
      </c>
      <c r="Q532" s="236">
        <v>0.81</v>
      </c>
      <c r="R532" s="236">
        <v>0.81</v>
      </c>
      <c r="S532" s="580"/>
      <c r="T532" s="236">
        <v>-0.13</v>
      </c>
      <c r="U532" s="94"/>
      <c r="V532" s="737">
        <f t="shared" si="102"/>
        <v>0</v>
      </c>
      <c r="W532" s="94"/>
      <c r="X532" s="94"/>
      <c r="Y532" s="94"/>
      <c r="Z532" s="94"/>
      <c r="AA532" s="94"/>
      <c r="AB532" s="94"/>
      <c r="AC532" s="94">
        <f t="shared" si="103"/>
        <v>4</v>
      </c>
      <c r="AD532" s="94">
        <f t="shared" si="104"/>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35" hidden="1" customHeight="1" outlineLevel="2" x14ac:dyDescent="0.25">
      <c r="A533" s="107"/>
      <c r="B533" s="98"/>
      <c r="C533" s="18"/>
      <c r="D533" s="18"/>
      <c r="E533" s="18"/>
      <c r="F533" s="14"/>
      <c r="G533" s="94"/>
      <c r="H533" s="94"/>
      <c r="I533" s="106" t="s">
        <v>385</v>
      </c>
      <c r="J533" s="236">
        <v>0.81</v>
      </c>
      <c r="K533" s="236">
        <v>0.81</v>
      </c>
      <c r="L533" s="236">
        <v>0.81</v>
      </c>
      <c r="M533" s="236">
        <v>0.81</v>
      </c>
      <c r="N533" s="236">
        <v>0.81</v>
      </c>
      <c r="O533" s="236">
        <v>0.81</v>
      </c>
      <c r="P533" s="236">
        <v>0.81</v>
      </c>
      <c r="Q533" s="236">
        <v>0.81</v>
      </c>
      <c r="R533" s="236">
        <v>0.81</v>
      </c>
      <c r="S533" s="580"/>
      <c r="T533" s="236">
        <v>-0.13</v>
      </c>
      <c r="U533" s="94"/>
      <c r="V533" s="737">
        <f t="shared" si="102"/>
        <v>0</v>
      </c>
      <c r="W533" s="94"/>
      <c r="X533" s="94"/>
      <c r="Y533" s="94"/>
      <c r="Z533" s="94"/>
      <c r="AA533" s="94"/>
      <c r="AB533" s="94"/>
      <c r="AC533" s="94">
        <f t="shared" si="103"/>
        <v>4</v>
      </c>
      <c r="AD533" s="94">
        <f t="shared" si="104"/>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35" hidden="1" customHeight="1" outlineLevel="2" x14ac:dyDescent="0.25">
      <c r="A534" s="107"/>
      <c r="B534" s="98"/>
      <c r="C534" s="18"/>
      <c r="D534" s="18"/>
      <c r="E534" s="18"/>
      <c r="F534" s="14"/>
      <c r="G534" s="94"/>
      <c r="H534" s="94"/>
      <c r="I534" s="106" t="s">
        <v>386</v>
      </c>
      <c r="J534" s="236">
        <v>0.81</v>
      </c>
      <c r="K534" s="236">
        <v>0.81</v>
      </c>
      <c r="L534" s="236">
        <v>0.81</v>
      </c>
      <c r="M534" s="236">
        <v>0.81</v>
      </c>
      <c r="N534" s="236">
        <v>0.81</v>
      </c>
      <c r="O534" s="236">
        <v>0.81</v>
      </c>
      <c r="P534" s="236">
        <v>0.81</v>
      </c>
      <c r="Q534" s="236">
        <v>0.81</v>
      </c>
      <c r="R534" s="236">
        <v>0.81</v>
      </c>
      <c r="S534" s="580"/>
      <c r="T534" s="236">
        <v>-0.13</v>
      </c>
      <c r="U534" s="94"/>
      <c r="V534" s="737">
        <f t="shared" si="102"/>
        <v>0</v>
      </c>
      <c r="W534" s="94"/>
      <c r="X534" s="94"/>
      <c r="Y534" s="94"/>
      <c r="Z534" s="94"/>
      <c r="AA534" s="94"/>
      <c r="AB534" s="94"/>
      <c r="AC534" s="94">
        <f t="shared" si="103"/>
        <v>4</v>
      </c>
      <c r="AD534" s="94">
        <f t="shared" si="104"/>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35" hidden="1" customHeight="1" outlineLevel="2" x14ac:dyDescent="0.25">
      <c r="A535" s="107"/>
      <c r="B535" s="98"/>
      <c r="C535" s="18"/>
      <c r="D535" s="18"/>
      <c r="E535" s="18"/>
      <c r="F535" s="14"/>
      <c r="G535" s="94"/>
      <c r="H535" s="94"/>
      <c r="I535" s="106" t="s">
        <v>387</v>
      </c>
      <c r="J535" s="236">
        <v>0.78</v>
      </c>
      <c r="K535" s="236">
        <v>0.8</v>
      </c>
      <c r="L535" s="236">
        <v>0.8</v>
      </c>
      <c r="M535" s="236">
        <v>0.8</v>
      </c>
      <c r="N535" s="236">
        <v>0.8</v>
      </c>
      <c r="O535" s="236">
        <v>0.8</v>
      </c>
      <c r="P535" s="236">
        <v>0.8</v>
      </c>
      <c r="Q535" s="236">
        <v>0.8</v>
      </c>
      <c r="R535" s="236">
        <v>0.8</v>
      </c>
      <c r="S535" s="580"/>
      <c r="T535" s="236">
        <v>-0.1</v>
      </c>
      <c r="U535" s="94"/>
      <c r="V535" s="737">
        <f t="shared" si="102"/>
        <v>0</v>
      </c>
      <c r="W535" s="94"/>
      <c r="X535" s="94"/>
      <c r="Y535" s="94"/>
      <c r="Z535" s="94"/>
      <c r="AA535" s="94"/>
      <c r="AB535" s="94"/>
      <c r="AC535" s="94">
        <f t="shared" si="103"/>
        <v>4</v>
      </c>
      <c r="AD535" s="94">
        <f t="shared" si="104"/>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35" hidden="1" customHeight="1" outlineLevel="2" x14ac:dyDescent="0.25">
      <c r="A536" s="107"/>
      <c r="B536" s="98"/>
      <c r="C536" s="18"/>
      <c r="D536" s="18"/>
      <c r="E536" s="18"/>
      <c r="F536" s="14"/>
      <c r="G536" s="94"/>
      <c r="H536" s="94"/>
      <c r="I536" s="106" t="s">
        <v>388</v>
      </c>
      <c r="J536" s="236">
        <v>0.75</v>
      </c>
      <c r="K536" s="236">
        <v>0.78</v>
      </c>
      <c r="L536" s="236">
        <v>0.78</v>
      </c>
      <c r="M536" s="236">
        <v>0.78</v>
      </c>
      <c r="N536" s="236">
        <v>0.78</v>
      </c>
      <c r="O536" s="236">
        <v>0.78</v>
      </c>
      <c r="P536" s="236">
        <v>0.78</v>
      </c>
      <c r="Q536" s="236">
        <v>0.78</v>
      </c>
      <c r="R536" s="236">
        <v>0.78</v>
      </c>
      <c r="S536" s="580"/>
      <c r="T536" s="236">
        <v>-0.05</v>
      </c>
      <c r="U536" s="94"/>
      <c r="V536" s="737">
        <f t="shared" si="102"/>
        <v>0.05</v>
      </c>
      <c r="W536" s="94"/>
      <c r="X536" s="94"/>
      <c r="Y536" s="94"/>
      <c r="Z536" s="94"/>
      <c r="AA536" s="94"/>
      <c r="AB536" s="94"/>
      <c r="AC536" s="94">
        <f t="shared" si="103"/>
        <v>4</v>
      </c>
      <c r="AD536" s="94">
        <f t="shared" si="104"/>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35" hidden="1" customHeight="1" outlineLevel="2" x14ac:dyDescent="0.25">
      <c r="A537" s="107"/>
      <c r="B537" s="98"/>
      <c r="C537" s="18"/>
      <c r="D537" s="18"/>
      <c r="E537" s="18"/>
      <c r="F537" s="14"/>
      <c r="G537" s="94"/>
      <c r="H537" s="94"/>
      <c r="I537" s="106" t="s">
        <v>389</v>
      </c>
      <c r="J537" s="236">
        <v>0.75</v>
      </c>
      <c r="K537" s="236">
        <v>0.78</v>
      </c>
      <c r="L537" s="236">
        <v>0.78</v>
      </c>
      <c r="M537" s="236">
        <v>0.78</v>
      </c>
      <c r="N537" s="236">
        <v>0.78</v>
      </c>
      <c r="O537" s="236">
        <v>0.78</v>
      </c>
      <c r="P537" s="236">
        <v>0.78</v>
      </c>
      <c r="Q537" s="236">
        <v>0.78</v>
      </c>
      <c r="R537" s="236">
        <v>0.78</v>
      </c>
      <c r="S537" s="580"/>
      <c r="T537" s="236">
        <v>-0.05</v>
      </c>
      <c r="U537" s="94"/>
      <c r="V537" s="737">
        <f t="shared" si="102"/>
        <v>0.15</v>
      </c>
      <c r="W537" s="94"/>
      <c r="X537" s="94"/>
      <c r="Y537" s="94"/>
      <c r="Z537" s="94"/>
      <c r="AA537" s="94"/>
      <c r="AB537" s="94"/>
      <c r="AC537" s="94">
        <f t="shared" si="103"/>
        <v>4</v>
      </c>
      <c r="AD537" s="94">
        <f t="shared" si="104"/>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35" hidden="1" customHeight="1" outlineLevel="2" x14ac:dyDescent="0.25">
      <c r="A538" s="107"/>
      <c r="B538" s="98"/>
      <c r="C538" s="18"/>
      <c r="D538" s="18"/>
      <c r="E538" s="18"/>
      <c r="F538" s="14"/>
      <c r="G538" s="94"/>
      <c r="H538" s="94"/>
      <c r="I538" s="106" t="s">
        <v>390</v>
      </c>
      <c r="J538" s="236">
        <v>0.71</v>
      </c>
      <c r="K538" s="236">
        <v>0.71</v>
      </c>
      <c r="L538" s="236">
        <v>0.71</v>
      </c>
      <c r="M538" s="236">
        <v>0.71</v>
      </c>
      <c r="N538" s="236">
        <v>0.71</v>
      </c>
      <c r="O538" s="236">
        <v>0.71</v>
      </c>
      <c r="P538" s="236">
        <v>0.71</v>
      </c>
      <c r="Q538" s="236">
        <v>0.71</v>
      </c>
      <c r="R538" s="236">
        <v>0.71</v>
      </c>
      <c r="S538" s="580"/>
      <c r="T538" s="236">
        <v>-0.15</v>
      </c>
      <c r="U538" s="94"/>
      <c r="V538" s="737">
        <f t="shared" si="102"/>
        <v>0.15</v>
      </c>
      <c r="W538" s="94"/>
      <c r="X538" s="94"/>
      <c r="Y538" s="94"/>
      <c r="Z538" s="94"/>
      <c r="AA538" s="94"/>
      <c r="AB538" s="94"/>
      <c r="AC538" s="94">
        <f t="shared" si="103"/>
        <v>4</v>
      </c>
      <c r="AD538" s="94">
        <f t="shared" si="104"/>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35" hidden="1" customHeight="1" outlineLevel="2" x14ac:dyDescent="0.25">
      <c r="A539" s="107"/>
      <c r="B539" s="98"/>
      <c r="C539" s="18"/>
      <c r="D539" s="18"/>
      <c r="E539" s="18"/>
      <c r="F539" s="14"/>
      <c r="G539" s="94"/>
      <c r="H539" s="94"/>
      <c r="I539" s="106" t="s">
        <v>391</v>
      </c>
      <c r="J539" s="236">
        <v>0.7</v>
      </c>
      <c r="K539" s="236">
        <v>0.7</v>
      </c>
      <c r="L539" s="236">
        <v>0.7</v>
      </c>
      <c r="M539" s="236">
        <v>0.7</v>
      </c>
      <c r="N539" s="236">
        <v>0.7</v>
      </c>
      <c r="O539" s="236">
        <v>0.7</v>
      </c>
      <c r="P539" s="236">
        <v>0.7</v>
      </c>
      <c r="Q539" s="236">
        <v>0.7</v>
      </c>
      <c r="R539" s="236">
        <v>0.7</v>
      </c>
      <c r="S539" s="580"/>
      <c r="T539" s="236">
        <v>-0.15</v>
      </c>
      <c r="U539" s="94"/>
      <c r="V539" s="737">
        <f t="shared" si="102"/>
        <v>0</v>
      </c>
      <c r="W539" s="94"/>
      <c r="X539" s="94"/>
      <c r="Y539" s="94"/>
      <c r="Z539" s="94"/>
      <c r="AA539" s="94"/>
      <c r="AB539" s="94"/>
      <c r="AC539" s="94">
        <f t="shared" si="103"/>
        <v>4</v>
      </c>
      <c r="AD539" s="94">
        <f t="shared" si="104"/>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35" hidden="1" customHeight="1" outlineLevel="2" x14ac:dyDescent="0.25">
      <c r="A540" s="107"/>
      <c r="B540" s="98"/>
      <c r="C540" s="18"/>
      <c r="D540" s="18"/>
      <c r="E540" s="18"/>
      <c r="F540" s="14"/>
      <c r="G540" s="94"/>
      <c r="H540" s="94"/>
      <c r="I540" s="106" t="s">
        <v>392</v>
      </c>
      <c r="J540" s="236">
        <v>0.68</v>
      </c>
      <c r="K540" s="236">
        <v>0.68</v>
      </c>
      <c r="L540" s="236">
        <v>0.68</v>
      </c>
      <c r="M540" s="236">
        <v>0.68</v>
      </c>
      <c r="N540" s="236">
        <v>0.68</v>
      </c>
      <c r="O540" s="236">
        <v>0.68</v>
      </c>
      <c r="P540" s="236">
        <v>0.68</v>
      </c>
      <c r="Q540" s="236">
        <v>0.68</v>
      </c>
      <c r="R540" s="236">
        <v>0.68</v>
      </c>
      <c r="S540" s="580"/>
      <c r="T540" s="236">
        <v>-0.15</v>
      </c>
      <c r="U540" s="94"/>
      <c r="V540" s="737">
        <f t="shared" si="102"/>
        <v>0</v>
      </c>
      <c r="W540" s="94"/>
      <c r="X540" s="94"/>
      <c r="Y540" s="94"/>
      <c r="Z540" s="94"/>
      <c r="AA540" s="94"/>
      <c r="AB540" s="94"/>
      <c r="AC540" s="94">
        <f t="shared" si="103"/>
        <v>4</v>
      </c>
      <c r="AD540" s="94">
        <f t="shared" si="104"/>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35" hidden="1" customHeight="1" outlineLevel="2" x14ac:dyDescent="0.25">
      <c r="A541" s="107"/>
      <c r="B541" s="98"/>
      <c r="C541" s="18"/>
      <c r="D541" s="18"/>
      <c r="E541" s="18"/>
      <c r="F541" s="14"/>
      <c r="G541" s="94"/>
      <c r="H541" s="94"/>
      <c r="I541" s="106" t="s">
        <v>393</v>
      </c>
      <c r="J541" s="236">
        <v>0.65</v>
      </c>
      <c r="K541" s="236">
        <v>0.65</v>
      </c>
      <c r="L541" s="236">
        <v>0.65</v>
      </c>
      <c r="M541" s="236">
        <v>0.65</v>
      </c>
      <c r="N541" s="236">
        <v>0.65</v>
      </c>
      <c r="O541" s="236">
        <v>0.65</v>
      </c>
      <c r="P541" s="236">
        <v>0.65</v>
      </c>
      <c r="Q541" s="236">
        <v>0.65</v>
      </c>
      <c r="R541" s="236">
        <v>0.65</v>
      </c>
      <c r="S541" s="580"/>
      <c r="T541" s="236">
        <v>-0.15</v>
      </c>
      <c r="U541" s="94"/>
      <c r="V541" s="737">
        <f t="shared" si="102"/>
        <v>0</v>
      </c>
      <c r="W541" s="94"/>
      <c r="X541" s="94"/>
      <c r="Y541" s="94"/>
      <c r="Z541" s="94"/>
      <c r="AA541" s="94"/>
      <c r="AB541" s="94"/>
      <c r="AC541" s="94">
        <f t="shared" si="103"/>
        <v>4</v>
      </c>
      <c r="AD541" s="94">
        <f t="shared" si="104"/>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35" hidden="1" customHeight="1" outlineLevel="2" x14ac:dyDescent="0.25">
      <c r="A542" s="107"/>
      <c r="B542" s="98"/>
      <c r="C542" s="18"/>
      <c r="D542" s="18"/>
      <c r="E542" s="18"/>
      <c r="F542" s="14"/>
      <c r="G542" s="94"/>
      <c r="H542" s="94" t="s">
        <v>793</v>
      </c>
      <c r="I542" s="106" t="s">
        <v>384</v>
      </c>
      <c r="J542" s="236">
        <v>0.65</v>
      </c>
      <c r="K542" s="236">
        <v>0.65</v>
      </c>
      <c r="L542" s="236">
        <v>0.65</v>
      </c>
      <c r="M542" s="236">
        <v>0.65</v>
      </c>
      <c r="N542" s="236">
        <v>0.65</v>
      </c>
      <c r="O542" s="236">
        <v>0.65</v>
      </c>
      <c r="P542" s="236">
        <v>0.65</v>
      </c>
      <c r="Q542" s="236">
        <v>0.65</v>
      </c>
      <c r="R542" s="236">
        <v>0.65</v>
      </c>
      <c r="S542" s="580"/>
      <c r="T542" s="236">
        <v>-0.15</v>
      </c>
      <c r="U542" s="94"/>
      <c r="V542" s="737">
        <f t="shared" si="102"/>
        <v>0</v>
      </c>
      <c r="W542" s="94"/>
      <c r="X542" s="94"/>
      <c r="Y542" s="94"/>
      <c r="Z542" s="94"/>
      <c r="AA542" s="94"/>
      <c r="AB542" s="94"/>
      <c r="AC542" s="94">
        <f t="shared" si="103"/>
        <v>5</v>
      </c>
      <c r="AD542" s="94">
        <f t="shared" si="104"/>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35" hidden="1" customHeight="1" outlineLevel="2" x14ac:dyDescent="0.25">
      <c r="A543" s="107"/>
      <c r="B543" s="98"/>
      <c r="C543" s="18"/>
      <c r="D543" s="18"/>
      <c r="E543" s="18"/>
      <c r="F543" s="14"/>
      <c r="G543" s="94"/>
      <c r="H543" s="94"/>
      <c r="I543" s="106" t="s">
        <v>385</v>
      </c>
      <c r="J543" s="236">
        <v>0.81</v>
      </c>
      <c r="K543" s="236">
        <v>0.81</v>
      </c>
      <c r="L543" s="236">
        <v>0.81</v>
      </c>
      <c r="M543" s="236">
        <v>0.81</v>
      </c>
      <c r="N543" s="236">
        <v>0.81</v>
      </c>
      <c r="O543" s="236">
        <v>0.81</v>
      </c>
      <c r="P543" s="236">
        <v>0.81</v>
      </c>
      <c r="Q543" s="236">
        <v>0.81</v>
      </c>
      <c r="R543" s="236">
        <v>0.81</v>
      </c>
      <c r="S543" s="580"/>
      <c r="T543" s="236">
        <v>-0.13</v>
      </c>
      <c r="U543" s="94"/>
      <c r="V543" s="737">
        <f t="shared" si="102"/>
        <v>0</v>
      </c>
      <c r="W543" s="94"/>
      <c r="X543" s="94"/>
      <c r="Y543" s="94"/>
      <c r="Z543" s="94"/>
      <c r="AA543" s="94"/>
      <c r="AB543" s="94"/>
      <c r="AC543" s="94">
        <f t="shared" si="103"/>
        <v>5</v>
      </c>
      <c r="AD543" s="94">
        <f t="shared" si="104"/>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35" hidden="1" customHeight="1" outlineLevel="2" x14ac:dyDescent="0.25">
      <c r="A544" s="107"/>
      <c r="B544" s="98"/>
      <c r="C544" s="18"/>
      <c r="D544" s="18"/>
      <c r="E544" s="18"/>
      <c r="F544" s="14"/>
      <c r="G544" s="94"/>
      <c r="H544" s="94"/>
      <c r="I544" s="106" t="s">
        <v>386</v>
      </c>
      <c r="J544" s="236">
        <v>0.81</v>
      </c>
      <c r="K544" s="236">
        <v>0.81</v>
      </c>
      <c r="L544" s="236">
        <v>0.81</v>
      </c>
      <c r="M544" s="236">
        <v>0.81</v>
      </c>
      <c r="N544" s="236">
        <v>0.81</v>
      </c>
      <c r="O544" s="236">
        <v>0.81</v>
      </c>
      <c r="P544" s="236">
        <v>0.81</v>
      </c>
      <c r="Q544" s="236">
        <v>0.81</v>
      </c>
      <c r="R544" s="236">
        <v>0.81</v>
      </c>
      <c r="S544" s="580"/>
      <c r="T544" s="236">
        <v>-0.13</v>
      </c>
      <c r="U544" s="94"/>
      <c r="V544" s="737">
        <f t="shared" si="102"/>
        <v>0</v>
      </c>
      <c r="W544" s="94"/>
      <c r="X544" s="94"/>
      <c r="Y544" s="94"/>
      <c r="Z544" s="94"/>
      <c r="AA544" s="94"/>
      <c r="AB544" s="94"/>
      <c r="AC544" s="94">
        <f t="shared" si="103"/>
        <v>5</v>
      </c>
      <c r="AD544" s="94">
        <f t="shared" si="104"/>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35" hidden="1" customHeight="1" outlineLevel="2" x14ac:dyDescent="0.25">
      <c r="A545" s="107"/>
      <c r="B545" s="98"/>
      <c r="C545" s="18"/>
      <c r="D545" s="18"/>
      <c r="E545" s="18"/>
      <c r="F545" s="14"/>
      <c r="G545" s="94"/>
      <c r="H545" s="94"/>
      <c r="I545" s="106" t="s">
        <v>387</v>
      </c>
      <c r="J545" s="236">
        <v>0.78</v>
      </c>
      <c r="K545" s="236">
        <v>0.8</v>
      </c>
      <c r="L545" s="236">
        <v>0.8</v>
      </c>
      <c r="M545" s="236">
        <v>0.8</v>
      </c>
      <c r="N545" s="236">
        <v>0.8</v>
      </c>
      <c r="O545" s="236">
        <v>0.8</v>
      </c>
      <c r="P545" s="236">
        <v>0.8</v>
      </c>
      <c r="Q545" s="236">
        <v>0.8</v>
      </c>
      <c r="R545" s="236">
        <v>0.8</v>
      </c>
      <c r="S545" s="580"/>
      <c r="T545" s="236">
        <v>-0.1</v>
      </c>
      <c r="U545" s="94"/>
      <c r="V545" s="737">
        <f t="shared" si="102"/>
        <v>0</v>
      </c>
      <c r="W545" s="94"/>
      <c r="X545" s="94"/>
      <c r="Y545" s="94"/>
      <c r="Z545" s="94"/>
      <c r="AA545" s="94"/>
      <c r="AB545" s="94"/>
      <c r="AC545" s="94">
        <f t="shared" si="103"/>
        <v>5</v>
      </c>
      <c r="AD545" s="94">
        <f t="shared" si="104"/>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35" hidden="1" customHeight="1" outlineLevel="2" x14ac:dyDescent="0.25">
      <c r="A546" s="107"/>
      <c r="B546" s="98"/>
      <c r="C546" s="18"/>
      <c r="D546" s="18"/>
      <c r="E546" s="18"/>
      <c r="F546" s="14"/>
      <c r="G546" s="94"/>
      <c r="H546" s="94"/>
      <c r="I546" s="106" t="s">
        <v>388</v>
      </c>
      <c r="J546" s="236">
        <v>0.75</v>
      </c>
      <c r="K546" s="236">
        <v>0.78</v>
      </c>
      <c r="L546" s="236">
        <v>0.78</v>
      </c>
      <c r="M546" s="236">
        <v>0.78</v>
      </c>
      <c r="N546" s="236">
        <v>0.78</v>
      </c>
      <c r="O546" s="236">
        <v>0.78</v>
      </c>
      <c r="P546" s="236">
        <v>0.78</v>
      </c>
      <c r="Q546" s="236">
        <v>0.78</v>
      </c>
      <c r="R546" s="236">
        <v>0.78</v>
      </c>
      <c r="S546" s="580"/>
      <c r="T546" s="236">
        <v>-0.05</v>
      </c>
      <c r="U546" s="94"/>
      <c r="V546" s="737">
        <f t="shared" si="102"/>
        <v>0.05</v>
      </c>
      <c r="W546" s="94"/>
      <c r="X546" s="94"/>
      <c r="Y546" s="94"/>
      <c r="Z546" s="94"/>
      <c r="AA546" s="94"/>
      <c r="AB546" s="94"/>
      <c r="AC546" s="94">
        <f t="shared" si="103"/>
        <v>5</v>
      </c>
      <c r="AD546" s="94">
        <f t="shared" si="104"/>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35" hidden="1" customHeight="1" outlineLevel="2" x14ac:dyDescent="0.25">
      <c r="A547" s="107"/>
      <c r="B547" s="98"/>
      <c r="C547" s="18"/>
      <c r="D547" s="18"/>
      <c r="E547" s="18"/>
      <c r="F547" s="14"/>
      <c r="G547" s="94"/>
      <c r="H547" s="94"/>
      <c r="I547" s="106" t="s">
        <v>389</v>
      </c>
      <c r="J547" s="236">
        <v>0.75</v>
      </c>
      <c r="K547" s="236">
        <v>0.78</v>
      </c>
      <c r="L547" s="236">
        <v>0.78</v>
      </c>
      <c r="M547" s="236">
        <v>0.78</v>
      </c>
      <c r="N547" s="236">
        <v>0.78</v>
      </c>
      <c r="O547" s="236">
        <v>0.78</v>
      </c>
      <c r="P547" s="236">
        <v>0.78</v>
      </c>
      <c r="Q547" s="236">
        <v>0.78</v>
      </c>
      <c r="R547" s="236">
        <v>0.78</v>
      </c>
      <c r="S547" s="580"/>
      <c r="T547" s="236">
        <v>-0.05</v>
      </c>
      <c r="U547" s="94"/>
      <c r="V547" s="737">
        <f t="shared" si="102"/>
        <v>0.15</v>
      </c>
      <c r="W547" s="94"/>
      <c r="X547" s="94"/>
      <c r="Y547" s="94"/>
      <c r="Z547" s="94"/>
      <c r="AA547" s="94"/>
      <c r="AB547" s="94"/>
      <c r="AC547" s="94">
        <f t="shared" si="103"/>
        <v>5</v>
      </c>
      <c r="AD547" s="94">
        <f t="shared" si="104"/>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35" hidden="1" customHeight="1" outlineLevel="2" x14ac:dyDescent="0.25">
      <c r="A548" s="107"/>
      <c r="B548" s="98"/>
      <c r="C548" s="18"/>
      <c r="D548" s="18"/>
      <c r="E548" s="18"/>
      <c r="F548" s="14"/>
      <c r="G548" s="94"/>
      <c r="H548" s="94"/>
      <c r="I548" s="106" t="s">
        <v>390</v>
      </c>
      <c r="J548" s="236">
        <v>0.71</v>
      </c>
      <c r="K548" s="236">
        <v>0.71</v>
      </c>
      <c r="L548" s="236">
        <v>0.71</v>
      </c>
      <c r="M548" s="236">
        <v>0.71</v>
      </c>
      <c r="N548" s="236">
        <v>0.71</v>
      </c>
      <c r="O548" s="236">
        <v>0.71</v>
      </c>
      <c r="P548" s="236">
        <v>0.71</v>
      </c>
      <c r="Q548" s="236">
        <v>0.71</v>
      </c>
      <c r="R548" s="236">
        <v>0.71</v>
      </c>
      <c r="S548" s="580"/>
      <c r="T548" s="236">
        <v>-0.15</v>
      </c>
      <c r="U548" s="94"/>
      <c r="V548" s="737">
        <f t="shared" si="102"/>
        <v>0.15</v>
      </c>
      <c r="W548" s="94"/>
      <c r="X548" s="94"/>
      <c r="Y548" s="94"/>
      <c r="Z548" s="94"/>
      <c r="AA548" s="94"/>
      <c r="AB548" s="94"/>
      <c r="AC548" s="94">
        <f t="shared" si="103"/>
        <v>5</v>
      </c>
      <c r="AD548" s="94">
        <f t="shared" si="104"/>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35" hidden="1" customHeight="1" outlineLevel="2" x14ac:dyDescent="0.25">
      <c r="A549" s="107"/>
      <c r="B549" s="98"/>
      <c r="C549" s="18"/>
      <c r="D549" s="18"/>
      <c r="E549" s="18"/>
      <c r="F549" s="14"/>
      <c r="G549" s="94"/>
      <c r="H549" s="94"/>
      <c r="I549" s="106" t="s">
        <v>391</v>
      </c>
      <c r="J549" s="236">
        <v>0.7</v>
      </c>
      <c r="K549" s="236">
        <v>0.7</v>
      </c>
      <c r="L549" s="236">
        <v>0.7</v>
      </c>
      <c r="M549" s="236">
        <v>0.7</v>
      </c>
      <c r="N549" s="236">
        <v>0.7</v>
      </c>
      <c r="O549" s="236">
        <v>0.7</v>
      </c>
      <c r="P549" s="236">
        <v>0.7</v>
      </c>
      <c r="Q549" s="236">
        <v>0.7</v>
      </c>
      <c r="R549" s="236">
        <v>0.7</v>
      </c>
      <c r="S549" s="580"/>
      <c r="T549" s="236">
        <v>-0.15</v>
      </c>
      <c r="U549" s="94"/>
      <c r="V549" s="737">
        <f t="shared" si="102"/>
        <v>0</v>
      </c>
      <c r="W549" s="94"/>
      <c r="X549" s="94"/>
      <c r="Y549" s="94"/>
      <c r="Z549" s="94"/>
      <c r="AA549" s="94"/>
      <c r="AB549" s="94"/>
      <c r="AC549" s="94">
        <f t="shared" si="103"/>
        <v>5</v>
      </c>
      <c r="AD549" s="94">
        <f t="shared" si="104"/>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35" hidden="1" customHeight="1" outlineLevel="2" x14ac:dyDescent="0.25">
      <c r="A550" s="107"/>
      <c r="B550" s="98"/>
      <c r="C550" s="18"/>
      <c r="D550" s="18"/>
      <c r="E550" s="18"/>
      <c r="F550" s="14"/>
      <c r="G550" s="94"/>
      <c r="H550" s="94"/>
      <c r="I550" s="106" t="s">
        <v>392</v>
      </c>
      <c r="J550" s="236">
        <v>0.68</v>
      </c>
      <c r="K550" s="236">
        <v>0.68</v>
      </c>
      <c r="L550" s="236">
        <v>0.68</v>
      </c>
      <c r="M550" s="236">
        <v>0.68</v>
      </c>
      <c r="N550" s="236">
        <v>0.68</v>
      </c>
      <c r="O550" s="236">
        <v>0.68</v>
      </c>
      <c r="P550" s="236">
        <v>0.68</v>
      </c>
      <c r="Q550" s="236">
        <v>0.68</v>
      </c>
      <c r="R550" s="236">
        <v>0.68</v>
      </c>
      <c r="S550" s="580"/>
      <c r="T550" s="236">
        <v>-0.15</v>
      </c>
      <c r="U550" s="94"/>
      <c r="V550" s="737">
        <f t="shared" si="102"/>
        <v>0</v>
      </c>
      <c r="W550" s="94"/>
      <c r="X550" s="94"/>
      <c r="Y550" s="94"/>
      <c r="Z550" s="94"/>
      <c r="AA550" s="94"/>
      <c r="AB550" s="94"/>
      <c r="AC550" s="94">
        <f t="shared" si="103"/>
        <v>5</v>
      </c>
      <c r="AD550" s="94">
        <f t="shared" si="104"/>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35" hidden="1" customHeight="1" outlineLevel="2" x14ac:dyDescent="0.25">
      <c r="A551" s="107"/>
      <c r="B551" s="98"/>
      <c r="C551" s="18"/>
      <c r="D551" s="18"/>
      <c r="E551" s="18"/>
      <c r="F551" s="14"/>
      <c r="G551" s="94"/>
      <c r="H551" s="94"/>
      <c r="I551" s="106" t="s">
        <v>393</v>
      </c>
      <c r="J551" s="236">
        <v>0.65</v>
      </c>
      <c r="K551" s="236">
        <v>0.65</v>
      </c>
      <c r="L551" s="236">
        <v>0.65</v>
      </c>
      <c r="M551" s="236">
        <v>0.65</v>
      </c>
      <c r="N551" s="236">
        <v>0.65</v>
      </c>
      <c r="O551" s="236">
        <v>0.65</v>
      </c>
      <c r="P551" s="236">
        <v>0.65</v>
      </c>
      <c r="Q551" s="236">
        <v>0.65</v>
      </c>
      <c r="R551" s="236">
        <v>0.65</v>
      </c>
      <c r="S551" s="580"/>
      <c r="T551" s="236">
        <v>-0.15</v>
      </c>
      <c r="U551" s="94"/>
      <c r="V551" s="737">
        <f t="shared" si="102"/>
        <v>0</v>
      </c>
      <c r="W551" s="94"/>
      <c r="X551" s="94"/>
      <c r="Y551" s="94"/>
      <c r="Z551" s="94"/>
      <c r="AA551" s="94"/>
      <c r="AB551" s="94"/>
      <c r="AC551" s="94">
        <f t="shared" si="103"/>
        <v>5</v>
      </c>
      <c r="AD551" s="94">
        <f t="shared" si="104"/>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35" hidden="1" customHeight="1" outlineLevel="2" x14ac:dyDescent="0.25">
      <c r="A552" s="107"/>
      <c r="B552" s="98"/>
      <c r="C552" s="18"/>
      <c r="D552" s="18"/>
      <c r="E552" s="18"/>
      <c r="F552" s="14"/>
      <c r="G552" s="94"/>
      <c r="H552" s="94" t="s">
        <v>794</v>
      </c>
      <c r="I552" s="106" t="s">
        <v>384</v>
      </c>
      <c r="J552" s="236">
        <v>0.65</v>
      </c>
      <c r="K552" s="236">
        <v>0.65</v>
      </c>
      <c r="L552" s="236">
        <v>0.65</v>
      </c>
      <c r="M552" s="236">
        <v>0.65</v>
      </c>
      <c r="N552" s="236">
        <v>0.65</v>
      </c>
      <c r="O552" s="236">
        <v>0.65</v>
      </c>
      <c r="P552" s="236">
        <v>0.65</v>
      </c>
      <c r="Q552" s="236">
        <v>0.65</v>
      </c>
      <c r="R552" s="236">
        <v>0.65</v>
      </c>
      <c r="S552" s="580"/>
      <c r="T552" s="236">
        <v>-0.15</v>
      </c>
      <c r="U552" s="94"/>
      <c r="V552" s="737">
        <f t="shared" si="102"/>
        <v>0</v>
      </c>
      <c r="W552" s="94"/>
      <c r="X552" s="94"/>
      <c r="Y552" s="94"/>
      <c r="Z552" s="94"/>
      <c r="AA552" s="94"/>
      <c r="AB552" s="94"/>
      <c r="AC552" s="94">
        <f t="shared" si="103"/>
        <v>6</v>
      </c>
      <c r="AD552" s="94">
        <f t="shared" si="104"/>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35" hidden="1" customHeight="1" outlineLevel="2" x14ac:dyDescent="0.25">
      <c r="A553" s="107"/>
      <c r="B553" s="98"/>
      <c r="C553" s="18"/>
      <c r="D553" s="18"/>
      <c r="E553" s="18"/>
      <c r="F553" s="14"/>
      <c r="G553" s="94"/>
      <c r="H553" s="94"/>
      <c r="I553" s="106" t="s">
        <v>385</v>
      </c>
      <c r="J553" s="236">
        <v>0.81</v>
      </c>
      <c r="K553" s="236">
        <v>0.81</v>
      </c>
      <c r="L553" s="236">
        <v>0.81</v>
      </c>
      <c r="M553" s="236">
        <v>0.81</v>
      </c>
      <c r="N553" s="236">
        <v>0.81</v>
      </c>
      <c r="O553" s="236">
        <v>0.81</v>
      </c>
      <c r="P553" s="236">
        <v>0.81</v>
      </c>
      <c r="Q553" s="236">
        <v>0.81</v>
      </c>
      <c r="R553" s="236">
        <v>0.81</v>
      </c>
      <c r="S553" s="580"/>
      <c r="T553" s="236">
        <v>-0.13</v>
      </c>
      <c r="U553" s="94"/>
      <c r="V553" s="737">
        <f t="shared" si="102"/>
        <v>0</v>
      </c>
      <c r="W553" s="94"/>
      <c r="X553" s="94"/>
      <c r="Y553" s="94"/>
      <c r="Z553" s="94"/>
      <c r="AA553" s="94"/>
      <c r="AB553" s="94"/>
      <c r="AC553" s="94">
        <f t="shared" si="103"/>
        <v>6</v>
      </c>
      <c r="AD553" s="94">
        <f t="shared" si="104"/>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35" hidden="1" customHeight="1" outlineLevel="2" x14ac:dyDescent="0.25">
      <c r="A554" s="107"/>
      <c r="B554" s="98"/>
      <c r="C554" s="18"/>
      <c r="D554" s="18"/>
      <c r="E554" s="18"/>
      <c r="F554" s="14"/>
      <c r="G554" s="94"/>
      <c r="H554" s="94"/>
      <c r="I554" s="106" t="s">
        <v>386</v>
      </c>
      <c r="J554" s="236">
        <v>0.81</v>
      </c>
      <c r="K554" s="236">
        <v>0.81</v>
      </c>
      <c r="L554" s="236">
        <v>0.81</v>
      </c>
      <c r="M554" s="236">
        <v>0.81</v>
      </c>
      <c r="N554" s="236">
        <v>0.81</v>
      </c>
      <c r="O554" s="236">
        <v>0.81</v>
      </c>
      <c r="P554" s="236">
        <v>0.81</v>
      </c>
      <c r="Q554" s="236">
        <v>0.81</v>
      </c>
      <c r="R554" s="236">
        <v>0.81</v>
      </c>
      <c r="S554" s="580"/>
      <c r="T554" s="236">
        <v>-0.13</v>
      </c>
      <c r="U554" s="94"/>
      <c r="V554" s="737">
        <f t="shared" si="102"/>
        <v>0</v>
      </c>
      <c r="W554" s="94"/>
      <c r="X554" s="94"/>
      <c r="Y554" s="94"/>
      <c r="Z554" s="94"/>
      <c r="AA554" s="94"/>
      <c r="AB554" s="94"/>
      <c r="AC554" s="94">
        <f t="shared" si="103"/>
        <v>6</v>
      </c>
      <c r="AD554" s="94">
        <f t="shared" si="104"/>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35" hidden="1" customHeight="1" outlineLevel="2" x14ac:dyDescent="0.25">
      <c r="A555" s="107"/>
      <c r="B555" s="98"/>
      <c r="C555" s="18"/>
      <c r="D555" s="18"/>
      <c r="E555" s="18"/>
      <c r="F555" s="14"/>
      <c r="G555" s="94"/>
      <c r="H555" s="94"/>
      <c r="I555" s="106" t="s">
        <v>387</v>
      </c>
      <c r="J555" s="236">
        <v>0.78</v>
      </c>
      <c r="K555" s="236">
        <v>0.8</v>
      </c>
      <c r="L555" s="236">
        <v>0.8</v>
      </c>
      <c r="M555" s="236">
        <v>0.8</v>
      </c>
      <c r="N555" s="236">
        <v>0.8</v>
      </c>
      <c r="O555" s="236">
        <v>0.8</v>
      </c>
      <c r="P555" s="236">
        <v>0.8</v>
      </c>
      <c r="Q555" s="236">
        <v>0.8</v>
      </c>
      <c r="R555" s="236">
        <v>0.8</v>
      </c>
      <c r="S555" s="580"/>
      <c r="T555" s="236">
        <v>-0.1</v>
      </c>
      <c r="U555" s="94"/>
      <c r="V555" s="737">
        <f t="shared" si="102"/>
        <v>0</v>
      </c>
      <c r="W555" s="94"/>
      <c r="X555" s="94"/>
      <c r="Y555" s="94"/>
      <c r="Z555" s="94"/>
      <c r="AA555" s="94"/>
      <c r="AB555" s="94"/>
      <c r="AC555" s="94">
        <f t="shared" si="103"/>
        <v>6</v>
      </c>
      <c r="AD555" s="94">
        <f t="shared" si="104"/>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35" hidden="1" customHeight="1" outlineLevel="2" x14ac:dyDescent="0.25">
      <c r="A556" s="107"/>
      <c r="B556" s="98"/>
      <c r="C556" s="18"/>
      <c r="D556" s="18"/>
      <c r="E556" s="18"/>
      <c r="F556" s="14"/>
      <c r="G556" s="94"/>
      <c r="H556" s="94"/>
      <c r="I556" s="106" t="s">
        <v>388</v>
      </c>
      <c r="J556" s="236">
        <v>0.75</v>
      </c>
      <c r="K556" s="236">
        <v>0.78</v>
      </c>
      <c r="L556" s="236">
        <v>0.78</v>
      </c>
      <c r="M556" s="236">
        <v>0.78</v>
      </c>
      <c r="N556" s="236">
        <v>0.78</v>
      </c>
      <c r="O556" s="236">
        <v>0.78</v>
      </c>
      <c r="P556" s="236">
        <v>0.78</v>
      </c>
      <c r="Q556" s="236">
        <v>0.78</v>
      </c>
      <c r="R556" s="236">
        <v>0.78</v>
      </c>
      <c r="S556" s="580"/>
      <c r="T556" s="236">
        <v>-0.05</v>
      </c>
      <c r="U556" s="94"/>
      <c r="V556" s="737">
        <f t="shared" si="102"/>
        <v>0.05</v>
      </c>
      <c r="W556" s="94"/>
      <c r="X556" s="94"/>
      <c r="Y556" s="94"/>
      <c r="Z556" s="94"/>
      <c r="AA556" s="94"/>
      <c r="AB556" s="94"/>
      <c r="AC556" s="94">
        <f t="shared" si="103"/>
        <v>6</v>
      </c>
      <c r="AD556" s="94">
        <f t="shared" si="104"/>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35" hidden="1" customHeight="1" outlineLevel="2" x14ac:dyDescent="0.25">
      <c r="A557" s="107"/>
      <c r="B557" s="98"/>
      <c r="C557" s="18"/>
      <c r="D557" s="18"/>
      <c r="E557" s="18"/>
      <c r="F557" s="14"/>
      <c r="G557" s="94"/>
      <c r="H557" s="94"/>
      <c r="I557" s="106" t="s">
        <v>389</v>
      </c>
      <c r="J557" s="236">
        <v>0.75</v>
      </c>
      <c r="K557" s="236">
        <v>0.78</v>
      </c>
      <c r="L557" s="236">
        <v>0.78</v>
      </c>
      <c r="M557" s="236">
        <v>0.78</v>
      </c>
      <c r="N557" s="236">
        <v>0.78</v>
      </c>
      <c r="O557" s="236">
        <v>0.78</v>
      </c>
      <c r="P557" s="236">
        <v>0.78</v>
      </c>
      <c r="Q557" s="236">
        <v>0.78</v>
      </c>
      <c r="R557" s="236">
        <v>0.78</v>
      </c>
      <c r="S557" s="580"/>
      <c r="T557" s="236">
        <v>-0.05</v>
      </c>
      <c r="U557" s="94"/>
      <c r="V557" s="737">
        <f t="shared" si="102"/>
        <v>0.15</v>
      </c>
      <c r="W557" s="94"/>
      <c r="X557" s="94"/>
      <c r="Y557" s="94"/>
      <c r="Z557" s="94"/>
      <c r="AA557" s="94"/>
      <c r="AB557" s="94"/>
      <c r="AC557" s="94">
        <f t="shared" si="103"/>
        <v>6</v>
      </c>
      <c r="AD557" s="94">
        <f t="shared" si="104"/>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35" hidden="1" customHeight="1" outlineLevel="2" x14ac:dyDescent="0.25">
      <c r="A558" s="107"/>
      <c r="B558" s="98"/>
      <c r="C558" s="18"/>
      <c r="D558" s="18"/>
      <c r="E558" s="18"/>
      <c r="F558" s="14"/>
      <c r="G558" s="94"/>
      <c r="H558" s="94"/>
      <c r="I558" s="106" t="s">
        <v>390</v>
      </c>
      <c r="J558" s="236">
        <v>0.71</v>
      </c>
      <c r="K558" s="236">
        <v>0.71</v>
      </c>
      <c r="L558" s="236">
        <v>0.71</v>
      </c>
      <c r="M558" s="236">
        <v>0.71</v>
      </c>
      <c r="N558" s="236">
        <v>0.71</v>
      </c>
      <c r="O558" s="236">
        <v>0.71</v>
      </c>
      <c r="P558" s="236">
        <v>0.71</v>
      </c>
      <c r="Q558" s="236">
        <v>0.71</v>
      </c>
      <c r="R558" s="236">
        <v>0.71</v>
      </c>
      <c r="S558" s="580"/>
      <c r="T558" s="236">
        <v>-0.15</v>
      </c>
      <c r="U558" s="94"/>
      <c r="V558" s="737">
        <f t="shared" si="102"/>
        <v>0.15</v>
      </c>
      <c r="W558" s="94"/>
      <c r="X558" s="94"/>
      <c r="Y558" s="94"/>
      <c r="Z558" s="94"/>
      <c r="AA558" s="94"/>
      <c r="AB558" s="94"/>
      <c r="AC558" s="94">
        <f t="shared" si="103"/>
        <v>6</v>
      </c>
      <c r="AD558" s="94">
        <f t="shared" si="104"/>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35" hidden="1" customHeight="1" outlineLevel="2" x14ac:dyDescent="0.25">
      <c r="A559" s="107"/>
      <c r="B559" s="98"/>
      <c r="C559" s="18"/>
      <c r="D559" s="18"/>
      <c r="E559" s="18"/>
      <c r="F559" s="14"/>
      <c r="G559" s="94"/>
      <c r="H559" s="94"/>
      <c r="I559" s="106" t="s">
        <v>391</v>
      </c>
      <c r="J559" s="236">
        <v>0.7</v>
      </c>
      <c r="K559" s="236">
        <v>0.7</v>
      </c>
      <c r="L559" s="236">
        <v>0.7</v>
      </c>
      <c r="M559" s="236">
        <v>0.7</v>
      </c>
      <c r="N559" s="236">
        <v>0.7</v>
      </c>
      <c r="O559" s="236">
        <v>0.7</v>
      </c>
      <c r="P559" s="236">
        <v>0.7</v>
      </c>
      <c r="Q559" s="236">
        <v>0.7</v>
      </c>
      <c r="R559" s="236">
        <v>0.7</v>
      </c>
      <c r="S559" s="580"/>
      <c r="T559" s="236">
        <v>-0.15</v>
      </c>
      <c r="U559" s="94"/>
      <c r="V559" s="737">
        <f t="shared" si="102"/>
        <v>0</v>
      </c>
      <c r="W559" s="94"/>
      <c r="X559" s="94"/>
      <c r="Y559" s="94"/>
      <c r="Z559" s="94"/>
      <c r="AA559" s="94"/>
      <c r="AB559" s="94"/>
      <c r="AC559" s="94">
        <f t="shared" si="103"/>
        <v>6</v>
      </c>
      <c r="AD559" s="94">
        <f t="shared" si="104"/>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35" hidden="1" customHeight="1" outlineLevel="2" x14ac:dyDescent="0.25">
      <c r="A560" s="107"/>
      <c r="B560" s="98"/>
      <c r="C560" s="18"/>
      <c r="D560" s="18"/>
      <c r="E560" s="18"/>
      <c r="F560" s="14"/>
      <c r="G560" s="94"/>
      <c r="H560" s="94"/>
      <c r="I560" s="106" t="s">
        <v>392</v>
      </c>
      <c r="J560" s="236">
        <v>0.68</v>
      </c>
      <c r="K560" s="236">
        <v>0.68</v>
      </c>
      <c r="L560" s="236">
        <v>0.68</v>
      </c>
      <c r="M560" s="236">
        <v>0.68</v>
      </c>
      <c r="N560" s="236">
        <v>0.68</v>
      </c>
      <c r="O560" s="236">
        <v>0.68</v>
      </c>
      <c r="P560" s="236">
        <v>0.68</v>
      </c>
      <c r="Q560" s="236">
        <v>0.68</v>
      </c>
      <c r="R560" s="236">
        <v>0.68</v>
      </c>
      <c r="S560" s="580"/>
      <c r="T560" s="236">
        <v>-0.15</v>
      </c>
      <c r="U560" s="94"/>
      <c r="V560" s="737">
        <f t="shared" si="102"/>
        <v>0</v>
      </c>
      <c r="W560" s="94"/>
      <c r="X560" s="94"/>
      <c r="Y560" s="94"/>
      <c r="Z560" s="94"/>
      <c r="AA560" s="94"/>
      <c r="AB560" s="94"/>
      <c r="AC560" s="94">
        <f t="shared" si="103"/>
        <v>6</v>
      </c>
      <c r="AD560" s="94">
        <f t="shared" si="104"/>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35" hidden="1" customHeight="1" outlineLevel="2" x14ac:dyDescent="0.25">
      <c r="A561" s="107"/>
      <c r="B561" s="98"/>
      <c r="C561" s="18"/>
      <c r="D561" s="18"/>
      <c r="E561" s="18"/>
      <c r="F561" s="14"/>
      <c r="G561" s="94"/>
      <c r="H561" s="94"/>
      <c r="I561" s="106" t="s">
        <v>393</v>
      </c>
      <c r="J561" s="236">
        <v>0.65</v>
      </c>
      <c r="K561" s="236">
        <v>0.65</v>
      </c>
      <c r="L561" s="236">
        <v>0.65</v>
      </c>
      <c r="M561" s="236">
        <v>0.65</v>
      </c>
      <c r="N561" s="236">
        <v>0.65</v>
      </c>
      <c r="O561" s="236">
        <v>0.65</v>
      </c>
      <c r="P561" s="236">
        <v>0.65</v>
      </c>
      <c r="Q561" s="236">
        <v>0.65</v>
      </c>
      <c r="R561" s="236">
        <v>0.65</v>
      </c>
      <c r="S561" s="580"/>
      <c r="T561" s="236">
        <v>-0.15</v>
      </c>
      <c r="U561" s="94"/>
      <c r="V561" s="737">
        <f t="shared" si="102"/>
        <v>0</v>
      </c>
      <c r="W561" s="94"/>
      <c r="X561" s="94"/>
      <c r="Y561" s="94"/>
      <c r="Z561" s="94"/>
      <c r="AA561" s="94"/>
      <c r="AB561" s="94"/>
      <c r="AC561" s="94">
        <f t="shared" si="103"/>
        <v>6</v>
      </c>
      <c r="AD561" s="94">
        <f t="shared" si="104"/>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35" hidden="1" customHeight="1" outlineLevel="2" x14ac:dyDescent="0.25">
      <c r="A562" s="107"/>
      <c r="B562" s="98"/>
      <c r="C562" s="18"/>
      <c r="D562" s="18"/>
      <c r="E562" s="18"/>
      <c r="F562" s="14"/>
      <c r="G562" s="94"/>
      <c r="H562" s="94" t="s">
        <v>795</v>
      </c>
      <c r="I562" s="106" t="s">
        <v>384</v>
      </c>
      <c r="J562" s="236">
        <v>0.65</v>
      </c>
      <c r="K562" s="236">
        <v>0.65</v>
      </c>
      <c r="L562" s="236">
        <v>0.65</v>
      </c>
      <c r="M562" s="236">
        <v>0.65</v>
      </c>
      <c r="N562" s="236">
        <v>0.65</v>
      </c>
      <c r="O562" s="236">
        <v>0.65</v>
      </c>
      <c r="P562" s="236">
        <v>0.65</v>
      </c>
      <c r="Q562" s="236">
        <v>0.65</v>
      </c>
      <c r="R562" s="236">
        <v>0.65</v>
      </c>
      <c r="S562" s="580"/>
      <c r="T562" s="236">
        <v>-0.15</v>
      </c>
      <c r="U562" s="94"/>
      <c r="V562" s="737">
        <f t="shared" si="102"/>
        <v>0</v>
      </c>
      <c r="W562" s="94"/>
      <c r="X562" s="94"/>
      <c r="Y562" s="94"/>
      <c r="Z562" s="94"/>
      <c r="AA562" s="94"/>
      <c r="AB562" s="94"/>
      <c r="AC562" s="94">
        <f t="shared" si="103"/>
        <v>7</v>
      </c>
      <c r="AD562" s="94">
        <f t="shared" si="104"/>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35" hidden="1" customHeight="1" outlineLevel="2" x14ac:dyDescent="0.25">
      <c r="A563" s="107"/>
      <c r="B563" s="98"/>
      <c r="C563" s="18"/>
      <c r="D563" s="18"/>
      <c r="E563" s="18"/>
      <c r="F563" s="14"/>
      <c r="G563" s="94"/>
      <c r="H563" s="94"/>
      <c r="I563" s="106" t="s">
        <v>385</v>
      </c>
      <c r="J563" s="236">
        <v>0.65</v>
      </c>
      <c r="K563" s="236">
        <v>0.65</v>
      </c>
      <c r="L563" s="236">
        <v>0.65</v>
      </c>
      <c r="M563" s="236">
        <v>0.65</v>
      </c>
      <c r="N563" s="236">
        <v>0.65</v>
      </c>
      <c r="O563" s="236">
        <v>0.65</v>
      </c>
      <c r="P563" s="236">
        <v>0.65</v>
      </c>
      <c r="Q563" s="236">
        <v>0.65</v>
      </c>
      <c r="R563" s="236">
        <v>0.65</v>
      </c>
      <c r="S563" s="580"/>
      <c r="T563" s="236">
        <v>-0.15</v>
      </c>
      <c r="U563" s="94"/>
      <c r="V563" s="737">
        <f t="shared" si="102"/>
        <v>0</v>
      </c>
      <c r="W563" s="94"/>
      <c r="X563" s="94"/>
      <c r="Y563" s="94"/>
      <c r="Z563" s="94"/>
      <c r="AA563" s="94"/>
      <c r="AB563" s="94"/>
      <c r="AC563" s="94">
        <f t="shared" si="103"/>
        <v>7</v>
      </c>
      <c r="AD563" s="94">
        <f t="shared" si="104"/>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35" hidden="1" customHeight="1" outlineLevel="2" x14ac:dyDescent="0.25">
      <c r="A564" s="107"/>
      <c r="B564" s="98"/>
      <c r="C564" s="18"/>
      <c r="D564" s="18"/>
      <c r="E564" s="18"/>
      <c r="F564" s="14"/>
      <c r="G564" s="94"/>
      <c r="H564" s="94"/>
      <c r="I564" s="106" t="s">
        <v>386</v>
      </c>
      <c r="J564" s="236">
        <v>0.81</v>
      </c>
      <c r="K564" s="236">
        <v>0.81</v>
      </c>
      <c r="L564" s="236">
        <v>0.81</v>
      </c>
      <c r="M564" s="236">
        <v>0.81</v>
      </c>
      <c r="N564" s="236">
        <v>0.81</v>
      </c>
      <c r="O564" s="236">
        <v>0.81</v>
      </c>
      <c r="P564" s="236">
        <v>0.81</v>
      </c>
      <c r="Q564" s="236">
        <v>0.81</v>
      </c>
      <c r="R564" s="236">
        <v>0.81</v>
      </c>
      <c r="S564" s="580"/>
      <c r="T564" s="236">
        <v>-0.13</v>
      </c>
      <c r="U564" s="94"/>
      <c r="V564" s="737">
        <f t="shared" si="102"/>
        <v>0</v>
      </c>
      <c r="W564" s="94"/>
      <c r="X564" s="94"/>
      <c r="Y564" s="94"/>
      <c r="Z564" s="94"/>
      <c r="AA564" s="94"/>
      <c r="AB564" s="94"/>
      <c r="AC564" s="94">
        <f t="shared" si="103"/>
        <v>7</v>
      </c>
      <c r="AD564" s="94">
        <f t="shared" si="104"/>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35" hidden="1" customHeight="1" outlineLevel="2" x14ac:dyDescent="0.25">
      <c r="A565" s="107"/>
      <c r="B565" s="98"/>
      <c r="C565" s="18"/>
      <c r="D565" s="18"/>
      <c r="E565" s="18"/>
      <c r="F565" s="14"/>
      <c r="G565" s="94"/>
      <c r="H565" s="94"/>
      <c r="I565" s="106" t="s">
        <v>387</v>
      </c>
      <c r="J565" s="236">
        <v>0.78</v>
      </c>
      <c r="K565" s="236">
        <v>0.8</v>
      </c>
      <c r="L565" s="236">
        <v>0.8</v>
      </c>
      <c r="M565" s="236">
        <v>0.8</v>
      </c>
      <c r="N565" s="236">
        <v>0.8</v>
      </c>
      <c r="O565" s="236">
        <v>0.8</v>
      </c>
      <c r="P565" s="236">
        <v>0.8</v>
      </c>
      <c r="Q565" s="236">
        <v>0.8</v>
      </c>
      <c r="R565" s="236">
        <v>0.8</v>
      </c>
      <c r="S565" s="580"/>
      <c r="T565" s="236">
        <v>-0.1</v>
      </c>
      <c r="U565" s="94"/>
      <c r="V565" s="737">
        <f t="shared" si="102"/>
        <v>0</v>
      </c>
      <c r="W565" s="94"/>
      <c r="X565" s="94"/>
      <c r="Y565" s="94"/>
      <c r="Z565" s="94"/>
      <c r="AA565" s="94"/>
      <c r="AB565" s="94"/>
      <c r="AC565" s="94">
        <f t="shared" si="103"/>
        <v>7</v>
      </c>
      <c r="AD565" s="94">
        <f t="shared" si="104"/>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35" hidden="1" customHeight="1" outlineLevel="2" x14ac:dyDescent="0.25">
      <c r="A566" s="107"/>
      <c r="B566" s="98"/>
      <c r="C566" s="18"/>
      <c r="D566" s="18"/>
      <c r="E566" s="18"/>
      <c r="F566" s="14"/>
      <c r="G566" s="94"/>
      <c r="H566" s="94"/>
      <c r="I566" s="106" t="s">
        <v>388</v>
      </c>
      <c r="J566" s="236">
        <v>0.76</v>
      </c>
      <c r="K566" s="236">
        <v>0.79</v>
      </c>
      <c r="L566" s="236">
        <v>0.79</v>
      </c>
      <c r="M566" s="236">
        <v>0.79</v>
      </c>
      <c r="N566" s="236">
        <v>0.79</v>
      </c>
      <c r="O566" s="236">
        <v>0.79</v>
      </c>
      <c r="P566" s="236">
        <v>0.79</v>
      </c>
      <c r="Q566" s="236">
        <v>0.79</v>
      </c>
      <c r="R566" s="236">
        <v>0.79</v>
      </c>
      <c r="S566" s="580"/>
      <c r="T566" s="236">
        <v>-0.05</v>
      </c>
      <c r="U566" s="94"/>
      <c r="V566" s="737">
        <f t="shared" si="102"/>
        <v>0.05</v>
      </c>
      <c r="W566" s="94"/>
      <c r="X566" s="94"/>
      <c r="Y566" s="94"/>
      <c r="Z566" s="94"/>
      <c r="AA566" s="94"/>
      <c r="AB566" s="94"/>
      <c r="AC566" s="94">
        <f t="shared" si="103"/>
        <v>7</v>
      </c>
      <c r="AD566" s="94">
        <f t="shared" si="104"/>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35" hidden="1" customHeight="1" outlineLevel="2" x14ac:dyDescent="0.25">
      <c r="A567" s="107"/>
      <c r="B567" s="98"/>
      <c r="C567" s="18"/>
      <c r="D567" s="18"/>
      <c r="E567" s="18"/>
      <c r="F567" s="14"/>
      <c r="G567" s="94"/>
      <c r="H567" s="94"/>
      <c r="I567" s="106" t="s">
        <v>389</v>
      </c>
      <c r="J567" s="236">
        <v>0.76</v>
      </c>
      <c r="K567" s="236">
        <v>0.79</v>
      </c>
      <c r="L567" s="236">
        <v>0.79</v>
      </c>
      <c r="M567" s="236">
        <v>0.79</v>
      </c>
      <c r="N567" s="236">
        <v>0.79</v>
      </c>
      <c r="O567" s="236">
        <v>0.79</v>
      </c>
      <c r="P567" s="236">
        <v>0.79</v>
      </c>
      <c r="Q567" s="236">
        <v>0.79</v>
      </c>
      <c r="R567" s="236">
        <v>0.79</v>
      </c>
      <c r="S567" s="580"/>
      <c r="T567" s="236">
        <v>-0.05</v>
      </c>
      <c r="U567" s="94"/>
      <c r="V567" s="737">
        <f t="shared" ref="V567:V591" si="105">V557</f>
        <v>0.15</v>
      </c>
      <c r="W567" s="94"/>
      <c r="X567" s="94"/>
      <c r="Y567" s="94"/>
      <c r="Z567" s="94"/>
      <c r="AA567" s="94"/>
      <c r="AB567" s="94"/>
      <c r="AC567" s="94">
        <f t="shared" ref="AC567:AC591" si="106">AC557+1</f>
        <v>7</v>
      </c>
      <c r="AD567" s="94">
        <f t="shared" ref="AD567:AD591" si="107">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35" hidden="1" customHeight="1" outlineLevel="2" x14ac:dyDescent="0.25">
      <c r="A568" s="107"/>
      <c r="B568" s="98"/>
      <c r="C568" s="18"/>
      <c r="D568" s="18"/>
      <c r="E568" s="18"/>
      <c r="F568" s="14"/>
      <c r="G568" s="94"/>
      <c r="H568" s="94"/>
      <c r="I568" s="106" t="s">
        <v>390</v>
      </c>
      <c r="J568" s="236">
        <v>0.71</v>
      </c>
      <c r="K568" s="236">
        <v>0.71</v>
      </c>
      <c r="L568" s="236">
        <v>0.71</v>
      </c>
      <c r="M568" s="236">
        <v>0.71</v>
      </c>
      <c r="N568" s="236">
        <v>0.71</v>
      </c>
      <c r="O568" s="236">
        <v>0.71</v>
      </c>
      <c r="P568" s="236">
        <v>0.71</v>
      </c>
      <c r="Q568" s="236">
        <v>0.71</v>
      </c>
      <c r="R568" s="236">
        <v>0.71</v>
      </c>
      <c r="S568" s="580"/>
      <c r="T568" s="236">
        <v>-0.15</v>
      </c>
      <c r="U568" s="94"/>
      <c r="V568" s="737">
        <f t="shared" si="105"/>
        <v>0.15</v>
      </c>
      <c r="W568" s="94"/>
      <c r="X568" s="94"/>
      <c r="Y568" s="94"/>
      <c r="Z568" s="94"/>
      <c r="AA568" s="94"/>
      <c r="AB568" s="94"/>
      <c r="AC568" s="94">
        <f t="shared" si="106"/>
        <v>7</v>
      </c>
      <c r="AD568" s="94">
        <f t="shared" si="107"/>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35" hidden="1" customHeight="1" outlineLevel="2" x14ac:dyDescent="0.25">
      <c r="A569" s="107"/>
      <c r="B569" s="98"/>
      <c r="C569" s="18"/>
      <c r="D569" s="18"/>
      <c r="E569" s="18"/>
      <c r="F569" s="14"/>
      <c r="G569" s="94"/>
      <c r="H569" s="94"/>
      <c r="I569" s="106" t="s">
        <v>391</v>
      </c>
      <c r="J569" s="236">
        <v>0.7</v>
      </c>
      <c r="K569" s="236">
        <v>0.7</v>
      </c>
      <c r="L569" s="236">
        <v>0.7</v>
      </c>
      <c r="M569" s="236">
        <v>0.7</v>
      </c>
      <c r="N569" s="236">
        <v>0.7</v>
      </c>
      <c r="O569" s="236">
        <v>0.7</v>
      </c>
      <c r="P569" s="236">
        <v>0.7</v>
      </c>
      <c r="Q569" s="236">
        <v>0.7</v>
      </c>
      <c r="R569" s="236">
        <v>0.7</v>
      </c>
      <c r="S569" s="580"/>
      <c r="T569" s="236">
        <v>-0.15</v>
      </c>
      <c r="U569" s="94"/>
      <c r="V569" s="737">
        <f t="shared" si="105"/>
        <v>0</v>
      </c>
      <c r="W569" s="94"/>
      <c r="X569" s="94"/>
      <c r="Y569" s="94"/>
      <c r="Z569" s="94"/>
      <c r="AA569" s="94"/>
      <c r="AB569" s="94"/>
      <c r="AC569" s="94">
        <f t="shared" si="106"/>
        <v>7</v>
      </c>
      <c r="AD569" s="94">
        <f t="shared" si="107"/>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35" hidden="1" customHeight="1" outlineLevel="2" x14ac:dyDescent="0.25">
      <c r="A570" s="107"/>
      <c r="B570" s="98"/>
      <c r="C570" s="18"/>
      <c r="D570" s="18"/>
      <c r="E570" s="18"/>
      <c r="F570" s="14"/>
      <c r="G570" s="94"/>
      <c r="H570" s="94"/>
      <c r="I570" s="106" t="s">
        <v>392</v>
      </c>
      <c r="J570" s="236">
        <v>0.68</v>
      </c>
      <c r="K570" s="236">
        <v>0.68</v>
      </c>
      <c r="L570" s="236">
        <v>0.68</v>
      </c>
      <c r="M570" s="236">
        <v>0.68</v>
      </c>
      <c r="N570" s="236">
        <v>0.68</v>
      </c>
      <c r="O570" s="236">
        <v>0.68</v>
      </c>
      <c r="P570" s="236">
        <v>0.68</v>
      </c>
      <c r="Q570" s="236">
        <v>0.68</v>
      </c>
      <c r="R570" s="236">
        <v>0.68</v>
      </c>
      <c r="S570" s="580"/>
      <c r="T570" s="236">
        <v>-0.15</v>
      </c>
      <c r="U570" s="94"/>
      <c r="V570" s="737">
        <f t="shared" si="105"/>
        <v>0</v>
      </c>
      <c r="W570" s="94"/>
      <c r="X570" s="94"/>
      <c r="Y570" s="94"/>
      <c r="Z570" s="94"/>
      <c r="AA570" s="94"/>
      <c r="AB570" s="94"/>
      <c r="AC570" s="94">
        <f t="shared" si="106"/>
        <v>7</v>
      </c>
      <c r="AD570" s="94">
        <f t="shared" si="107"/>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35" hidden="1" customHeight="1" outlineLevel="2" x14ac:dyDescent="0.25">
      <c r="A571" s="107"/>
      <c r="B571" s="98"/>
      <c r="C571" s="18"/>
      <c r="D571" s="18"/>
      <c r="E571" s="18"/>
      <c r="F571" s="14"/>
      <c r="G571" s="94"/>
      <c r="H571" s="94"/>
      <c r="I571" s="106" t="s">
        <v>393</v>
      </c>
      <c r="J571" s="236">
        <v>0.65</v>
      </c>
      <c r="K571" s="236">
        <v>0.65</v>
      </c>
      <c r="L571" s="236">
        <v>0.65</v>
      </c>
      <c r="M571" s="236">
        <v>0.65</v>
      </c>
      <c r="N571" s="236">
        <v>0.65</v>
      </c>
      <c r="O571" s="236">
        <v>0.65</v>
      </c>
      <c r="P571" s="236">
        <v>0.65</v>
      </c>
      <c r="Q571" s="236">
        <v>0.65</v>
      </c>
      <c r="R571" s="236">
        <v>0.65</v>
      </c>
      <c r="S571" s="580"/>
      <c r="T571" s="236">
        <v>-0.15</v>
      </c>
      <c r="U571" s="94"/>
      <c r="V571" s="737">
        <f t="shared" si="105"/>
        <v>0</v>
      </c>
      <c r="W571" s="94"/>
      <c r="X571" s="94"/>
      <c r="Y571" s="94"/>
      <c r="Z571" s="94"/>
      <c r="AA571" s="94"/>
      <c r="AB571" s="94"/>
      <c r="AC571" s="94">
        <f t="shared" si="106"/>
        <v>7</v>
      </c>
      <c r="AD571" s="94">
        <f t="shared" si="107"/>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35" hidden="1" customHeight="1" outlineLevel="2" x14ac:dyDescent="0.25">
      <c r="A572" s="107"/>
      <c r="B572" s="98"/>
      <c r="C572" s="18"/>
      <c r="D572" s="18"/>
      <c r="E572" s="18"/>
      <c r="F572" s="14"/>
      <c r="G572" s="94"/>
      <c r="H572" s="94" t="s">
        <v>796</v>
      </c>
      <c r="I572" s="106" t="s">
        <v>384</v>
      </c>
      <c r="J572" s="236">
        <v>0.65</v>
      </c>
      <c r="K572" s="236">
        <v>0.65</v>
      </c>
      <c r="L572" s="236">
        <v>0.65</v>
      </c>
      <c r="M572" s="236">
        <v>0.65</v>
      </c>
      <c r="N572" s="236">
        <v>0.65</v>
      </c>
      <c r="O572" s="236">
        <v>0.65</v>
      </c>
      <c r="P572" s="236">
        <v>0.65</v>
      </c>
      <c r="Q572" s="236">
        <v>0.65</v>
      </c>
      <c r="R572" s="236">
        <v>0.65</v>
      </c>
      <c r="S572" s="580"/>
      <c r="T572" s="236">
        <v>-0.15</v>
      </c>
      <c r="U572" s="94"/>
      <c r="V572" s="737">
        <f t="shared" si="105"/>
        <v>0</v>
      </c>
      <c r="W572" s="94"/>
      <c r="X572" s="94"/>
      <c r="Y572" s="94"/>
      <c r="Z572" s="94"/>
      <c r="AA572" s="94"/>
      <c r="AB572" s="94"/>
      <c r="AC572" s="94">
        <f t="shared" si="106"/>
        <v>8</v>
      </c>
      <c r="AD572" s="94">
        <f t="shared" si="107"/>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35" hidden="1" customHeight="1" outlineLevel="2" x14ac:dyDescent="0.25">
      <c r="A573" s="107"/>
      <c r="B573" s="98"/>
      <c r="C573" s="18"/>
      <c r="D573" s="18"/>
      <c r="E573" s="18"/>
      <c r="F573" s="14"/>
      <c r="G573" s="94"/>
      <c r="H573" s="94"/>
      <c r="I573" s="106" t="s">
        <v>385</v>
      </c>
      <c r="J573" s="236">
        <v>0.65</v>
      </c>
      <c r="K573" s="236">
        <v>0.65</v>
      </c>
      <c r="L573" s="236">
        <v>0.65</v>
      </c>
      <c r="M573" s="236">
        <v>0.65</v>
      </c>
      <c r="N573" s="236">
        <v>0.65</v>
      </c>
      <c r="O573" s="236">
        <v>0.65</v>
      </c>
      <c r="P573" s="236">
        <v>0.65</v>
      </c>
      <c r="Q573" s="236">
        <v>0.65</v>
      </c>
      <c r="R573" s="236">
        <v>0.65</v>
      </c>
      <c r="S573" s="580"/>
      <c r="T573" s="236">
        <v>-0.15</v>
      </c>
      <c r="U573" s="94"/>
      <c r="V573" s="737">
        <f t="shared" si="105"/>
        <v>0</v>
      </c>
      <c r="W573" s="94"/>
      <c r="X573" s="94"/>
      <c r="Y573" s="94"/>
      <c r="Z573" s="94"/>
      <c r="AA573" s="94"/>
      <c r="AB573" s="94"/>
      <c r="AC573" s="94">
        <f t="shared" si="106"/>
        <v>8</v>
      </c>
      <c r="AD573" s="94">
        <f t="shared" si="107"/>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35" hidden="1" customHeight="1" outlineLevel="2" x14ac:dyDescent="0.25">
      <c r="A574" s="107"/>
      <c r="B574" s="98"/>
      <c r="C574" s="18"/>
      <c r="D574" s="18"/>
      <c r="E574" s="18"/>
      <c r="F574" s="14"/>
      <c r="G574" s="94"/>
      <c r="H574" s="94"/>
      <c r="I574" s="106" t="s">
        <v>386</v>
      </c>
      <c r="J574" s="236">
        <v>0.81</v>
      </c>
      <c r="K574" s="236">
        <v>0.81</v>
      </c>
      <c r="L574" s="236">
        <v>0.81</v>
      </c>
      <c r="M574" s="236">
        <v>0.81</v>
      </c>
      <c r="N574" s="236">
        <v>0.81</v>
      </c>
      <c r="O574" s="236">
        <v>0.81</v>
      </c>
      <c r="P574" s="236">
        <v>0.81</v>
      </c>
      <c r="Q574" s="236">
        <v>0.81</v>
      </c>
      <c r="R574" s="236">
        <v>0.81</v>
      </c>
      <c r="S574" s="580"/>
      <c r="T574" s="236">
        <v>-0.13</v>
      </c>
      <c r="U574" s="94"/>
      <c r="V574" s="737">
        <f t="shared" si="105"/>
        <v>0</v>
      </c>
      <c r="W574" s="94"/>
      <c r="X574" s="94"/>
      <c r="Y574" s="94"/>
      <c r="Z574" s="94"/>
      <c r="AA574" s="94"/>
      <c r="AB574" s="94"/>
      <c r="AC574" s="94">
        <f t="shared" si="106"/>
        <v>8</v>
      </c>
      <c r="AD574" s="94">
        <f t="shared" si="107"/>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35" hidden="1" customHeight="1" outlineLevel="2" x14ac:dyDescent="0.25">
      <c r="A575" s="107"/>
      <c r="B575" s="98"/>
      <c r="C575" s="18"/>
      <c r="D575" s="18"/>
      <c r="E575" s="18"/>
      <c r="F575" s="14"/>
      <c r="G575" s="94"/>
      <c r="H575" s="94"/>
      <c r="I575" s="106" t="s">
        <v>387</v>
      </c>
      <c r="J575" s="236">
        <v>0.78</v>
      </c>
      <c r="K575" s="236">
        <v>0.8</v>
      </c>
      <c r="L575" s="236">
        <v>0.8</v>
      </c>
      <c r="M575" s="236">
        <v>0.8</v>
      </c>
      <c r="N575" s="236">
        <v>0.8</v>
      </c>
      <c r="O575" s="236">
        <v>0.8</v>
      </c>
      <c r="P575" s="236">
        <v>0.8</v>
      </c>
      <c r="Q575" s="236">
        <v>0.8</v>
      </c>
      <c r="R575" s="236">
        <v>0.8</v>
      </c>
      <c r="S575" s="580"/>
      <c r="T575" s="236">
        <v>-0.1</v>
      </c>
      <c r="U575" s="94"/>
      <c r="V575" s="737">
        <f t="shared" si="105"/>
        <v>0</v>
      </c>
      <c r="W575" s="94"/>
      <c r="X575" s="94"/>
      <c r="Y575" s="94"/>
      <c r="Z575" s="94"/>
      <c r="AA575" s="94"/>
      <c r="AB575" s="94"/>
      <c r="AC575" s="94">
        <f t="shared" si="106"/>
        <v>8</v>
      </c>
      <c r="AD575" s="94">
        <f t="shared" si="107"/>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35" hidden="1" customHeight="1" outlineLevel="2" x14ac:dyDescent="0.25">
      <c r="A576" s="107"/>
      <c r="B576" s="98"/>
      <c r="C576" s="18"/>
      <c r="D576" s="18"/>
      <c r="E576" s="18"/>
      <c r="F576" s="14"/>
      <c r="G576" s="94"/>
      <c r="H576" s="94"/>
      <c r="I576" s="106" t="s">
        <v>388</v>
      </c>
      <c r="J576" s="236">
        <v>0.77</v>
      </c>
      <c r="K576" s="236">
        <v>0.8</v>
      </c>
      <c r="L576" s="236">
        <v>0.8</v>
      </c>
      <c r="M576" s="236">
        <v>0.8</v>
      </c>
      <c r="N576" s="236">
        <v>0.8</v>
      </c>
      <c r="O576" s="236">
        <v>0.8</v>
      </c>
      <c r="P576" s="236">
        <v>0.8</v>
      </c>
      <c r="Q576" s="236">
        <v>0.8</v>
      </c>
      <c r="R576" s="236">
        <v>0.8</v>
      </c>
      <c r="S576" s="580"/>
      <c r="T576" s="236">
        <v>-0.05</v>
      </c>
      <c r="U576" s="94"/>
      <c r="V576" s="737">
        <f t="shared" si="105"/>
        <v>0.05</v>
      </c>
      <c r="W576" s="94"/>
      <c r="X576" s="94"/>
      <c r="Y576" s="94"/>
      <c r="Z576" s="94"/>
      <c r="AA576" s="94"/>
      <c r="AB576" s="94"/>
      <c r="AC576" s="94">
        <f t="shared" si="106"/>
        <v>8</v>
      </c>
      <c r="AD576" s="94">
        <f t="shared" si="107"/>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35" hidden="1" customHeight="1" outlineLevel="2" x14ac:dyDescent="0.25">
      <c r="A577" s="107"/>
      <c r="B577" s="98"/>
      <c r="C577" s="18"/>
      <c r="D577" s="18"/>
      <c r="E577" s="18"/>
      <c r="F577" s="14"/>
      <c r="G577" s="94"/>
      <c r="H577" s="94"/>
      <c r="I577" s="106" t="s">
        <v>389</v>
      </c>
      <c r="J577" s="236">
        <v>0.77</v>
      </c>
      <c r="K577" s="236">
        <v>0.8</v>
      </c>
      <c r="L577" s="236">
        <v>0.8</v>
      </c>
      <c r="M577" s="236">
        <v>0.8</v>
      </c>
      <c r="N577" s="236">
        <v>0.8</v>
      </c>
      <c r="O577" s="236">
        <v>0.8</v>
      </c>
      <c r="P577" s="236">
        <v>0.8</v>
      </c>
      <c r="Q577" s="236">
        <v>0.8</v>
      </c>
      <c r="R577" s="236">
        <v>0.8</v>
      </c>
      <c r="S577" s="580"/>
      <c r="T577" s="236">
        <v>-0.05</v>
      </c>
      <c r="U577" s="94"/>
      <c r="V577" s="737">
        <f t="shared" si="105"/>
        <v>0.15</v>
      </c>
      <c r="W577" s="94"/>
      <c r="X577" s="94"/>
      <c r="Y577" s="94"/>
      <c r="Z577" s="94"/>
      <c r="AA577" s="94"/>
      <c r="AB577" s="94"/>
      <c r="AC577" s="94">
        <f t="shared" si="106"/>
        <v>8</v>
      </c>
      <c r="AD577" s="94">
        <f t="shared" si="107"/>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35" hidden="1" customHeight="1" outlineLevel="2" x14ac:dyDescent="0.25">
      <c r="A578" s="107"/>
      <c r="B578" s="98"/>
      <c r="C578" s="18"/>
      <c r="D578" s="18"/>
      <c r="E578" s="18"/>
      <c r="F578" s="14"/>
      <c r="G578" s="94"/>
      <c r="H578" s="94"/>
      <c r="I578" s="106" t="s">
        <v>390</v>
      </c>
      <c r="J578" s="236">
        <v>0.71</v>
      </c>
      <c r="K578" s="236">
        <v>0.71</v>
      </c>
      <c r="L578" s="236">
        <v>0.71</v>
      </c>
      <c r="M578" s="236">
        <v>0.71</v>
      </c>
      <c r="N578" s="236">
        <v>0.71</v>
      </c>
      <c r="O578" s="236">
        <v>0.71</v>
      </c>
      <c r="P578" s="236">
        <v>0.71</v>
      </c>
      <c r="Q578" s="236">
        <v>0.71</v>
      </c>
      <c r="R578" s="236">
        <v>0.71</v>
      </c>
      <c r="S578" s="580"/>
      <c r="T578" s="236">
        <v>-0.15</v>
      </c>
      <c r="U578" s="94"/>
      <c r="V578" s="737">
        <f t="shared" si="105"/>
        <v>0.15</v>
      </c>
      <c r="W578" s="94"/>
      <c r="X578" s="94"/>
      <c r="Y578" s="94"/>
      <c r="Z578" s="94"/>
      <c r="AA578" s="94"/>
      <c r="AB578" s="94"/>
      <c r="AC578" s="94">
        <f t="shared" si="106"/>
        <v>8</v>
      </c>
      <c r="AD578" s="94">
        <f t="shared" si="107"/>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35" hidden="1" customHeight="1" outlineLevel="2" x14ac:dyDescent="0.25">
      <c r="A579" s="107"/>
      <c r="B579" s="98"/>
      <c r="C579" s="18"/>
      <c r="D579" s="18"/>
      <c r="E579" s="18"/>
      <c r="F579" s="14"/>
      <c r="G579" s="94"/>
      <c r="H579" s="94"/>
      <c r="I579" s="106" t="s">
        <v>391</v>
      </c>
      <c r="J579" s="236">
        <v>0.7</v>
      </c>
      <c r="K579" s="236">
        <v>0.7</v>
      </c>
      <c r="L579" s="236">
        <v>0.7</v>
      </c>
      <c r="M579" s="236">
        <v>0.7</v>
      </c>
      <c r="N579" s="236">
        <v>0.7</v>
      </c>
      <c r="O579" s="236">
        <v>0.7</v>
      </c>
      <c r="P579" s="236">
        <v>0.7</v>
      </c>
      <c r="Q579" s="236">
        <v>0.7</v>
      </c>
      <c r="R579" s="236">
        <v>0.7</v>
      </c>
      <c r="S579" s="580"/>
      <c r="T579" s="236">
        <v>-0.15</v>
      </c>
      <c r="U579" s="94"/>
      <c r="V579" s="737">
        <f t="shared" si="105"/>
        <v>0</v>
      </c>
      <c r="W579" s="94"/>
      <c r="X579" s="94"/>
      <c r="Y579" s="94"/>
      <c r="Z579" s="94"/>
      <c r="AA579" s="94"/>
      <c r="AB579" s="94"/>
      <c r="AC579" s="94">
        <f t="shared" si="106"/>
        <v>8</v>
      </c>
      <c r="AD579" s="94">
        <f t="shared" si="107"/>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35" hidden="1" customHeight="1" outlineLevel="2" x14ac:dyDescent="0.25">
      <c r="A580" s="107"/>
      <c r="B580" s="98"/>
      <c r="C580" s="18"/>
      <c r="D580" s="18"/>
      <c r="E580" s="18"/>
      <c r="F580" s="14"/>
      <c r="G580" s="94"/>
      <c r="H580" s="94"/>
      <c r="I580" s="106" t="s">
        <v>392</v>
      </c>
      <c r="J580" s="236">
        <v>0.68</v>
      </c>
      <c r="K580" s="236">
        <v>0.68</v>
      </c>
      <c r="L580" s="236">
        <v>0.68</v>
      </c>
      <c r="M580" s="236">
        <v>0.68</v>
      </c>
      <c r="N580" s="236">
        <v>0.68</v>
      </c>
      <c r="O580" s="236">
        <v>0.68</v>
      </c>
      <c r="P580" s="236">
        <v>0.68</v>
      </c>
      <c r="Q580" s="236">
        <v>0.68</v>
      </c>
      <c r="R580" s="236">
        <v>0.68</v>
      </c>
      <c r="S580" s="580"/>
      <c r="T580" s="236">
        <v>-0.15</v>
      </c>
      <c r="U580" s="94"/>
      <c r="V580" s="737">
        <f t="shared" si="105"/>
        <v>0</v>
      </c>
      <c r="W580" s="94"/>
      <c r="X580" s="94"/>
      <c r="Y580" s="94"/>
      <c r="Z580" s="94"/>
      <c r="AA580" s="94"/>
      <c r="AB580" s="94"/>
      <c r="AC580" s="94">
        <f t="shared" si="106"/>
        <v>8</v>
      </c>
      <c r="AD580" s="94">
        <f t="shared" si="107"/>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35" hidden="1" customHeight="1" outlineLevel="2" x14ac:dyDescent="0.25">
      <c r="A581" s="107"/>
      <c r="B581" s="98"/>
      <c r="C581" s="18"/>
      <c r="D581" s="18"/>
      <c r="E581" s="18"/>
      <c r="F581" s="14"/>
      <c r="G581" s="94"/>
      <c r="H581" s="94"/>
      <c r="I581" s="106" t="s">
        <v>393</v>
      </c>
      <c r="J581" s="236">
        <v>0.65</v>
      </c>
      <c r="K581" s="236">
        <v>0.65</v>
      </c>
      <c r="L581" s="236">
        <v>0.65</v>
      </c>
      <c r="M581" s="236">
        <v>0.65</v>
      </c>
      <c r="N581" s="236">
        <v>0.65</v>
      </c>
      <c r="O581" s="236">
        <v>0.65</v>
      </c>
      <c r="P581" s="236">
        <v>0.65</v>
      </c>
      <c r="Q581" s="236">
        <v>0.65</v>
      </c>
      <c r="R581" s="236">
        <v>0.65</v>
      </c>
      <c r="S581" s="580"/>
      <c r="T581" s="236">
        <v>-0.15</v>
      </c>
      <c r="U581" s="94"/>
      <c r="V581" s="737">
        <f t="shared" si="105"/>
        <v>0</v>
      </c>
      <c r="W581" s="94"/>
      <c r="X581" s="94"/>
      <c r="Y581" s="94"/>
      <c r="Z581" s="94"/>
      <c r="AA581" s="94"/>
      <c r="AB581" s="94"/>
      <c r="AC581" s="94">
        <f t="shared" si="106"/>
        <v>8</v>
      </c>
      <c r="AD581" s="94">
        <f t="shared" si="107"/>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35" hidden="1" customHeight="1" outlineLevel="2" x14ac:dyDescent="0.25">
      <c r="A582" s="107"/>
      <c r="B582" s="98"/>
      <c r="C582" s="18"/>
      <c r="D582" s="18"/>
      <c r="E582" s="18"/>
      <c r="F582" s="14"/>
      <c r="G582" s="94"/>
      <c r="H582" s="94" t="s">
        <v>797</v>
      </c>
      <c r="I582" s="106" t="s">
        <v>384</v>
      </c>
      <c r="J582" s="236">
        <v>0.65</v>
      </c>
      <c r="K582" s="236">
        <v>0.65</v>
      </c>
      <c r="L582" s="236">
        <v>0.65</v>
      </c>
      <c r="M582" s="236">
        <v>0.65</v>
      </c>
      <c r="N582" s="236">
        <v>0.65</v>
      </c>
      <c r="O582" s="236">
        <v>0.65</v>
      </c>
      <c r="P582" s="236">
        <v>0.65</v>
      </c>
      <c r="Q582" s="236">
        <v>0.65</v>
      </c>
      <c r="R582" s="236">
        <v>0.65</v>
      </c>
      <c r="S582" s="580"/>
      <c r="T582" s="236">
        <v>-0.15</v>
      </c>
      <c r="U582" s="94"/>
      <c r="V582" s="737">
        <f t="shared" si="105"/>
        <v>0</v>
      </c>
      <c r="W582" s="94"/>
      <c r="X582" s="94"/>
      <c r="Y582" s="94"/>
      <c r="Z582" s="94"/>
      <c r="AA582" s="94"/>
      <c r="AB582" s="94"/>
      <c r="AC582" s="94">
        <f t="shared" si="106"/>
        <v>9</v>
      </c>
      <c r="AD582" s="94">
        <f t="shared" si="107"/>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35" hidden="1" customHeight="1" outlineLevel="2" x14ac:dyDescent="0.25">
      <c r="A583" s="107"/>
      <c r="B583" s="98"/>
      <c r="C583" s="18"/>
      <c r="D583" s="18"/>
      <c r="E583" s="18"/>
      <c r="F583" s="14"/>
      <c r="G583" s="94"/>
      <c r="H583" s="94"/>
      <c r="I583" s="106" t="s">
        <v>385</v>
      </c>
      <c r="J583" s="236">
        <v>0.65</v>
      </c>
      <c r="K583" s="236">
        <v>0.65</v>
      </c>
      <c r="L583" s="236">
        <v>0.65</v>
      </c>
      <c r="M583" s="236">
        <v>0.65</v>
      </c>
      <c r="N583" s="236">
        <v>0.65</v>
      </c>
      <c r="O583" s="236">
        <v>0.65</v>
      </c>
      <c r="P583" s="236">
        <v>0.65</v>
      </c>
      <c r="Q583" s="236">
        <v>0.65</v>
      </c>
      <c r="R583" s="236">
        <v>0.65</v>
      </c>
      <c r="S583" s="580"/>
      <c r="T583" s="236">
        <v>-0.15</v>
      </c>
      <c r="U583" s="94"/>
      <c r="V583" s="737">
        <f t="shared" si="105"/>
        <v>0</v>
      </c>
      <c r="W583" s="94"/>
      <c r="X583" s="94"/>
      <c r="Y583" s="94"/>
      <c r="Z583" s="94"/>
      <c r="AA583" s="94"/>
      <c r="AB583" s="94"/>
      <c r="AC583" s="94">
        <f t="shared" si="106"/>
        <v>9</v>
      </c>
      <c r="AD583" s="94">
        <f t="shared" si="107"/>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35" hidden="1" customHeight="1" outlineLevel="2" x14ac:dyDescent="0.25">
      <c r="A584" s="107"/>
      <c r="B584" s="98"/>
      <c r="C584" s="18"/>
      <c r="D584" s="18"/>
      <c r="E584" s="18"/>
      <c r="F584" s="14"/>
      <c r="G584" s="94"/>
      <c r="H584" s="94"/>
      <c r="I584" s="106" t="s">
        <v>386</v>
      </c>
      <c r="J584" s="236">
        <v>0.81</v>
      </c>
      <c r="K584" s="236">
        <v>0.81</v>
      </c>
      <c r="L584" s="236">
        <v>0.81</v>
      </c>
      <c r="M584" s="236">
        <v>0.81</v>
      </c>
      <c r="N584" s="236">
        <v>0.81</v>
      </c>
      <c r="O584" s="236">
        <v>0.81</v>
      </c>
      <c r="P584" s="236">
        <v>0.81</v>
      </c>
      <c r="Q584" s="236">
        <v>0.81</v>
      </c>
      <c r="R584" s="236">
        <v>0.81</v>
      </c>
      <c r="S584" s="580"/>
      <c r="T584" s="236">
        <v>-0.13</v>
      </c>
      <c r="U584" s="94"/>
      <c r="V584" s="737">
        <f t="shared" si="105"/>
        <v>0</v>
      </c>
      <c r="W584" s="94"/>
      <c r="X584" s="94"/>
      <c r="Y584" s="94"/>
      <c r="Z584" s="94"/>
      <c r="AA584" s="94"/>
      <c r="AB584" s="94"/>
      <c r="AC584" s="94">
        <f t="shared" si="106"/>
        <v>9</v>
      </c>
      <c r="AD584" s="94">
        <f t="shared" si="107"/>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35" hidden="1" customHeight="1" outlineLevel="2" x14ac:dyDescent="0.25">
      <c r="A585" s="107"/>
      <c r="B585" s="98"/>
      <c r="C585" s="18"/>
      <c r="D585" s="18"/>
      <c r="E585" s="18"/>
      <c r="F585" s="14"/>
      <c r="G585" s="94"/>
      <c r="H585" s="94"/>
      <c r="I585" s="106" t="s">
        <v>387</v>
      </c>
      <c r="J585" s="236">
        <v>0.78</v>
      </c>
      <c r="K585" s="236">
        <v>0.8</v>
      </c>
      <c r="L585" s="236">
        <v>0.8</v>
      </c>
      <c r="M585" s="236">
        <v>0.8</v>
      </c>
      <c r="N585" s="236">
        <v>0.8</v>
      </c>
      <c r="O585" s="236">
        <v>0.8</v>
      </c>
      <c r="P585" s="236">
        <v>0.8</v>
      </c>
      <c r="Q585" s="236">
        <v>0.8</v>
      </c>
      <c r="R585" s="236">
        <v>0.8</v>
      </c>
      <c r="S585" s="580"/>
      <c r="T585" s="236">
        <v>-0.1</v>
      </c>
      <c r="U585" s="94"/>
      <c r="V585" s="737">
        <f t="shared" si="105"/>
        <v>0</v>
      </c>
      <c r="W585" s="94"/>
      <c r="X585" s="94"/>
      <c r="Y585" s="94"/>
      <c r="Z585" s="94"/>
      <c r="AA585" s="94"/>
      <c r="AB585" s="94"/>
      <c r="AC585" s="94">
        <f t="shared" si="106"/>
        <v>9</v>
      </c>
      <c r="AD585" s="94">
        <f t="shared" si="107"/>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35" hidden="1" customHeight="1" outlineLevel="2" x14ac:dyDescent="0.25">
      <c r="A586" s="107"/>
      <c r="B586" s="98"/>
      <c r="C586" s="18"/>
      <c r="D586" s="18"/>
      <c r="E586" s="18"/>
      <c r="F586" s="14"/>
      <c r="G586" s="94"/>
      <c r="H586" s="94"/>
      <c r="I586" s="106" t="s">
        <v>388</v>
      </c>
      <c r="J586" s="236">
        <v>0.77</v>
      </c>
      <c r="K586" s="236">
        <v>0.8</v>
      </c>
      <c r="L586" s="236">
        <v>0.8</v>
      </c>
      <c r="M586" s="236">
        <v>0.8</v>
      </c>
      <c r="N586" s="236">
        <v>0.8</v>
      </c>
      <c r="O586" s="236">
        <v>0.8</v>
      </c>
      <c r="P586" s="236">
        <v>0.8</v>
      </c>
      <c r="Q586" s="236">
        <v>0.8</v>
      </c>
      <c r="R586" s="236">
        <v>0.8</v>
      </c>
      <c r="S586" s="580"/>
      <c r="T586" s="236">
        <v>-0.05</v>
      </c>
      <c r="U586" s="94"/>
      <c r="V586" s="737">
        <f t="shared" si="105"/>
        <v>0.05</v>
      </c>
      <c r="W586" s="94"/>
      <c r="X586" s="94"/>
      <c r="Y586" s="94"/>
      <c r="Z586" s="94"/>
      <c r="AA586" s="94"/>
      <c r="AB586" s="94"/>
      <c r="AC586" s="94">
        <f t="shared" si="106"/>
        <v>9</v>
      </c>
      <c r="AD586" s="94">
        <f t="shared" si="107"/>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35" hidden="1" customHeight="1" outlineLevel="2" x14ac:dyDescent="0.25">
      <c r="A587" s="107"/>
      <c r="B587" s="98"/>
      <c r="C587" s="18"/>
      <c r="D587" s="18"/>
      <c r="E587" s="18"/>
      <c r="F587" s="14"/>
      <c r="G587" s="94"/>
      <c r="H587" s="94"/>
      <c r="I587" s="106" t="s">
        <v>389</v>
      </c>
      <c r="J587" s="236">
        <v>0.77</v>
      </c>
      <c r="K587" s="236">
        <v>0.8</v>
      </c>
      <c r="L587" s="236">
        <v>0.8</v>
      </c>
      <c r="M587" s="236">
        <v>0.8</v>
      </c>
      <c r="N587" s="236">
        <v>0.8</v>
      </c>
      <c r="O587" s="236">
        <v>0.8</v>
      </c>
      <c r="P587" s="236">
        <v>0.8</v>
      </c>
      <c r="Q587" s="236">
        <v>0.8</v>
      </c>
      <c r="R587" s="236">
        <v>0.8</v>
      </c>
      <c r="S587" s="580"/>
      <c r="T587" s="236">
        <v>-0.05</v>
      </c>
      <c r="U587" s="94"/>
      <c r="V587" s="737">
        <f t="shared" si="105"/>
        <v>0.15</v>
      </c>
      <c r="W587" s="94"/>
      <c r="X587" s="94"/>
      <c r="Y587" s="94"/>
      <c r="Z587" s="94"/>
      <c r="AA587" s="94"/>
      <c r="AB587" s="94"/>
      <c r="AC587" s="94">
        <f t="shared" si="106"/>
        <v>9</v>
      </c>
      <c r="AD587" s="94">
        <f t="shared" si="107"/>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35" hidden="1" customHeight="1" outlineLevel="2" x14ac:dyDescent="0.25">
      <c r="A588" s="107"/>
      <c r="B588" s="98"/>
      <c r="C588" s="18"/>
      <c r="D588" s="18"/>
      <c r="E588" s="18"/>
      <c r="F588" s="14"/>
      <c r="G588" s="94"/>
      <c r="H588" s="94"/>
      <c r="I588" s="106" t="s">
        <v>390</v>
      </c>
      <c r="J588" s="236">
        <v>0.71</v>
      </c>
      <c r="K588" s="236">
        <v>0.71</v>
      </c>
      <c r="L588" s="236">
        <v>0.71</v>
      </c>
      <c r="M588" s="236">
        <v>0.71</v>
      </c>
      <c r="N588" s="236">
        <v>0.71</v>
      </c>
      <c r="O588" s="236">
        <v>0.71</v>
      </c>
      <c r="P588" s="236">
        <v>0.71</v>
      </c>
      <c r="Q588" s="236">
        <v>0.71</v>
      </c>
      <c r="R588" s="236">
        <v>0.71</v>
      </c>
      <c r="S588" s="580"/>
      <c r="T588" s="236">
        <v>-0.15</v>
      </c>
      <c r="U588" s="94"/>
      <c r="V588" s="737">
        <f t="shared" si="105"/>
        <v>0.15</v>
      </c>
      <c r="W588" s="94"/>
      <c r="X588" s="94"/>
      <c r="Y588" s="94"/>
      <c r="Z588" s="94"/>
      <c r="AA588" s="94"/>
      <c r="AB588" s="94"/>
      <c r="AC588" s="94">
        <f t="shared" si="106"/>
        <v>9</v>
      </c>
      <c r="AD588" s="94">
        <f t="shared" si="107"/>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35" hidden="1" customHeight="1" outlineLevel="2" x14ac:dyDescent="0.25">
      <c r="A589" s="107"/>
      <c r="B589" s="98"/>
      <c r="C589" s="18"/>
      <c r="D589" s="18"/>
      <c r="E589" s="18"/>
      <c r="F589" s="14"/>
      <c r="G589" s="94"/>
      <c r="H589" s="94"/>
      <c r="I589" s="106" t="s">
        <v>391</v>
      </c>
      <c r="J589" s="236">
        <v>0.7</v>
      </c>
      <c r="K589" s="236">
        <v>0.7</v>
      </c>
      <c r="L589" s="236">
        <v>0.7</v>
      </c>
      <c r="M589" s="236">
        <v>0.7</v>
      </c>
      <c r="N589" s="236">
        <v>0.7</v>
      </c>
      <c r="O589" s="236">
        <v>0.7</v>
      </c>
      <c r="P589" s="236">
        <v>0.7</v>
      </c>
      <c r="Q589" s="236">
        <v>0.7</v>
      </c>
      <c r="R589" s="236">
        <v>0.7</v>
      </c>
      <c r="S589" s="580"/>
      <c r="T589" s="236">
        <v>-0.15</v>
      </c>
      <c r="U589" s="94"/>
      <c r="V589" s="737">
        <f t="shared" si="105"/>
        <v>0</v>
      </c>
      <c r="W589" s="94"/>
      <c r="X589" s="94"/>
      <c r="Y589" s="94"/>
      <c r="Z589" s="94"/>
      <c r="AA589" s="94"/>
      <c r="AB589" s="94"/>
      <c r="AC589" s="94">
        <f t="shared" si="106"/>
        <v>9</v>
      </c>
      <c r="AD589" s="94">
        <f t="shared" si="107"/>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35" hidden="1" customHeight="1" outlineLevel="2" x14ac:dyDescent="0.25">
      <c r="A590" s="107"/>
      <c r="B590" s="98"/>
      <c r="C590" s="18"/>
      <c r="D590" s="18"/>
      <c r="E590" s="18"/>
      <c r="F590" s="14"/>
      <c r="G590" s="94"/>
      <c r="H590" s="94"/>
      <c r="I590" s="106" t="s">
        <v>392</v>
      </c>
      <c r="J590" s="236">
        <v>0.68</v>
      </c>
      <c r="K590" s="236">
        <v>0.68</v>
      </c>
      <c r="L590" s="236">
        <v>0.68</v>
      </c>
      <c r="M590" s="236">
        <v>0.68</v>
      </c>
      <c r="N590" s="236">
        <v>0.68</v>
      </c>
      <c r="O590" s="236">
        <v>0.68</v>
      </c>
      <c r="P590" s="236">
        <v>0.68</v>
      </c>
      <c r="Q590" s="236">
        <v>0.68</v>
      </c>
      <c r="R590" s="236">
        <v>0.68</v>
      </c>
      <c r="S590" s="580"/>
      <c r="T590" s="236">
        <v>-0.15</v>
      </c>
      <c r="U590" s="94"/>
      <c r="V590" s="737">
        <f t="shared" si="105"/>
        <v>0</v>
      </c>
      <c r="W590" s="94"/>
      <c r="X590" s="94"/>
      <c r="Y590" s="94"/>
      <c r="Z590" s="94"/>
      <c r="AA590" s="94"/>
      <c r="AB590" s="94"/>
      <c r="AC590" s="94">
        <f t="shared" si="106"/>
        <v>9</v>
      </c>
      <c r="AD590" s="94">
        <f t="shared" si="107"/>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35" hidden="1" customHeight="1" outlineLevel="2" x14ac:dyDescent="0.25">
      <c r="A591" s="107"/>
      <c r="B591" s="98"/>
      <c r="C591" s="18"/>
      <c r="D591" s="18"/>
      <c r="E591" s="18"/>
      <c r="F591" s="14"/>
      <c r="G591" s="94"/>
      <c r="H591" s="94"/>
      <c r="I591" s="106" t="s">
        <v>393</v>
      </c>
      <c r="J591" s="236">
        <v>0.65</v>
      </c>
      <c r="K591" s="236">
        <v>0.65</v>
      </c>
      <c r="L591" s="236">
        <v>0.65</v>
      </c>
      <c r="M591" s="236">
        <v>0.65</v>
      </c>
      <c r="N591" s="236">
        <v>0.65</v>
      </c>
      <c r="O591" s="236">
        <v>0.65</v>
      </c>
      <c r="P591" s="236">
        <v>0.65</v>
      </c>
      <c r="Q591" s="236">
        <v>0.65</v>
      </c>
      <c r="R591" s="236">
        <v>0.65</v>
      </c>
      <c r="S591" s="580"/>
      <c r="T591" s="236">
        <v>-0.15</v>
      </c>
      <c r="U591" s="94"/>
      <c r="V591" s="737">
        <f t="shared" si="105"/>
        <v>0</v>
      </c>
      <c r="W591" s="94"/>
      <c r="X591" s="94"/>
      <c r="Y591" s="94"/>
      <c r="Z591" s="94"/>
      <c r="AA591" s="94"/>
      <c r="AB591" s="94"/>
      <c r="AC591" s="94">
        <f t="shared" si="106"/>
        <v>9</v>
      </c>
      <c r="AD591" s="94">
        <f t="shared" si="107"/>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outlineLevel="1" collapsed="1" x14ac:dyDescent="0.25">
      <c r="A592" s="107"/>
      <c r="B592" s="98"/>
      <c r="C592" s="13" t="s">
        <v>118</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120</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111</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35" customHeight="1" outlineLevel="1" collapsed="1" x14ac:dyDescent="0.25">
      <c r="A598" s="107"/>
      <c r="B598" s="98"/>
      <c r="C598" s="13"/>
      <c r="D598" s="13">
        <v>0</v>
      </c>
      <c r="E598" s="13" t="s">
        <v>1</v>
      </c>
      <c r="F598" s="72"/>
      <c r="G598" s="73" t="s">
        <v>1073</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25">
      <c r="A599" s="107"/>
      <c r="B599" s="98"/>
      <c r="C599" s="13"/>
      <c r="D599" s="13"/>
      <c r="E599" s="18"/>
      <c r="F599" s="76"/>
      <c r="G599" s="901" t="s">
        <v>1076</v>
      </c>
      <c r="H599" s="901"/>
      <c r="I599" s="901"/>
      <c r="J599" s="901"/>
      <c r="K599" s="901"/>
      <c r="L599" s="901"/>
      <c r="M599" s="901"/>
      <c r="N599" s="901"/>
      <c r="O599" s="901"/>
      <c r="P599" s="901"/>
      <c r="Q599" s="901"/>
      <c r="R599" s="901"/>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35"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35"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35"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35" customHeight="1" outlineLevel="1" x14ac:dyDescent="0.25">
      <c r="A603" s="107"/>
      <c r="B603" s="98"/>
      <c r="C603" s="18"/>
      <c r="D603" s="18"/>
      <c r="E603" s="18"/>
      <c r="F603" s="18"/>
      <c r="G603" s="18"/>
      <c r="H603" s="18"/>
      <c r="I603" s="18"/>
      <c r="J603" s="18"/>
      <c r="K603" s="18"/>
      <c r="L603" s="24"/>
      <c r="M603" s="140" t="s">
        <v>456</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35"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35" customHeight="1" outlineLevel="1" x14ac:dyDescent="0.25">
      <c r="A605" s="107"/>
      <c r="B605" s="98"/>
      <c r="C605" s="18"/>
      <c r="D605" s="18"/>
      <c r="E605" s="18"/>
      <c r="F605" s="18"/>
      <c r="G605" s="24"/>
      <c r="H605" s="24"/>
      <c r="I605" s="24" t="s">
        <v>156</v>
      </c>
      <c r="J605" s="24"/>
      <c r="K605" s="24"/>
      <c r="L605" s="24"/>
      <c r="M605" s="24" t="str">
        <f>J$145</f>
        <v>typ</v>
      </c>
      <c r="N605" s="24" t="str">
        <f t="shared" ref="N605:V605" si="108">K$145</f>
        <v>z0</v>
      </c>
      <c r="O605" s="24" t="str">
        <f t="shared" si="108"/>
        <v>z1</v>
      </c>
      <c r="P605" s="24" t="str">
        <f t="shared" si="108"/>
        <v>z2</v>
      </c>
      <c r="Q605" s="24" t="str">
        <f t="shared" si="108"/>
        <v>z3</v>
      </c>
      <c r="R605" s="24" t="str">
        <f t="shared" si="108"/>
        <v>z4</v>
      </c>
      <c r="S605" s="24" t="str">
        <f t="shared" si="108"/>
        <v>z5</v>
      </c>
      <c r="T605" s="24" t="str">
        <f t="shared" si="108"/>
        <v>z6</v>
      </c>
      <c r="U605" s="24" t="str">
        <f t="shared" si="108"/>
        <v>z7</v>
      </c>
      <c r="V605" s="24" t="str">
        <f t="shared" si="108"/>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3" t="s">
        <v>114</v>
      </c>
      <c r="D606" s="18"/>
      <c r="E606" s="18"/>
      <c r="F606" s="18"/>
      <c r="G606" s="24"/>
      <c r="H606" s="24"/>
      <c r="I606" s="24"/>
      <c r="J606" s="87" t="s">
        <v>115</v>
      </c>
      <c r="K606" s="87" t="s">
        <v>115</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35" customHeight="1" outlineLevel="1" x14ac:dyDescent="0.25">
      <c r="A608" s="107"/>
      <c r="B608" s="98"/>
      <c r="C608" s="18"/>
      <c r="D608" s="18"/>
      <c r="E608" s="18"/>
      <c r="F608" s="14"/>
      <c r="G608" s="89"/>
      <c r="H608" s="89"/>
      <c r="I608" s="104" t="s">
        <v>1074</v>
      </c>
      <c r="J608" s="89"/>
      <c r="K608" s="89"/>
      <c r="L608" s="89" t="s">
        <v>1095</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35" customHeight="1" outlineLevel="1" x14ac:dyDescent="0.25">
      <c r="A609" s="107"/>
      <c r="B609" s="98"/>
      <c r="C609" s="18"/>
      <c r="D609" s="18"/>
      <c r="E609" s="18"/>
      <c r="F609" s="14"/>
      <c r="G609" s="89"/>
      <c r="H609" s="89"/>
      <c r="I609" s="104" t="s">
        <v>1075</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35"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35"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customHeight="1" outlineLevel="1" x14ac:dyDescent="0.25">
      <c r="A612" s="107"/>
      <c r="B612" s="98"/>
      <c r="C612" s="13" t="s">
        <v>118</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183</v>
      </c>
      <c r="S613" s="40"/>
      <c r="T613" s="96"/>
      <c r="U613" s="96"/>
      <c r="V613" s="97" t="s">
        <v>119</v>
      </c>
      <c r="W613" s="97"/>
      <c r="X613" s="97"/>
      <c r="Y613" s="97"/>
      <c r="Z613" s="97"/>
      <c r="AA613" s="97"/>
      <c r="AB613" s="97"/>
      <c r="AC613" s="97"/>
      <c r="AD613" s="97"/>
      <c r="AE613" s="42" t="s">
        <v>120</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111</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35" customHeight="1" outlineLevel="1" collapsed="1" x14ac:dyDescent="0.25">
      <c r="A618" s="107"/>
      <c r="B618" s="98"/>
      <c r="C618" s="13"/>
      <c r="D618" s="13">
        <v>0</v>
      </c>
      <c r="E618" s="13" t="s">
        <v>1</v>
      </c>
      <c r="F618" s="72"/>
      <c r="G618" s="73" t="s">
        <v>190</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35" customHeight="1" outlineLevel="1" x14ac:dyDescent="0.25">
      <c r="A619" s="107"/>
      <c r="B619" s="98"/>
      <c r="C619" s="13"/>
      <c r="D619" s="13"/>
      <c r="E619" s="18"/>
      <c r="F619" s="76"/>
      <c r="G619" s="77" t="s">
        <v>191</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35"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35"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35" customHeight="1" outlineLevel="1" x14ac:dyDescent="0.25">
      <c r="A622" s="107"/>
      <c r="B622" s="98"/>
      <c r="C622" s="18"/>
      <c r="D622" s="18"/>
      <c r="E622" s="18"/>
      <c r="F622" s="18"/>
      <c r="G622" s="23"/>
      <c r="H622" s="23"/>
      <c r="I622" s="23"/>
      <c r="J622" s="23"/>
      <c r="K622" s="23"/>
      <c r="L622" s="18"/>
      <c r="M622" s="144"/>
      <c r="N622" s="47" t="s">
        <v>834</v>
      </c>
      <c r="O622" s="144"/>
      <c r="P622" s="47" t="s">
        <v>831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35" customHeight="1" outlineLevel="1" x14ac:dyDescent="0.25">
      <c r="A623" s="107"/>
      <c r="B623" s="98"/>
      <c r="C623" s="18"/>
      <c r="D623" s="18"/>
      <c r="E623" s="18"/>
      <c r="F623" s="18"/>
      <c r="G623" s="18"/>
      <c r="H623" s="18"/>
      <c r="I623" s="18"/>
      <c r="J623" s="18"/>
      <c r="K623" s="18"/>
      <c r="L623" s="18"/>
      <c r="M623" s="18"/>
      <c r="N623" s="47" t="s">
        <v>833</v>
      </c>
      <c r="O623" s="18"/>
      <c r="P623" s="47" t="s">
        <v>832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35" customHeight="1" outlineLevel="1" x14ac:dyDescent="0.25">
      <c r="A624" s="107"/>
      <c r="B624" s="98"/>
      <c r="C624" s="18"/>
      <c r="D624" s="18"/>
      <c r="E624" s="18"/>
      <c r="F624" s="18"/>
      <c r="G624" s="24"/>
      <c r="H624" s="24"/>
      <c r="I624" s="24"/>
      <c r="J624" s="24"/>
      <c r="K624" s="24"/>
      <c r="L624" s="24"/>
      <c r="M624" s="24"/>
      <c r="N624" s="24" t="s">
        <v>807</v>
      </c>
      <c r="O624" s="24"/>
      <c r="P624" s="24" t="s">
        <v>808</v>
      </c>
      <c r="Q624" s="23"/>
      <c r="R624" s="24"/>
      <c r="S624" s="102" t="s">
        <v>194</v>
      </c>
      <c r="T624" s="102"/>
      <c r="U624" s="24"/>
      <c r="V624" s="25" t="s">
        <v>188</v>
      </c>
      <c r="W624" s="25"/>
      <c r="X624" s="25"/>
      <c r="Y624" s="25"/>
      <c r="Z624" s="25"/>
      <c r="AA624" s="25"/>
      <c r="AB624" s="25"/>
      <c r="AC624" s="246" t="s">
        <v>886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35" customHeight="1" outlineLevel="1" x14ac:dyDescent="0.25">
      <c r="A625" s="107"/>
      <c r="B625" s="98"/>
      <c r="C625" s="18"/>
      <c r="D625" s="18"/>
      <c r="E625" s="18"/>
      <c r="F625" s="18"/>
      <c r="G625" s="18"/>
      <c r="H625" s="18" t="s">
        <v>803</v>
      </c>
      <c r="I625" s="24" t="s">
        <v>156</v>
      </c>
      <c r="J625" s="24" t="s">
        <v>195</v>
      </c>
      <c r="K625" s="24" t="s">
        <v>196</v>
      </c>
      <c r="L625" s="24" t="s">
        <v>198</v>
      </c>
      <c r="M625" s="24"/>
      <c r="N625" s="24" t="s">
        <v>197</v>
      </c>
      <c r="O625" s="24"/>
      <c r="P625" s="24" t="s">
        <v>197</v>
      </c>
      <c r="Q625" s="23"/>
      <c r="R625" s="24"/>
      <c r="S625" s="24" t="s">
        <v>200</v>
      </c>
      <c r="T625" s="24" t="s">
        <v>199</v>
      </c>
      <c r="U625" s="24"/>
      <c r="V625" s="25"/>
      <c r="W625" s="25"/>
      <c r="X625" s="25"/>
      <c r="Y625" s="25"/>
      <c r="Z625" s="25"/>
      <c r="AA625" s="25"/>
      <c r="AB625" s="25"/>
      <c r="AC625" s="25" t="s">
        <v>809</v>
      </c>
      <c r="AD625" s="25" t="s">
        <v>887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customHeight="1" outlineLevel="1" x14ac:dyDescent="0.25">
      <c r="A626" s="107"/>
      <c r="B626" s="98"/>
      <c r="C626" s="13" t="s">
        <v>114</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35" customHeight="1" outlineLevel="1" x14ac:dyDescent="0.25">
      <c r="A628" s="107"/>
      <c r="B628" s="98"/>
      <c r="C628" s="18"/>
      <c r="D628" s="18"/>
      <c r="E628" s="18"/>
      <c r="F628" s="14"/>
      <c r="H628" s="109" t="s">
        <v>819</v>
      </c>
      <c r="I628" s="104" t="s">
        <v>384</v>
      </c>
      <c r="J628" s="115">
        <v>0.5</v>
      </c>
      <c r="K628" s="559">
        <v>5.5E-2</v>
      </c>
      <c r="L628" s="100">
        <v>850</v>
      </c>
      <c r="M628" s="88"/>
      <c r="N628" s="560">
        <f t="shared" ref="N628:N659" si="109">$J628+$K628/2</f>
        <v>0.52749999999999997</v>
      </c>
      <c r="P628" s="560">
        <f t="shared" ref="P628:P659" si="110">$J628-$K628/2</f>
        <v>0.47249999999999998</v>
      </c>
      <c r="S628" s="561">
        <f t="shared" ref="S628:S659" si="111">MAX($J492:$R492)+$T492</f>
        <v>0.5</v>
      </c>
      <c r="T628" s="561">
        <f t="shared" ref="T628:T659" si="112">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35" customHeight="1" outlineLevel="1" x14ac:dyDescent="0.25">
      <c r="A629" s="107"/>
      <c r="B629" s="98"/>
      <c r="C629" s="18"/>
      <c r="D629" s="18"/>
      <c r="E629" s="18"/>
      <c r="F629" s="14"/>
      <c r="I629" s="104" t="s">
        <v>385</v>
      </c>
      <c r="J629" s="115">
        <v>0.68</v>
      </c>
      <c r="K629" s="559">
        <v>5.5E-2</v>
      </c>
      <c r="L629" s="100">
        <v>150</v>
      </c>
      <c r="M629" s="88"/>
      <c r="N629" s="560">
        <f t="shared" si="109"/>
        <v>0.70750000000000002</v>
      </c>
      <c r="P629" s="560">
        <f t="shared" si="110"/>
        <v>0.65250000000000008</v>
      </c>
      <c r="S629" s="561">
        <f t="shared" si="111"/>
        <v>0.68</v>
      </c>
      <c r="T629" s="561">
        <f t="shared" si="112"/>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35" customHeight="1" outlineLevel="1" x14ac:dyDescent="0.25">
      <c r="A630" s="107"/>
      <c r="B630" s="98"/>
      <c r="C630" s="18"/>
      <c r="D630" s="18"/>
      <c r="E630" s="18"/>
      <c r="F630" s="14"/>
      <c r="I630" s="104" t="s">
        <v>386</v>
      </c>
      <c r="J630" s="115">
        <v>0.68</v>
      </c>
      <c r="K630" s="559">
        <v>5.5E-2</v>
      </c>
      <c r="L630" s="100">
        <v>100</v>
      </c>
      <c r="M630" s="88"/>
      <c r="N630" s="560">
        <f t="shared" si="109"/>
        <v>0.70750000000000002</v>
      </c>
      <c r="P630" s="560">
        <f t="shared" si="110"/>
        <v>0.65250000000000008</v>
      </c>
      <c r="S630" s="561">
        <f t="shared" si="111"/>
        <v>0.68</v>
      </c>
      <c r="T630" s="561">
        <f t="shared" si="112"/>
        <v>0.68</v>
      </c>
      <c r="V630" s="99">
        <v>0.06</v>
      </c>
      <c r="AC630" s="89">
        <f t="shared" ref="AC630:AC637" si="113">AC629</f>
        <v>0</v>
      </c>
      <c r="AD630" s="89">
        <f t="shared" ref="AD630:AD637" si="114">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35" customHeight="1" outlineLevel="1" x14ac:dyDescent="0.25">
      <c r="A631" s="107"/>
      <c r="B631" s="98"/>
      <c r="C631" s="18"/>
      <c r="D631" s="18"/>
      <c r="E631" s="18"/>
      <c r="F631" s="14"/>
      <c r="I631" s="104" t="s">
        <v>387</v>
      </c>
      <c r="J631" s="115">
        <v>0.68</v>
      </c>
      <c r="K631" s="559">
        <v>5.5E-2</v>
      </c>
      <c r="L631" s="100">
        <v>200</v>
      </c>
      <c r="M631" s="88"/>
      <c r="N631" s="560">
        <f t="shared" si="109"/>
        <v>0.70750000000000002</v>
      </c>
      <c r="P631" s="560">
        <f t="shared" si="110"/>
        <v>0.65250000000000008</v>
      </c>
      <c r="S631" s="561">
        <f t="shared" si="111"/>
        <v>0.68</v>
      </c>
      <c r="T631" s="561">
        <f t="shared" si="112"/>
        <v>0.68</v>
      </c>
      <c r="V631" s="99">
        <v>0.06</v>
      </c>
      <c r="AC631" s="89">
        <f t="shared" si="113"/>
        <v>0</v>
      </c>
      <c r="AD631" s="89">
        <f t="shared" si="114"/>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35" customHeight="1" outlineLevel="1" x14ac:dyDescent="0.25">
      <c r="A632" s="107"/>
      <c r="B632" s="98"/>
      <c r="C632" s="18"/>
      <c r="D632" s="18"/>
      <c r="E632" s="18"/>
      <c r="F632" s="14"/>
      <c r="I632" s="104" t="s">
        <v>388</v>
      </c>
      <c r="J632" s="115">
        <v>0.66</v>
      </c>
      <c r="K632" s="559">
        <v>8.5000000000000006E-2</v>
      </c>
      <c r="L632" s="100">
        <v>300</v>
      </c>
      <c r="M632" s="88"/>
      <c r="N632" s="560">
        <f>$J632+$K632/2</f>
        <v>0.70250000000000001</v>
      </c>
      <c r="P632" s="560">
        <f t="shared" si="110"/>
        <v>0.61750000000000005</v>
      </c>
      <c r="S632" s="561">
        <f t="shared" si="111"/>
        <v>0.70000000000000007</v>
      </c>
      <c r="T632" s="561">
        <f t="shared" si="112"/>
        <v>0.63</v>
      </c>
      <c r="V632" s="99">
        <v>0.06</v>
      </c>
      <c r="AC632" s="89">
        <f t="shared" si="113"/>
        <v>0</v>
      </c>
      <c r="AD632" s="89">
        <f t="shared" si="114"/>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35" customHeight="1" outlineLevel="1" x14ac:dyDescent="0.25">
      <c r="A633" s="107"/>
      <c r="B633" s="98"/>
      <c r="C633" s="18"/>
      <c r="D633" s="18"/>
      <c r="E633" s="18"/>
      <c r="F633" s="14"/>
      <c r="I633" s="104" t="s">
        <v>389</v>
      </c>
      <c r="J633" s="115">
        <v>0.64</v>
      </c>
      <c r="K633" s="559">
        <v>0.185</v>
      </c>
      <c r="L633" s="100">
        <v>1000</v>
      </c>
      <c r="M633" s="88"/>
      <c r="N633" s="560">
        <f>$J633+$K633/2</f>
        <v>0.73250000000000004</v>
      </c>
      <c r="P633" s="560">
        <f t="shared" si="110"/>
        <v>0.54749999999999999</v>
      </c>
      <c r="S633" s="561">
        <f t="shared" si="111"/>
        <v>0.73</v>
      </c>
      <c r="T633" s="561">
        <f t="shared" si="112"/>
        <v>0.54999999999999993</v>
      </c>
      <c r="V633" s="99">
        <v>0.06</v>
      </c>
      <c r="AC633" s="89">
        <f t="shared" si="113"/>
        <v>0</v>
      </c>
      <c r="AD633" s="89">
        <f t="shared" si="114"/>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35" customHeight="1" outlineLevel="1" x14ac:dyDescent="0.25">
      <c r="A634" s="107"/>
      <c r="B634" s="98"/>
      <c r="C634" s="18"/>
      <c r="D634" s="18"/>
      <c r="E634" s="18"/>
      <c r="F634" s="14"/>
      <c r="I634" s="104" t="s">
        <v>390</v>
      </c>
      <c r="J634" s="115">
        <v>0.58739255108502009</v>
      </c>
      <c r="K634" s="559">
        <v>0.155</v>
      </c>
      <c r="L634" s="100">
        <v>4000</v>
      </c>
      <c r="M634" s="88"/>
      <c r="N634" s="560">
        <f t="shared" si="109"/>
        <v>0.6648925510850201</v>
      </c>
      <c r="P634" s="560">
        <f t="shared" si="110"/>
        <v>0.50989255108502007</v>
      </c>
      <c r="S634" s="561">
        <f t="shared" si="111"/>
        <v>0.58499999999999996</v>
      </c>
      <c r="T634" s="561">
        <f t="shared" si="112"/>
        <v>0.43499999999999994</v>
      </c>
      <c r="V634" s="99">
        <v>0.06</v>
      </c>
      <c r="AC634" s="89">
        <f t="shared" si="113"/>
        <v>0</v>
      </c>
      <c r="AD634" s="89">
        <f t="shared" si="114"/>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35" customHeight="1" outlineLevel="1" x14ac:dyDescent="0.25">
      <c r="A635" s="107"/>
      <c r="B635" s="98"/>
      <c r="C635" s="18"/>
      <c r="D635" s="18"/>
      <c r="E635" s="18"/>
      <c r="F635" s="14"/>
      <c r="I635" s="104" t="s">
        <v>391</v>
      </c>
      <c r="J635" s="115">
        <v>0.56238394016568627</v>
      </c>
      <c r="K635" s="559">
        <v>0.14499999999999999</v>
      </c>
      <c r="L635" s="100">
        <v>3500</v>
      </c>
      <c r="M635" s="88"/>
      <c r="N635" s="560">
        <f t="shared" si="109"/>
        <v>0.63488394016568628</v>
      </c>
      <c r="P635" s="560">
        <f t="shared" si="110"/>
        <v>0.48988394016568626</v>
      </c>
      <c r="S635" s="561">
        <f t="shared" si="111"/>
        <v>0.55999999999999994</v>
      </c>
      <c r="T635" s="561">
        <f t="shared" si="112"/>
        <v>0.55999999999999994</v>
      </c>
      <c r="V635" s="99">
        <v>0.06</v>
      </c>
      <c r="AC635" s="89">
        <f t="shared" si="113"/>
        <v>0</v>
      </c>
      <c r="AD635" s="89">
        <f t="shared" si="114"/>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35" customHeight="1" outlineLevel="1" x14ac:dyDescent="0.25">
      <c r="A636" s="107"/>
      <c r="B636" s="98"/>
      <c r="C636" s="18"/>
      <c r="D636" s="18"/>
      <c r="E636" s="18"/>
      <c r="F636" s="14"/>
      <c r="I636" s="104" t="s">
        <v>392</v>
      </c>
      <c r="J636" s="115">
        <v>0.53593591918065975</v>
      </c>
      <c r="K636" s="559">
        <v>0.105</v>
      </c>
      <c r="L636" s="100">
        <v>2200</v>
      </c>
      <c r="M636" s="88"/>
      <c r="N636" s="560">
        <f t="shared" si="109"/>
        <v>0.58843591918065974</v>
      </c>
      <c r="P636" s="560">
        <f t="shared" si="110"/>
        <v>0.48343591918065976</v>
      </c>
      <c r="S636" s="561">
        <f t="shared" si="111"/>
        <v>0.54999999999999993</v>
      </c>
      <c r="T636" s="561">
        <f t="shared" si="112"/>
        <v>0.54999999999999993</v>
      </c>
      <c r="V636" s="99">
        <v>0.06</v>
      </c>
      <c r="AC636" s="89">
        <f t="shared" si="113"/>
        <v>0</v>
      </c>
      <c r="AD636" s="89">
        <f t="shared" si="114"/>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35" customHeight="1" outlineLevel="1" x14ac:dyDescent="0.25">
      <c r="A637" s="107"/>
      <c r="B637" s="98"/>
      <c r="C637" s="18"/>
      <c r="D637" s="18"/>
      <c r="E637" s="18"/>
      <c r="F637" s="14"/>
      <c r="I637" s="104" t="s">
        <v>393</v>
      </c>
      <c r="J637" s="115">
        <v>0.51471523224725868</v>
      </c>
      <c r="K637" s="559">
        <v>7.4999999999999997E-2</v>
      </c>
      <c r="L637" s="100">
        <v>1200</v>
      </c>
      <c r="M637" s="88"/>
      <c r="N637" s="560">
        <f t="shared" si="109"/>
        <v>0.55221523224725866</v>
      </c>
      <c r="P637" s="560">
        <f t="shared" si="110"/>
        <v>0.4772152322472587</v>
      </c>
      <c r="S637" s="561">
        <f t="shared" si="111"/>
        <v>0.53</v>
      </c>
      <c r="T637" s="561">
        <f t="shared" si="112"/>
        <v>0.53</v>
      </c>
      <c r="V637" s="133">
        <v>0.06</v>
      </c>
      <c r="AC637" s="89">
        <f t="shared" si="113"/>
        <v>0</v>
      </c>
      <c r="AD637" s="89">
        <f t="shared" si="114"/>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35" hidden="1" customHeight="1" outlineLevel="2" x14ac:dyDescent="0.25">
      <c r="A638" s="107"/>
      <c r="B638" s="98"/>
      <c r="C638" s="18"/>
      <c r="D638" s="18"/>
      <c r="E638" s="18"/>
      <c r="F638" s="14"/>
      <c r="H638" s="109" t="s">
        <v>397</v>
      </c>
      <c r="I638" s="104" t="s">
        <v>384</v>
      </c>
      <c r="J638" s="813">
        <f>J$629</f>
        <v>0.68</v>
      </c>
      <c r="K638" s="813">
        <f t="shared" ref="J638:K639" si="115">K$629</f>
        <v>5.5E-2</v>
      </c>
      <c r="L638" s="683">
        <f>L$629</f>
        <v>150</v>
      </c>
      <c r="M638" s="88"/>
      <c r="N638" s="252">
        <f t="shared" si="109"/>
        <v>0.70750000000000002</v>
      </c>
      <c r="P638" s="252">
        <f t="shared" si="110"/>
        <v>0.65250000000000008</v>
      </c>
      <c r="S638" s="561">
        <f t="shared" si="111"/>
        <v>0.68</v>
      </c>
      <c r="T638" s="561">
        <f t="shared" si="112"/>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35" hidden="1" customHeight="1" outlineLevel="2" x14ac:dyDescent="0.25">
      <c r="A639" s="107"/>
      <c r="B639" s="98"/>
      <c r="C639" s="18"/>
      <c r="D639" s="18"/>
      <c r="E639" s="18"/>
      <c r="F639" s="14"/>
      <c r="I639" s="104" t="s">
        <v>385</v>
      </c>
      <c r="J639" s="115">
        <f t="shared" si="115"/>
        <v>0.68</v>
      </c>
      <c r="K639" s="115">
        <f t="shared" si="115"/>
        <v>5.5E-2</v>
      </c>
      <c r="L639" s="100">
        <f>L$629</f>
        <v>150</v>
      </c>
      <c r="M639" s="88"/>
      <c r="N639" s="252">
        <f t="shared" si="109"/>
        <v>0.70750000000000002</v>
      </c>
      <c r="P639" s="252">
        <f t="shared" si="110"/>
        <v>0.65250000000000008</v>
      </c>
      <c r="S639" s="561">
        <f t="shared" si="111"/>
        <v>0.68</v>
      </c>
      <c r="T639" s="561">
        <f t="shared" si="112"/>
        <v>0.68</v>
      </c>
      <c r="AC639" s="89">
        <f t="shared" ref="AC639:AC702" si="116">AC629+1</f>
        <v>1</v>
      </c>
      <c r="AD639" s="89">
        <f t="shared" ref="AD639:AD702" si="117">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35" hidden="1" customHeight="1" outlineLevel="2" x14ac:dyDescent="0.25">
      <c r="A640" s="107"/>
      <c r="B640" s="98"/>
      <c r="C640" s="18"/>
      <c r="D640" s="18"/>
      <c r="E640" s="18"/>
      <c r="F640" s="14"/>
      <c r="I640" s="104" t="s">
        <v>386</v>
      </c>
      <c r="J640" s="115">
        <f t="shared" ref="J640:K640" si="118">J$630</f>
        <v>0.68</v>
      </c>
      <c r="K640" s="115">
        <f t="shared" si="118"/>
        <v>5.5E-2</v>
      </c>
      <c r="L640" s="100">
        <f>L$630</f>
        <v>100</v>
      </c>
      <c r="M640" s="88"/>
      <c r="N640" s="252">
        <f t="shared" si="109"/>
        <v>0.70750000000000002</v>
      </c>
      <c r="P640" s="252">
        <f t="shared" si="110"/>
        <v>0.65250000000000008</v>
      </c>
      <c r="S640" s="561">
        <f t="shared" si="111"/>
        <v>0.68</v>
      </c>
      <c r="T640" s="561">
        <f t="shared" si="112"/>
        <v>0.68</v>
      </c>
      <c r="AC640" s="89">
        <f t="shared" si="116"/>
        <v>1</v>
      </c>
      <c r="AD640" s="89">
        <f t="shared" si="117"/>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35" hidden="1" customHeight="1" outlineLevel="2" x14ac:dyDescent="0.25">
      <c r="A641" s="107"/>
      <c r="B641" s="98"/>
      <c r="C641" s="18"/>
      <c r="D641" s="18"/>
      <c r="E641" s="18"/>
      <c r="F641" s="14"/>
      <c r="I641" s="104" t="s">
        <v>387</v>
      </c>
      <c r="J641" s="115">
        <f t="shared" ref="J641:K641" si="119">J$631</f>
        <v>0.68</v>
      </c>
      <c r="K641" s="115">
        <f t="shared" si="119"/>
        <v>5.5E-2</v>
      </c>
      <c r="L641" s="100">
        <f>L$631</f>
        <v>200</v>
      </c>
      <c r="M641" s="88"/>
      <c r="N641" s="252">
        <f t="shared" si="109"/>
        <v>0.70750000000000002</v>
      </c>
      <c r="P641" s="252">
        <f t="shared" si="110"/>
        <v>0.65250000000000008</v>
      </c>
      <c r="S641" s="561">
        <f t="shared" si="111"/>
        <v>0.70000000000000007</v>
      </c>
      <c r="T641" s="561">
        <f t="shared" si="112"/>
        <v>0.68</v>
      </c>
      <c r="AC641" s="89">
        <f t="shared" si="116"/>
        <v>1</v>
      </c>
      <c r="AD641" s="89">
        <f t="shared" si="117"/>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35" hidden="1" customHeight="1" outlineLevel="2" x14ac:dyDescent="0.25">
      <c r="A642" s="107"/>
      <c r="B642" s="98"/>
      <c r="C642" s="18"/>
      <c r="D642" s="18"/>
      <c r="E642" s="18"/>
      <c r="F642" s="14"/>
      <c r="I642" s="104" t="s">
        <v>388</v>
      </c>
      <c r="J642" s="115">
        <f t="shared" ref="J642:K642" si="120">J$632</f>
        <v>0.66</v>
      </c>
      <c r="K642" s="115">
        <f t="shared" si="120"/>
        <v>8.5000000000000006E-2</v>
      </c>
      <c r="L642" s="100">
        <f>L$632</f>
        <v>300</v>
      </c>
      <c r="M642" s="88"/>
      <c r="N642" s="252">
        <f t="shared" si="109"/>
        <v>0.70250000000000001</v>
      </c>
      <c r="P642" s="252">
        <f t="shared" si="110"/>
        <v>0.61750000000000005</v>
      </c>
      <c r="S642" s="561">
        <f t="shared" si="111"/>
        <v>0.73</v>
      </c>
      <c r="T642" s="561">
        <f t="shared" si="112"/>
        <v>0.64999999999999991</v>
      </c>
      <c r="AC642" s="89">
        <f t="shared" si="116"/>
        <v>1</v>
      </c>
      <c r="AD642" s="89">
        <f t="shared" si="117"/>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35" hidden="1" customHeight="1" outlineLevel="2" x14ac:dyDescent="0.25">
      <c r="A643" s="107"/>
      <c r="B643" s="98"/>
      <c r="C643" s="18"/>
      <c r="D643" s="18"/>
      <c r="E643" s="18"/>
      <c r="F643" s="14"/>
      <c r="I643" s="104" t="s">
        <v>389</v>
      </c>
      <c r="J643" s="115">
        <f t="shared" ref="J643:K643" si="121">J$633</f>
        <v>0.64</v>
      </c>
      <c r="K643" s="115">
        <f t="shared" si="121"/>
        <v>0.185</v>
      </c>
      <c r="L643" s="100">
        <f>L$633</f>
        <v>1000</v>
      </c>
      <c r="M643" s="88"/>
      <c r="N643" s="252">
        <f t="shared" si="109"/>
        <v>0.73250000000000004</v>
      </c>
      <c r="P643" s="252">
        <f t="shared" si="110"/>
        <v>0.54749999999999999</v>
      </c>
      <c r="S643" s="561">
        <f t="shared" si="111"/>
        <v>0.73</v>
      </c>
      <c r="T643" s="561">
        <f t="shared" si="112"/>
        <v>0.54999999999999993</v>
      </c>
      <c r="AC643" s="89">
        <f t="shared" si="116"/>
        <v>1</v>
      </c>
      <c r="AD643" s="89">
        <f t="shared" si="117"/>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35" hidden="1" customHeight="1" outlineLevel="2" x14ac:dyDescent="0.25">
      <c r="A644" s="107"/>
      <c r="B644" s="98"/>
      <c r="C644" s="18"/>
      <c r="D644" s="18"/>
      <c r="E644" s="18"/>
      <c r="F644" s="14"/>
      <c r="I644" s="104" t="s">
        <v>390</v>
      </c>
      <c r="J644" s="115">
        <f t="shared" ref="J644:K644" si="122">AVERAGE(J$634:J$635)</f>
        <v>0.57488824562535323</v>
      </c>
      <c r="K644" s="115">
        <f t="shared" si="122"/>
        <v>0.15</v>
      </c>
      <c r="L644" s="100">
        <f>AVERAGE(L$634:L$635)</f>
        <v>3750</v>
      </c>
      <c r="M644" s="88"/>
      <c r="N644" s="252">
        <f t="shared" si="109"/>
        <v>0.64988824562535319</v>
      </c>
      <c r="P644" s="252">
        <f t="shared" si="110"/>
        <v>0.49988824562535322</v>
      </c>
      <c r="S644" s="561">
        <f t="shared" si="111"/>
        <v>0.55999999999999994</v>
      </c>
      <c r="T644" s="561">
        <f t="shared" si="112"/>
        <v>0.40999999999999992</v>
      </c>
      <c r="AC644" s="89">
        <f t="shared" si="116"/>
        <v>1</v>
      </c>
      <c r="AD644" s="89">
        <f t="shared" si="117"/>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35" hidden="1" customHeight="1" outlineLevel="2" x14ac:dyDescent="0.25">
      <c r="A645" s="107"/>
      <c r="B645" s="98"/>
      <c r="C645" s="18"/>
      <c r="D645" s="18"/>
      <c r="E645" s="18"/>
      <c r="F645" s="14"/>
      <c r="I645" s="104" t="s">
        <v>391</v>
      </c>
      <c r="J645" s="115">
        <f t="shared" ref="J645:K645" si="123">J$636</f>
        <v>0.53593591918065975</v>
      </c>
      <c r="K645" s="115">
        <f t="shared" si="123"/>
        <v>0.105</v>
      </c>
      <c r="L645" s="100">
        <f>L$636</f>
        <v>2200</v>
      </c>
      <c r="M645" s="88"/>
      <c r="N645" s="252">
        <f t="shared" si="109"/>
        <v>0.58843591918065974</v>
      </c>
      <c r="P645" s="252">
        <f t="shared" si="110"/>
        <v>0.48343591918065976</v>
      </c>
      <c r="S645" s="561">
        <f t="shared" si="111"/>
        <v>0.54999999999999993</v>
      </c>
      <c r="T645" s="561">
        <f t="shared" si="112"/>
        <v>0.54999999999999993</v>
      </c>
      <c r="AC645" s="89">
        <f t="shared" si="116"/>
        <v>1</v>
      </c>
      <c r="AD645" s="89">
        <f t="shared" si="117"/>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35" hidden="1" customHeight="1" outlineLevel="2" x14ac:dyDescent="0.25">
      <c r="A646" s="107"/>
      <c r="B646" s="98"/>
      <c r="C646" s="18"/>
      <c r="D646" s="18"/>
      <c r="E646" s="18"/>
      <c r="F646" s="14"/>
      <c r="I646" s="104" t="s">
        <v>392</v>
      </c>
      <c r="J646" s="115">
        <f t="shared" ref="J646:K647" si="124">J$637</f>
        <v>0.51471523224725868</v>
      </c>
      <c r="K646" s="115">
        <f t="shared" si="124"/>
        <v>7.4999999999999997E-2</v>
      </c>
      <c r="L646" s="100">
        <f>L$637</f>
        <v>1200</v>
      </c>
      <c r="M646" s="88"/>
      <c r="N646" s="252">
        <f t="shared" si="109"/>
        <v>0.55221523224725866</v>
      </c>
      <c r="P646" s="252">
        <f t="shared" si="110"/>
        <v>0.4772152322472587</v>
      </c>
      <c r="S646" s="561">
        <f t="shared" si="111"/>
        <v>0.53</v>
      </c>
      <c r="T646" s="561">
        <f t="shared" si="112"/>
        <v>0.53</v>
      </c>
      <c r="AC646" s="89">
        <f t="shared" si="116"/>
        <v>1</v>
      </c>
      <c r="AD646" s="89">
        <f t="shared" si="117"/>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35" hidden="1" customHeight="1" outlineLevel="2" x14ac:dyDescent="0.25">
      <c r="A647" s="107"/>
      <c r="B647" s="98"/>
      <c r="C647" s="18"/>
      <c r="D647" s="18"/>
      <c r="E647" s="18"/>
      <c r="F647" s="14"/>
      <c r="I647" s="104" t="s">
        <v>393</v>
      </c>
      <c r="J647" s="115">
        <f t="shared" si="124"/>
        <v>0.51471523224725868</v>
      </c>
      <c r="K647" s="115">
        <f t="shared" si="124"/>
        <v>7.4999999999999997E-2</v>
      </c>
      <c r="L647" s="100">
        <f>L$637</f>
        <v>1200</v>
      </c>
      <c r="M647" s="88"/>
      <c r="N647" s="252">
        <f t="shared" si="109"/>
        <v>0.55221523224725866</v>
      </c>
      <c r="P647" s="252">
        <f t="shared" si="110"/>
        <v>0.4772152322472587</v>
      </c>
      <c r="S647" s="561">
        <f t="shared" si="111"/>
        <v>0.5</v>
      </c>
      <c r="T647" s="561">
        <f t="shared" si="112"/>
        <v>0.5</v>
      </c>
      <c r="AC647" s="89">
        <f t="shared" si="116"/>
        <v>1</v>
      </c>
      <c r="AD647" s="89">
        <f t="shared" si="117"/>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35" hidden="1" customHeight="1" outlineLevel="2" x14ac:dyDescent="0.25">
      <c r="A648" s="107"/>
      <c r="B648" s="98"/>
      <c r="C648" s="18"/>
      <c r="D648" s="18"/>
      <c r="E648" s="18"/>
      <c r="F648" s="14"/>
      <c r="H648" s="109" t="s">
        <v>790</v>
      </c>
      <c r="I648" s="104" t="s">
        <v>384</v>
      </c>
      <c r="J648" s="813">
        <f t="shared" ref="J648:K649" si="125">J$629</f>
        <v>0.68</v>
      </c>
      <c r="K648" s="813">
        <f t="shared" si="125"/>
        <v>5.5E-2</v>
      </c>
      <c r="L648" s="683">
        <f>L$629</f>
        <v>150</v>
      </c>
      <c r="M648" s="88"/>
      <c r="N648" s="252">
        <f t="shared" si="109"/>
        <v>0.70750000000000002</v>
      </c>
      <c r="P648" s="252">
        <f t="shared" si="110"/>
        <v>0.65250000000000008</v>
      </c>
      <c r="S648" s="561">
        <f t="shared" si="111"/>
        <v>0.68</v>
      </c>
      <c r="T648" s="561">
        <f t="shared" si="112"/>
        <v>0.68</v>
      </c>
      <c r="AC648" s="89">
        <f t="shared" si="116"/>
        <v>2</v>
      </c>
      <c r="AD648" s="89">
        <f t="shared" si="117"/>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35" hidden="1" customHeight="1" outlineLevel="2" x14ac:dyDescent="0.25">
      <c r="A649" s="107"/>
      <c r="B649" s="98"/>
      <c r="C649" s="18"/>
      <c r="D649" s="18"/>
      <c r="E649" s="18"/>
      <c r="F649" s="14"/>
      <c r="I649" s="104" t="s">
        <v>385</v>
      </c>
      <c r="J649" s="115">
        <f t="shared" si="125"/>
        <v>0.68</v>
      </c>
      <c r="K649" s="115">
        <f t="shared" si="125"/>
        <v>5.5E-2</v>
      </c>
      <c r="L649" s="100">
        <f>L$629</f>
        <v>150</v>
      </c>
      <c r="M649" s="88"/>
      <c r="N649" s="252">
        <f t="shared" si="109"/>
        <v>0.70750000000000002</v>
      </c>
      <c r="P649" s="252">
        <f t="shared" si="110"/>
        <v>0.65250000000000008</v>
      </c>
      <c r="S649" s="561">
        <f t="shared" si="111"/>
        <v>0.68</v>
      </c>
      <c r="T649" s="561">
        <f t="shared" si="112"/>
        <v>0.68</v>
      </c>
      <c r="AC649" s="89">
        <f t="shared" si="116"/>
        <v>2</v>
      </c>
      <c r="AD649" s="89">
        <f t="shared" si="117"/>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35" hidden="1" customHeight="1" outlineLevel="2" x14ac:dyDescent="0.25">
      <c r="A650" s="107"/>
      <c r="B650" s="98"/>
      <c r="C650" s="18"/>
      <c r="D650" s="18"/>
      <c r="E650" s="18"/>
      <c r="F650" s="14"/>
      <c r="I650" s="104" t="s">
        <v>386</v>
      </c>
      <c r="J650" s="115">
        <f t="shared" ref="J650:K650" si="126">J$630</f>
        <v>0.68</v>
      </c>
      <c r="K650" s="115">
        <f t="shared" si="126"/>
        <v>5.5E-2</v>
      </c>
      <c r="L650" s="100">
        <f>L$630</f>
        <v>100</v>
      </c>
      <c r="M650" s="88"/>
      <c r="N650" s="252">
        <f t="shared" si="109"/>
        <v>0.70750000000000002</v>
      </c>
      <c r="P650" s="252">
        <f t="shared" si="110"/>
        <v>0.65250000000000008</v>
      </c>
      <c r="S650" s="561">
        <f t="shared" si="111"/>
        <v>0.68</v>
      </c>
      <c r="T650" s="561">
        <f t="shared" si="112"/>
        <v>0.68</v>
      </c>
      <c r="AC650" s="89">
        <f t="shared" si="116"/>
        <v>2</v>
      </c>
      <c r="AD650" s="89">
        <f t="shared" si="117"/>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35" hidden="1" customHeight="1" outlineLevel="2" x14ac:dyDescent="0.25">
      <c r="A651" s="107"/>
      <c r="B651" s="98"/>
      <c r="C651" s="18"/>
      <c r="D651" s="18"/>
      <c r="E651" s="18"/>
      <c r="F651" s="14"/>
      <c r="I651" s="104" t="s">
        <v>387</v>
      </c>
      <c r="J651" s="115">
        <f t="shared" ref="J651:K651" si="127">J$631</f>
        <v>0.68</v>
      </c>
      <c r="K651" s="115">
        <f t="shared" si="127"/>
        <v>5.5E-2</v>
      </c>
      <c r="L651" s="100">
        <f>L$631</f>
        <v>200</v>
      </c>
      <c r="M651" s="88"/>
      <c r="N651" s="252">
        <f t="shared" si="109"/>
        <v>0.70750000000000002</v>
      </c>
      <c r="P651" s="252">
        <f t="shared" si="110"/>
        <v>0.65250000000000008</v>
      </c>
      <c r="S651" s="561">
        <f t="shared" si="111"/>
        <v>0.70000000000000007</v>
      </c>
      <c r="T651" s="561">
        <f t="shared" si="112"/>
        <v>0.68</v>
      </c>
      <c r="AC651" s="89">
        <f t="shared" si="116"/>
        <v>2</v>
      </c>
      <c r="AD651" s="89">
        <f t="shared" si="117"/>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35" hidden="1" customHeight="1" outlineLevel="2" x14ac:dyDescent="0.25">
      <c r="A652" s="107"/>
      <c r="B652" s="98"/>
      <c r="C652" s="18"/>
      <c r="D652" s="18"/>
      <c r="E652" s="18"/>
      <c r="F652" s="14"/>
      <c r="I652" s="104" t="s">
        <v>388</v>
      </c>
      <c r="J652" s="115">
        <f t="shared" ref="J652:K652" si="128">J$632</f>
        <v>0.66</v>
      </c>
      <c r="K652" s="115">
        <f t="shared" si="128"/>
        <v>8.5000000000000006E-2</v>
      </c>
      <c r="L652" s="100">
        <f>L$632</f>
        <v>300</v>
      </c>
      <c r="M652" s="88"/>
      <c r="N652" s="252">
        <f t="shared" si="109"/>
        <v>0.70250000000000001</v>
      </c>
      <c r="P652" s="252">
        <f t="shared" si="110"/>
        <v>0.61750000000000005</v>
      </c>
      <c r="S652" s="561">
        <f t="shared" si="111"/>
        <v>0.74</v>
      </c>
      <c r="T652" s="561">
        <f t="shared" si="112"/>
        <v>0.65999999999999992</v>
      </c>
      <c r="AC652" s="89">
        <f t="shared" si="116"/>
        <v>2</v>
      </c>
      <c r="AD652" s="89">
        <f t="shared" si="117"/>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35" hidden="1" customHeight="1" outlineLevel="2" x14ac:dyDescent="0.25">
      <c r="A653" s="107"/>
      <c r="B653" s="98"/>
      <c r="C653" s="18"/>
      <c r="D653" s="18"/>
      <c r="E653" s="18"/>
      <c r="F653" s="14"/>
      <c r="I653" s="104" t="s">
        <v>389</v>
      </c>
      <c r="J653" s="115">
        <f t="shared" ref="J653:K653" si="129">J$633</f>
        <v>0.64</v>
      </c>
      <c r="K653" s="115">
        <f t="shared" si="129"/>
        <v>0.185</v>
      </c>
      <c r="L653" s="100">
        <f>L$633</f>
        <v>1000</v>
      </c>
      <c r="M653" s="88"/>
      <c r="N653" s="252">
        <f t="shared" si="109"/>
        <v>0.73250000000000004</v>
      </c>
      <c r="P653" s="252">
        <f t="shared" si="110"/>
        <v>0.54749999999999999</v>
      </c>
      <c r="S653" s="561">
        <f t="shared" si="111"/>
        <v>0.74</v>
      </c>
      <c r="T653" s="561">
        <f t="shared" si="112"/>
        <v>0.55999999999999994</v>
      </c>
      <c r="AC653" s="89">
        <f t="shared" si="116"/>
        <v>2</v>
      </c>
      <c r="AD653" s="89">
        <f t="shared" si="117"/>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35" hidden="1" customHeight="1" outlineLevel="2" x14ac:dyDescent="0.25">
      <c r="A654" s="107"/>
      <c r="B654" s="98"/>
      <c r="C654" s="18"/>
      <c r="D654" s="18"/>
      <c r="E654" s="18"/>
      <c r="F654" s="14"/>
      <c r="I654" s="104" t="s">
        <v>390</v>
      </c>
      <c r="J654" s="115">
        <f t="shared" ref="J654:K654" si="130">AVERAGE(J$634:J$635)</f>
        <v>0.57488824562535323</v>
      </c>
      <c r="K654" s="115">
        <f t="shared" si="130"/>
        <v>0.15</v>
      </c>
      <c r="L654" s="100">
        <f>AVERAGE(L$634:L$635)</f>
        <v>3750</v>
      </c>
      <c r="M654" s="88"/>
      <c r="N654" s="252">
        <f t="shared" si="109"/>
        <v>0.64988824562535319</v>
      </c>
      <c r="P654" s="252">
        <f t="shared" si="110"/>
        <v>0.49988824562535322</v>
      </c>
      <c r="S654" s="561">
        <f t="shared" si="111"/>
        <v>0.55999999999999994</v>
      </c>
      <c r="T654" s="561">
        <f t="shared" si="112"/>
        <v>0.40999999999999992</v>
      </c>
      <c r="AC654" s="89">
        <f t="shared" si="116"/>
        <v>2</v>
      </c>
      <c r="AD654" s="89">
        <f t="shared" si="117"/>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35" hidden="1" customHeight="1" outlineLevel="2" x14ac:dyDescent="0.25">
      <c r="A655" s="107"/>
      <c r="B655" s="98"/>
      <c r="C655" s="18"/>
      <c r="D655" s="18"/>
      <c r="E655" s="18"/>
      <c r="F655" s="14"/>
      <c r="I655" s="104" t="s">
        <v>391</v>
      </c>
      <c r="J655" s="115">
        <f t="shared" ref="J655:K655" si="131">J$636</f>
        <v>0.53593591918065975</v>
      </c>
      <c r="K655" s="115">
        <f t="shared" si="131"/>
        <v>0.105</v>
      </c>
      <c r="L655" s="100">
        <f>L$636</f>
        <v>2200</v>
      </c>
      <c r="M655" s="88"/>
      <c r="N655" s="252">
        <f t="shared" si="109"/>
        <v>0.58843591918065974</v>
      </c>
      <c r="P655" s="252">
        <f t="shared" si="110"/>
        <v>0.48343591918065976</v>
      </c>
      <c r="S655" s="561">
        <f t="shared" si="111"/>
        <v>0.54999999999999993</v>
      </c>
      <c r="T655" s="561">
        <f t="shared" si="112"/>
        <v>0.54999999999999993</v>
      </c>
      <c r="AC655" s="89">
        <f t="shared" si="116"/>
        <v>2</v>
      </c>
      <c r="AD655" s="89">
        <f t="shared" si="117"/>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35" hidden="1" customHeight="1" outlineLevel="2" x14ac:dyDescent="0.25">
      <c r="A656" s="107"/>
      <c r="B656" s="98"/>
      <c r="C656" s="18"/>
      <c r="D656" s="18"/>
      <c r="E656" s="18"/>
      <c r="F656" s="14"/>
      <c r="I656" s="104" t="s">
        <v>392</v>
      </c>
      <c r="J656" s="115">
        <f t="shared" ref="J656:K657" si="132">J$637</f>
        <v>0.51471523224725868</v>
      </c>
      <c r="K656" s="115">
        <f t="shared" si="132"/>
        <v>7.4999999999999997E-2</v>
      </c>
      <c r="L656" s="100">
        <f>L$637</f>
        <v>1200</v>
      </c>
      <c r="M656" s="88"/>
      <c r="N656" s="252">
        <f t="shared" si="109"/>
        <v>0.55221523224725866</v>
      </c>
      <c r="P656" s="252">
        <f t="shared" si="110"/>
        <v>0.4772152322472587</v>
      </c>
      <c r="S656" s="561">
        <f t="shared" si="111"/>
        <v>0.53</v>
      </c>
      <c r="T656" s="561">
        <f t="shared" si="112"/>
        <v>0.53</v>
      </c>
      <c r="AC656" s="89">
        <f t="shared" si="116"/>
        <v>2</v>
      </c>
      <c r="AD656" s="89">
        <f t="shared" si="117"/>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35" hidden="1" customHeight="1" outlineLevel="2" x14ac:dyDescent="0.25">
      <c r="A657" s="107"/>
      <c r="B657" s="98"/>
      <c r="C657" s="18"/>
      <c r="D657" s="18"/>
      <c r="E657" s="18"/>
      <c r="F657" s="14"/>
      <c r="I657" s="104" t="s">
        <v>393</v>
      </c>
      <c r="J657" s="115">
        <f t="shared" si="132"/>
        <v>0.51471523224725868</v>
      </c>
      <c r="K657" s="115">
        <f t="shared" si="132"/>
        <v>7.4999999999999997E-2</v>
      </c>
      <c r="L657" s="100">
        <f>L$637</f>
        <v>1200</v>
      </c>
      <c r="M657" s="88"/>
      <c r="N657" s="252">
        <f t="shared" si="109"/>
        <v>0.55221523224725866</v>
      </c>
      <c r="P657" s="252">
        <f t="shared" si="110"/>
        <v>0.4772152322472587</v>
      </c>
      <c r="S657" s="561">
        <f t="shared" si="111"/>
        <v>0.5</v>
      </c>
      <c r="T657" s="561">
        <f t="shared" si="112"/>
        <v>0.5</v>
      </c>
      <c r="AC657" s="89">
        <f t="shared" si="116"/>
        <v>2</v>
      </c>
      <c r="AD657" s="89">
        <f t="shared" si="117"/>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35" hidden="1" customHeight="1" outlineLevel="2" x14ac:dyDescent="0.25">
      <c r="A658" s="107"/>
      <c r="B658" s="98"/>
      <c r="C658" s="18"/>
      <c r="D658" s="18"/>
      <c r="E658" s="18"/>
      <c r="F658" s="14"/>
      <c r="H658" s="109" t="s">
        <v>791</v>
      </c>
      <c r="I658" s="104" t="s">
        <v>384</v>
      </c>
      <c r="J658" s="813">
        <f t="shared" ref="J658:L659" si="133">J$629</f>
        <v>0.68</v>
      </c>
      <c r="K658" s="813">
        <f t="shared" si="133"/>
        <v>5.5E-2</v>
      </c>
      <c r="L658" s="683">
        <f>L$629</f>
        <v>150</v>
      </c>
      <c r="M658" s="88"/>
      <c r="N658" s="252">
        <f t="shared" si="109"/>
        <v>0.70750000000000002</v>
      </c>
      <c r="P658" s="252">
        <f t="shared" si="110"/>
        <v>0.65250000000000008</v>
      </c>
      <c r="S658" s="561">
        <f t="shared" si="111"/>
        <v>0.68</v>
      </c>
      <c r="T658" s="561">
        <f t="shared" si="112"/>
        <v>0.68</v>
      </c>
      <c r="AC658" s="89">
        <f t="shared" si="116"/>
        <v>3</v>
      </c>
      <c r="AD658" s="89">
        <f t="shared" si="117"/>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35" hidden="1" customHeight="1" outlineLevel="2" x14ac:dyDescent="0.25">
      <c r="A659" s="107"/>
      <c r="B659" s="98"/>
      <c r="C659" s="18"/>
      <c r="D659" s="18"/>
      <c r="E659" s="18"/>
      <c r="F659" s="14"/>
      <c r="I659" s="104" t="s">
        <v>385</v>
      </c>
      <c r="J659" s="115">
        <f t="shared" si="133"/>
        <v>0.68</v>
      </c>
      <c r="K659" s="115">
        <f t="shared" si="133"/>
        <v>5.5E-2</v>
      </c>
      <c r="L659" s="100">
        <f t="shared" si="133"/>
        <v>150</v>
      </c>
      <c r="M659" s="88"/>
      <c r="N659" s="252">
        <f t="shared" si="109"/>
        <v>0.70750000000000002</v>
      </c>
      <c r="P659" s="252">
        <f t="shared" si="110"/>
        <v>0.65250000000000008</v>
      </c>
      <c r="S659" s="561">
        <f t="shared" si="111"/>
        <v>0.68</v>
      </c>
      <c r="T659" s="561">
        <f t="shared" si="112"/>
        <v>0.68</v>
      </c>
      <c r="AC659" s="89">
        <f t="shared" si="116"/>
        <v>3</v>
      </c>
      <c r="AD659" s="89">
        <f t="shared" si="117"/>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35" hidden="1" customHeight="1" outlineLevel="2" x14ac:dyDescent="0.25">
      <c r="A660" s="107"/>
      <c r="B660" s="98"/>
      <c r="C660" s="18"/>
      <c r="D660" s="18"/>
      <c r="E660" s="18"/>
      <c r="F660" s="14"/>
      <c r="I660" s="104" t="s">
        <v>386</v>
      </c>
      <c r="J660" s="115">
        <f t="shared" ref="J660:L660" si="134">J$630</f>
        <v>0.68</v>
      </c>
      <c r="K660" s="115">
        <f t="shared" si="134"/>
        <v>5.5E-2</v>
      </c>
      <c r="L660" s="100">
        <f t="shared" si="134"/>
        <v>100</v>
      </c>
      <c r="M660" s="88"/>
      <c r="N660" s="252">
        <f t="shared" ref="N660:N691" si="135">$J660+$K660/2</f>
        <v>0.70750000000000002</v>
      </c>
      <c r="P660" s="252">
        <f t="shared" ref="P660:P691" si="136">$J660-$K660/2</f>
        <v>0.65250000000000008</v>
      </c>
      <c r="S660" s="561">
        <f t="shared" ref="S660:S691" si="137">MAX($J524:$R524)+$T524</f>
        <v>0.68</v>
      </c>
      <c r="T660" s="561">
        <f t="shared" ref="T660:T691" si="138">MIN($J524:$R524)+$T524-INDEX(DigSpread,$AD660+1,1)</f>
        <v>0.68</v>
      </c>
      <c r="AC660" s="89">
        <f t="shared" si="116"/>
        <v>3</v>
      </c>
      <c r="AD660" s="89">
        <f t="shared" si="117"/>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35" hidden="1" customHeight="1" outlineLevel="2" x14ac:dyDescent="0.25">
      <c r="A661" s="107"/>
      <c r="B661" s="98"/>
      <c r="C661" s="18"/>
      <c r="D661" s="18"/>
      <c r="E661" s="18"/>
      <c r="F661" s="14"/>
      <c r="I661" s="104" t="s">
        <v>387</v>
      </c>
      <c r="J661" s="115">
        <f t="shared" ref="J661:L661" si="139">J$631</f>
        <v>0.68</v>
      </c>
      <c r="K661" s="115">
        <f t="shared" si="139"/>
        <v>5.5E-2</v>
      </c>
      <c r="L661" s="100">
        <f t="shared" si="139"/>
        <v>200</v>
      </c>
      <c r="M661" s="88"/>
      <c r="N661" s="252">
        <f t="shared" si="135"/>
        <v>0.70750000000000002</v>
      </c>
      <c r="P661" s="252">
        <f t="shared" si="136"/>
        <v>0.65250000000000008</v>
      </c>
      <c r="S661" s="561">
        <f t="shared" si="137"/>
        <v>0.70000000000000007</v>
      </c>
      <c r="T661" s="561">
        <f t="shared" si="138"/>
        <v>0.68</v>
      </c>
      <c r="AC661" s="89">
        <f t="shared" si="116"/>
        <v>3</v>
      </c>
      <c r="AD661" s="89">
        <f t="shared" si="117"/>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35" hidden="1" customHeight="1" outlineLevel="2" x14ac:dyDescent="0.25">
      <c r="A662" s="107"/>
      <c r="B662" s="98"/>
      <c r="C662" s="18"/>
      <c r="D662" s="18"/>
      <c r="E662" s="18"/>
      <c r="F662" s="14"/>
      <c r="I662" s="104" t="s">
        <v>388</v>
      </c>
      <c r="J662" s="115">
        <f t="shared" ref="J662:L662" si="140">J$632</f>
        <v>0.66</v>
      </c>
      <c r="K662" s="115">
        <f t="shared" si="140"/>
        <v>8.5000000000000006E-2</v>
      </c>
      <c r="L662" s="100">
        <f t="shared" si="140"/>
        <v>300</v>
      </c>
      <c r="M662" s="88"/>
      <c r="N662" s="252">
        <f t="shared" si="135"/>
        <v>0.70250000000000001</v>
      </c>
      <c r="P662" s="252">
        <f t="shared" si="136"/>
        <v>0.61750000000000005</v>
      </c>
      <c r="S662" s="561">
        <f t="shared" si="137"/>
        <v>0.72</v>
      </c>
      <c r="T662" s="561">
        <f t="shared" si="138"/>
        <v>0.6399999999999999</v>
      </c>
      <c r="AC662" s="89">
        <f t="shared" si="116"/>
        <v>3</v>
      </c>
      <c r="AD662" s="89">
        <f t="shared" si="117"/>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35" hidden="1" customHeight="1" outlineLevel="2" x14ac:dyDescent="0.25">
      <c r="A663" s="107"/>
      <c r="B663" s="98"/>
      <c r="C663" s="18"/>
      <c r="D663" s="18"/>
      <c r="E663" s="18"/>
      <c r="F663" s="14"/>
      <c r="I663" s="104" t="s">
        <v>389</v>
      </c>
      <c r="J663" s="115">
        <f t="shared" ref="J663:L663" si="141">J$633</f>
        <v>0.64</v>
      </c>
      <c r="K663" s="115">
        <f t="shared" si="141"/>
        <v>0.185</v>
      </c>
      <c r="L663" s="100">
        <f t="shared" si="141"/>
        <v>1000</v>
      </c>
      <c r="M663" s="88"/>
      <c r="N663" s="252">
        <f t="shared" si="135"/>
        <v>0.73250000000000004</v>
      </c>
      <c r="P663" s="252">
        <f t="shared" si="136"/>
        <v>0.54749999999999999</v>
      </c>
      <c r="S663" s="561">
        <f t="shared" si="137"/>
        <v>0.72</v>
      </c>
      <c r="T663" s="561">
        <f t="shared" si="138"/>
        <v>0.53999999999999992</v>
      </c>
      <c r="AC663" s="89">
        <f t="shared" si="116"/>
        <v>3</v>
      </c>
      <c r="AD663" s="89">
        <f t="shared" si="117"/>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35" hidden="1" customHeight="1" outlineLevel="2" x14ac:dyDescent="0.25">
      <c r="A664" s="107"/>
      <c r="B664" s="98"/>
      <c r="C664" s="18"/>
      <c r="D664" s="18"/>
      <c r="E664" s="18"/>
      <c r="F664" s="14"/>
      <c r="I664" s="104" t="s">
        <v>390</v>
      </c>
      <c r="J664" s="115">
        <f t="shared" ref="J664:L664" si="142">AVERAGE(J$634:J$635)</f>
        <v>0.57488824562535323</v>
      </c>
      <c r="K664" s="115">
        <f t="shared" si="142"/>
        <v>0.15</v>
      </c>
      <c r="L664" s="100">
        <f t="shared" si="142"/>
        <v>3750</v>
      </c>
      <c r="M664" s="88"/>
      <c r="N664" s="252">
        <f t="shared" si="135"/>
        <v>0.64988824562535319</v>
      </c>
      <c r="P664" s="252">
        <f t="shared" si="136"/>
        <v>0.49988824562535322</v>
      </c>
      <c r="S664" s="561">
        <f t="shared" si="137"/>
        <v>0.55999999999999994</v>
      </c>
      <c r="T664" s="561">
        <f t="shared" si="138"/>
        <v>0.40999999999999992</v>
      </c>
      <c r="AC664" s="89">
        <f t="shared" si="116"/>
        <v>3</v>
      </c>
      <c r="AD664" s="89">
        <f t="shared" si="117"/>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35" hidden="1" customHeight="1" outlineLevel="2" x14ac:dyDescent="0.25">
      <c r="A665" s="107"/>
      <c r="B665" s="98"/>
      <c r="C665" s="18"/>
      <c r="D665" s="18"/>
      <c r="E665" s="18"/>
      <c r="F665" s="14"/>
      <c r="I665" s="104" t="s">
        <v>391</v>
      </c>
      <c r="J665" s="115">
        <f t="shared" ref="J665:L665" si="143">J$636</f>
        <v>0.53593591918065975</v>
      </c>
      <c r="K665" s="115">
        <f t="shared" si="143"/>
        <v>0.105</v>
      </c>
      <c r="L665" s="100">
        <f t="shared" si="143"/>
        <v>2200</v>
      </c>
      <c r="M665" s="88"/>
      <c r="N665" s="252">
        <f t="shared" si="135"/>
        <v>0.58843591918065974</v>
      </c>
      <c r="P665" s="252">
        <f t="shared" si="136"/>
        <v>0.48343591918065976</v>
      </c>
      <c r="S665" s="561">
        <f t="shared" si="137"/>
        <v>0.54999999999999993</v>
      </c>
      <c r="T665" s="561">
        <f t="shared" si="138"/>
        <v>0.54999999999999993</v>
      </c>
      <c r="AC665" s="89">
        <f t="shared" si="116"/>
        <v>3</v>
      </c>
      <c r="AD665" s="89">
        <f t="shared" si="117"/>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35" hidden="1" customHeight="1" outlineLevel="2" x14ac:dyDescent="0.25">
      <c r="A666" s="107"/>
      <c r="B666" s="98"/>
      <c r="C666" s="18"/>
      <c r="D666" s="18"/>
      <c r="E666" s="18"/>
      <c r="F666" s="14"/>
      <c r="I666" s="104" t="s">
        <v>392</v>
      </c>
      <c r="J666" s="115">
        <f t="shared" ref="J666:L667" si="144">J$637</f>
        <v>0.51471523224725868</v>
      </c>
      <c r="K666" s="115">
        <f t="shared" si="144"/>
        <v>7.4999999999999997E-2</v>
      </c>
      <c r="L666" s="100">
        <f t="shared" si="144"/>
        <v>1200</v>
      </c>
      <c r="M666" s="88"/>
      <c r="N666" s="252">
        <f t="shared" si="135"/>
        <v>0.55221523224725866</v>
      </c>
      <c r="P666" s="252">
        <f t="shared" si="136"/>
        <v>0.4772152322472587</v>
      </c>
      <c r="S666" s="561">
        <f t="shared" si="137"/>
        <v>0.53</v>
      </c>
      <c r="T666" s="561">
        <f t="shared" si="138"/>
        <v>0.53</v>
      </c>
      <c r="AC666" s="89">
        <f t="shared" si="116"/>
        <v>3</v>
      </c>
      <c r="AD666" s="89">
        <f t="shared" si="117"/>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35" hidden="1" customHeight="1" outlineLevel="2" x14ac:dyDescent="0.25">
      <c r="A667" s="107"/>
      <c r="B667" s="98"/>
      <c r="C667" s="18"/>
      <c r="D667" s="18"/>
      <c r="E667" s="18"/>
      <c r="F667" s="14"/>
      <c r="I667" s="104" t="s">
        <v>393</v>
      </c>
      <c r="J667" s="115">
        <f t="shared" si="144"/>
        <v>0.51471523224725868</v>
      </c>
      <c r="K667" s="115">
        <f t="shared" si="144"/>
        <v>7.4999999999999997E-2</v>
      </c>
      <c r="L667" s="100">
        <f t="shared" si="144"/>
        <v>1200</v>
      </c>
      <c r="M667" s="88"/>
      <c r="N667" s="252">
        <f t="shared" si="135"/>
        <v>0.55221523224725866</v>
      </c>
      <c r="P667" s="252">
        <f t="shared" si="136"/>
        <v>0.4772152322472587</v>
      </c>
      <c r="S667" s="561">
        <f t="shared" si="137"/>
        <v>0.5</v>
      </c>
      <c r="T667" s="561">
        <f t="shared" si="138"/>
        <v>0.5</v>
      </c>
      <c r="AC667" s="89">
        <f t="shared" si="116"/>
        <v>3</v>
      </c>
      <c r="AD667" s="89">
        <f t="shared" si="117"/>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35" hidden="1" customHeight="1" outlineLevel="2" x14ac:dyDescent="0.25">
      <c r="A668" s="107"/>
      <c r="B668" s="98"/>
      <c r="C668" s="18"/>
      <c r="D668" s="18"/>
      <c r="E668" s="18"/>
      <c r="F668" s="14"/>
      <c r="H668" s="109" t="s">
        <v>792</v>
      </c>
      <c r="I668" s="104" t="s">
        <v>384</v>
      </c>
      <c r="J668" s="813">
        <f t="shared" ref="J668:L669" si="145">J$629</f>
        <v>0.68</v>
      </c>
      <c r="K668" s="813">
        <f t="shared" si="145"/>
        <v>5.5E-2</v>
      </c>
      <c r="L668" s="683">
        <f>L$629</f>
        <v>150</v>
      </c>
      <c r="M668" s="88"/>
      <c r="N668" s="252">
        <f t="shared" si="135"/>
        <v>0.70750000000000002</v>
      </c>
      <c r="P668" s="252">
        <f t="shared" si="136"/>
        <v>0.65250000000000008</v>
      </c>
      <c r="S668" s="561">
        <f t="shared" si="137"/>
        <v>0.68</v>
      </c>
      <c r="T668" s="561">
        <f t="shared" si="138"/>
        <v>0.68</v>
      </c>
      <c r="AC668" s="89">
        <f t="shared" si="116"/>
        <v>4</v>
      </c>
      <c r="AD668" s="89">
        <f t="shared" si="117"/>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35" hidden="1" customHeight="1" outlineLevel="2" x14ac:dyDescent="0.25">
      <c r="A669" s="107"/>
      <c r="B669" s="98"/>
      <c r="C669" s="18"/>
      <c r="D669" s="18"/>
      <c r="E669" s="18"/>
      <c r="F669" s="14"/>
      <c r="I669" s="104" t="s">
        <v>385</v>
      </c>
      <c r="J669" s="115">
        <f t="shared" si="145"/>
        <v>0.68</v>
      </c>
      <c r="K669" s="115">
        <f t="shared" si="145"/>
        <v>5.5E-2</v>
      </c>
      <c r="L669" s="100">
        <f t="shared" si="145"/>
        <v>150</v>
      </c>
      <c r="M669" s="88"/>
      <c r="N669" s="252">
        <f t="shared" si="135"/>
        <v>0.70750000000000002</v>
      </c>
      <c r="P669" s="252">
        <f t="shared" si="136"/>
        <v>0.65250000000000008</v>
      </c>
      <c r="S669" s="561">
        <f t="shared" si="137"/>
        <v>0.68</v>
      </c>
      <c r="T669" s="561">
        <f t="shared" si="138"/>
        <v>0.68</v>
      </c>
      <c r="AC669" s="89">
        <f t="shared" si="116"/>
        <v>4</v>
      </c>
      <c r="AD669" s="89">
        <f t="shared" si="117"/>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35" hidden="1" customHeight="1" outlineLevel="2" x14ac:dyDescent="0.25">
      <c r="A670" s="107"/>
      <c r="B670" s="98"/>
      <c r="C670" s="18"/>
      <c r="D670" s="18"/>
      <c r="E670" s="18"/>
      <c r="F670" s="14"/>
      <c r="I670" s="104" t="s">
        <v>386</v>
      </c>
      <c r="J670" s="115">
        <f t="shared" ref="J670:L670" si="146">J$630</f>
        <v>0.68</v>
      </c>
      <c r="K670" s="115">
        <f t="shared" si="146"/>
        <v>5.5E-2</v>
      </c>
      <c r="L670" s="100">
        <f t="shared" si="146"/>
        <v>100</v>
      </c>
      <c r="M670" s="88"/>
      <c r="N670" s="252">
        <f t="shared" si="135"/>
        <v>0.70750000000000002</v>
      </c>
      <c r="P670" s="252">
        <f t="shared" si="136"/>
        <v>0.65250000000000008</v>
      </c>
      <c r="S670" s="561">
        <f t="shared" si="137"/>
        <v>0.68</v>
      </c>
      <c r="T670" s="561">
        <f t="shared" si="138"/>
        <v>0.68</v>
      </c>
      <c r="AC670" s="89">
        <f t="shared" si="116"/>
        <v>4</v>
      </c>
      <c r="AD670" s="89">
        <f t="shared" si="117"/>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35" hidden="1" customHeight="1" outlineLevel="2" x14ac:dyDescent="0.25">
      <c r="A671" s="107"/>
      <c r="B671" s="98"/>
      <c r="C671" s="18"/>
      <c r="D671" s="18"/>
      <c r="E671" s="18"/>
      <c r="F671" s="14"/>
      <c r="I671" s="104" t="s">
        <v>387</v>
      </c>
      <c r="J671" s="115">
        <f t="shared" ref="J671:L671" si="147">J$631</f>
        <v>0.68</v>
      </c>
      <c r="K671" s="115">
        <f t="shared" si="147"/>
        <v>5.5E-2</v>
      </c>
      <c r="L671" s="100">
        <f t="shared" si="147"/>
        <v>200</v>
      </c>
      <c r="M671" s="88"/>
      <c r="N671" s="252">
        <f t="shared" si="135"/>
        <v>0.70750000000000002</v>
      </c>
      <c r="P671" s="252">
        <f t="shared" si="136"/>
        <v>0.65250000000000008</v>
      </c>
      <c r="S671" s="561">
        <f t="shared" si="137"/>
        <v>0.70000000000000007</v>
      </c>
      <c r="T671" s="561">
        <f t="shared" si="138"/>
        <v>0.68</v>
      </c>
      <c r="AC671" s="89">
        <f t="shared" si="116"/>
        <v>4</v>
      </c>
      <c r="AD671" s="89">
        <f t="shared" si="117"/>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35" hidden="1" customHeight="1" outlineLevel="2" x14ac:dyDescent="0.25">
      <c r="A672" s="107"/>
      <c r="B672" s="98"/>
      <c r="C672" s="18"/>
      <c r="D672" s="18"/>
      <c r="E672" s="18"/>
      <c r="F672" s="14"/>
      <c r="I672" s="104" t="s">
        <v>388</v>
      </c>
      <c r="J672" s="115">
        <f t="shared" ref="J672:L672" si="148">J$632</f>
        <v>0.66</v>
      </c>
      <c r="K672" s="115">
        <f t="shared" si="148"/>
        <v>8.5000000000000006E-2</v>
      </c>
      <c r="L672" s="100">
        <f t="shared" si="148"/>
        <v>300</v>
      </c>
      <c r="M672" s="88"/>
      <c r="N672" s="252">
        <f t="shared" si="135"/>
        <v>0.70250000000000001</v>
      </c>
      <c r="P672" s="252">
        <f t="shared" si="136"/>
        <v>0.61750000000000005</v>
      </c>
      <c r="S672" s="561">
        <f t="shared" si="137"/>
        <v>0.73</v>
      </c>
      <c r="T672" s="561">
        <f t="shared" si="138"/>
        <v>0.64999999999999991</v>
      </c>
      <c r="AC672" s="89">
        <f t="shared" si="116"/>
        <v>4</v>
      </c>
      <c r="AD672" s="89">
        <f t="shared" si="117"/>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35" hidden="1" customHeight="1" outlineLevel="2" x14ac:dyDescent="0.25">
      <c r="A673" s="107"/>
      <c r="B673" s="98"/>
      <c r="C673" s="18"/>
      <c r="D673" s="18"/>
      <c r="E673" s="18"/>
      <c r="F673" s="14"/>
      <c r="I673" s="104" t="s">
        <v>389</v>
      </c>
      <c r="J673" s="115">
        <f t="shared" ref="J673:L673" si="149">J$633</f>
        <v>0.64</v>
      </c>
      <c r="K673" s="115">
        <f t="shared" si="149"/>
        <v>0.185</v>
      </c>
      <c r="L673" s="100">
        <f t="shared" si="149"/>
        <v>1000</v>
      </c>
      <c r="M673" s="88"/>
      <c r="N673" s="252">
        <f t="shared" si="135"/>
        <v>0.73250000000000004</v>
      </c>
      <c r="P673" s="252">
        <f t="shared" si="136"/>
        <v>0.54749999999999999</v>
      </c>
      <c r="S673" s="561">
        <f t="shared" si="137"/>
        <v>0.73</v>
      </c>
      <c r="T673" s="561">
        <f t="shared" si="138"/>
        <v>0.54999999999999993</v>
      </c>
      <c r="AC673" s="89">
        <f t="shared" si="116"/>
        <v>4</v>
      </c>
      <c r="AD673" s="89">
        <f t="shared" si="117"/>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35" hidden="1" customHeight="1" outlineLevel="2" x14ac:dyDescent="0.25">
      <c r="A674" s="107"/>
      <c r="B674" s="98"/>
      <c r="C674" s="18"/>
      <c r="D674" s="18"/>
      <c r="E674" s="18"/>
      <c r="F674" s="14"/>
      <c r="I674" s="104" t="s">
        <v>390</v>
      </c>
      <c r="J674" s="115">
        <f t="shared" ref="J674:L674" si="150">AVERAGE(J$634:J$635)</f>
        <v>0.57488824562535323</v>
      </c>
      <c r="K674" s="115">
        <f t="shared" si="150"/>
        <v>0.15</v>
      </c>
      <c r="L674" s="100">
        <f t="shared" si="150"/>
        <v>3750</v>
      </c>
      <c r="M674" s="88"/>
      <c r="N674" s="252">
        <f t="shared" si="135"/>
        <v>0.64988824562535319</v>
      </c>
      <c r="P674" s="252">
        <f t="shared" si="136"/>
        <v>0.49988824562535322</v>
      </c>
      <c r="S674" s="561">
        <f t="shared" si="137"/>
        <v>0.55999999999999994</v>
      </c>
      <c r="T674" s="561">
        <f t="shared" si="138"/>
        <v>0.40999999999999992</v>
      </c>
      <c r="AC674" s="89">
        <f t="shared" si="116"/>
        <v>4</v>
      </c>
      <c r="AD674" s="89">
        <f t="shared" si="117"/>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35" hidden="1" customHeight="1" outlineLevel="2" x14ac:dyDescent="0.25">
      <c r="A675" s="107"/>
      <c r="B675" s="98"/>
      <c r="C675" s="18"/>
      <c r="D675" s="18"/>
      <c r="E675" s="18"/>
      <c r="F675" s="14"/>
      <c r="I675" s="104" t="s">
        <v>391</v>
      </c>
      <c r="J675" s="115">
        <f t="shared" ref="J675:L675" si="151">J$636</f>
        <v>0.53593591918065975</v>
      </c>
      <c r="K675" s="115">
        <f t="shared" si="151"/>
        <v>0.105</v>
      </c>
      <c r="L675" s="100">
        <f t="shared" si="151"/>
        <v>2200</v>
      </c>
      <c r="M675" s="88"/>
      <c r="N675" s="252">
        <f t="shared" si="135"/>
        <v>0.58843591918065974</v>
      </c>
      <c r="P675" s="252">
        <f t="shared" si="136"/>
        <v>0.48343591918065976</v>
      </c>
      <c r="S675" s="561">
        <f t="shared" si="137"/>
        <v>0.54999999999999993</v>
      </c>
      <c r="T675" s="561">
        <f t="shared" si="138"/>
        <v>0.54999999999999993</v>
      </c>
      <c r="AC675" s="89">
        <f t="shared" si="116"/>
        <v>4</v>
      </c>
      <c r="AD675" s="89">
        <f t="shared" si="117"/>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35" hidden="1" customHeight="1" outlineLevel="2" x14ac:dyDescent="0.25">
      <c r="A676" s="107"/>
      <c r="B676" s="98"/>
      <c r="C676" s="18"/>
      <c r="D676" s="18"/>
      <c r="E676" s="18"/>
      <c r="F676" s="14"/>
      <c r="I676" s="104" t="s">
        <v>392</v>
      </c>
      <c r="J676" s="115">
        <f t="shared" ref="J676:L677" si="152">J$637</f>
        <v>0.51471523224725868</v>
      </c>
      <c r="K676" s="115">
        <f t="shared" si="152"/>
        <v>7.4999999999999997E-2</v>
      </c>
      <c r="L676" s="100">
        <f t="shared" si="152"/>
        <v>1200</v>
      </c>
      <c r="M676" s="88"/>
      <c r="N676" s="252">
        <f t="shared" si="135"/>
        <v>0.55221523224725866</v>
      </c>
      <c r="P676" s="252">
        <f t="shared" si="136"/>
        <v>0.4772152322472587</v>
      </c>
      <c r="S676" s="561">
        <f t="shared" si="137"/>
        <v>0.53</v>
      </c>
      <c r="T676" s="561">
        <f t="shared" si="138"/>
        <v>0.53</v>
      </c>
      <c r="AC676" s="89">
        <f t="shared" si="116"/>
        <v>4</v>
      </c>
      <c r="AD676" s="89">
        <f t="shared" si="117"/>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35" hidden="1" customHeight="1" outlineLevel="2" x14ac:dyDescent="0.25">
      <c r="A677" s="107"/>
      <c r="B677" s="98"/>
      <c r="C677" s="18"/>
      <c r="D677" s="18"/>
      <c r="E677" s="18"/>
      <c r="F677" s="14"/>
      <c r="I677" s="104" t="s">
        <v>393</v>
      </c>
      <c r="J677" s="115">
        <f t="shared" si="152"/>
        <v>0.51471523224725868</v>
      </c>
      <c r="K677" s="115">
        <f t="shared" si="152"/>
        <v>7.4999999999999997E-2</v>
      </c>
      <c r="L677" s="100">
        <f t="shared" si="152"/>
        <v>1200</v>
      </c>
      <c r="M677" s="88"/>
      <c r="N677" s="252">
        <f t="shared" si="135"/>
        <v>0.55221523224725866</v>
      </c>
      <c r="P677" s="252">
        <f t="shared" si="136"/>
        <v>0.4772152322472587</v>
      </c>
      <c r="S677" s="561">
        <f t="shared" si="137"/>
        <v>0.5</v>
      </c>
      <c r="T677" s="561">
        <f t="shared" si="138"/>
        <v>0.5</v>
      </c>
      <c r="AC677" s="89">
        <f t="shared" si="116"/>
        <v>4</v>
      </c>
      <c r="AD677" s="89">
        <f t="shared" si="117"/>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35" hidden="1" customHeight="1" outlineLevel="2" x14ac:dyDescent="0.25">
      <c r="A678" s="107"/>
      <c r="B678" s="98"/>
      <c r="C678" s="18"/>
      <c r="D678" s="18"/>
      <c r="E678" s="18"/>
      <c r="F678" s="14"/>
      <c r="H678" s="109" t="s">
        <v>793</v>
      </c>
      <c r="I678" s="104" t="s">
        <v>384</v>
      </c>
      <c r="J678" s="813">
        <f t="shared" ref="J678:L678" si="153">J$628</f>
        <v>0.5</v>
      </c>
      <c r="K678" s="813">
        <f t="shared" si="153"/>
        <v>5.5E-2</v>
      </c>
      <c r="L678" s="683">
        <f t="shared" si="153"/>
        <v>850</v>
      </c>
      <c r="M678" s="88"/>
      <c r="N678" s="252">
        <f t="shared" si="135"/>
        <v>0.52749999999999997</v>
      </c>
      <c r="P678" s="252">
        <f t="shared" si="136"/>
        <v>0.47249999999999998</v>
      </c>
      <c r="S678" s="561">
        <f t="shared" si="137"/>
        <v>0.5</v>
      </c>
      <c r="T678" s="561">
        <f t="shared" si="138"/>
        <v>0.5</v>
      </c>
      <c r="AC678" s="89">
        <f t="shared" si="116"/>
        <v>5</v>
      </c>
      <c r="AD678" s="89">
        <f t="shared" si="117"/>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35" hidden="1" customHeight="1" outlineLevel="2" x14ac:dyDescent="0.25">
      <c r="A679" s="107"/>
      <c r="B679" s="98"/>
      <c r="C679" s="18"/>
      <c r="D679" s="18"/>
      <c r="E679" s="18"/>
      <c r="F679" s="14"/>
      <c r="I679" s="104" t="s">
        <v>385</v>
      </c>
      <c r="J679" s="115">
        <f t="shared" ref="J679:L679" si="154">J$629</f>
        <v>0.68</v>
      </c>
      <c r="K679" s="115">
        <f t="shared" si="154"/>
        <v>5.5E-2</v>
      </c>
      <c r="L679" s="100">
        <f t="shared" si="154"/>
        <v>150</v>
      </c>
      <c r="M679" s="88"/>
      <c r="N679" s="252">
        <f t="shared" si="135"/>
        <v>0.70750000000000002</v>
      </c>
      <c r="P679" s="252">
        <f t="shared" si="136"/>
        <v>0.65250000000000008</v>
      </c>
      <c r="S679" s="561">
        <f t="shared" si="137"/>
        <v>0.68</v>
      </c>
      <c r="T679" s="561">
        <f t="shared" si="138"/>
        <v>0.68</v>
      </c>
      <c r="AC679" s="89">
        <f t="shared" si="116"/>
        <v>5</v>
      </c>
      <c r="AD679" s="89">
        <f t="shared" si="117"/>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35" hidden="1" customHeight="1" outlineLevel="2" x14ac:dyDescent="0.25">
      <c r="A680" s="107"/>
      <c r="B680" s="98"/>
      <c r="C680" s="18"/>
      <c r="D680" s="18"/>
      <c r="E680" s="18"/>
      <c r="F680" s="14"/>
      <c r="I680" s="104" t="s">
        <v>386</v>
      </c>
      <c r="J680" s="115">
        <f t="shared" ref="J680:L680" si="155">J$630</f>
        <v>0.68</v>
      </c>
      <c r="K680" s="115">
        <f t="shared" si="155"/>
        <v>5.5E-2</v>
      </c>
      <c r="L680" s="100">
        <f t="shared" si="155"/>
        <v>100</v>
      </c>
      <c r="M680" s="88"/>
      <c r="N680" s="252">
        <f t="shared" si="135"/>
        <v>0.70750000000000002</v>
      </c>
      <c r="P680" s="252">
        <f t="shared" si="136"/>
        <v>0.65250000000000008</v>
      </c>
      <c r="S680" s="561">
        <f t="shared" si="137"/>
        <v>0.68</v>
      </c>
      <c r="T680" s="561">
        <f t="shared" si="138"/>
        <v>0.68</v>
      </c>
      <c r="AC680" s="89">
        <f t="shared" si="116"/>
        <v>5</v>
      </c>
      <c r="AD680" s="89">
        <f t="shared" si="117"/>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35" hidden="1" customHeight="1" outlineLevel="2" x14ac:dyDescent="0.25">
      <c r="A681" s="107"/>
      <c r="B681" s="98"/>
      <c r="C681" s="18"/>
      <c r="D681" s="18"/>
      <c r="E681" s="18"/>
      <c r="F681" s="14"/>
      <c r="I681" s="104" t="s">
        <v>387</v>
      </c>
      <c r="J681" s="115">
        <f t="shared" ref="J681:L681" si="156">J$631</f>
        <v>0.68</v>
      </c>
      <c r="K681" s="115">
        <f t="shared" si="156"/>
        <v>5.5E-2</v>
      </c>
      <c r="L681" s="100">
        <f t="shared" si="156"/>
        <v>200</v>
      </c>
      <c r="M681" s="88"/>
      <c r="N681" s="252">
        <f t="shared" si="135"/>
        <v>0.70750000000000002</v>
      </c>
      <c r="P681" s="252">
        <f t="shared" si="136"/>
        <v>0.65250000000000008</v>
      </c>
      <c r="S681" s="561">
        <f t="shared" si="137"/>
        <v>0.70000000000000007</v>
      </c>
      <c r="T681" s="561">
        <f t="shared" si="138"/>
        <v>0.68</v>
      </c>
      <c r="AC681" s="89">
        <f t="shared" si="116"/>
        <v>5</v>
      </c>
      <c r="AD681" s="89">
        <f t="shared" si="117"/>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35" hidden="1" customHeight="1" outlineLevel="2" x14ac:dyDescent="0.25">
      <c r="A682" s="107"/>
      <c r="B682" s="98"/>
      <c r="C682" s="18"/>
      <c r="D682" s="18"/>
      <c r="E682" s="18"/>
      <c r="F682" s="14"/>
      <c r="I682" s="104" t="s">
        <v>388</v>
      </c>
      <c r="J682" s="115">
        <f t="shared" ref="J682:L682" si="157">J$632</f>
        <v>0.66</v>
      </c>
      <c r="K682" s="115">
        <f t="shared" si="157"/>
        <v>8.5000000000000006E-2</v>
      </c>
      <c r="L682" s="100">
        <f t="shared" si="157"/>
        <v>300</v>
      </c>
      <c r="M682" s="88"/>
      <c r="N682" s="252">
        <f t="shared" si="135"/>
        <v>0.70250000000000001</v>
      </c>
      <c r="P682" s="252">
        <f t="shared" si="136"/>
        <v>0.61750000000000005</v>
      </c>
      <c r="S682" s="561">
        <f t="shared" si="137"/>
        <v>0.73</v>
      </c>
      <c r="T682" s="561">
        <f t="shared" si="138"/>
        <v>0.64999999999999991</v>
      </c>
      <c r="AC682" s="89">
        <f t="shared" si="116"/>
        <v>5</v>
      </c>
      <c r="AD682" s="89">
        <f t="shared" si="117"/>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35" hidden="1" customHeight="1" outlineLevel="2" x14ac:dyDescent="0.25">
      <c r="A683" s="107"/>
      <c r="B683" s="98"/>
      <c r="C683" s="18"/>
      <c r="D683" s="18"/>
      <c r="E683" s="18"/>
      <c r="F683" s="14"/>
      <c r="I683" s="104" t="s">
        <v>389</v>
      </c>
      <c r="J683" s="115">
        <f t="shared" ref="J683:L683" si="158">J$633</f>
        <v>0.64</v>
      </c>
      <c r="K683" s="115">
        <f t="shared" si="158"/>
        <v>0.185</v>
      </c>
      <c r="L683" s="100">
        <f t="shared" si="158"/>
        <v>1000</v>
      </c>
      <c r="M683" s="88"/>
      <c r="N683" s="252">
        <f t="shared" si="135"/>
        <v>0.73250000000000004</v>
      </c>
      <c r="P683" s="252">
        <f t="shared" si="136"/>
        <v>0.54749999999999999</v>
      </c>
      <c r="S683" s="561">
        <f t="shared" si="137"/>
        <v>0.73</v>
      </c>
      <c r="T683" s="561">
        <f t="shared" si="138"/>
        <v>0.54999999999999993</v>
      </c>
      <c r="AC683" s="89">
        <f t="shared" si="116"/>
        <v>5</v>
      </c>
      <c r="AD683" s="89">
        <f t="shared" si="117"/>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35" hidden="1" customHeight="1" outlineLevel="2" x14ac:dyDescent="0.25">
      <c r="A684" s="107"/>
      <c r="B684" s="98"/>
      <c r="C684" s="18"/>
      <c r="D684" s="18"/>
      <c r="E684" s="18"/>
      <c r="F684" s="14"/>
      <c r="I684" s="104" t="s">
        <v>390</v>
      </c>
      <c r="J684" s="115">
        <f t="shared" ref="J684:L684" si="159">AVERAGE(J$634:J$635)</f>
        <v>0.57488824562535323</v>
      </c>
      <c r="K684" s="115">
        <f t="shared" si="159"/>
        <v>0.15</v>
      </c>
      <c r="L684" s="100">
        <f t="shared" si="159"/>
        <v>3750</v>
      </c>
      <c r="M684" s="88"/>
      <c r="N684" s="252">
        <f t="shared" si="135"/>
        <v>0.64988824562535319</v>
      </c>
      <c r="P684" s="252">
        <f t="shared" si="136"/>
        <v>0.49988824562535322</v>
      </c>
      <c r="S684" s="561">
        <f t="shared" si="137"/>
        <v>0.55999999999999994</v>
      </c>
      <c r="T684" s="561">
        <f t="shared" si="138"/>
        <v>0.40999999999999992</v>
      </c>
      <c r="AC684" s="89">
        <f t="shared" si="116"/>
        <v>5</v>
      </c>
      <c r="AD684" s="89">
        <f t="shared" si="117"/>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35" hidden="1" customHeight="1" outlineLevel="2" x14ac:dyDescent="0.25">
      <c r="A685" s="107"/>
      <c r="B685" s="98"/>
      <c r="C685" s="18"/>
      <c r="D685" s="18"/>
      <c r="E685" s="18"/>
      <c r="F685" s="14"/>
      <c r="I685" s="104" t="s">
        <v>391</v>
      </c>
      <c r="J685" s="115">
        <f t="shared" ref="J685:L685" si="160">J$636</f>
        <v>0.53593591918065975</v>
      </c>
      <c r="K685" s="115">
        <f t="shared" si="160"/>
        <v>0.105</v>
      </c>
      <c r="L685" s="100">
        <f t="shared" si="160"/>
        <v>2200</v>
      </c>
      <c r="M685" s="88"/>
      <c r="N685" s="252">
        <f t="shared" si="135"/>
        <v>0.58843591918065974</v>
      </c>
      <c r="P685" s="252">
        <f t="shared" si="136"/>
        <v>0.48343591918065976</v>
      </c>
      <c r="S685" s="561">
        <f t="shared" si="137"/>
        <v>0.54999999999999993</v>
      </c>
      <c r="T685" s="561">
        <f t="shared" si="138"/>
        <v>0.54999999999999993</v>
      </c>
      <c r="AC685" s="89">
        <f t="shared" si="116"/>
        <v>5</v>
      </c>
      <c r="AD685" s="89">
        <f t="shared" si="117"/>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35" hidden="1" customHeight="1" outlineLevel="2" x14ac:dyDescent="0.25">
      <c r="A686" s="107"/>
      <c r="B686" s="98"/>
      <c r="C686" s="18"/>
      <c r="D686" s="18"/>
      <c r="E686" s="18"/>
      <c r="F686" s="14"/>
      <c r="I686" s="104" t="s">
        <v>392</v>
      </c>
      <c r="J686" s="115">
        <f t="shared" ref="J686:L687" si="161">J$637</f>
        <v>0.51471523224725868</v>
      </c>
      <c r="K686" s="115">
        <f t="shared" si="161"/>
        <v>7.4999999999999997E-2</v>
      </c>
      <c r="L686" s="100">
        <f t="shared" si="161"/>
        <v>1200</v>
      </c>
      <c r="M686" s="88"/>
      <c r="N686" s="252">
        <f t="shared" si="135"/>
        <v>0.55221523224725866</v>
      </c>
      <c r="P686" s="252">
        <f t="shared" si="136"/>
        <v>0.4772152322472587</v>
      </c>
      <c r="S686" s="561">
        <f t="shared" si="137"/>
        <v>0.53</v>
      </c>
      <c r="T686" s="561">
        <f t="shared" si="138"/>
        <v>0.53</v>
      </c>
      <c r="AC686" s="89">
        <f t="shared" si="116"/>
        <v>5</v>
      </c>
      <c r="AD686" s="89">
        <f t="shared" si="117"/>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35" hidden="1" customHeight="1" outlineLevel="2" x14ac:dyDescent="0.25">
      <c r="A687" s="107"/>
      <c r="B687" s="98"/>
      <c r="C687" s="18"/>
      <c r="D687" s="18"/>
      <c r="E687" s="18"/>
      <c r="F687" s="14"/>
      <c r="I687" s="104" t="s">
        <v>393</v>
      </c>
      <c r="J687" s="115">
        <f t="shared" si="161"/>
        <v>0.51471523224725868</v>
      </c>
      <c r="K687" s="115">
        <f t="shared" si="161"/>
        <v>7.4999999999999997E-2</v>
      </c>
      <c r="L687" s="100">
        <f t="shared" si="161"/>
        <v>1200</v>
      </c>
      <c r="M687" s="88"/>
      <c r="N687" s="252">
        <f t="shared" si="135"/>
        <v>0.55221523224725866</v>
      </c>
      <c r="P687" s="252">
        <f t="shared" si="136"/>
        <v>0.4772152322472587</v>
      </c>
      <c r="S687" s="561">
        <f t="shared" si="137"/>
        <v>0.5</v>
      </c>
      <c r="T687" s="561">
        <f t="shared" si="138"/>
        <v>0.5</v>
      </c>
      <c r="AC687" s="89">
        <f t="shared" si="116"/>
        <v>5</v>
      </c>
      <c r="AD687" s="89">
        <f t="shared" si="117"/>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35" hidden="1" customHeight="1" outlineLevel="2" x14ac:dyDescent="0.25">
      <c r="A688" s="107"/>
      <c r="B688" s="98"/>
      <c r="C688" s="18"/>
      <c r="D688" s="18"/>
      <c r="E688" s="18"/>
      <c r="F688" s="14"/>
      <c r="H688" s="109" t="s">
        <v>794</v>
      </c>
      <c r="I688" s="104" t="s">
        <v>384</v>
      </c>
      <c r="J688" s="813">
        <f t="shared" ref="J688:L688" si="162">J$628</f>
        <v>0.5</v>
      </c>
      <c r="K688" s="813">
        <f t="shared" si="162"/>
        <v>5.5E-2</v>
      </c>
      <c r="L688" s="683">
        <f t="shared" si="162"/>
        <v>850</v>
      </c>
      <c r="M688" s="88"/>
      <c r="N688" s="252">
        <f t="shared" si="135"/>
        <v>0.52749999999999997</v>
      </c>
      <c r="P688" s="252">
        <f t="shared" si="136"/>
        <v>0.47249999999999998</v>
      </c>
      <c r="S688" s="561">
        <f t="shared" si="137"/>
        <v>0.5</v>
      </c>
      <c r="T688" s="561">
        <f t="shared" si="138"/>
        <v>0.5</v>
      </c>
      <c r="AC688" s="89">
        <f t="shared" si="116"/>
        <v>6</v>
      </c>
      <c r="AD688" s="89">
        <f t="shared" si="117"/>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35" hidden="1" customHeight="1" outlineLevel="2" x14ac:dyDescent="0.25">
      <c r="A689" s="107"/>
      <c r="B689" s="98"/>
      <c r="C689" s="18"/>
      <c r="D689" s="18"/>
      <c r="E689" s="18"/>
      <c r="F689" s="14"/>
      <c r="I689" s="104" t="s">
        <v>385</v>
      </c>
      <c r="J689" s="115">
        <f t="shared" ref="J689:L689" si="163">J$629</f>
        <v>0.68</v>
      </c>
      <c r="K689" s="115">
        <f t="shared" si="163"/>
        <v>5.5E-2</v>
      </c>
      <c r="L689" s="100">
        <f t="shared" si="163"/>
        <v>150</v>
      </c>
      <c r="M689" s="88"/>
      <c r="N689" s="252">
        <f t="shared" si="135"/>
        <v>0.70750000000000002</v>
      </c>
      <c r="P689" s="252">
        <f t="shared" si="136"/>
        <v>0.65250000000000008</v>
      </c>
      <c r="S689" s="561">
        <f t="shared" si="137"/>
        <v>0.68</v>
      </c>
      <c r="T689" s="561">
        <f t="shared" si="138"/>
        <v>0.68</v>
      </c>
      <c r="AC689" s="89">
        <f t="shared" si="116"/>
        <v>6</v>
      </c>
      <c r="AD689" s="89">
        <f t="shared" si="117"/>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35" hidden="1" customHeight="1" outlineLevel="2" x14ac:dyDescent="0.25">
      <c r="A690" s="107"/>
      <c r="B690" s="98"/>
      <c r="C690" s="18"/>
      <c r="D690" s="18"/>
      <c r="E690" s="18"/>
      <c r="F690" s="14"/>
      <c r="I690" s="104" t="s">
        <v>386</v>
      </c>
      <c r="J690" s="115">
        <f t="shared" ref="J690:L690" si="164">J$630</f>
        <v>0.68</v>
      </c>
      <c r="K690" s="115">
        <f t="shared" si="164"/>
        <v>5.5E-2</v>
      </c>
      <c r="L690" s="100">
        <f t="shared" si="164"/>
        <v>100</v>
      </c>
      <c r="M690" s="88"/>
      <c r="N690" s="252">
        <f t="shared" si="135"/>
        <v>0.70750000000000002</v>
      </c>
      <c r="P690" s="252">
        <f t="shared" si="136"/>
        <v>0.65250000000000008</v>
      </c>
      <c r="S690" s="561">
        <f t="shared" si="137"/>
        <v>0.68</v>
      </c>
      <c r="T690" s="561">
        <f t="shared" si="138"/>
        <v>0.68</v>
      </c>
      <c r="AC690" s="89">
        <f t="shared" si="116"/>
        <v>6</v>
      </c>
      <c r="AD690" s="89">
        <f t="shared" si="117"/>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35" hidden="1" customHeight="1" outlineLevel="2" x14ac:dyDescent="0.25">
      <c r="A691" s="107"/>
      <c r="B691" s="98"/>
      <c r="C691" s="18"/>
      <c r="D691" s="18"/>
      <c r="E691" s="18"/>
      <c r="F691" s="14"/>
      <c r="I691" s="104" t="s">
        <v>387</v>
      </c>
      <c r="J691" s="115">
        <f t="shared" ref="J691:L691" si="165">J$631</f>
        <v>0.68</v>
      </c>
      <c r="K691" s="115">
        <f t="shared" si="165"/>
        <v>5.5E-2</v>
      </c>
      <c r="L691" s="100">
        <f t="shared" si="165"/>
        <v>200</v>
      </c>
      <c r="M691" s="88"/>
      <c r="N691" s="252">
        <f t="shared" si="135"/>
        <v>0.70750000000000002</v>
      </c>
      <c r="P691" s="252">
        <f t="shared" si="136"/>
        <v>0.65250000000000008</v>
      </c>
      <c r="S691" s="561">
        <f t="shared" si="137"/>
        <v>0.70000000000000007</v>
      </c>
      <c r="T691" s="561">
        <f t="shared" si="138"/>
        <v>0.68</v>
      </c>
      <c r="AC691" s="89">
        <f t="shared" si="116"/>
        <v>6</v>
      </c>
      <c r="AD691" s="89">
        <f t="shared" si="117"/>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35" hidden="1" customHeight="1" outlineLevel="2" x14ac:dyDescent="0.25">
      <c r="A692" s="107"/>
      <c r="B692" s="98"/>
      <c r="C692" s="18"/>
      <c r="D692" s="18"/>
      <c r="E692" s="18"/>
      <c r="F692" s="14"/>
      <c r="I692" s="104" t="s">
        <v>388</v>
      </c>
      <c r="J692" s="115">
        <f t="shared" ref="J692:L692" si="166">J$632</f>
        <v>0.66</v>
      </c>
      <c r="K692" s="115">
        <f t="shared" si="166"/>
        <v>8.5000000000000006E-2</v>
      </c>
      <c r="L692" s="100">
        <f t="shared" si="166"/>
        <v>300</v>
      </c>
      <c r="M692" s="88"/>
      <c r="N692" s="252">
        <f t="shared" ref="N692:N727" si="167">$J692+$K692/2</f>
        <v>0.70250000000000001</v>
      </c>
      <c r="P692" s="252">
        <f t="shared" ref="P692:P727" si="168">$J692-$K692/2</f>
        <v>0.61750000000000005</v>
      </c>
      <c r="S692" s="561">
        <f t="shared" ref="S692:S723" si="169">MAX($J556:$R556)+$T556</f>
        <v>0.73</v>
      </c>
      <c r="T692" s="561">
        <f t="shared" ref="T692:T723" si="170">MIN($J556:$R556)+$T556-INDEX(DigSpread,$AD692+1,1)</f>
        <v>0.64999999999999991</v>
      </c>
      <c r="AC692" s="89">
        <f t="shared" si="116"/>
        <v>6</v>
      </c>
      <c r="AD692" s="89">
        <f t="shared" si="117"/>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35" hidden="1" customHeight="1" outlineLevel="2" x14ac:dyDescent="0.25">
      <c r="A693" s="107"/>
      <c r="B693" s="98"/>
      <c r="C693" s="18"/>
      <c r="D693" s="18"/>
      <c r="E693" s="18"/>
      <c r="F693" s="14"/>
      <c r="I693" s="104" t="s">
        <v>389</v>
      </c>
      <c r="J693" s="115">
        <f t="shared" ref="J693:L693" si="171">J$633</f>
        <v>0.64</v>
      </c>
      <c r="K693" s="115">
        <f t="shared" si="171"/>
        <v>0.185</v>
      </c>
      <c r="L693" s="100">
        <f t="shared" si="171"/>
        <v>1000</v>
      </c>
      <c r="M693" s="88"/>
      <c r="N693" s="252">
        <f t="shared" si="167"/>
        <v>0.73250000000000004</v>
      </c>
      <c r="P693" s="252">
        <f t="shared" si="168"/>
        <v>0.54749999999999999</v>
      </c>
      <c r="S693" s="561">
        <f t="shared" si="169"/>
        <v>0.73</v>
      </c>
      <c r="T693" s="561">
        <f t="shared" si="170"/>
        <v>0.54999999999999993</v>
      </c>
      <c r="AC693" s="89">
        <f t="shared" si="116"/>
        <v>6</v>
      </c>
      <c r="AD693" s="89">
        <f t="shared" si="117"/>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35" hidden="1" customHeight="1" outlineLevel="2" x14ac:dyDescent="0.25">
      <c r="A694" s="107"/>
      <c r="B694" s="98"/>
      <c r="C694" s="18"/>
      <c r="D694" s="18"/>
      <c r="E694" s="18"/>
      <c r="F694" s="14"/>
      <c r="I694" s="104" t="s">
        <v>390</v>
      </c>
      <c r="J694" s="115">
        <f t="shared" ref="J694:L694" si="172">AVERAGE(J$634:J$635)</f>
        <v>0.57488824562535323</v>
      </c>
      <c r="K694" s="115">
        <f t="shared" si="172"/>
        <v>0.15</v>
      </c>
      <c r="L694" s="100">
        <f t="shared" si="172"/>
        <v>3750</v>
      </c>
      <c r="M694" s="88"/>
      <c r="N694" s="252">
        <f t="shared" si="167"/>
        <v>0.64988824562535319</v>
      </c>
      <c r="P694" s="252">
        <f t="shared" si="168"/>
        <v>0.49988824562535322</v>
      </c>
      <c r="S694" s="561">
        <f t="shared" si="169"/>
        <v>0.55999999999999994</v>
      </c>
      <c r="T694" s="561">
        <f t="shared" si="170"/>
        <v>0.40999999999999992</v>
      </c>
      <c r="AC694" s="89">
        <f t="shared" si="116"/>
        <v>6</v>
      </c>
      <c r="AD694" s="89">
        <f t="shared" si="117"/>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35" hidden="1" customHeight="1" outlineLevel="2" x14ac:dyDescent="0.25">
      <c r="A695" s="107"/>
      <c r="B695" s="98"/>
      <c r="C695" s="18"/>
      <c r="D695" s="18"/>
      <c r="E695" s="18"/>
      <c r="F695" s="14"/>
      <c r="I695" s="104" t="s">
        <v>391</v>
      </c>
      <c r="J695" s="115">
        <f t="shared" ref="J695:L695" si="173">J$636</f>
        <v>0.53593591918065975</v>
      </c>
      <c r="K695" s="115">
        <f t="shared" si="173"/>
        <v>0.105</v>
      </c>
      <c r="L695" s="100">
        <f t="shared" si="173"/>
        <v>2200</v>
      </c>
      <c r="M695" s="88"/>
      <c r="N695" s="252">
        <f t="shared" si="167"/>
        <v>0.58843591918065974</v>
      </c>
      <c r="P695" s="252">
        <f t="shared" si="168"/>
        <v>0.48343591918065976</v>
      </c>
      <c r="S695" s="561">
        <f t="shared" si="169"/>
        <v>0.54999999999999993</v>
      </c>
      <c r="T695" s="561">
        <f t="shared" si="170"/>
        <v>0.54999999999999993</v>
      </c>
      <c r="AC695" s="89">
        <f t="shared" si="116"/>
        <v>6</v>
      </c>
      <c r="AD695" s="89">
        <f t="shared" si="117"/>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35" hidden="1" customHeight="1" outlineLevel="2" x14ac:dyDescent="0.25">
      <c r="A696" s="107"/>
      <c r="B696" s="98"/>
      <c r="C696" s="18"/>
      <c r="D696" s="18"/>
      <c r="E696" s="18"/>
      <c r="F696" s="14"/>
      <c r="I696" s="104" t="s">
        <v>392</v>
      </c>
      <c r="J696" s="115">
        <f t="shared" ref="J696:L697" si="174">J$637</f>
        <v>0.51471523224725868</v>
      </c>
      <c r="K696" s="115">
        <f t="shared" si="174"/>
        <v>7.4999999999999997E-2</v>
      </c>
      <c r="L696" s="100">
        <f t="shared" si="174"/>
        <v>1200</v>
      </c>
      <c r="M696" s="88"/>
      <c r="N696" s="252">
        <f t="shared" si="167"/>
        <v>0.55221523224725866</v>
      </c>
      <c r="P696" s="252">
        <f t="shared" si="168"/>
        <v>0.4772152322472587</v>
      </c>
      <c r="S696" s="561">
        <f t="shared" si="169"/>
        <v>0.53</v>
      </c>
      <c r="T696" s="561">
        <f t="shared" si="170"/>
        <v>0.53</v>
      </c>
      <c r="AC696" s="89">
        <f t="shared" si="116"/>
        <v>6</v>
      </c>
      <c r="AD696" s="89">
        <f t="shared" si="117"/>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35" hidden="1" customHeight="1" outlineLevel="2" x14ac:dyDescent="0.25">
      <c r="A697" s="107"/>
      <c r="B697" s="98"/>
      <c r="C697" s="18"/>
      <c r="D697" s="18"/>
      <c r="E697" s="18"/>
      <c r="F697" s="14"/>
      <c r="I697" s="104" t="s">
        <v>393</v>
      </c>
      <c r="J697" s="115">
        <f t="shared" si="174"/>
        <v>0.51471523224725868</v>
      </c>
      <c r="K697" s="115">
        <f t="shared" si="174"/>
        <v>7.4999999999999997E-2</v>
      </c>
      <c r="L697" s="100">
        <f t="shared" si="174"/>
        <v>1200</v>
      </c>
      <c r="M697" s="88"/>
      <c r="N697" s="252">
        <f t="shared" si="167"/>
        <v>0.55221523224725866</v>
      </c>
      <c r="P697" s="252">
        <f t="shared" si="168"/>
        <v>0.4772152322472587</v>
      </c>
      <c r="S697" s="561">
        <f t="shared" si="169"/>
        <v>0.5</v>
      </c>
      <c r="T697" s="561">
        <f t="shared" si="170"/>
        <v>0.5</v>
      </c>
      <c r="AC697" s="89">
        <f t="shared" si="116"/>
        <v>6</v>
      </c>
      <c r="AD697" s="89">
        <f t="shared" si="117"/>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35" hidden="1" customHeight="1" outlineLevel="2" x14ac:dyDescent="0.25">
      <c r="A698" s="107"/>
      <c r="B698" s="98"/>
      <c r="C698" s="18"/>
      <c r="D698" s="18"/>
      <c r="E698" s="18"/>
      <c r="F698" s="14"/>
      <c r="H698" s="109" t="s">
        <v>795</v>
      </c>
      <c r="I698" s="104" t="s">
        <v>384</v>
      </c>
      <c r="J698" s="813">
        <f t="shared" ref="J698:L699" si="175">J$628</f>
        <v>0.5</v>
      </c>
      <c r="K698" s="813">
        <f t="shared" si="175"/>
        <v>5.5E-2</v>
      </c>
      <c r="L698" s="683">
        <f t="shared" si="175"/>
        <v>850</v>
      </c>
      <c r="M698" s="88"/>
      <c r="N698" s="252">
        <f t="shared" si="167"/>
        <v>0.52749999999999997</v>
      </c>
      <c r="P698" s="252">
        <f t="shared" si="168"/>
        <v>0.47249999999999998</v>
      </c>
      <c r="S698" s="561">
        <f t="shared" si="169"/>
        <v>0.5</v>
      </c>
      <c r="T698" s="561">
        <f t="shared" si="170"/>
        <v>0.5</v>
      </c>
      <c r="AC698" s="89">
        <f t="shared" si="116"/>
        <v>7</v>
      </c>
      <c r="AD698" s="89">
        <f t="shared" si="117"/>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35" hidden="1" customHeight="1" outlineLevel="2" x14ac:dyDescent="0.25">
      <c r="A699" s="107"/>
      <c r="B699" s="98"/>
      <c r="C699" s="18"/>
      <c r="D699" s="18"/>
      <c r="E699" s="18"/>
      <c r="F699" s="14"/>
      <c r="I699" s="104" t="s">
        <v>385</v>
      </c>
      <c r="J699" s="813">
        <f t="shared" si="175"/>
        <v>0.5</v>
      </c>
      <c r="K699" s="813">
        <f t="shared" si="175"/>
        <v>5.5E-2</v>
      </c>
      <c r="L699" s="683">
        <f t="shared" si="175"/>
        <v>850</v>
      </c>
      <c r="M699" s="88"/>
      <c r="N699" s="252">
        <f t="shared" si="167"/>
        <v>0.52749999999999997</v>
      </c>
      <c r="P699" s="252">
        <f t="shared" si="168"/>
        <v>0.47249999999999998</v>
      </c>
      <c r="S699" s="561">
        <f t="shared" si="169"/>
        <v>0.5</v>
      </c>
      <c r="T699" s="561">
        <f t="shared" si="170"/>
        <v>0.5</v>
      </c>
      <c r="AC699" s="89">
        <f t="shared" si="116"/>
        <v>7</v>
      </c>
      <c r="AD699" s="89">
        <f t="shared" si="117"/>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35" hidden="1" customHeight="1" outlineLevel="2" x14ac:dyDescent="0.25">
      <c r="A700" s="107"/>
      <c r="B700" s="98"/>
      <c r="C700" s="18"/>
      <c r="D700" s="18"/>
      <c r="E700" s="18"/>
      <c r="F700" s="14"/>
      <c r="I700" s="104" t="s">
        <v>386</v>
      </c>
      <c r="J700" s="115">
        <f t="shared" ref="J700:L700" si="176">J$630</f>
        <v>0.68</v>
      </c>
      <c r="K700" s="115">
        <f t="shared" si="176"/>
        <v>5.5E-2</v>
      </c>
      <c r="L700" s="100">
        <f t="shared" si="176"/>
        <v>100</v>
      </c>
      <c r="M700" s="88"/>
      <c r="N700" s="252">
        <f t="shared" si="167"/>
        <v>0.70750000000000002</v>
      </c>
      <c r="P700" s="252">
        <f t="shared" si="168"/>
        <v>0.65250000000000008</v>
      </c>
      <c r="S700" s="561">
        <f t="shared" si="169"/>
        <v>0.68</v>
      </c>
      <c r="T700" s="561">
        <f t="shared" si="170"/>
        <v>0.68</v>
      </c>
      <c r="AC700" s="89">
        <f t="shared" si="116"/>
        <v>7</v>
      </c>
      <c r="AD700" s="89">
        <f t="shared" si="117"/>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35" hidden="1" customHeight="1" outlineLevel="2" x14ac:dyDescent="0.25">
      <c r="A701" s="107"/>
      <c r="B701" s="98"/>
      <c r="C701" s="18"/>
      <c r="D701" s="18"/>
      <c r="E701" s="18"/>
      <c r="F701" s="14"/>
      <c r="I701" s="104" t="s">
        <v>387</v>
      </c>
      <c r="J701" s="115">
        <f t="shared" ref="J701:L701" si="177">J$631</f>
        <v>0.68</v>
      </c>
      <c r="K701" s="115">
        <f t="shared" si="177"/>
        <v>5.5E-2</v>
      </c>
      <c r="L701" s="100">
        <f t="shared" si="177"/>
        <v>200</v>
      </c>
      <c r="M701" s="88"/>
      <c r="N701" s="252">
        <f t="shared" si="167"/>
        <v>0.70750000000000002</v>
      </c>
      <c r="P701" s="252">
        <f t="shared" si="168"/>
        <v>0.65250000000000008</v>
      </c>
      <c r="S701" s="561">
        <f t="shared" si="169"/>
        <v>0.70000000000000007</v>
      </c>
      <c r="T701" s="561">
        <f t="shared" si="170"/>
        <v>0.68</v>
      </c>
      <c r="AC701" s="89">
        <f t="shared" si="116"/>
        <v>7</v>
      </c>
      <c r="AD701" s="89">
        <f t="shared" si="117"/>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35" hidden="1" customHeight="1" outlineLevel="2" x14ac:dyDescent="0.25">
      <c r="A702" s="107"/>
      <c r="B702" s="98"/>
      <c r="C702" s="18"/>
      <c r="D702" s="18"/>
      <c r="E702" s="18"/>
      <c r="F702" s="14"/>
      <c r="I702" s="104" t="s">
        <v>388</v>
      </c>
      <c r="J702" s="115">
        <f t="shared" ref="J702:L702" si="178">J$632</f>
        <v>0.66</v>
      </c>
      <c r="K702" s="115">
        <f t="shared" si="178"/>
        <v>8.5000000000000006E-2</v>
      </c>
      <c r="L702" s="100">
        <f t="shared" si="178"/>
        <v>300</v>
      </c>
      <c r="M702" s="88"/>
      <c r="N702" s="252">
        <f t="shared" si="167"/>
        <v>0.70250000000000001</v>
      </c>
      <c r="P702" s="252">
        <f t="shared" si="168"/>
        <v>0.61750000000000005</v>
      </c>
      <c r="S702" s="561">
        <f t="shared" si="169"/>
        <v>0.74</v>
      </c>
      <c r="T702" s="561">
        <f t="shared" si="170"/>
        <v>0.65999999999999992</v>
      </c>
      <c r="AC702" s="89">
        <f t="shared" si="116"/>
        <v>7</v>
      </c>
      <c r="AD702" s="89">
        <f t="shared" si="117"/>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35" hidden="1" customHeight="1" outlineLevel="2" x14ac:dyDescent="0.25">
      <c r="A703" s="107"/>
      <c r="B703" s="98"/>
      <c r="C703" s="18"/>
      <c r="D703" s="18"/>
      <c r="E703" s="18"/>
      <c r="F703" s="14"/>
      <c r="I703" s="104" t="s">
        <v>389</v>
      </c>
      <c r="J703" s="115">
        <f t="shared" ref="J703:L703" si="179">J$633</f>
        <v>0.64</v>
      </c>
      <c r="K703" s="115">
        <f t="shared" si="179"/>
        <v>0.185</v>
      </c>
      <c r="L703" s="100">
        <f t="shared" si="179"/>
        <v>1000</v>
      </c>
      <c r="M703" s="88"/>
      <c r="N703" s="252">
        <f t="shared" si="167"/>
        <v>0.73250000000000004</v>
      </c>
      <c r="P703" s="252">
        <f t="shared" si="168"/>
        <v>0.54749999999999999</v>
      </c>
      <c r="S703" s="561">
        <f t="shared" si="169"/>
        <v>0.74</v>
      </c>
      <c r="T703" s="561">
        <f t="shared" si="170"/>
        <v>0.55999999999999994</v>
      </c>
      <c r="AC703" s="89">
        <f t="shared" ref="AC703:AC727" si="180">AC693+1</f>
        <v>7</v>
      </c>
      <c r="AD703" s="89">
        <f t="shared" ref="AD703:AD727" si="181">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35" hidden="1" customHeight="1" outlineLevel="2" x14ac:dyDescent="0.25">
      <c r="A704" s="107"/>
      <c r="B704" s="98"/>
      <c r="C704" s="18"/>
      <c r="D704" s="18"/>
      <c r="E704" s="18"/>
      <c r="F704" s="14"/>
      <c r="I704" s="104" t="s">
        <v>390</v>
      </c>
      <c r="J704" s="115">
        <f t="shared" ref="J704:L704" si="182">AVERAGE(J$634:J$635)</f>
        <v>0.57488824562535323</v>
      </c>
      <c r="K704" s="115">
        <f t="shared" si="182"/>
        <v>0.15</v>
      </c>
      <c r="L704" s="100">
        <f t="shared" si="182"/>
        <v>3750</v>
      </c>
      <c r="M704" s="88"/>
      <c r="N704" s="252">
        <f t="shared" si="167"/>
        <v>0.64988824562535319</v>
      </c>
      <c r="P704" s="252">
        <f t="shared" si="168"/>
        <v>0.49988824562535322</v>
      </c>
      <c r="S704" s="561">
        <f t="shared" si="169"/>
        <v>0.55999999999999994</v>
      </c>
      <c r="T704" s="561">
        <f t="shared" si="170"/>
        <v>0.40999999999999992</v>
      </c>
      <c r="AC704" s="89">
        <f t="shared" si="180"/>
        <v>7</v>
      </c>
      <c r="AD704" s="89">
        <f t="shared" si="181"/>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35" hidden="1" customHeight="1" outlineLevel="2" x14ac:dyDescent="0.25">
      <c r="A705" s="107"/>
      <c r="B705" s="98"/>
      <c r="C705" s="18"/>
      <c r="D705" s="18"/>
      <c r="E705" s="18"/>
      <c r="F705" s="14"/>
      <c r="I705" s="104" t="s">
        <v>391</v>
      </c>
      <c r="J705" s="115">
        <f t="shared" ref="J705:L705" si="183">J$636</f>
        <v>0.53593591918065975</v>
      </c>
      <c r="K705" s="115">
        <f t="shared" si="183"/>
        <v>0.105</v>
      </c>
      <c r="L705" s="100">
        <f t="shared" si="183"/>
        <v>2200</v>
      </c>
      <c r="M705" s="88"/>
      <c r="N705" s="252">
        <f t="shared" si="167"/>
        <v>0.58843591918065974</v>
      </c>
      <c r="P705" s="252">
        <f t="shared" si="168"/>
        <v>0.48343591918065976</v>
      </c>
      <c r="S705" s="561">
        <f t="shared" si="169"/>
        <v>0.54999999999999993</v>
      </c>
      <c r="T705" s="561">
        <f t="shared" si="170"/>
        <v>0.54999999999999993</v>
      </c>
      <c r="AC705" s="89">
        <f t="shared" si="180"/>
        <v>7</v>
      </c>
      <c r="AD705" s="89">
        <f t="shared" si="181"/>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35" hidden="1" customHeight="1" outlineLevel="2" x14ac:dyDescent="0.25">
      <c r="A706" s="107"/>
      <c r="B706" s="98"/>
      <c r="C706" s="18"/>
      <c r="D706" s="18"/>
      <c r="E706" s="18"/>
      <c r="F706" s="14"/>
      <c r="I706" s="104" t="s">
        <v>392</v>
      </c>
      <c r="J706" s="115">
        <f t="shared" ref="J706:L707" si="184">J$637</f>
        <v>0.51471523224725868</v>
      </c>
      <c r="K706" s="115">
        <f t="shared" si="184"/>
        <v>7.4999999999999997E-2</v>
      </c>
      <c r="L706" s="100">
        <f t="shared" si="184"/>
        <v>1200</v>
      </c>
      <c r="M706" s="88"/>
      <c r="N706" s="252">
        <f t="shared" si="167"/>
        <v>0.55221523224725866</v>
      </c>
      <c r="P706" s="252">
        <f t="shared" si="168"/>
        <v>0.4772152322472587</v>
      </c>
      <c r="S706" s="561">
        <f t="shared" si="169"/>
        <v>0.53</v>
      </c>
      <c r="T706" s="561">
        <f t="shared" si="170"/>
        <v>0.53</v>
      </c>
      <c r="AC706" s="89">
        <f t="shared" si="180"/>
        <v>7</v>
      </c>
      <c r="AD706" s="89">
        <f t="shared" si="181"/>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35" hidden="1" customHeight="1" outlineLevel="2" x14ac:dyDescent="0.25">
      <c r="A707" s="107"/>
      <c r="B707" s="98"/>
      <c r="C707" s="18"/>
      <c r="D707" s="18"/>
      <c r="E707" s="18"/>
      <c r="F707" s="14"/>
      <c r="I707" s="104" t="s">
        <v>393</v>
      </c>
      <c r="J707" s="115">
        <f t="shared" si="184"/>
        <v>0.51471523224725868</v>
      </c>
      <c r="K707" s="115">
        <f t="shared" si="184"/>
        <v>7.4999999999999997E-2</v>
      </c>
      <c r="L707" s="100">
        <f t="shared" si="184"/>
        <v>1200</v>
      </c>
      <c r="M707" s="88"/>
      <c r="N707" s="252">
        <f t="shared" si="167"/>
        <v>0.55221523224725866</v>
      </c>
      <c r="P707" s="252">
        <f t="shared" si="168"/>
        <v>0.4772152322472587</v>
      </c>
      <c r="S707" s="561">
        <f t="shared" si="169"/>
        <v>0.5</v>
      </c>
      <c r="T707" s="561">
        <f t="shared" si="170"/>
        <v>0.5</v>
      </c>
      <c r="AC707" s="89">
        <f t="shared" si="180"/>
        <v>7</v>
      </c>
      <c r="AD707" s="89">
        <f t="shared" si="181"/>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35" hidden="1" customHeight="1" outlineLevel="2" x14ac:dyDescent="0.25">
      <c r="A708" s="107"/>
      <c r="B708" s="98"/>
      <c r="C708" s="18"/>
      <c r="D708" s="18"/>
      <c r="E708" s="18"/>
      <c r="F708" s="14"/>
      <c r="H708" s="109" t="s">
        <v>796</v>
      </c>
      <c r="I708" s="104" t="s">
        <v>384</v>
      </c>
      <c r="J708" s="813">
        <f t="shared" ref="J708:L709" si="185">J$628</f>
        <v>0.5</v>
      </c>
      <c r="K708" s="813">
        <f t="shared" si="185"/>
        <v>5.5E-2</v>
      </c>
      <c r="L708" s="683">
        <f t="shared" si="185"/>
        <v>850</v>
      </c>
      <c r="M708" s="88"/>
      <c r="N708" s="252">
        <f t="shared" si="167"/>
        <v>0.52749999999999997</v>
      </c>
      <c r="P708" s="252">
        <f t="shared" si="168"/>
        <v>0.47249999999999998</v>
      </c>
      <c r="S708" s="561">
        <f t="shared" si="169"/>
        <v>0.5</v>
      </c>
      <c r="T708" s="561">
        <f t="shared" si="170"/>
        <v>0.5</v>
      </c>
      <c r="AC708" s="89">
        <f t="shared" si="180"/>
        <v>8</v>
      </c>
      <c r="AD708" s="89">
        <f t="shared" si="181"/>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35" hidden="1" customHeight="1" outlineLevel="2" x14ac:dyDescent="0.25">
      <c r="A709" s="107"/>
      <c r="B709" s="98"/>
      <c r="C709" s="18"/>
      <c r="D709" s="18"/>
      <c r="E709" s="18"/>
      <c r="F709" s="14"/>
      <c r="I709" s="104" t="s">
        <v>385</v>
      </c>
      <c r="J709" s="813">
        <f t="shared" si="185"/>
        <v>0.5</v>
      </c>
      <c r="K709" s="813">
        <f t="shared" si="185"/>
        <v>5.5E-2</v>
      </c>
      <c r="L709" s="683">
        <f t="shared" si="185"/>
        <v>850</v>
      </c>
      <c r="M709" s="88"/>
      <c r="N709" s="252">
        <f t="shared" si="167"/>
        <v>0.52749999999999997</v>
      </c>
      <c r="P709" s="252">
        <f t="shared" si="168"/>
        <v>0.47249999999999998</v>
      </c>
      <c r="S709" s="561">
        <f t="shared" si="169"/>
        <v>0.5</v>
      </c>
      <c r="T709" s="561">
        <f t="shared" si="170"/>
        <v>0.5</v>
      </c>
      <c r="AC709" s="89">
        <f t="shared" si="180"/>
        <v>8</v>
      </c>
      <c r="AD709" s="89">
        <f t="shared" si="181"/>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35" hidden="1" customHeight="1" outlineLevel="2" x14ac:dyDescent="0.25">
      <c r="A710" s="107"/>
      <c r="B710" s="98"/>
      <c r="C710" s="18"/>
      <c r="D710" s="18"/>
      <c r="E710" s="18"/>
      <c r="F710" s="14"/>
      <c r="I710" s="104" t="s">
        <v>386</v>
      </c>
      <c r="J710" s="115">
        <f t="shared" ref="J710:L710" si="186">J$630</f>
        <v>0.68</v>
      </c>
      <c r="K710" s="115">
        <f t="shared" si="186"/>
        <v>5.5E-2</v>
      </c>
      <c r="L710" s="100">
        <f t="shared" si="186"/>
        <v>100</v>
      </c>
      <c r="M710" s="88"/>
      <c r="N710" s="252">
        <f t="shared" si="167"/>
        <v>0.70750000000000002</v>
      </c>
      <c r="P710" s="252">
        <f t="shared" si="168"/>
        <v>0.65250000000000008</v>
      </c>
      <c r="S710" s="561">
        <f t="shared" si="169"/>
        <v>0.68</v>
      </c>
      <c r="T710" s="561">
        <f t="shared" si="170"/>
        <v>0.68</v>
      </c>
      <c r="AC710" s="89">
        <f t="shared" si="180"/>
        <v>8</v>
      </c>
      <c r="AD710" s="89">
        <f t="shared" si="181"/>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35" hidden="1" customHeight="1" outlineLevel="2" x14ac:dyDescent="0.25">
      <c r="A711" s="107"/>
      <c r="B711" s="98"/>
      <c r="C711" s="18"/>
      <c r="D711" s="18"/>
      <c r="E711" s="18"/>
      <c r="F711" s="14"/>
      <c r="I711" s="104" t="s">
        <v>387</v>
      </c>
      <c r="J711" s="115">
        <f t="shared" ref="J711:L711" si="187">J$631</f>
        <v>0.68</v>
      </c>
      <c r="K711" s="115">
        <f t="shared" si="187"/>
        <v>5.5E-2</v>
      </c>
      <c r="L711" s="100">
        <f t="shared" si="187"/>
        <v>200</v>
      </c>
      <c r="M711" s="88"/>
      <c r="N711" s="252">
        <f t="shared" si="167"/>
        <v>0.70750000000000002</v>
      </c>
      <c r="P711" s="252">
        <f t="shared" si="168"/>
        <v>0.65250000000000008</v>
      </c>
      <c r="S711" s="561">
        <f t="shared" si="169"/>
        <v>0.70000000000000007</v>
      </c>
      <c r="T711" s="561">
        <f t="shared" si="170"/>
        <v>0.68</v>
      </c>
      <c r="AC711" s="89">
        <f t="shared" si="180"/>
        <v>8</v>
      </c>
      <c r="AD711" s="89">
        <f t="shared" si="181"/>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35" hidden="1" customHeight="1" outlineLevel="2" x14ac:dyDescent="0.25">
      <c r="A712" s="107"/>
      <c r="B712" s="98"/>
      <c r="C712" s="18"/>
      <c r="D712" s="18"/>
      <c r="E712" s="18"/>
      <c r="F712" s="14"/>
      <c r="I712" s="104" t="s">
        <v>388</v>
      </c>
      <c r="J712" s="115">
        <f t="shared" ref="J712:L712" si="188">J$632</f>
        <v>0.66</v>
      </c>
      <c r="K712" s="115">
        <f t="shared" si="188"/>
        <v>8.5000000000000006E-2</v>
      </c>
      <c r="L712" s="100">
        <f t="shared" si="188"/>
        <v>300</v>
      </c>
      <c r="M712" s="88"/>
      <c r="N712" s="252">
        <f t="shared" si="167"/>
        <v>0.70250000000000001</v>
      </c>
      <c r="P712" s="252">
        <f t="shared" si="168"/>
        <v>0.61750000000000005</v>
      </c>
      <c r="S712" s="561">
        <f t="shared" si="169"/>
        <v>0.75</v>
      </c>
      <c r="T712" s="561">
        <f t="shared" si="170"/>
        <v>0.66999999999999993</v>
      </c>
      <c r="AC712" s="89">
        <f t="shared" si="180"/>
        <v>8</v>
      </c>
      <c r="AD712" s="89">
        <f t="shared" si="181"/>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35" hidden="1" customHeight="1" outlineLevel="2" x14ac:dyDescent="0.25">
      <c r="A713" s="107"/>
      <c r="B713" s="98"/>
      <c r="C713" s="18"/>
      <c r="D713" s="18"/>
      <c r="E713" s="18"/>
      <c r="F713" s="14"/>
      <c r="I713" s="104" t="s">
        <v>389</v>
      </c>
      <c r="J713" s="115">
        <f t="shared" ref="J713:L713" si="189">J$633</f>
        <v>0.64</v>
      </c>
      <c r="K713" s="115">
        <f t="shared" si="189"/>
        <v>0.185</v>
      </c>
      <c r="L713" s="100">
        <f t="shared" si="189"/>
        <v>1000</v>
      </c>
      <c r="M713" s="89"/>
      <c r="N713" s="252">
        <f t="shared" si="167"/>
        <v>0.73250000000000004</v>
      </c>
      <c r="P713" s="252">
        <f t="shared" si="168"/>
        <v>0.54749999999999999</v>
      </c>
      <c r="S713" s="561">
        <f t="shared" si="169"/>
        <v>0.75</v>
      </c>
      <c r="T713" s="561">
        <f t="shared" si="170"/>
        <v>0.56999999999999995</v>
      </c>
      <c r="AC713" s="89">
        <f t="shared" si="180"/>
        <v>8</v>
      </c>
      <c r="AD713" s="89">
        <f t="shared" si="181"/>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35" hidden="1" customHeight="1" outlineLevel="2" x14ac:dyDescent="0.25">
      <c r="A714" s="107"/>
      <c r="B714" s="98"/>
      <c r="C714" s="18"/>
      <c r="D714" s="18"/>
      <c r="E714" s="18"/>
      <c r="F714" s="14"/>
      <c r="I714" s="104" t="s">
        <v>390</v>
      </c>
      <c r="J714" s="115">
        <f t="shared" ref="J714:L714" si="190">AVERAGE(J$634:J$635)</f>
        <v>0.57488824562535323</v>
      </c>
      <c r="K714" s="115">
        <f t="shared" si="190"/>
        <v>0.15</v>
      </c>
      <c r="L714" s="100">
        <f t="shared" si="190"/>
        <v>3750</v>
      </c>
      <c r="M714" s="89"/>
      <c r="N714" s="252">
        <f t="shared" si="167"/>
        <v>0.64988824562535319</v>
      </c>
      <c r="P714" s="252">
        <f t="shared" si="168"/>
        <v>0.49988824562535322</v>
      </c>
      <c r="S714" s="561">
        <f t="shared" si="169"/>
        <v>0.55999999999999994</v>
      </c>
      <c r="T714" s="561">
        <f t="shared" si="170"/>
        <v>0.40999999999999992</v>
      </c>
      <c r="AC714" s="89">
        <f t="shared" si="180"/>
        <v>8</v>
      </c>
      <c r="AD714" s="89">
        <f t="shared" si="181"/>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35" hidden="1" customHeight="1" outlineLevel="2" x14ac:dyDescent="0.25">
      <c r="A715" s="107"/>
      <c r="B715" s="98"/>
      <c r="C715" s="18"/>
      <c r="D715" s="18"/>
      <c r="E715" s="18"/>
      <c r="F715" s="14"/>
      <c r="I715" s="104" t="s">
        <v>391</v>
      </c>
      <c r="J715" s="115">
        <f t="shared" ref="J715:L715" si="191">J$636</f>
        <v>0.53593591918065975</v>
      </c>
      <c r="K715" s="115">
        <f t="shared" si="191"/>
        <v>0.105</v>
      </c>
      <c r="L715" s="100">
        <f t="shared" si="191"/>
        <v>2200</v>
      </c>
      <c r="M715" s="89"/>
      <c r="N715" s="252">
        <f t="shared" si="167"/>
        <v>0.58843591918065974</v>
      </c>
      <c r="P715" s="252">
        <f t="shared" si="168"/>
        <v>0.48343591918065976</v>
      </c>
      <c r="S715" s="561">
        <f t="shared" si="169"/>
        <v>0.54999999999999993</v>
      </c>
      <c r="T715" s="561">
        <f t="shared" si="170"/>
        <v>0.54999999999999993</v>
      </c>
      <c r="AC715" s="89">
        <f t="shared" si="180"/>
        <v>8</v>
      </c>
      <c r="AD715" s="89">
        <f t="shared" si="181"/>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35" hidden="1" customHeight="1" outlineLevel="2" x14ac:dyDescent="0.25">
      <c r="A716" s="107"/>
      <c r="B716" s="98"/>
      <c r="C716" s="18"/>
      <c r="D716" s="18"/>
      <c r="E716" s="18"/>
      <c r="F716" s="14"/>
      <c r="I716" s="104" t="s">
        <v>392</v>
      </c>
      <c r="J716" s="115">
        <f t="shared" ref="J716:L717" si="192">J$637</f>
        <v>0.51471523224725868</v>
      </c>
      <c r="K716" s="115">
        <f t="shared" si="192"/>
        <v>7.4999999999999997E-2</v>
      </c>
      <c r="L716" s="100">
        <f t="shared" si="192"/>
        <v>1200</v>
      </c>
      <c r="M716" s="89"/>
      <c r="N716" s="252">
        <f t="shared" si="167"/>
        <v>0.55221523224725866</v>
      </c>
      <c r="P716" s="252">
        <f t="shared" si="168"/>
        <v>0.4772152322472587</v>
      </c>
      <c r="S716" s="561">
        <f t="shared" si="169"/>
        <v>0.53</v>
      </c>
      <c r="T716" s="561">
        <f t="shared" si="170"/>
        <v>0.53</v>
      </c>
      <c r="AC716" s="89">
        <f t="shared" si="180"/>
        <v>8</v>
      </c>
      <c r="AD716" s="89">
        <f t="shared" si="181"/>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35" hidden="1" customHeight="1" outlineLevel="2" x14ac:dyDescent="0.25">
      <c r="A717" s="107"/>
      <c r="B717" s="98"/>
      <c r="C717" s="18"/>
      <c r="D717" s="18"/>
      <c r="E717" s="18"/>
      <c r="F717" s="14"/>
      <c r="I717" s="104" t="s">
        <v>393</v>
      </c>
      <c r="J717" s="115">
        <f t="shared" si="192"/>
        <v>0.51471523224725868</v>
      </c>
      <c r="K717" s="115">
        <f t="shared" si="192"/>
        <v>7.4999999999999997E-2</v>
      </c>
      <c r="L717" s="100">
        <f t="shared" si="192"/>
        <v>1200</v>
      </c>
      <c r="M717" s="89"/>
      <c r="N717" s="252">
        <f t="shared" si="167"/>
        <v>0.55221523224725866</v>
      </c>
      <c r="P717" s="252">
        <f t="shared" si="168"/>
        <v>0.4772152322472587</v>
      </c>
      <c r="S717" s="561">
        <f t="shared" si="169"/>
        <v>0.5</v>
      </c>
      <c r="T717" s="561">
        <f t="shared" si="170"/>
        <v>0.5</v>
      </c>
      <c r="AC717" s="89">
        <f t="shared" si="180"/>
        <v>8</v>
      </c>
      <c r="AD717" s="89">
        <f t="shared" si="181"/>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35" hidden="1" customHeight="1" outlineLevel="2" x14ac:dyDescent="0.25">
      <c r="A718" s="107"/>
      <c r="B718" s="98"/>
      <c r="C718" s="18"/>
      <c r="D718" s="18"/>
      <c r="E718" s="18"/>
      <c r="F718" s="14"/>
      <c r="H718" s="109" t="s">
        <v>797</v>
      </c>
      <c r="I718" s="104" t="s">
        <v>384</v>
      </c>
      <c r="J718" s="813">
        <f t="shared" ref="J718:L719" si="193">J$628</f>
        <v>0.5</v>
      </c>
      <c r="K718" s="813">
        <f t="shared" si="193"/>
        <v>5.5E-2</v>
      </c>
      <c r="L718" s="683">
        <f t="shared" si="193"/>
        <v>850</v>
      </c>
      <c r="M718" s="89"/>
      <c r="N718" s="252">
        <f t="shared" si="167"/>
        <v>0.52749999999999997</v>
      </c>
      <c r="P718" s="252">
        <f t="shared" si="168"/>
        <v>0.47249999999999998</v>
      </c>
      <c r="S718" s="561">
        <f t="shared" si="169"/>
        <v>0.5</v>
      </c>
      <c r="T718" s="561">
        <f t="shared" si="170"/>
        <v>0.5</v>
      </c>
      <c r="AC718" s="89">
        <f t="shared" si="180"/>
        <v>9</v>
      </c>
      <c r="AD718" s="89">
        <f t="shared" si="181"/>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35" hidden="1" customHeight="1" outlineLevel="2" x14ac:dyDescent="0.25">
      <c r="A719" s="107"/>
      <c r="B719" s="98"/>
      <c r="C719" s="18"/>
      <c r="D719" s="18"/>
      <c r="E719" s="18"/>
      <c r="F719" s="14"/>
      <c r="I719" s="104" t="s">
        <v>385</v>
      </c>
      <c r="J719" s="813">
        <f t="shared" si="193"/>
        <v>0.5</v>
      </c>
      <c r="K719" s="813">
        <f t="shared" si="193"/>
        <v>5.5E-2</v>
      </c>
      <c r="L719" s="683">
        <f t="shared" si="193"/>
        <v>850</v>
      </c>
      <c r="M719" s="89"/>
      <c r="N719" s="252">
        <f t="shared" si="167"/>
        <v>0.52749999999999997</v>
      </c>
      <c r="P719" s="252">
        <f t="shared" si="168"/>
        <v>0.47249999999999998</v>
      </c>
      <c r="S719" s="561">
        <f t="shared" si="169"/>
        <v>0.5</v>
      </c>
      <c r="T719" s="561">
        <f t="shared" si="170"/>
        <v>0.5</v>
      </c>
      <c r="AC719" s="89">
        <f t="shared" si="180"/>
        <v>9</v>
      </c>
      <c r="AD719" s="89">
        <f t="shared" si="181"/>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35" hidden="1" customHeight="1" outlineLevel="2" x14ac:dyDescent="0.25">
      <c r="A720" s="107"/>
      <c r="B720" s="98"/>
      <c r="C720" s="18"/>
      <c r="D720" s="18"/>
      <c r="E720" s="18"/>
      <c r="F720" s="14"/>
      <c r="I720" s="104" t="s">
        <v>386</v>
      </c>
      <c r="J720" s="115">
        <f t="shared" ref="J720:L720" si="194">J$630</f>
        <v>0.68</v>
      </c>
      <c r="K720" s="115">
        <f t="shared" si="194"/>
        <v>5.5E-2</v>
      </c>
      <c r="L720" s="100">
        <f t="shared" si="194"/>
        <v>100</v>
      </c>
      <c r="M720" s="89"/>
      <c r="N720" s="252">
        <f t="shared" si="167"/>
        <v>0.70750000000000002</v>
      </c>
      <c r="P720" s="252">
        <f t="shared" si="168"/>
        <v>0.65250000000000008</v>
      </c>
      <c r="S720" s="561">
        <f t="shared" si="169"/>
        <v>0.68</v>
      </c>
      <c r="T720" s="561">
        <f t="shared" si="170"/>
        <v>0.68</v>
      </c>
      <c r="AC720" s="89">
        <f t="shared" si="180"/>
        <v>9</v>
      </c>
      <c r="AD720" s="89">
        <f t="shared" si="181"/>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35" hidden="1" customHeight="1" outlineLevel="2" x14ac:dyDescent="0.25">
      <c r="A721" s="107"/>
      <c r="B721" s="98"/>
      <c r="C721" s="18"/>
      <c r="D721" s="18"/>
      <c r="E721" s="18"/>
      <c r="F721" s="14"/>
      <c r="I721" s="104" t="s">
        <v>387</v>
      </c>
      <c r="J721" s="115">
        <f t="shared" ref="J721:L721" si="195">J$631</f>
        <v>0.68</v>
      </c>
      <c r="K721" s="115">
        <f t="shared" si="195"/>
        <v>5.5E-2</v>
      </c>
      <c r="L721" s="100">
        <f t="shared" si="195"/>
        <v>200</v>
      </c>
      <c r="M721" s="89"/>
      <c r="N721" s="252">
        <f t="shared" si="167"/>
        <v>0.70750000000000002</v>
      </c>
      <c r="P721" s="252">
        <f t="shared" si="168"/>
        <v>0.65250000000000008</v>
      </c>
      <c r="S721" s="561">
        <f t="shared" si="169"/>
        <v>0.70000000000000007</v>
      </c>
      <c r="T721" s="561">
        <f t="shared" si="170"/>
        <v>0.68</v>
      </c>
      <c r="AC721" s="89">
        <f t="shared" si="180"/>
        <v>9</v>
      </c>
      <c r="AD721" s="89">
        <f t="shared" si="181"/>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35" hidden="1" customHeight="1" outlineLevel="2" x14ac:dyDescent="0.25">
      <c r="A722" s="107"/>
      <c r="B722" s="98"/>
      <c r="C722" s="18"/>
      <c r="D722" s="18"/>
      <c r="E722" s="18"/>
      <c r="F722" s="14"/>
      <c r="I722" s="104" t="s">
        <v>388</v>
      </c>
      <c r="J722" s="115">
        <f t="shared" ref="J722:L722" si="196">J$632</f>
        <v>0.66</v>
      </c>
      <c r="K722" s="115">
        <f t="shared" si="196"/>
        <v>8.5000000000000006E-2</v>
      </c>
      <c r="L722" s="100">
        <f t="shared" si="196"/>
        <v>300</v>
      </c>
      <c r="M722" s="89"/>
      <c r="N722" s="252">
        <f t="shared" si="167"/>
        <v>0.70250000000000001</v>
      </c>
      <c r="P722" s="252">
        <f t="shared" si="168"/>
        <v>0.61750000000000005</v>
      </c>
      <c r="S722" s="561">
        <f t="shared" si="169"/>
        <v>0.75</v>
      </c>
      <c r="T722" s="561">
        <f t="shared" si="170"/>
        <v>0.66999999999999993</v>
      </c>
      <c r="AC722" s="89">
        <f t="shared" si="180"/>
        <v>9</v>
      </c>
      <c r="AD722" s="89">
        <f t="shared" si="181"/>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35" hidden="1" customHeight="1" outlineLevel="2" x14ac:dyDescent="0.25">
      <c r="A723" s="107"/>
      <c r="B723" s="98"/>
      <c r="C723" s="18"/>
      <c r="D723" s="18"/>
      <c r="E723" s="18"/>
      <c r="F723" s="14"/>
      <c r="I723" s="104" t="s">
        <v>389</v>
      </c>
      <c r="J723" s="115">
        <f t="shared" ref="J723:L723" si="197">J$633</f>
        <v>0.64</v>
      </c>
      <c r="K723" s="115">
        <f t="shared" si="197"/>
        <v>0.185</v>
      </c>
      <c r="L723" s="100">
        <f t="shared" si="197"/>
        <v>1000</v>
      </c>
      <c r="M723" s="89"/>
      <c r="N723" s="252">
        <f t="shared" si="167"/>
        <v>0.73250000000000004</v>
      </c>
      <c r="P723" s="252">
        <f t="shared" si="168"/>
        <v>0.54749999999999999</v>
      </c>
      <c r="S723" s="561">
        <f t="shared" si="169"/>
        <v>0.75</v>
      </c>
      <c r="T723" s="561">
        <f t="shared" si="170"/>
        <v>0.56999999999999995</v>
      </c>
      <c r="AC723" s="89">
        <f t="shared" si="180"/>
        <v>9</v>
      </c>
      <c r="AD723" s="89">
        <f t="shared" si="181"/>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35" hidden="1" customHeight="1" outlineLevel="2" x14ac:dyDescent="0.25">
      <c r="A724" s="107"/>
      <c r="B724" s="98"/>
      <c r="C724" s="18"/>
      <c r="D724" s="18"/>
      <c r="E724" s="18"/>
      <c r="F724" s="14"/>
      <c r="I724" s="104" t="s">
        <v>390</v>
      </c>
      <c r="J724" s="115">
        <f t="shared" ref="J724:L724" si="198">AVERAGE(J$634:J$635)</f>
        <v>0.57488824562535323</v>
      </c>
      <c r="K724" s="115">
        <f t="shared" si="198"/>
        <v>0.15</v>
      </c>
      <c r="L724" s="100">
        <f t="shared" si="198"/>
        <v>3750</v>
      </c>
      <c r="M724" s="89"/>
      <c r="N724" s="252">
        <f t="shared" si="167"/>
        <v>0.64988824562535319</v>
      </c>
      <c r="P724" s="252">
        <f t="shared" si="168"/>
        <v>0.49988824562535322</v>
      </c>
      <c r="S724" s="561">
        <f t="shared" ref="S724:S727" si="199">MAX($J588:$R588)+$T588</f>
        <v>0.55999999999999994</v>
      </c>
      <c r="T724" s="561">
        <f t="shared" ref="T724:T727" si="200">MIN($J588:$R588)+$T588-INDEX(DigSpread,$AD724+1,1)</f>
        <v>0.40999999999999992</v>
      </c>
      <c r="AC724" s="89">
        <f t="shared" si="180"/>
        <v>9</v>
      </c>
      <c r="AD724" s="89">
        <f t="shared" si="181"/>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35" hidden="1" customHeight="1" outlineLevel="2" x14ac:dyDescent="0.25">
      <c r="A725" s="107"/>
      <c r="B725" s="98"/>
      <c r="C725" s="18"/>
      <c r="D725" s="18"/>
      <c r="E725" s="18"/>
      <c r="F725" s="14"/>
      <c r="I725" s="104" t="s">
        <v>391</v>
      </c>
      <c r="J725" s="115">
        <f t="shared" ref="J725:L725" si="201">J$636</f>
        <v>0.53593591918065975</v>
      </c>
      <c r="K725" s="115">
        <f t="shared" si="201"/>
        <v>0.105</v>
      </c>
      <c r="L725" s="100">
        <f t="shared" si="201"/>
        <v>2200</v>
      </c>
      <c r="M725" s="89"/>
      <c r="N725" s="252">
        <f t="shared" si="167"/>
        <v>0.58843591918065974</v>
      </c>
      <c r="P725" s="252">
        <f t="shared" si="168"/>
        <v>0.48343591918065976</v>
      </c>
      <c r="S725" s="561">
        <f t="shared" si="199"/>
        <v>0.54999999999999993</v>
      </c>
      <c r="T725" s="561">
        <f t="shared" si="200"/>
        <v>0.54999999999999993</v>
      </c>
      <c r="AC725" s="89">
        <f t="shared" si="180"/>
        <v>9</v>
      </c>
      <c r="AD725" s="89">
        <f t="shared" si="181"/>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35" hidden="1" customHeight="1" outlineLevel="2" x14ac:dyDescent="0.25">
      <c r="A726" s="107"/>
      <c r="B726" s="98"/>
      <c r="C726" s="18"/>
      <c r="D726" s="18"/>
      <c r="E726" s="18"/>
      <c r="F726" s="14"/>
      <c r="I726" s="104" t="s">
        <v>392</v>
      </c>
      <c r="J726" s="115">
        <f t="shared" ref="J726:L727" si="202">J$637</f>
        <v>0.51471523224725868</v>
      </c>
      <c r="K726" s="115">
        <f t="shared" si="202"/>
        <v>7.4999999999999997E-2</v>
      </c>
      <c r="L726" s="100">
        <f t="shared" si="202"/>
        <v>1200</v>
      </c>
      <c r="M726" s="89"/>
      <c r="N726" s="252">
        <f t="shared" si="167"/>
        <v>0.55221523224725866</v>
      </c>
      <c r="P726" s="252">
        <f t="shared" si="168"/>
        <v>0.4772152322472587</v>
      </c>
      <c r="S726" s="561">
        <f t="shared" si="199"/>
        <v>0.53</v>
      </c>
      <c r="T726" s="561">
        <f t="shared" si="200"/>
        <v>0.53</v>
      </c>
      <c r="AC726" s="89">
        <f t="shared" si="180"/>
        <v>9</v>
      </c>
      <c r="AD726" s="89">
        <f t="shared" si="181"/>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35" hidden="1" customHeight="1" outlineLevel="2" x14ac:dyDescent="0.25">
      <c r="A727" s="107"/>
      <c r="B727" s="98"/>
      <c r="C727" s="18"/>
      <c r="D727" s="18"/>
      <c r="E727" s="18"/>
      <c r="F727" s="14"/>
      <c r="I727" s="104" t="s">
        <v>393</v>
      </c>
      <c r="J727" s="115">
        <f t="shared" si="202"/>
        <v>0.51471523224725868</v>
      </c>
      <c r="K727" s="115">
        <f t="shared" si="202"/>
        <v>7.4999999999999997E-2</v>
      </c>
      <c r="L727" s="100">
        <f t="shared" si="202"/>
        <v>1200</v>
      </c>
      <c r="M727" s="89"/>
      <c r="N727" s="252">
        <f t="shared" si="167"/>
        <v>0.55221523224725866</v>
      </c>
      <c r="P727" s="252">
        <f t="shared" si="168"/>
        <v>0.4772152322472587</v>
      </c>
      <c r="S727" s="561">
        <f t="shared" si="199"/>
        <v>0.5</v>
      </c>
      <c r="T727" s="561">
        <f t="shared" si="200"/>
        <v>0.5</v>
      </c>
      <c r="AC727" s="89">
        <f t="shared" si="180"/>
        <v>9</v>
      </c>
      <c r="AD727" s="89">
        <f t="shared" si="181"/>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35"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35"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35"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customHeight="1" outlineLevel="1" x14ac:dyDescent="0.25">
      <c r="A731" s="107"/>
      <c r="B731" s="98"/>
      <c r="C731" s="13" t="s">
        <v>118</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119</v>
      </c>
      <c r="W732" s="97"/>
      <c r="X732" s="97"/>
      <c r="Y732" s="97"/>
      <c r="Z732" s="97"/>
      <c r="AA732" s="97"/>
      <c r="AB732" s="97"/>
      <c r="AC732" s="97"/>
      <c r="AD732" s="97"/>
      <c r="AE732" s="42" t="s">
        <v>120</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111</v>
      </c>
      <c r="AE736" s="12"/>
      <c r="AF736" s="9"/>
    </row>
    <row r="737" spans="1:32" ht="13.35" hidden="1" customHeight="1" outlineLevel="1" collapsed="1" x14ac:dyDescent="0.25">
      <c r="A737" s="7"/>
      <c r="B737" s="98"/>
      <c r="C737" s="13"/>
      <c r="D737" s="13">
        <v>0</v>
      </c>
      <c r="E737" s="13" t="s">
        <v>1</v>
      </c>
      <c r="F737" s="72"/>
      <c r="G737" s="73" t="s">
        <v>201</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35" hidden="1" customHeight="1" outlineLevel="1" x14ac:dyDescent="0.25">
      <c r="A738" s="7"/>
      <c r="B738" s="98"/>
      <c r="C738" s="13"/>
      <c r="D738" s="13"/>
      <c r="E738" s="18"/>
      <c r="F738" s="76"/>
      <c r="G738" s="77" t="s">
        <v>202</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3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3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3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3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35" hidden="1" customHeight="1" outlineLevel="1" x14ac:dyDescent="0.25">
      <c r="A743" s="7"/>
      <c r="B743" s="98"/>
      <c r="C743" s="18"/>
      <c r="D743" s="18"/>
      <c r="E743" s="18"/>
      <c r="F743" s="18"/>
      <c r="G743" s="18"/>
      <c r="H743" s="18"/>
      <c r="I743" s="25"/>
      <c r="J743" s="25"/>
      <c r="K743" s="24"/>
      <c r="L743" s="893"/>
      <c r="M743" s="894"/>
      <c r="N743" s="894"/>
      <c r="O743" s="24"/>
      <c r="P743" s="24"/>
      <c r="Q743" s="24"/>
      <c r="R743" s="24"/>
      <c r="S743" s="24"/>
      <c r="T743" s="24"/>
      <c r="U743" s="24"/>
      <c r="V743" s="24"/>
      <c r="W743" s="24"/>
      <c r="X743" s="24"/>
      <c r="Y743" s="24"/>
      <c r="Z743" s="24"/>
      <c r="AA743" s="25"/>
      <c r="AB743" s="25"/>
      <c r="AC743" s="25"/>
      <c r="AD743" s="25"/>
      <c r="AE743" s="17"/>
      <c r="AF743" s="9"/>
    </row>
    <row r="744" spans="1:32" ht="13.35" hidden="1" customHeight="1" outlineLevel="1" x14ac:dyDescent="0.25">
      <c r="A744" s="7"/>
      <c r="B744" s="98"/>
      <c r="C744" s="18"/>
      <c r="D744" s="18"/>
      <c r="E744" s="18"/>
      <c r="F744" s="18"/>
      <c r="G744" s="135" t="s">
        <v>203</v>
      </c>
      <c r="H744" s="135"/>
      <c r="I744" s="135"/>
      <c r="J744" s="135"/>
      <c r="K744" s="135"/>
      <c r="L744" s="135"/>
      <c r="M744" s="135" t="s">
        <v>204</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114</v>
      </c>
      <c r="D745" s="18"/>
      <c r="E745" s="18"/>
      <c r="F745" s="18"/>
      <c r="G745" s="18"/>
      <c r="H745" s="18"/>
      <c r="I745" s="24"/>
      <c r="J745" s="149"/>
      <c r="K745" s="149"/>
      <c r="L745" s="113" t="s">
        <v>115</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35" hidden="1" customHeight="1" outlineLevel="1" x14ac:dyDescent="0.25">
      <c r="A747" s="7"/>
      <c r="B747" s="98"/>
      <c r="C747" s="18"/>
      <c r="D747" s="18"/>
      <c r="E747" s="18"/>
      <c r="F747" s="14"/>
      <c r="H747" s="35"/>
      <c r="I747" s="35"/>
      <c r="J747" s="30"/>
      <c r="K747" s="33"/>
      <c r="L747" s="33" t="s">
        <v>370</v>
      </c>
      <c r="M747" s="106" t="s">
        <v>383</v>
      </c>
      <c r="N747" s="106" t="s">
        <v>56</v>
      </c>
      <c r="O747" s="106" t="s">
        <v>57</v>
      </c>
      <c r="P747" s="106" t="s">
        <v>58</v>
      </c>
      <c r="Q747" s="106" t="s">
        <v>59</v>
      </c>
      <c r="R747" s="106" t="s">
        <v>880</v>
      </c>
      <c r="S747" s="106" t="s">
        <v>881</v>
      </c>
      <c r="T747" s="106" t="s">
        <v>882</v>
      </c>
      <c r="U747" s="106" t="s">
        <v>1187</v>
      </c>
      <c r="V747" s="94"/>
      <c r="W747" s="94"/>
      <c r="X747" s="94"/>
      <c r="Y747" s="94"/>
      <c r="Z747" s="94"/>
      <c r="AA747" s="14"/>
      <c r="AB747" s="14"/>
      <c r="AC747" s="14"/>
      <c r="AD747" s="14"/>
      <c r="AE747" s="17"/>
      <c r="AF747" s="9"/>
    </row>
    <row r="748" spans="1:32" ht="13.35" hidden="1" customHeight="1" outlineLevel="1" x14ac:dyDescent="0.25">
      <c r="A748" s="7"/>
      <c r="B748" s="98"/>
      <c r="C748" s="18"/>
      <c r="D748" s="18"/>
      <c r="E748" s="18"/>
      <c r="F748" s="14"/>
      <c r="H748" s="35"/>
      <c r="I748" s="35"/>
      <c r="K748" t="s">
        <v>819</v>
      </c>
      <c r="L748" s="104" t="s">
        <v>382</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35" hidden="1" customHeight="1" outlineLevel="1" x14ac:dyDescent="0.25">
      <c r="A749" s="7"/>
      <c r="B749" s="98"/>
      <c r="C749" s="18"/>
      <c r="D749" s="18"/>
      <c r="E749" s="18"/>
      <c r="F749" s="14"/>
      <c r="G749" s="50"/>
      <c r="H749" s="35"/>
      <c r="I749" s="35"/>
      <c r="J749" s="33"/>
      <c r="K749" s="33"/>
      <c r="L749" s="104" t="s">
        <v>134</v>
      </c>
      <c r="M749" s="251">
        <f>M748</f>
        <v>4.125</v>
      </c>
      <c r="N749" s="251">
        <f t="shared" ref="N749:N757" si="203">N748</f>
        <v>5.625</v>
      </c>
      <c r="O749" s="251">
        <f t="shared" ref="O749:O757" si="204">O748</f>
        <v>6</v>
      </c>
      <c r="P749" s="251">
        <f t="shared" ref="P749:P757" si="205">P748</f>
        <v>7.5</v>
      </c>
      <c r="Q749" s="251">
        <f t="shared" ref="Q749:Q757" si="206">Q748</f>
        <v>7.5</v>
      </c>
      <c r="R749" s="251">
        <f t="shared" ref="R749:R757" si="207">R748</f>
        <v>0</v>
      </c>
      <c r="S749" s="251">
        <f t="shared" ref="S749:S757" si="208">S748</f>
        <v>0</v>
      </c>
      <c r="T749" s="251">
        <f t="shared" ref="T749:U757" si="209">T748</f>
        <v>0</v>
      </c>
      <c r="U749" s="251">
        <f t="shared" si="209"/>
        <v>0</v>
      </c>
      <c r="V749" s="94"/>
      <c r="W749" s="94"/>
      <c r="X749" s="94"/>
      <c r="Y749" s="94"/>
      <c r="Z749" s="94"/>
      <c r="AA749" s="14"/>
      <c r="AB749" s="14"/>
      <c r="AC749" s="14"/>
      <c r="AD749" s="14"/>
      <c r="AE749" s="17"/>
      <c r="AF749" s="9"/>
    </row>
    <row r="750" spans="1:32" ht="13.35" hidden="1" customHeight="1" outlineLevel="1" x14ac:dyDescent="0.25">
      <c r="A750" s="7"/>
      <c r="B750" s="98"/>
      <c r="C750" s="18"/>
      <c r="D750" s="18"/>
      <c r="E750" s="18"/>
      <c r="F750" s="14"/>
      <c r="G750" s="50"/>
      <c r="H750" s="35"/>
      <c r="I750" s="35"/>
      <c r="J750" s="33"/>
      <c r="K750" s="33"/>
      <c r="L750" s="104" t="s">
        <v>135</v>
      </c>
      <c r="M750" s="251">
        <f t="shared" ref="M750:M757" si="210">M749</f>
        <v>4.125</v>
      </c>
      <c r="N750" s="251">
        <f t="shared" si="203"/>
        <v>5.625</v>
      </c>
      <c r="O750" s="251">
        <f t="shared" si="204"/>
        <v>6</v>
      </c>
      <c r="P750" s="251">
        <f t="shared" si="205"/>
        <v>7.5</v>
      </c>
      <c r="Q750" s="251">
        <f t="shared" si="206"/>
        <v>7.5</v>
      </c>
      <c r="R750" s="251">
        <f t="shared" si="207"/>
        <v>0</v>
      </c>
      <c r="S750" s="251">
        <f t="shared" si="208"/>
        <v>0</v>
      </c>
      <c r="T750" s="251">
        <f t="shared" si="209"/>
        <v>0</v>
      </c>
      <c r="U750" s="251">
        <f t="shared" si="209"/>
        <v>0</v>
      </c>
      <c r="V750" s="94"/>
      <c r="W750" s="94"/>
      <c r="X750" s="94"/>
      <c r="Y750" s="94"/>
      <c r="Z750" s="94"/>
      <c r="AA750" s="14"/>
      <c r="AB750" s="14"/>
      <c r="AC750" s="14"/>
      <c r="AD750" s="14"/>
      <c r="AE750" s="17"/>
      <c r="AF750" s="9"/>
    </row>
    <row r="751" spans="1:32" ht="13.35" hidden="1" customHeight="1" outlineLevel="1" x14ac:dyDescent="0.25">
      <c r="A751" s="7"/>
      <c r="B751" s="98"/>
      <c r="C751" s="18"/>
      <c r="D751" s="18"/>
      <c r="E751" s="18"/>
      <c r="F751" s="14"/>
      <c r="G751" s="50"/>
      <c r="H751" s="35"/>
      <c r="I751" s="35"/>
      <c r="J751" s="33"/>
      <c r="K751" s="33"/>
      <c r="L751" s="104" t="s">
        <v>136</v>
      </c>
      <c r="M751" s="251">
        <f t="shared" si="210"/>
        <v>4.125</v>
      </c>
      <c r="N751" s="251">
        <f t="shared" si="203"/>
        <v>5.625</v>
      </c>
      <c r="O751" s="251">
        <f t="shared" si="204"/>
        <v>6</v>
      </c>
      <c r="P751" s="251">
        <f t="shared" si="205"/>
        <v>7.5</v>
      </c>
      <c r="Q751" s="251">
        <f t="shared" si="206"/>
        <v>7.5</v>
      </c>
      <c r="R751" s="251">
        <f t="shared" si="207"/>
        <v>0</v>
      </c>
      <c r="S751" s="251">
        <f t="shared" si="208"/>
        <v>0</v>
      </c>
      <c r="T751" s="251">
        <f t="shared" si="209"/>
        <v>0</v>
      </c>
      <c r="U751" s="251">
        <f t="shared" si="209"/>
        <v>0</v>
      </c>
      <c r="V751" s="94"/>
      <c r="W751" s="94"/>
      <c r="X751" s="94"/>
      <c r="Y751" s="94"/>
      <c r="Z751" s="94"/>
      <c r="AA751" s="14"/>
      <c r="AB751" s="14"/>
      <c r="AC751" s="14"/>
      <c r="AD751" s="14"/>
      <c r="AE751" s="17"/>
      <c r="AF751" s="9"/>
    </row>
    <row r="752" spans="1:32" ht="13.35" hidden="1" customHeight="1" outlineLevel="1" x14ac:dyDescent="0.25">
      <c r="A752" s="7"/>
      <c r="B752" s="98"/>
      <c r="C752" s="18"/>
      <c r="D752" s="18"/>
      <c r="E752" s="18"/>
      <c r="F752" s="14"/>
      <c r="G752" s="50"/>
      <c r="H752" s="35"/>
      <c r="I752" s="35"/>
      <c r="J752" s="33"/>
      <c r="K752" s="33"/>
      <c r="L752" s="104" t="s">
        <v>137</v>
      </c>
      <c r="M752" s="251">
        <f t="shared" si="210"/>
        <v>4.125</v>
      </c>
      <c r="N752" s="251">
        <f t="shared" si="203"/>
        <v>5.625</v>
      </c>
      <c r="O752" s="251">
        <f t="shared" si="204"/>
        <v>6</v>
      </c>
      <c r="P752" s="251">
        <f t="shared" si="205"/>
        <v>7.5</v>
      </c>
      <c r="Q752" s="251">
        <f t="shared" si="206"/>
        <v>7.5</v>
      </c>
      <c r="R752" s="251">
        <f t="shared" si="207"/>
        <v>0</v>
      </c>
      <c r="S752" s="251">
        <f t="shared" si="208"/>
        <v>0</v>
      </c>
      <c r="T752" s="251">
        <f t="shared" si="209"/>
        <v>0</v>
      </c>
      <c r="U752" s="251">
        <f t="shared" si="209"/>
        <v>0</v>
      </c>
      <c r="V752" s="94"/>
      <c r="W752" s="94"/>
      <c r="X752" s="94"/>
      <c r="Y752" s="94"/>
      <c r="Z752" s="94"/>
      <c r="AA752" s="14"/>
      <c r="AB752" s="14"/>
      <c r="AC752" s="14"/>
      <c r="AD752" s="14"/>
      <c r="AE752" s="17"/>
      <c r="AF752" s="9"/>
    </row>
    <row r="753" spans="1:58" ht="13.35" hidden="1" customHeight="1" outlineLevel="1" x14ac:dyDescent="0.25">
      <c r="A753" s="7"/>
      <c r="B753" s="98"/>
      <c r="C753" s="18"/>
      <c r="D753" s="18"/>
      <c r="E753" s="18"/>
      <c r="F753" s="14"/>
      <c r="G753" s="50"/>
      <c r="H753" s="35"/>
      <c r="I753" s="35"/>
      <c r="J753" s="33"/>
      <c r="K753" s="33"/>
      <c r="L753" s="104" t="s">
        <v>138</v>
      </c>
      <c r="M753" s="251">
        <f t="shared" si="210"/>
        <v>4.125</v>
      </c>
      <c r="N753" s="251">
        <f t="shared" si="203"/>
        <v>5.625</v>
      </c>
      <c r="O753" s="251">
        <f t="shared" si="204"/>
        <v>6</v>
      </c>
      <c r="P753" s="251">
        <f t="shared" si="205"/>
        <v>7.5</v>
      </c>
      <c r="Q753" s="251">
        <f t="shared" si="206"/>
        <v>7.5</v>
      </c>
      <c r="R753" s="251">
        <f t="shared" si="207"/>
        <v>0</v>
      </c>
      <c r="S753" s="251">
        <f t="shared" si="208"/>
        <v>0</v>
      </c>
      <c r="T753" s="251">
        <f t="shared" si="209"/>
        <v>0</v>
      </c>
      <c r="U753" s="251">
        <f t="shared" si="209"/>
        <v>0</v>
      </c>
      <c r="V753" s="94"/>
      <c r="W753" s="94"/>
      <c r="X753" s="94"/>
      <c r="Y753" s="94"/>
      <c r="Z753" s="94"/>
      <c r="AA753" s="14"/>
      <c r="AB753" s="14"/>
      <c r="AC753" s="14"/>
      <c r="AD753" s="14"/>
      <c r="AE753" s="17"/>
      <c r="AF753" s="9"/>
    </row>
    <row r="754" spans="1:58" ht="13.35" hidden="1" customHeight="1" outlineLevel="1" x14ac:dyDescent="0.25">
      <c r="A754" s="7"/>
      <c r="B754" s="98"/>
      <c r="C754" s="18"/>
      <c r="D754" s="18"/>
      <c r="E754" s="18"/>
      <c r="F754" s="14"/>
      <c r="G754" s="50"/>
      <c r="H754" s="35"/>
      <c r="I754" s="35"/>
      <c r="J754" s="33"/>
      <c r="K754" s="33"/>
      <c r="L754" s="104" t="s">
        <v>139</v>
      </c>
      <c r="M754" s="251">
        <f t="shared" si="210"/>
        <v>4.125</v>
      </c>
      <c r="N754" s="251">
        <f t="shared" si="203"/>
        <v>5.625</v>
      </c>
      <c r="O754" s="251">
        <f t="shared" si="204"/>
        <v>6</v>
      </c>
      <c r="P754" s="251">
        <f t="shared" si="205"/>
        <v>7.5</v>
      </c>
      <c r="Q754" s="251">
        <f t="shared" si="206"/>
        <v>7.5</v>
      </c>
      <c r="R754" s="251">
        <f t="shared" si="207"/>
        <v>0</v>
      </c>
      <c r="S754" s="251">
        <f t="shared" si="208"/>
        <v>0</v>
      </c>
      <c r="T754" s="251">
        <f t="shared" si="209"/>
        <v>0</v>
      </c>
      <c r="U754" s="251">
        <f t="shared" si="209"/>
        <v>0</v>
      </c>
      <c r="V754" s="94"/>
      <c r="W754" s="94"/>
      <c r="X754" s="94"/>
      <c r="Y754" s="94"/>
      <c r="Z754" s="94"/>
      <c r="AA754" s="14"/>
      <c r="AB754" s="14"/>
      <c r="AC754" s="14"/>
      <c r="AD754" s="14"/>
      <c r="AE754" s="17"/>
      <c r="AF754" s="9"/>
    </row>
    <row r="755" spans="1:58" ht="13.35" hidden="1" customHeight="1" outlineLevel="1" x14ac:dyDescent="0.25">
      <c r="A755" s="7"/>
      <c r="B755" s="98"/>
      <c r="C755" s="18"/>
      <c r="D755" s="18"/>
      <c r="E755" s="18"/>
      <c r="F755" s="14"/>
      <c r="G755" s="50"/>
      <c r="H755" s="35"/>
      <c r="I755" s="35"/>
      <c r="J755" s="33"/>
      <c r="K755" s="33"/>
      <c r="L755" s="104" t="s">
        <v>140</v>
      </c>
      <c r="M755" s="251">
        <f t="shared" si="210"/>
        <v>4.125</v>
      </c>
      <c r="N755" s="251">
        <f t="shared" si="203"/>
        <v>5.625</v>
      </c>
      <c r="O755" s="251">
        <f t="shared" si="204"/>
        <v>6</v>
      </c>
      <c r="P755" s="251">
        <f t="shared" si="205"/>
        <v>7.5</v>
      </c>
      <c r="Q755" s="251">
        <f t="shared" si="206"/>
        <v>7.5</v>
      </c>
      <c r="R755" s="251">
        <f t="shared" si="207"/>
        <v>0</v>
      </c>
      <c r="S755" s="251">
        <f t="shared" si="208"/>
        <v>0</v>
      </c>
      <c r="T755" s="251">
        <f t="shared" si="209"/>
        <v>0</v>
      </c>
      <c r="U755" s="251">
        <f t="shared" si="209"/>
        <v>0</v>
      </c>
      <c r="V755" s="94"/>
      <c r="W755" s="94"/>
      <c r="X755" s="94"/>
      <c r="Y755" s="94"/>
      <c r="Z755" s="94"/>
      <c r="AA755" s="14"/>
      <c r="AB755" s="14"/>
      <c r="AC755" s="14"/>
      <c r="AD755" s="14"/>
      <c r="AE755" s="17"/>
      <c r="AF755" s="9"/>
    </row>
    <row r="756" spans="1:58" ht="13.35" hidden="1" customHeight="1" outlineLevel="1" x14ac:dyDescent="0.25">
      <c r="A756" s="7"/>
      <c r="B756" s="98"/>
      <c r="C756" s="18"/>
      <c r="D756" s="18"/>
      <c r="E756" s="18"/>
      <c r="F756" s="14"/>
      <c r="G756" s="50"/>
      <c r="H756" s="35"/>
      <c r="I756" s="35"/>
      <c r="J756" s="33"/>
      <c r="K756" s="33"/>
      <c r="L756" s="104" t="s">
        <v>141</v>
      </c>
      <c r="M756" s="251">
        <f t="shared" si="210"/>
        <v>4.125</v>
      </c>
      <c r="N756" s="251">
        <f t="shared" si="203"/>
        <v>5.625</v>
      </c>
      <c r="O756" s="251">
        <f t="shared" si="204"/>
        <v>6</v>
      </c>
      <c r="P756" s="251">
        <f t="shared" si="205"/>
        <v>7.5</v>
      </c>
      <c r="Q756" s="251">
        <f t="shared" si="206"/>
        <v>7.5</v>
      </c>
      <c r="R756" s="251">
        <f t="shared" si="207"/>
        <v>0</v>
      </c>
      <c r="S756" s="251">
        <f t="shared" si="208"/>
        <v>0</v>
      </c>
      <c r="T756" s="251">
        <f t="shared" si="209"/>
        <v>0</v>
      </c>
      <c r="U756" s="251">
        <f t="shared" si="209"/>
        <v>0</v>
      </c>
      <c r="V756" s="94"/>
      <c r="W756" s="94"/>
      <c r="X756" s="94"/>
      <c r="Y756" s="94"/>
      <c r="Z756" s="94"/>
      <c r="AA756" s="14"/>
      <c r="AB756" s="14"/>
      <c r="AC756" s="14"/>
      <c r="AD756" s="14"/>
      <c r="AE756" s="17"/>
      <c r="AF756" s="9"/>
    </row>
    <row r="757" spans="1:58" ht="13.35" hidden="1" customHeight="1" outlineLevel="1" x14ac:dyDescent="0.25">
      <c r="A757" s="7"/>
      <c r="B757" s="98"/>
      <c r="C757" s="18"/>
      <c r="D757" s="18"/>
      <c r="E757" s="18"/>
      <c r="F757" s="14"/>
      <c r="G757" s="50"/>
      <c r="H757" s="35"/>
      <c r="I757" s="35"/>
      <c r="J757" s="33"/>
      <c r="K757" s="33"/>
      <c r="L757" s="104" t="s">
        <v>142</v>
      </c>
      <c r="M757" s="251">
        <f t="shared" si="210"/>
        <v>4.125</v>
      </c>
      <c r="N757" s="251">
        <f t="shared" si="203"/>
        <v>5.625</v>
      </c>
      <c r="O757" s="251">
        <f t="shared" si="204"/>
        <v>6</v>
      </c>
      <c r="P757" s="251">
        <f t="shared" si="205"/>
        <v>7.5</v>
      </c>
      <c r="Q757" s="251">
        <f t="shared" si="206"/>
        <v>7.5</v>
      </c>
      <c r="R757" s="251">
        <f t="shared" si="207"/>
        <v>0</v>
      </c>
      <c r="S757" s="251">
        <f t="shared" si="208"/>
        <v>0</v>
      </c>
      <c r="T757" s="251">
        <f t="shared" si="209"/>
        <v>0</v>
      </c>
      <c r="U757" s="251">
        <f t="shared" si="209"/>
        <v>0</v>
      </c>
      <c r="V757" s="94"/>
      <c r="W757" s="94"/>
      <c r="X757" s="94"/>
      <c r="Y757" s="94"/>
      <c r="Z757" s="94"/>
      <c r="AA757" s="14"/>
      <c r="AB757" s="14"/>
      <c r="AC757" s="14"/>
      <c r="AD757" s="14"/>
      <c r="AE757" s="17"/>
      <c r="AF757" s="9"/>
    </row>
    <row r="758" spans="1:58" s="109" customFormat="1" ht="13.35" hidden="1" customHeight="1" outlineLevel="2" x14ac:dyDescent="0.25">
      <c r="A758" s="107"/>
      <c r="B758" s="98"/>
      <c r="C758" s="18"/>
      <c r="D758" s="18"/>
      <c r="E758" s="18"/>
      <c r="F758" s="14"/>
      <c r="G758" s="89"/>
      <c r="H758" s="89"/>
      <c r="K758" s="104" t="s">
        <v>397</v>
      </c>
      <c r="L758" s="104" t="s">
        <v>382</v>
      </c>
      <c r="M758" s="6">
        <f>INDEX(M$748:M$757,MATCH($L758,$L$748:$L$757,0))</f>
        <v>4.125</v>
      </c>
      <c r="N758" s="6">
        <f t="shared" ref="N758:U773" si="211">INDEX(N$748:N$757,MATCH($L758,$L$748:$L$757,0))</f>
        <v>5.625</v>
      </c>
      <c r="O758" s="6">
        <f t="shared" si="211"/>
        <v>6</v>
      </c>
      <c r="P758" s="6">
        <f t="shared" si="211"/>
        <v>7.5</v>
      </c>
      <c r="Q758" s="6">
        <f t="shared" si="211"/>
        <v>7.5</v>
      </c>
      <c r="R758" s="6">
        <f t="shared" si="211"/>
        <v>0</v>
      </c>
      <c r="S758" s="6">
        <f t="shared" si="211"/>
        <v>0</v>
      </c>
      <c r="T758" s="6">
        <f t="shared" si="211"/>
        <v>0</v>
      </c>
      <c r="U758" s="6">
        <f t="shared" si="211"/>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35" hidden="1" customHeight="1" outlineLevel="2" x14ac:dyDescent="0.25">
      <c r="A759" s="107"/>
      <c r="B759" s="98"/>
      <c r="C759" s="18"/>
      <c r="D759" s="18"/>
      <c r="E759" s="18"/>
      <c r="F759" s="14"/>
      <c r="G759" s="89"/>
      <c r="H759" s="89"/>
      <c r="K759" s="104"/>
      <c r="L759" s="104" t="s">
        <v>134</v>
      </c>
      <c r="M759" s="6">
        <f t="shared" ref="M759:U790" si="212">INDEX(M$748:M$757,MATCH($L759,$L$748:$L$757,0))</f>
        <v>4.125</v>
      </c>
      <c r="N759" s="6">
        <f t="shared" si="211"/>
        <v>5.625</v>
      </c>
      <c r="O759" s="6">
        <f t="shared" si="211"/>
        <v>6</v>
      </c>
      <c r="P759" s="6">
        <f t="shared" si="211"/>
        <v>7.5</v>
      </c>
      <c r="Q759" s="6">
        <f t="shared" si="211"/>
        <v>7.5</v>
      </c>
      <c r="R759" s="6">
        <f t="shared" si="211"/>
        <v>0</v>
      </c>
      <c r="S759" s="6">
        <f t="shared" si="211"/>
        <v>0</v>
      </c>
      <c r="T759" s="6">
        <f t="shared" si="211"/>
        <v>0</v>
      </c>
      <c r="U759" s="6">
        <f t="shared" si="211"/>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35" hidden="1" customHeight="1" outlineLevel="2" x14ac:dyDescent="0.25">
      <c r="A760" s="107"/>
      <c r="B760" s="98"/>
      <c r="C760" s="18"/>
      <c r="D760" s="18"/>
      <c r="E760" s="18"/>
      <c r="F760" s="14"/>
      <c r="G760" s="89"/>
      <c r="H760" s="89"/>
      <c r="K760" s="104"/>
      <c r="L760" s="104" t="s">
        <v>135</v>
      </c>
      <c r="M760" s="6">
        <f t="shared" si="212"/>
        <v>4.125</v>
      </c>
      <c r="N760" s="6">
        <f t="shared" si="211"/>
        <v>5.625</v>
      </c>
      <c r="O760" s="6">
        <f t="shared" si="211"/>
        <v>6</v>
      </c>
      <c r="P760" s="6">
        <f t="shared" si="211"/>
        <v>7.5</v>
      </c>
      <c r="Q760" s="6">
        <f t="shared" si="211"/>
        <v>7.5</v>
      </c>
      <c r="R760" s="6">
        <f t="shared" si="211"/>
        <v>0</v>
      </c>
      <c r="S760" s="6">
        <f t="shared" si="211"/>
        <v>0</v>
      </c>
      <c r="T760" s="6">
        <f t="shared" si="211"/>
        <v>0</v>
      </c>
      <c r="U760" s="6">
        <f t="shared" si="211"/>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35" hidden="1" customHeight="1" outlineLevel="2" x14ac:dyDescent="0.25">
      <c r="A761" s="107"/>
      <c r="B761" s="98"/>
      <c r="C761" s="18"/>
      <c r="D761" s="18"/>
      <c r="E761" s="18"/>
      <c r="F761" s="14"/>
      <c r="G761" s="89"/>
      <c r="H761" s="89"/>
      <c r="K761" s="104"/>
      <c r="L761" s="104" t="s">
        <v>136</v>
      </c>
      <c r="M761" s="6">
        <f t="shared" si="212"/>
        <v>4.125</v>
      </c>
      <c r="N761" s="6">
        <f t="shared" si="211"/>
        <v>5.625</v>
      </c>
      <c r="O761" s="6">
        <f t="shared" si="211"/>
        <v>6</v>
      </c>
      <c r="P761" s="6">
        <f t="shared" si="211"/>
        <v>7.5</v>
      </c>
      <c r="Q761" s="6">
        <f t="shared" si="211"/>
        <v>7.5</v>
      </c>
      <c r="R761" s="6">
        <f t="shared" si="211"/>
        <v>0</v>
      </c>
      <c r="S761" s="6">
        <f t="shared" si="211"/>
        <v>0</v>
      </c>
      <c r="T761" s="6">
        <f t="shared" si="211"/>
        <v>0</v>
      </c>
      <c r="U761" s="6">
        <f t="shared" si="211"/>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35" hidden="1" customHeight="1" outlineLevel="2" x14ac:dyDescent="0.25">
      <c r="A762" s="107"/>
      <c r="B762" s="98"/>
      <c r="C762" s="18"/>
      <c r="D762" s="18"/>
      <c r="E762" s="18"/>
      <c r="F762" s="14"/>
      <c r="G762" s="89"/>
      <c r="H762" s="89"/>
      <c r="K762" s="104"/>
      <c r="L762" s="104" t="s">
        <v>137</v>
      </c>
      <c r="M762" s="6">
        <f t="shared" si="212"/>
        <v>4.125</v>
      </c>
      <c r="N762" s="6">
        <f t="shared" si="211"/>
        <v>5.625</v>
      </c>
      <c r="O762" s="6">
        <f t="shared" si="211"/>
        <v>6</v>
      </c>
      <c r="P762" s="6">
        <f t="shared" si="211"/>
        <v>7.5</v>
      </c>
      <c r="Q762" s="6">
        <f t="shared" si="211"/>
        <v>7.5</v>
      </c>
      <c r="R762" s="6">
        <f t="shared" si="211"/>
        <v>0</v>
      </c>
      <c r="S762" s="6">
        <f t="shared" si="211"/>
        <v>0</v>
      </c>
      <c r="T762" s="6">
        <f t="shared" si="211"/>
        <v>0</v>
      </c>
      <c r="U762" s="6">
        <f t="shared" si="211"/>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35" hidden="1" customHeight="1" outlineLevel="2" x14ac:dyDescent="0.25">
      <c r="A763" s="107"/>
      <c r="B763" s="98"/>
      <c r="C763" s="18"/>
      <c r="D763" s="18"/>
      <c r="E763" s="18"/>
      <c r="F763" s="14"/>
      <c r="G763" s="89"/>
      <c r="H763" s="89"/>
      <c r="K763" s="104"/>
      <c r="L763" s="104" t="s">
        <v>138</v>
      </c>
      <c r="M763" s="6">
        <f t="shared" si="212"/>
        <v>4.125</v>
      </c>
      <c r="N763" s="6">
        <f t="shared" si="211"/>
        <v>5.625</v>
      </c>
      <c r="O763" s="6">
        <f t="shared" si="211"/>
        <v>6</v>
      </c>
      <c r="P763" s="6">
        <f t="shared" si="211"/>
        <v>7.5</v>
      </c>
      <c r="Q763" s="6">
        <f t="shared" si="211"/>
        <v>7.5</v>
      </c>
      <c r="R763" s="6">
        <f t="shared" si="211"/>
        <v>0</v>
      </c>
      <c r="S763" s="6">
        <f t="shared" si="211"/>
        <v>0</v>
      </c>
      <c r="T763" s="6">
        <f t="shared" si="211"/>
        <v>0</v>
      </c>
      <c r="U763" s="6">
        <f t="shared" si="21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35" hidden="1" customHeight="1" outlineLevel="2" x14ac:dyDescent="0.25">
      <c r="A764" s="107"/>
      <c r="B764" s="98"/>
      <c r="C764" s="18"/>
      <c r="D764" s="18"/>
      <c r="E764" s="18"/>
      <c r="F764" s="14"/>
      <c r="G764" s="89"/>
      <c r="H764" s="89"/>
      <c r="K764" s="104"/>
      <c r="L764" s="104" t="s">
        <v>139</v>
      </c>
      <c r="M764" s="6">
        <f t="shared" si="212"/>
        <v>4.125</v>
      </c>
      <c r="N764" s="6">
        <f t="shared" si="211"/>
        <v>5.625</v>
      </c>
      <c r="O764" s="6">
        <f t="shared" si="211"/>
        <v>6</v>
      </c>
      <c r="P764" s="6">
        <f t="shared" si="211"/>
        <v>7.5</v>
      </c>
      <c r="Q764" s="6">
        <f t="shared" si="211"/>
        <v>7.5</v>
      </c>
      <c r="R764" s="6">
        <f t="shared" si="211"/>
        <v>0</v>
      </c>
      <c r="S764" s="6">
        <f t="shared" si="211"/>
        <v>0</v>
      </c>
      <c r="T764" s="6">
        <f t="shared" si="211"/>
        <v>0</v>
      </c>
      <c r="U764" s="6">
        <f t="shared" si="21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35" hidden="1" customHeight="1" outlineLevel="2" x14ac:dyDescent="0.25">
      <c r="A765" s="107"/>
      <c r="B765" s="98"/>
      <c r="C765" s="18"/>
      <c r="D765" s="18"/>
      <c r="E765" s="18"/>
      <c r="F765" s="14"/>
      <c r="G765" s="89"/>
      <c r="H765" s="89"/>
      <c r="K765" s="104"/>
      <c r="L765" s="104" t="s">
        <v>140</v>
      </c>
      <c r="M765" s="6">
        <f t="shared" si="212"/>
        <v>4.125</v>
      </c>
      <c r="N765" s="6">
        <f t="shared" si="211"/>
        <v>5.625</v>
      </c>
      <c r="O765" s="6">
        <f t="shared" si="211"/>
        <v>6</v>
      </c>
      <c r="P765" s="6">
        <f t="shared" si="211"/>
        <v>7.5</v>
      </c>
      <c r="Q765" s="6">
        <f t="shared" si="211"/>
        <v>7.5</v>
      </c>
      <c r="R765" s="6">
        <f t="shared" si="211"/>
        <v>0</v>
      </c>
      <c r="S765" s="6">
        <f t="shared" si="211"/>
        <v>0</v>
      </c>
      <c r="T765" s="6">
        <f t="shared" si="211"/>
        <v>0</v>
      </c>
      <c r="U765" s="6">
        <f t="shared" si="21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35" hidden="1" customHeight="1" outlineLevel="2" x14ac:dyDescent="0.25">
      <c r="A766" s="107"/>
      <c r="B766" s="98"/>
      <c r="C766" s="18"/>
      <c r="D766" s="18"/>
      <c r="E766" s="18"/>
      <c r="F766" s="14"/>
      <c r="G766" s="89"/>
      <c r="H766" s="89"/>
      <c r="K766" s="104"/>
      <c r="L766" s="104" t="s">
        <v>141</v>
      </c>
      <c r="M766" s="6">
        <f t="shared" si="212"/>
        <v>4.125</v>
      </c>
      <c r="N766" s="6">
        <f t="shared" si="211"/>
        <v>5.625</v>
      </c>
      <c r="O766" s="6">
        <f t="shared" si="211"/>
        <v>6</v>
      </c>
      <c r="P766" s="6">
        <f t="shared" si="211"/>
        <v>7.5</v>
      </c>
      <c r="Q766" s="6">
        <f t="shared" si="211"/>
        <v>7.5</v>
      </c>
      <c r="R766" s="6">
        <f t="shared" si="211"/>
        <v>0</v>
      </c>
      <c r="S766" s="6">
        <f t="shared" si="211"/>
        <v>0</v>
      </c>
      <c r="T766" s="6">
        <f t="shared" si="211"/>
        <v>0</v>
      </c>
      <c r="U766" s="6">
        <f t="shared" si="21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35" hidden="1" customHeight="1" outlineLevel="2" x14ac:dyDescent="0.25">
      <c r="A767" s="107"/>
      <c r="B767" s="98"/>
      <c r="C767" s="18"/>
      <c r="D767" s="18"/>
      <c r="E767" s="18"/>
      <c r="F767" s="14"/>
      <c r="G767" s="89"/>
      <c r="H767" s="89"/>
      <c r="K767" s="104"/>
      <c r="L767" s="104" t="s">
        <v>142</v>
      </c>
      <c r="M767" s="6">
        <f t="shared" si="212"/>
        <v>4.125</v>
      </c>
      <c r="N767" s="6">
        <f t="shared" si="211"/>
        <v>5.625</v>
      </c>
      <c r="O767" s="6">
        <f t="shared" si="211"/>
        <v>6</v>
      </c>
      <c r="P767" s="6">
        <f t="shared" si="211"/>
        <v>7.5</v>
      </c>
      <c r="Q767" s="6">
        <f t="shared" si="211"/>
        <v>7.5</v>
      </c>
      <c r="R767" s="6">
        <f t="shared" si="211"/>
        <v>0</v>
      </c>
      <c r="S767" s="6">
        <f t="shared" si="211"/>
        <v>0</v>
      </c>
      <c r="T767" s="6">
        <f t="shared" si="211"/>
        <v>0</v>
      </c>
      <c r="U767" s="6">
        <f t="shared" si="21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35" hidden="1" customHeight="1" outlineLevel="2" x14ac:dyDescent="0.25">
      <c r="A768" s="107"/>
      <c r="B768" s="98"/>
      <c r="C768" s="18"/>
      <c r="D768" s="18"/>
      <c r="E768" s="18"/>
      <c r="F768" s="14"/>
      <c r="G768" s="89"/>
      <c r="H768" s="89"/>
      <c r="K768" s="104" t="s">
        <v>790</v>
      </c>
      <c r="L768" s="104" t="s">
        <v>382</v>
      </c>
      <c r="M768" s="6">
        <f t="shared" si="212"/>
        <v>4.125</v>
      </c>
      <c r="N768" s="6">
        <f t="shared" si="211"/>
        <v>5.625</v>
      </c>
      <c r="O768" s="6">
        <f t="shared" si="211"/>
        <v>6</v>
      </c>
      <c r="P768" s="6">
        <f t="shared" si="211"/>
        <v>7.5</v>
      </c>
      <c r="Q768" s="6">
        <f t="shared" si="211"/>
        <v>7.5</v>
      </c>
      <c r="R768" s="6">
        <f t="shared" si="211"/>
        <v>0</v>
      </c>
      <c r="S768" s="6">
        <f t="shared" si="211"/>
        <v>0</v>
      </c>
      <c r="T768" s="6">
        <f t="shared" si="211"/>
        <v>0</v>
      </c>
      <c r="U768" s="6">
        <f t="shared" si="21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35" hidden="1" customHeight="1" outlineLevel="2" x14ac:dyDescent="0.25">
      <c r="A769" s="107"/>
      <c r="B769" s="98"/>
      <c r="C769" s="18"/>
      <c r="D769" s="18"/>
      <c r="E769" s="18"/>
      <c r="F769" s="14"/>
      <c r="G769" s="89"/>
      <c r="H769" s="89"/>
      <c r="K769" s="104"/>
      <c r="L769" s="104" t="s">
        <v>134</v>
      </c>
      <c r="M769" s="6">
        <f t="shared" si="212"/>
        <v>4.125</v>
      </c>
      <c r="N769" s="6">
        <f t="shared" si="211"/>
        <v>5.625</v>
      </c>
      <c r="O769" s="6">
        <f t="shared" si="211"/>
        <v>6</v>
      </c>
      <c r="P769" s="6">
        <f t="shared" si="211"/>
        <v>7.5</v>
      </c>
      <c r="Q769" s="6">
        <f t="shared" si="211"/>
        <v>7.5</v>
      </c>
      <c r="R769" s="6">
        <f t="shared" si="211"/>
        <v>0</v>
      </c>
      <c r="S769" s="6">
        <f t="shared" si="211"/>
        <v>0</v>
      </c>
      <c r="T769" s="6">
        <f t="shared" si="211"/>
        <v>0</v>
      </c>
      <c r="U769" s="6">
        <f t="shared" si="21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35" hidden="1" customHeight="1" outlineLevel="2" x14ac:dyDescent="0.25">
      <c r="A770" s="107"/>
      <c r="B770" s="98"/>
      <c r="C770" s="18"/>
      <c r="D770" s="18"/>
      <c r="E770" s="18"/>
      <c r="F770" s="14"/>
      <c r="G770" s="89"/>
      <c r="H770" s="89"/>
      <c r="K770" s="104"/>
      <c r="L770" s="104" t="s">
        <v>135</v>
      </c>
      <c r="M770" s="6">
        <f t="shared" si="212"/>
        <v>4.125</v>
      </c>
      <c r="N770" s="6">
        <f t="shared" si="211"/>
        <v>5.625</v>
      </c>
      <c r="O770" s="6">
        <f t="shared" si="211"/>
        <v>6</v>
      </c>
      <c r="P770" s="6">
        <f t="shared" si="211"/>
        <v>7.5</v>
      </c>
      <c r="Q770" s="6">
        <f t="shared" si="211"/>
        <v>7.5</v>
      </c>
      <c r="R770" s="6">
        <f t="shared" si="211"/>
        <v>0</v>
      </c>
      <c r="S770" s="6">
        <f t="shared" si="211"/>
        <v>0</v>
      </c>
      <c r="T770" s="6">
        <f t="shared" si="211"/>
        <v>0</v>
      </c>
      <c r="U770" s="6">
        <f t="shared" si="21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35" hidden="1" customHeight="1" outlineLevel="2" x14ac:dyDescent="0.25">
      <c r="A771" s="107"/>
      <c r="B771" s="98"/>
      <c r="C771" s="18"/>
      <c r="D771" s="18"/>
      <c r="E771" s="18"/>
      <c r="F771" s="14"/>
      <c r="G771" s="89"/>
      <c r="H771" s="89"/>
      <c r="K771" s="104"/>
      <c r="L771" s="104" t="s">
        <v>136</v>
      </c>
      <c r="M771" s="6">
        <f t="shared" si="212"/>
        <v>4.125</v>
      </c>
      <c r="N771" s="6">
        <f t="shared" si="211"/>
        <v>5.625</v>
      </c>
      <c r="O771" s="6">
        <f t="shared" si="211"/>
        <v>6</v>
      </c>
      <c r="P771" s="6">
        <f t="shared" si="211"/>
        <v>7.5</v>
      </c>
      <c r="Q771" s="6">
        <f t="shared" si="211"/>
        <v>7.5</v>
      </c>
      <c r="R771" s="6">
        <f t="shared" si="211"/>
        <v>0</v>
      </c>
      <c r="S771" s="6">
        <f t="shared" si="211"/>
        <v>0</v>
      </c>
      <c r="T771" s="6">
        <f t="shared" si="211"/>
        <v>0</v>
      </c>
      <c r="U771" s="6">
        <f t="shared" si="21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35" hidden="1" customHeight="1" outlineLevel="2" x14ac:dyDescent="0.25">
      <c r="A772" s="107"/>
      <c r="B772" s="98"/>
      <c r="C772" s="18"/>
      <c r="D772" s="18"/>
      <c r="E772" s="18"/>
      <c r="F772" s="14"/>
      <c r="G772" s="89"/>
      <c r="H772" s="89"/>
      <c r="K772" s="104"/>
      <c r="L772" s="104" t="s">
        <v>137</v>
      </c>
      <c r="M772" s="6">
        <f t="shared" si="212"/>
        <v>4.125</v>
      </c>
      <c r="N772" s="6">
        <f t="shared" si="211"/>
        <v>5.625</v>
      </c>
      <c r="O772" s="6">
        <f t="shared" si="211"/>
        <v>6</v>
      </c>
      <c r="P772" s="6">
        <f t="shared" si="211"/>
        <v>7.5</v>
      </c>
      <c r="Q772" s="6">
        <f t="shared" si="211"/>
        <v>7.5</v>
      </c>
      <c r="R772" s="6">
        <f t="shared" si="211"/>
        <v>0</v>
      </c>
      <c r="S772" s="6">
        <f t="shared" si="211"/>
        <v>0</v>
      </c>
      <c r="T772" s="6">
        <f t="shared" si="211"/>
        <v>0</v>
      </c>
      <c r="U772" s="6">
        <f t="shared" si="21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35" hidden="1" customHeight="1" outlineLevel="2" x14ac:dyDescent="0.25">
      <c r="A773" s="107"/>
      <c r="B773" s="98"/>
      <c r="C773" s="18"/>
      <c r="D773" s="18"/>
      <c r="E773" s="18"/>
      <c r="F773" s="14"/>
      <c r="G773" s="89"/>
      <c r="H773" s="89"/>
      <c r="K773" s="104"/>
      <c r="L773" s="104" t="s">
        <v>138</v>
      </c>
      <c r="M773" s="6">
        <f t="shared" si="212"/>
        <v>4.125</v>
      </c>
      <c r="N773" s="6">
        <f t="shared" si="211"/>
        <v>5.625</v>
      </c>
      <c r="O773" s="6">
        <f t="shared" si="211"/>
        <v>6</v>
      </c>
      <c r="P773" s="6">
        <f t="shared" si="211"/>
        <v>7.5</v>
      </c>
      <c r="Q773" s="6">
        <f t="shared" si="211"/>
        <v>7.5</v>
      </c>
      <c r="R773" s="6">
        <f t="shared" si="211"/>
        <v>0</v>
      </c>
      <c r="S773" s="6">
        <f t="shared" si="211"/>
        <v>0</v>
      </c>
      <c r="T773" s="6">
        <f t="shared" si="211"/>
        <v>0</v>
      </c>
      <c r="U773" s="6">
        <f t="shared" si="21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35" hidden="1" customHeight="1" outlineLevel="2" x14ac:dyDescent="0.25">
      <c r="A774" s="107"/>
      <c r="B774" s="98"/>
      <c r="C774" s="18"/>
      <c r="D774" s="18"/>
      <c r="E774" s="18"/>
      <c r="F774" s="14"/>
      <c r="G774" s="89"/>
      <c r="H774" s="89"/>
      <c r="K774" s="104"/>
      <c r="L774" s="104" t="s">
        <v>139</v>
      </c>
      <c r="M774" s="6">
        <f t="shared" si="212"/>
        <v>4.125</v>
      </c>
      <c r="N774" s="6">
        <f t="shared" si="212"/>
        <v>5.625</v>
      </c>
      <c r="O774" s="6">
        <f t="shared" si="212"/>
        <v>6</v>
      </c>
      <c r="P774" s="6">
        <f t="shared" si="212"/>
        <v>7.5</v>
      </c>
      <c r="Q774" s="6">
        <f t="shared" si="212"/>
        <v>7.5</v>
      </c>
      <c r="R774" s="6">
        <f t="shared" si="212"/>
        <v>0</v>
      </c>
      <c r="S774" s="6">
        <f t="shared" si="212"/>
        <v>0</v>
      </c>
      <c r="T774" s="6">
        <f t="shared" si="212"/>
        <v>0</v>
      </c>
      <c r="U774" s="6">
        <f t="shared" si="212"/>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35" hidden="1" customHeight="1" outlineLevel="2" x14ac:dyDescent="0.25">
      <c r="A775" s="107"/>
      <c r="B775" s="98"/>
      <c r="C775" s="18"/>
      <c r="D775" s="18"/>
      <c r="E775" s="18"/>
      <c r="F775" s="14"/>
      <c r="G775" s="89"/>
      <c r="H775" s="89"/>
      <c r="K775" s="104"/>
      <c r="L775" s="104" t="s">
        <v>140</v>
      </c>
      <c r="M775" s="6">
        <f t="shared" si="212"/>
        <v>4.125</v>
      </c>
      <c r="N775" s="6">
        <f t="shared" si="212"/>
        <v>5.625</v>
      </c>
      <c r="O775" s="6">
        <f t="shared" si="212"/>
        <v>6</v>
      </c>
      <c r="P775" s="6">
        <f t="shared" si="212"/>
        <v>7.5</v>
      </c>
      <c r="Q775" s="6">
        <f t="shared" si="212"/>
        <v>7.5</v>
      </c>
      <c r="R775" s="6">
        <f t="shared" si="212"/>
        <v>0</v>
      </c>
      <c r="S775" s="6">
        <f t="shared" si="212"/>
        <v>0</v>
      </c>
      <c r="T775" s="6">
        <f t="shared" si="212"/>
        <v>0</v>
      </c>
      <c r="U775" s="6">
        <f t="shared" si="212"/>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35" hidden="1" customHeight="1" outlineLevel="2" x14ac:dyDescent="0.25">
      <c r="A776" s="107"/>
      <c r="B776" s="98"/>
      <c r="C776" s="18"/>
      <c r="D776" s="18"/>
      <c r="E776" s="18"/>
      <c r="F776" s="14"/>
      <c r="G776" s="89"/>
      <c r="H776" s="89"/>
      <c r="K776" s="104"/>
      <c r="L776" s="104" t="s">
        <v>141</v>
      </c>
      <c r="M776" s="6">
        <f t="shared" si="212"/>
        <v>4.125</v>
      </c>
      <c r="N776" s="6">
        <f t="shared" si="212"/>
        <v>5.625</v>
      </c>
      <c r="O776" s="6">
        <f t="shared" si="212"/>
        <v>6</v>
      </c>
      <c r="P776" s="6">
        <f t="shared" si="212"/>
        <v>7.5</v>
      </c>
      <c r="Q776" s="6">
        <f t="shared" si="212"/>
        <v>7.5</v>
      </c>
      <c r="R776" s="6">
        <f t="shared" si="212"/>
        <v>0</v>
      </c>
      <c r="S776" s="6">
        <f t="shared" si="212"/>
        <v>0</v>
      </c>
      <c r="T776" s="6">
        <f t="shared" si="212"/>
        <v>0</v>
      </c>
      <c r="U776" s="6">
        <f t="shared" si="212"/>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35" hidden="1" customHeight="1" outlineLevel="2" x14ac:dyDescent="0.25">
      <c r="A777" s="107"/>
      <c r="B777" s="98"/>
      <c r="C777" s="18"/>
      <c r="D777" s="18"/>
      <c r="E777" s="18"/>
      <c r="F777" s="14"/>
      <c r="G777" s="89"/>
      <c r="H777" s="89"/>
      <c r="K777" s="104"/>
      <c r="L777" s="104" t="s">
        <v>142</v>
      </c>
      <c r="M777" s="6">
        <f t="shared" si="212"/>
        <v>4.125</v>
      </c>
      <c r="N777" s="6">
        <f t="shared" si="212"/>
        <v>5.625</v>
      </c>
      <c r="O777" s="6">
        <f t="shared" si="212"/>
        <v>6</v>
      </c>
      <c r="P777" s="6">
        <f t="shared" si="212"/>
        <v>7.5</v>
      </c>
      <c r="Q777" s="6">
        <f t="shared" si="212"/>
        <v>7.5</v>
      </c>
      <c r="R777" s="6">
        <f t="shared" si="212"/>
        <v>0</v>
      </c>
      <c r="S777" s="6">
        <f t="shared" si="212"/>
        <v>0</v>
      </c>
      <c r="T777" s="6">
        <f t="shared" si="212"/>
        <v>0</v>
      </c>
      <c r="U777" s="6">
        <f t="shared" si="212"/>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35" hidden="1" customHeight="1" outlineLevel="2" x14ac:dyDescent="0.25">
      <c r="A778" s="107"/>
      <c r="B778" s="98"/>
      <c r="C778" s="18"/>
      <c r="D778" s="18"/>
      <c r="E778" s="18"/>
      <c r="F778" s="14"/>
      <c r="G778" s="89"/>
      <c r="H778" s="89"/>
      <c r="K778" s="104" t="s">
        <v>791</v>
      </c>
      <c r="L778" s="104" t="s">
        <v>382</v>
      </c>
      <c r="M778" s="6">
        <f t="shared" si="212"/>
        <v>4.125</v>
      </c>
      <c r="N778" s="6">
        <f t="shared" si="212"/>
        <v>5.625</v>
      </c>
      <c r="O778" s="6">
        <f t="shared" si="212"/>
        <v>6</v>
      </c>
      <c r="P778" s="6">
        <f t="shared" si="212"/>
        <v>7.5</v>
      </c>
      <c r="Q778" s="6">
        <f t="shared" si="212"/>
        <v>7.5</v>
      </c>
      <c r="R778" s="6">
        <f t="shared" si="212"/>
        <v>0</v>
      </c>
      <c r="S778" s="6">
        <f t="shared" si="212"/>
        <v>0</v>
      </c>
      <c r="T778" s="6">
        <f t="shared" si="212"/>
        <v>0</v>
      </c>
      <c r="U778" s="6">
        <f t="shared" si="212"/>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35" hidden="1" customHeight="1" outlineLevel="2" x14ac:dyDescent="0.25">
      <c r="A779" s="107"/>
      <c r="B779" s="98"/>
      <c r="C779" s="18"/>
      <c r="D779" s="18"/>
      <c r="E779" s="18"/>
      <c r="F779" s="14"/>
      <c r="G779" s="89"/>
      <c r="H779" s="89"/>
      <c r="K779" s="104"/>
      <c r="L779" s="104" t="s">
        <v>134</v>
      </c>
      <c r="M779" s="6">
        <f t="shared" si="212"/>
        <v>4.125</v>
      </c>
      <c r="N779" s="6">
        <f t="shared" si="212"/>
        <v>5.625</v>
      </c>
      <c r="O779" s="6">
        <f t="shared" si="212"/>
        <v>6</v>
      </c>
      <c r="P779" s="6">
        <f t="shared" si="212"/>
        <v>7.5</v>
      </c>
      <c r="Q779" s="6">
        <f t="shared" si="212"/>
        <v>7.5</v>
      </c>
      <c r="R779" s="6">
        <f t="shared" si="212"/>
        <v>0</v>
      </c>
      <c r="S779" s="6">
        <f t="shared" si="212"/>
        <v>0</v>
      </c>
      <c r="T779" s="6">
        <f t="shared" si="212"/>
        <v>0</v>
      </c>
      <c r="U779" s="6">
        <f t="shared" si="212"/>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35" hidden="1" customHeight="1" outlineLevel="2" x14ac:dyDescent="0.25">
      <c r="A780" s="107"/>
      <c r="B780" s="98"/>
      <c r="C780" s="18"/>
      <c r="D780" s="18"/>
      <c r="E780" s="18"/>
      <c r="F780" s="14"/>
      <c r="G780" s="89"/>
      <c r="H780" s="89"/>
      <c r="K780" s="104"/>
      <c r="L780" s="104" t="s">
        <v>135</v>
      </c>
      <c r="M780" s="6">
        <f t="shared" si="212"/>
        <v>4.125</v>
      </c>
      <c r="N780" s="6">
        <f t="shared" si="212"/>
        <v>5.625</v>
      </c>
      <c r="O780" s="6">
        <f t="shared" si="212"/>
        <v>6</v>
      </c>
      <c r="P780" s="6">
        <f t="shared" si="212"/>
        <v>7.5</v>
      </c>
      <c r="Q780" s="6">
        <f t="shared" si="212"/>
        <v>7.5</v>
      </c>
      <c r="R780" s="6">
        <f t="shared" si="212"/>
        <v>0</v>
      </c>
      <c r="S780" s="6">
        <f t="shared" si="212"/>
        <v>0</v>
      </c>
      <c r="T780" s="6">
        <f t="shared" si="212"/>
        <v>0</v>
      </c>
      <c r="U780" s="6">
        <f t="shared" si="21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35" hidden="1" customHeight="1" outlineLevel="2" x14ac:dyDescent="0.25">
      <c r="A781" s="107"/>
      <c r="B781" s="98"/>
      <c r="C781" s="18"/>
      <c r="D781" s="18"/>
      <c r="E781" s="18"/>
      <c r="F781" s="14"/>
      <c r="G781" s="89"/>
      <c r="H781" s="89"/>
      <c r="K781" s="104"/>
      <c r="L781" s="104" t="s">
        <v>136</v>
      </c>
      <c r="M781" s="6">
        <f t="shared" si="212"/>
        <v>4.125</v>
      </c>
      <c r="N781" s="6">
        <f t="shared" si="212"/>
        <v>5.625</v>
      </c>
      <c r="O781" s="6">
        <f t="shared" si="212"/>
        <v>6</v>
      </c>
      <c r="P781" s="6">
        <f t="shared" si="212"/>
        <v>7.5</v>
      </c>
      <c r="Q781" s="6">
        <f t="shared" si="212"/>
        <v>7.5</v>
      </c>
      <c r="R781" s="6">
        <f t="shared" si="212"/>
        <v>0</v>
      </c>
      <c r="S781" s="6">
        <f t="shared" si="212"/>
        <v>0</v>
      </c>
      <c r="T781" s="6">
        <f t="shared" si="212"/>
        <v>0</v>
      </c>
      <c r="U781" s="6">
        <f t="shared" si="21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35" hidden="1" customHeight="1" outlineLevel="2" x14ac:dyDescent="0.25">
      <c r="A782" s="107"/>
      <c r="B782" s="98"/>
      <c r="C782" s="18"/>
      <c r="D782" s="18"/>
      <c r="E782" s="18"/>
      <c r="F782" s="14"/>
      <c r="G782" s="89"/>
      <c r="H782" s="89"/>
      <c r="K782" s="104"/>
      <c r="L782" s="104" t="s">
        <v>137</v>
      </c>
      <c r="M782" s="6">
        <f t="shared" si="212"/>
        <v>4.125</v>
      </c>
      <c r="N782" s="6">
        <f t="shared" si="212"/>
        <v>5.625</v>
      </c>
      <c r="O782" s="6">
        <f t="shared" si="212"/>
        <v>6</v>
      </c>
      <c r="P782" s="6">
        <f t="shared" si="212"/>
        <v>7.5</v>
      </c>
      <c r="Q782" s="6">
        <f t="shared" si="212"/>
        <v>7.5</v>
      </c>
      <c r="R782" s="6">
        <f t="shared" si="212"/>
        <v>0</v>
      </c>
      <c r="S782" s="6">
        <f t="shared" si="212"/>
        <v>0</v>
      </c>
      <c r="T782" s="6">
        <f t="shared" si="212"/>
        <v>0</v>
      </c>
      <c r="U782" s="6">
        <f t="shared" si="21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35" hidden="1" customHeight="1" outlineLevel="2" x14ac:dyDescent="0.25">
      <c r="A783" s="107"/>
      <c r="B783" s="98"/>
      <c r="C783" s="18"/>
      <c r="D783" s="18"/>
      <c r="E783" s="18"/>
      <c r="F783" s="14"/>
      <c r="G783" s="89"/>
      <c r="H783" s="89"/>
      <c r="K783" s="104"/>
      <c r="L783" s="104" t="s">
        <v>138</v>
      </c>
      <c r="M783" s="6">
        <f>INDEX(M$748:M$757,MATCH($L783,$L$748:$L$757,0))</f>
        <v>4.125</v>
      </c>
      <c r="N783" s="6">
        <f t="shared" si="212"/>
        <v>5.625</v>
      </c>
      <c r="O783" s="6">
        <f t="shared" si="212"/>
        <v>6</v>
      </c>
      <c r="P783" s="6">
        <f t="shared" si="212"/>
        <v>7.5</v>
      </c>
      <c r="Q783" s="6">
        <f t="shared" si="212"/>
        <v>7.5</v>
      </c>
      <c r="R783" s="6">
        <f t="shared" si="212"/>
        <v>0</v>
      </c>
      <c r="S783" s="6">
        <f t="shared" si="212"/>
        <v>0</v>
      </c>
      <c r="T783" s="6">
        <f t="shared" si="212"/>
        <v>0</v>
      </c>
      <c r="U783" s="6">
        <f t="shared" si="21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35" hidden="1" customHeight="1" outlineLevel="2" x14ac:dyDescent="0.25">
      <c r="A784" s="107"/>
      <c r="B784" s="98"/>
      <c r="C784" s="18"/>
      <c r="D784" s="18"/>
      <c r="E784" s="18"/>
      <c r="F784" s="14"/>
      <c r="G784" s="89"/>
      <c r="H784" s="89"/>
      <c r="K784" s="104"/>
      <c r="L784" s="104" t="s">
        <v>139</v>
      </c>
      <c r="M784" s="6">
        <f t="shared" si="212"/>
        <v>4.125</v>
      </c>
      <c r="N784" s="6">
        <f t="shared" si="212"/>
        <v>5.625</v>
      </c>
      <c r="O784" s="6">
        <f>INDEX(O$748:O$757,MATCH($L784,$L$748:$L$757,0))</f>
        <v>6</v>
      </c>
      <c r="P784" s="6">
        <f t="shared" si="212"/>
        <v>7.5</v>
      </c>
      <c r="Q784" s="6">
        <f t="shared" si="212"/>
        <v>7.5</v>
      </c>
      <c r="R784" s="6">
        <f t="shared" si="212"/>
        <v>0</v>
      </c>
      <c r="S784" s="6">
        <f t="shared" si="212"/>
        <v>0</v>
      </c>
      <c r="T784" s="6">
        <f t="shared" si="212"/>
        <v>0</v>
      </c>
      <c r="U784" s="6">
        <f t="shared" si="21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35" hidden="1" customHeight="1" outlineLevel="2" x14ac:dyDescent="0.25">
      <c r="A785" s="107"/>
      <c r="B785" s="98"/>
      <c r="C785" s="18"/>
      <c r="D785" s="18"/>
      <c r="E785" s="18"/>
      <c r="F785" s="14"/>
      <c r="G785" s="89"/>
      <c r="H785" s="89"/>
      <c r="K785" s="104"/>
      <c r="L785" s="104" t="s">
        <v>140</v>
      </c>
      <c r="M785" s="6">
        <f t="shared" si="212"/>
        <v>4.125</v>
      </c>
      <c r="N785" s="6">
        <f t="shared" si="212"/>
        <v>5.625</v>
      </c>
      <c r="O785" s="6">
        <f t="shared" si="212"/>
        <v>6</v>
      </c>
      <c r="P785" s="6">
        <f t="shared" si="212"/>
        <v>7.5</v>
      </c>
      <c r="Q785" s="6">
        <f t="shared" si="212"/>
        <v>7.5</v>
      </c>
      <c r="R785" s="6">
        <f t="shared" si="212"/>
        <v>0</v>
      </c>
      <c r="S785" s="6">
        <f t="shared" si="212"/>
        <v>0</v>
      </c>
      <c r="T785" s="6">
        <f t="shared" si="212"/>
        <v>0</v>
      </c>
      <c r="U785" s="6">
        <f t="shared" si="21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35" hidden="1" customHeight="1" outlineLevel="2" x14ac:dyDescent="0.25">
      <c r="A786" s="107"/>
      <c r="B786" s="98"/>
      <c r="C786" s="18"/>
      <c r="D786" s="18"/>
      <c r="E786" s="18"/>
      <c r="F786" s="14"/>
      <c r="G786" s="89"/>
      <c r="H786" s="89"/>
      <c r="K786" s="104"/>
      <c r="L786" s="104" t="s">
        <v>141</v>
      </c>
      <c r="M786" s="6">
        <f t="shared" si="212"/>
        <v>4.125</v>
      </c>
      <c r="N786" s="6">
        <f t="shared" si="212"/>
        <v>5.625</v>
      </c>
      <c r="O786" s="6">
        <f t="shared" si="212"/>
        <v>6</v>
      </c>
      <c r="P786" s="6">
        <f t="shared" si="212"/>
        <v>7.5</v>
      </c>
      <c r="Q786" s="6">
        <f t="shared" si="212"/>
        <v>7.5</v>
      </c>
      <c r="R786" s="6">
        <f t="shared" si="212"/>
        <v>0</v>
      </c>
      <c r="S786" s="6">
        <f t="shared" si="212"/>
        <v>0</v>
      </c>
      <c r="T786" s="6">
        <f t="shared" si="212"/>
        <v>0</v>
      </c>
      <c r="U786" s="6">
        <f t="shared" si="21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35" hidden="1" customHeight="1" outlineLevel="2" x14ac:dyDescent="0.25">
      <c r="A787" s="107"/>
      <c r="B787" s="98"/>
      <c r="C787" s="18"/>
      <c r="D787" s="18"/>
      <c r="E787" s="18"/>
      <c r="F787" s="14"/>
      <c r="G787" s="89"/>
      <c r="H787" s="89"/>
      <c r="K787" s="104"/>
      <c r="L787" s="104" t="s">
        <v>142</v>
      </c>
      <c r="M787" s="6">
        <f t="shared" si="212"/>
        <v>4.125</v>
      </c>
      <c r="N787" s="6">
        <f t="shared" si="212"/>
        <v>5.625</v>
      </c>
      <c r="O787" s="6">
        <f t="shared" si="212"/>
        <v>6</v>
      </c>
      <c r="P787" s="6">
        <f t="shared" si="212"/>
        <v>7.5</v>
      </c>
      <c r="Q787" s="6">
        <f t="shared" si="212"/>
        <v>7.5</v>
      </c>
      <c r="R787" s="6">
        <f t="shared" si="212"/>
        <v>0</v>
      </c>
      <c r="S787" s="6">
        <f t="shared" si="212"/>
        <v>0</v>
      </c>
      <c r="T787" s="6">
        <f t="shared" si="212"/>
        <v>0</v>
      </c>
      <c r="U787" s="6">
        <f t="shared" si="21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35" hidden="1" customHeight="1" outlineLevel="2" x14ac:dyDescent="0.25">
      <c r="A788" s="107"/>
      <c r="B788" s="98"/>
      <c r="C788" s="18"/>
      <c r="D788" s="18"/>
      <c r="E788" s="18"/>
      <c r="F788" s="14"/>
      <c r="G788" s="89"/>
      <c r="H788" s="89"/>
      <c r="K788" s="104" t="s">
        <v>792</v>
      </c>
      <c r="L788" s="104" t="s">
        <v>382</v>
      </c>
      <c r="M788" s="6">
        <f t="shared" si="212"/>
        <v>4.125</v>
      </c>
      <c r="N788" s="6">
        <f t="shared" si="212"/>
        <v>5.625</v>
      </c>
      <c r="O788" s="6">
        <f t="shared" si="212"/>
        <v>6</v>
      </c>
      <c r="P788" s="6">
        <f t="shared" si="212"/>
        <v>7.5</v>
      </c>
      <c r="Q788" s="6">
        <f t="shared" si="212"/>
        <v>7.5</v>
      </c>
      <c r="R788" s="6">
        <f t="shared" si="212"/>
        <v>0</v>
      </c>
      <c r="S788" s="6">
        <f t="shared" si="212"/>
        <v>0</v>
      </c>
      <c r="T788" s="6">
        <f t="shared" si="212"/>
        <v>0</v>
      </c>
      <c r="U788" s="6">
        <f t="shared" si="21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35" hidden="1" customHeight="1" outlineLevel="2" x14ac:dyDescent="0.25">
      <c r="A789" s="107"/>
      <c r="B789" s="98"/>
      <c r="C789" s="18"/>
      <c r="D789" s="18"/>
      <c r="E789" s="18"/>
      <c r="F789" s="14"/>
      <c r="G789" s="89"/>
      <c r="H789" s="89"/>
      <c r="K789" s="104"/>
      <c r="L789" s="104" t="s">
        <v>134</v>
      </c>
      <c r="M789" s="6">
        <f t="shared" si="212"/>
        <v>4.125</v>
      </c>
      <c r="N789" s="6">
        <f t="shared" si="212"/>
        <v>5.625</v>
      </c>
      <c r="O789" s="6">
        <f t="shared" si="212"/>
        <v>6</v>
      </c>
      <c r="P789" s="6">
        <f t="shared" si="212"/>
        <v>7.5</v>
      </c>
      <c r="Q789" s="6">
        <f t="shared" si="212"/>
        <v>7.5</v>
      </c>
      <c r="R789" s="6">
        <f t="shared" si="212"/>
        <v>0</v>
      </c>
      <c r="S789" s="6">
        <f t="shared" si="212"/>
        <v>0</v>
      </c>
      <c r="T789" s="6">
        <f t="shared" si="212"/>
        <v>0</v>
      </c>
      <c r="U789" s="6">
        <f t="shared" si="21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35" hidden="1" customHeight="1" outlineLevel="2" x14ac:dyDescent="0.25">
      <c r="A790" s="107"/>
      <c r="B790" s="98"/>
      <c r="C790" s="18"/>
      <c r="D790" s="18"/>
      <c r="E790" s="18"/>
      <c r="F790" s="14"/>
      <c r="G790" s="89"/>
      <c r="H790" s="89"/>
      <c r="K790" s="104"/>
      <c r="L790" s="104" t="s">
        <v>135</v>
      </c>
      <c r="M790" s="6">
        <f t="shared" si="212"/>
        <v>4.125</v>
      </c>
      <c r="N790" s="6">
        <f t="shared" si="212"/>
        <v>5.625</v>
      </c>
      <c r="O790" s="6">
        <f t="shared" si="212"/>
        <v>6</v>
      </c>
      <c r="P790" s="6">
        <f t="shared" si="212"/>
        <v>7.5</v>
      </c>
      <c r="Q790" s="6">
        <f t="shared" si="212"/>
        <v>7.5</v>
      </c>
      <c r="R790" s="6">
        <f t="shared" si="212"/>
        <v>0</v>
      </c>
      <c r="S790" s="6">
        <f t="shared" si="212"/>
        <v>0</v>
      </c>
      <c r="T790" s="6">
        <f t="shared" si="212"/>
        <v>0</v>
      </c>
      <c r="U790" s="6">
        <f t="shared" si="21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35" hidden="1" customHeight="1" outlineLevel="2" x14ac:dyDescent="0.25">
      <c r="A791" s="107"/>
      <c r="B791" s="98"/>
      <c r="C791" s="18"/>
      <c r="D791" s="18"/>
      <c r="E791" s="18"/>
      <c r="F791" s="14"/>
      <c r="G791" s="89"/>
      <c r="H791" s="89"/>
      <c r="K791" s="104"/>
      <c r="L791" s="104" t="s">
        <v>136</v>
      </c>
      <c r="M791" s="6">
        <f t="shared" ref="M791:U822" si="213">INDEX(M$748:M$757,MATCH($L791,$L$748:$L$757,0))</f>
        <v>4.125</v>
      </c>
      <c r="N791" s="6">
        <f t="shared" si="213"/>
        <v>5.625</v>
      </c>
      <c r="O791" s="6">
        <f t="shared" si="213"/>
        <v>6</v>
      </c>
      <c r="P791" s="6">
        <f t="shared" si="213"/>
        <v>7.5</v>
      </c>
      <c r="Q791" s="6">
        <f t="shared" si="213"/>
        <v>7.5</v>
      </c>
      <c r="R791" s="6">
        <f t="shared" si="213"/>
        <v>0</v>
      </c>
      <c r="S791" s="6">
        <f t="shared" si="213"/>
        <v>0</v>
      </c>
      <c r="T791" s="6">
        <f t="shared" si="213"/>
        <v>0</v>
      </c>
      <c r="U791" s="6">
        <f t="shared" si="213"/>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35" hidden="1" customHeight="1" outlineLevel="2" x14ac:dyDescent="0.25">
      <c r="A792" s="107"/>
      <c r="B792" s="98"/>
      <c r="C792" s="18"/>
      <c r="D792" s="18"/>
      <c r="E792" s="18"/>
      <c r="F792" s="14"/>
      <c r="G792" s="89"/>
      <c r="H792" s="89"/>
      <c r="K792" s="104"/>
      <c r="L792" s="104" t="s">
        <v>137</v>
      </c>
      <c r="M792" s="6">
        <f t="shared" si="213"/>
        <v>4.125</v>
      </c>
      <c r="N792" s="6">
        <f t="shared" si="213"/>
        <v>5.625</v>
      </c>
      <c r="O792" s="6">
        <f t="shared" si="213"/>
        <v>6</v>
      </c>
      <c r="P792" s="6">
        <f t="shared" si="213"/>
        <v>7.5</v>
      </c>
      <c r="Q792" s="6">
        <f t="shared" si="213"/>
        <v>7.5</v>
      </c>
      <c r="R792" s="6">
        <f t="shared" si="213"/>
        <v>0</v>
      </c>
      <c r="S792" s="6">
        <f t="shared" si="213"/>
        <v>0</v>
      </c>
      <c r="T792" s="6">
        <f t="shared" si="213"/>
        <v>0</v>
      </c>
      <c r="U792" s="6">
        <f t="shared" si="213"/>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35" hidden="1" customHeight="1" outlineLevel="2" x14ac:dyDescent="0.25">
      <c r="A793" s="107"/>
      <c r="B793" s="98"/>
      <c r="C793" s="18"/>
      <c r="D793" s="18"/>
      <c r="E793" s="18"/>
      <c r="F793" s="14"/>
      <c r="G793" s="89"/>
      <c r="H793" s="89"/>
      <c r="K793" s="104"/>
      <c r="L793" s="104" t="s">
        <v>138</v>
      </c>
      <c r="M793" s="6">
        <f t="shared" si="213"/>
        <v>4.125</v>
      </c>
      <c r="N793" s="6">
        <f t="shared" si="213"/>
        <v>5.625</v>
      </c>
      <c r="O793" s="6">
        <f t="shared" si="213"/>
        <v>6</v>
      </c>
      <c r="P793" s="6">
        <f t="shared" si="213"/>
        <v>7.5</v>
      </c>
      <c r="Q793" s="6">
        <f t="shared" si="213"/>
        <v>7.5</v>
      </c>
      <c r="R793" s="6">
        <f t="shared" si="213"/>
        <v>0</v>
      </c>
      <c r="S793" s="6">
        <f t="shared" si="213"/>
        <v>0</v>
      </c>
      <c r="T793" s="6">
        <f t="shared" si="213"/>
        <v>0</v>
      </c>
      <c r="U793" s="6">
        <f t="shared" si="213"/>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35" hidden="1" customHeight="1" outlineLevel="2" x14ac:dyDescent="0.25">
      <c r="A794" s="107"/>
      <c r="B794" s="98"/>
      <c r="C794" s="18"/>
      <c r="D794" s="18"/>
      <c r="E794" s="18"/>
      <c r="F794" s="14"/>
      <c r="G794" s="89"/>
      <c r="H794" s="89"/>
      <c r="K794" s="104"/>
      <c r="L794" s="104" t="s">
        <v>139</v>
      </c>
      <c r="M794" s="6">
        <f t="shared" si="213"/>
        <v>4.125</v>
      </c>
      <c r="N794" s="6">
        <f t="shared" si="213"/>
        <v>5.625</v>
      </c>
      <c r="O794" s="6">
        <f t="shared" si="213"/>
        <v>6</v>
      </c>
      <c r="P794" s="6">
        <f t="shared" si="213"/>
        <v>7.5</v>
      </c>
      <c r="Q794" s="6">
        <f t="shared" si="213"/>
        <v>7.5</v>
      </c>
      <c r="R794" s="6">
        <f t="shared" si="213"/>
        <v>0</v>
      </c>
      <c r="S794" s="6">
        <f t="shared" si="213"/>
        <v>0</v>
      </c>
      <c r="T794" s="6">
        <f t="shared" si="213"/>
        <v>0</v>
      </c>
      <c r="U794" s="6">
        <f t="shared" si="213"/>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35" hidden="1" customHeight="1" outlineLevel="2" x14ac:dyDescent="0.25">
      <c r="A795" s="107"/>
      <c r="B795" s="98"/>
      <c r="C795" s="18"/>
      <c r="D795" s="18"/>
      <c r="E795" s="18"/>
      <c r="F795" s="14"/>
      <c r="G795" s="89"/>
      <c r="H795" s="89"/>
      <c r="K795" s="104"/>
      <c r="L795" s="104" t="s">
        <v>140</v>
      </c>
      <c r="M795" s="6">
        <f t="shared" si="213"/>
        <v>4.125</v>
      </c>
      <c r="N795" s="6">
        <f t="shared" si="213"/>
        <v>5.625</v>
      </c>
      <c r="O795" s="6">
        <f t="shared" si="213"/>
        <v>6</v>
      </c>
      <c r="P795" s="6">
        <f t="shared" si="213"/>
        <v>7.5</v>
      </c>
      <c r="Q795" s="6">
        <f t="shared" si="213"/>
        <v>7.5</v>
      </c>
      <c r="R795" s="6">
        <f t="shared" si="213"/>
        <v>0</v>
      </c>
      <c r="S795" s="6">
        <f t="shared" si="213"/>
        <v>0</v>
      </c>
      <c r="T795" s="6">
        <f t="shared" si="213"/>
        <v>0</v>
      </c>
      <c r="U795" s="6">
        <f t="shared" si="213"/>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35" hidden="1" customHeight="1" outlineLevel="2" x14ac:dyDescent="0.25">
      <c r="A796" s="107"/>
      <c r="B796" s="98"/>
      <c r="C796" s="18"/>
      <c r="D796" s="18"/>
      <c r="E796" s="18"/>
      <c r="F796" s="14"/>
      <c r="G796" s="89"/>
      <c r="H796" s="89"/>
      <c r="K796" s="104"/>
      <c r="L796" s="104" t="s">
        <v>141</v>
      </c>
      <c r="M796" s="6">
        <f t="shared" si="213"/>
        <v>4.125</v>
      </c>
      <c r="N796" s="6">
        <f t="shared" si="213"/>
        <v>5.625</v>
      </c>
      <c r="O796" s="6">
        <f t="shared" si="213"/>
        <v>6</v>
      </c>
      <c r="P796" s="6">
        <f t="shared" si="213"/>
        <v>7.5</v>
      </c>
      <c r="Q796" s="6">
        <f t="shared" si="213"/>
        <v>7.5</v>
      </c>
      <c r="R796" s="6">
        <f t="shared" si="213"/>
        <v>0</v>
      </c>
      <c r="S796" s="6">
        <f t="shared" si="213"/>
        <v>0</v>
      </c>
      <c r="T796" s="6">
        <f t="shared" si="213"/>
        <v>0</v>
      </c>
      <c r="U796" s="6">
        <f t="shared" si="213"/>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35" hidden="1" customHeight="1" outlineLevel="2" x14ac:dyDescent="0.25">
      <c r="A797" s="107"/>
      <c r="B797" s="98"/>
      <c r="C797" s="18"/>
      <c r="D797" s="18"/>
      <c r="E797" s="18"/>
      <c r="F797" s="14"/>
      <c r="G797" s="89"/>
      <c r="H797" s="89"/>
      <c r="K797" s="104"/>
      <c r="L797" s="104" t="s">
        <v>142</v>
      </c>
      <c r="M797" s="6">
        <f t="shared" si="213"/>
        <v>4.125</v>
      </c>
      <c r="N797" s="6">
        <f t="shared" si="213"/>
        <v>5.625</v>
      </c>
      <c r="O797" s="6">
        <f t="shared" si="213"/>
        <v>6</v>
      </c>
      <c r="P797" s="6">
        <f t="shared" si="213"/>
        <v>7.5</v>
      </c>
      <c r="Q797" s="6">
        <f t="shared" si="213"/>
        <v>7.5</v>
      </c>
      <c r="R797" s="6">
        <f t="shared" si="213"/>
        <v>0</v>
      </c>
      <c r="S797" s="6">
        <f t="shared" si="213"/>
        <v>0</v>
      </c>
      <c r="T797" s="6">
        <f t="shared" si="213"/>
        <v>0</v>
      </c>
      <c r="U797" s="6">
        <f t="shared" si="21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35" hidden="1" customHeight="1" outlineLevel="2" x14ac:dyDescent="0.25">
      <c r="A798" s="107"/>
      <c r="B798" s="98"/>
      <c r="C798" s="18"/>
      <c r="D798" s="18"/>
      <c r="E798" s="18"/>
      <c r="F798" s="14"/>
      <c r="G798" s="89"/>
      <c r="H798" s="89"/>
      <c r="K798" s="104" t="s">
        <v>793</v>
      </c>
      <c r="L798" s="104" t="s">
        <v>382</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35" hidden="1" customHeight="1" outlineLevel="2" x14ac:dyDescent="0.25">
      <c r="A799" s="107"/>
      <c r="B799" s="98"/>
      <c r="C799" s="18"/>
      <c r="D799" s="18"/>
      <c r="E799" s="18"/>
      <c r="F799" s="14"/>
      <c r="G799" s="89"/>
      <c r="H799" s="89"/>
      <c r="K799" s="104"/>
      <c r="L799" s="104" t="s">
        <v>134</v>
      </c>
      <c r="M799" s="6">
        <f t="shared" si="213"/>
        <v>4.125</v>
      </c>
      <c r="N799" s="6">
        <f t="shared" si="213"/>
        <v>5.625</v>
      </c>
      <c r="O799" s="6">
        <f t="shared" si="213"/>
        <v>6</v>
      </c>
      <c r="P799" s="6">
        <f t="shared" si="213"/>
        <v>7.5</v>
      </c>
      <c r="Q799" s="6">
        <f t="shared" si="213"/>
        <v>7.5</v>
      </c>
      <c r="R799" s="6">
        <f t="shared" si="213"/>
        <v>0</v>
      </c>
      <c r="S799" s="6">
        <f t="shared" si="213"/>
        <v>0</v>
      </c>
      <c r="T799" s="6">
        <f t="shared" si="213"/>
        <v>0</v>
      </c>
      <c r="U799" s="6">
        <f t="shared" si="213"/>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35" hidden="1" customHeight="1" outlineLevel="2" x14ac:dyDescent="0.25">
      <c r="A800" s="107"/>
      <c r="B800" s="98"/>
      <c r="C800" s="18"/>
      <c r="D800" s="18"/>
      <c r="E800" s="18"/>
      <c r="F800" s="14"/>
      <c r="G800" s="89"/>
      <c r="H800" s="89"/>
      <c r="K800" s="104"/>
      <c r="L800" s="104" t="s">
        <v>135</v>
      </c>
      <c r="M800" s="6">
        <f t="shared" si="213"/>
        <v>4.125</v>
      </c>
      <c r="N800" s="6">
        <f t="shared" si="213"/>
        <v>5.625</v>
      </c>
      <c r="O800" s="6">
        <f t="shared" si="213"/>
        <v>6</v>
      </c>
      <c r="P800" s="6">
        <f t="shared" si="213"/>
        <v>7.5</v>
      </c>
      <c r="Q800" s="6">
        <f t="shared" si="213"/>
        <v>7.5</v>
      </c>
      <c r="R800" s="6">
        <f t="shared" si="213"/>
        <v>0</v>
      </c>
      <c r="S800" s="6">
        <f t="shared" si="213"/>
        <v>0</v>
      </c>
      <c r="T800" s="6">
        <f t="shared" si="213"/>
        <v>0</v>
      </c>
      <c r="U800" s="6">
        <f t="shared" si="213"/>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35" hidden="1" customHeight="1" outlineLevel="2" x14ac:dyDescent="0.25">
      <c r="A801" s="107"/>
      <c r="B801" s="98"/>
      <c r="C801" s="18"/>
      <c r="D801" s="18"/>
      <c r="E801" s="18"/>
      <c r="F801" s="14"/>
      <c r="G801" s="89"/>
      <c r="H801" s="89"/>
      <c r="K801" s="104"/>
      <c r="L801" s="104" t="s">
        <v>136</v>
      </c>
      <c r="M801" s="6">
        <f t="shared" si="213"/>
        <v>4.125</v>
      </c>
      <c r="N801" s="6">
        <f t="shared" si="213"/>
        <v>5.625</v>
      </c>
      <c r="O801" s="6">
        <f t="shared" si="213"/>
        <v>6</v>
      </c>
      <c r="P801" s="6">
        <f t="shared" si="213"/>
        <v>7.5</v>
      </c>
      <c r="Q801" s="6">
        <f t="shared" si="213"/>
        <v>7.5</v>
      </c>
      <c r="R801" s="6">
        <f t="shared" si="213"/>
        <v>0</v>
      </c>
      <c r="S801" s="6">
        <f t="shared" si="213"/>
        <v>0</v>
      </c>
      <c r="T801" s="6">
        <f t="shared" si="213"/>
        <v>0</v>
      </c>
      <c r="U801" s="6">
        <f t="shared" si="213"/>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35" hidden="1" customHeight="1" outlineLevel="2" x14ac:dyDescent="0.25">
      <c r="A802" s="107"/>
      <c r="B802" s="98"/>
      <c r="C802" s="18"/>
      <c r="D802" s="18"/>
      <c r="E802" s="18"/>
      <c r="F802" s="14"/>
      <c r="G802" s="89"/>
      <c r="H802" s="89"/>
      <c r="K802" s="104"/>
      <c r="L802" s="104" t="s">
        <v>137</v>
      </c>
      <c r="M802" s="6">
        <f t="shared" si="213"/>
        <v>4.125</v>
      </c>
      <c r="N802" s="6">
        <f t="shared" si="213"/>
        <v>5.625</v>
      </c>
      <c r="O802" s="6">
        <f t="shared" si="213"/>
        <v>6</v>
      </c>
      <c r="P802" s="6">
        <f t="shared" si="213"/>
        <v>7.5</v>
      </c>
      <c r="Q802" s="6">
        <f t="shared" si="213"/>
        <v>7.5</v>
      </c>
      <c r="R802" s="6">
        <f t="shared" si="213"/>
        <v>0</v>
      </c>
      <c r="S802" s="6">
        <f t="shared" si="213"/>
        <v>0</v>
      </c>
      <c r="T802" s="6">
        <f t="shared" si="213"/>
        <v>0</v>
      </c>
      <c r="U802" s="6">
        <f t="shared" si="213"/>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35" hidden="1" customHeight="1" outlineLevel="2" x14ac:dyDescent="0.25">
      <c r="A803" s="107"/>
      <c r="B803" s="98"/>
      <c r="C803" s="18"/>
      <c r="D803" s="18"/>
      <c r="E803" s="18"/>
      <c r="F803" s="14"/>
      <c r="G803" s="89"/>
      <c r="H803" s="89"/>
      <c r="K803" s="104"/>
      <c r="L803" s="104" t="s">
        <v>138</v>
      </c>
      <c r="M803" s="6">
        <f t="shared" si="213"/>
        <v>4.125</v>
      </c>
      <c r="N803" s="6">
        <f t="shared" si="213"/>
        <v>5.625</v>
      </c>
      <c r="O803" s="6">
        <f t="shared" si="213"/>
        <v>6</v>
      </c>
      <c r="P803" s="6">
        <f t="shared" si="213"/>
        <v>7.5</v>
      </c>
      <c r="Q803" s="6">
        <f t="shared" si="213"/>
        <v>7.5</v>
      </c>
      <c r="R803" s="6">
        <f t="shared" si="213"/>
        <v>0</v>
      </c>
      <c r="S803" s="6">
        <f t="shared" si="213"/>
        <v>0</v>
      </c>
      <c r="T803" s="6">
        <f t="shared" si="213"/>
        <v>0</v>
      </c>
      <c r="U803" s="6">
        <f t="shared" si="213"/>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35" hidden="1" customHeight="1" outlineLevel="2" x14ac:dyDescent="0.25">
      <c r="A804" s="107"/>
      <c r="B804" s="98"/>
      <c r="C804" s="18"/>
      <c r="D804" s="18"/>
      <c r="E804" s="18"/>
      <c r="F804" s="14"/>
      <c r="G804" s="89"/>
      <c r="H804" s="89"/>
      <c r="K804" s="104"/>
      <c r="L804" s="104" t="s">
        <v>139</v>
      </c>
      <c r="M804" s="6">
        <f t="shared" si="213"/>
        <v>4.125</v>
      </c>
      <c r="N804" s="6">
        <f t="shared" si="213"/>
        <v>5.625</v>
      </c>
      <c r="O804" s="6">
        <f t="shared" si="213"/>
        <v>6</v>
      </c>
      <c r="P804" s="6">
        <f t="shared" si="213"/>
        <v>7.5</v>
      </c>
      <c r="Q804" s="6">
        <f t="shared" si="213"/>
        <v>7.5</v>
      </c>
      <c r="R804" s="6">
        <f t="shared" si="213"/>
        <v>0</v>
      </c>
      <c r="S804" s="6">
        <f t="shared" si="213"/>
        <v>0</v>
      </c>
      <c r="T804" s="6">
        <f t="shared" si="213"/>
        <v>0</v>
      </c>
      <c r="U804" s="6">
        <f t="shared" si="213"/>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35" hidden="1" customHeight="1" outlineLevel="2" x14ac:dyDescent="0.25">
      <c r="A805" s="107"/>
      <c r="B805" s="98"/>
      <c r="C805" s="18"/>
      <c r="D805" s="18"/>
      <c r="E805" s="18"/>
      <c r="F805" s="14"/>
      <c r="G805" s="89"/>
      <c r="H805" s="89"/>
      <c r="K805" s="104"/>
      <c r="L805" s="104" t="s">
        <v>140</v>
      </c>
      <c r="M805" s="6">
        <f t="shared" si="213"/>
        <v>4.125</v>
      </c>
      <c r="N805" s="6">
        <f t="shared" si="213"/>
        <v>5.625</v>
      </c>
      <c r="O805" s="6">
        <f t="shared" si="213"/>
        <v>6</v>
      </c>
      <c r="P805" s="6">
        <f t="shared" si="213"/>
        <v>7.5</v>
      </c>
      <c r="Q805" s="6">
        <f t="shared" si="213"/>
        <v>7.5</v>
      </c>
      <c r="R805" s="6">
        <f t="shared" si="213"/>
        <v>0</v>
      </c>
      <c r="S805" s="6">
        <f t="shared" si="213"/>
        <v>0</v>
      </c>
      <c r="T805" s="6">
        <f t="shared" si="213"/>
        <v>0</v>
      </c>
      <c r="U805" s="6">
        <f t="shared" si="213"/>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35" hidden="1" customHeight="1" outlineLevel="2" x14ac:dyDescent="0.25">
      <c r="A806" s="107"/>
      <c r="B806" s="98"/>
      <c r="C806" s="18"/>
      <c r="D806" s="18"/>
      <c r="E806" s="18"/>
      <c r="F806" s="14"/>
      <c r="G806" s="89"/>
      <c r="H806" s="89"/>
      <c r="K806" s="104"/>
      <c r="L806" s="104" t="s">
        <v>141</v>
      </c>
      <c r="M806" s="6">
        <f t="shared" si="213"/>
        <v>4.125</v>
      </c>
      <c r="N806" s="6">
        <f t="shared" si="213"/>
        <v>5.625</v>
      </c>
      <c r="O806" s="6">
        <f t="shared" si="213"/>
        <v>6</v>
      </c>
      <c r="P806" s="6">
        <f t="shared" si="213"/>
        <v>7.5</v>
      </c>
      <c r="Q806" s="6">
        <f t="shared" si="213"/>
        <v>7.5</v>
      </c>
      <c r="R806" s="6">
        <f t="shared" si="213"/>
        <v>0</v>
      </c>
      <c r="S806" s="6">
        <f t="shared" si="213"/>
        <v>0</v>
      </c>
      <c r="T806" s="6">
        <f t="shared" si="213"/>
        <v>0</v>
      </c>
      <c r="U806" s="6">
        <f t="shared" si="213"/>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35" hidden="1" customHeight="1" outlineLevel="2" x14ac:dyDescent="0.25">
      <c r="A807" s="107"/>
      <c r="B807" s="98"/>
      <c r="C807" s="18"/>
      <c r="D807" s="18"/>
      <c r="E807" s="18"/>
      <c r="F807" s="14"/>
      <c r="G807" s="89"/>
      <c r="H807" s="89"/>
      <c r="K807" s="104"/>
      <c r="L807" s="104" t="s">
        <v>142</v>
      </c>
      <c r="M807" s="6">
        <f t="shared" si="213"/>
        <v>4.125</v>
      </c>
      <c r="N807" s="6">
        <f t="shared" si="213"/>
        <v>5.625</v>
      </c>
      <c r="O807" s="6">
        <f t="shared" si="213"/>
        <v>6</v>
      </c>
      <c r="P807" s="6">
        <f t="shared" si="213"/>
        <v>7.5</v>
      </c>
      <c r="Q807" s="6">
        <f t="shared" si="213"/>
        <v>7.5</v>
      </c>
      <c r="R807" s="6">
        <f t="shared" si="213"/>
        <v>0</v>
      </c>
      <c r="S807" s="6">
        <f t="shared" si="213"/>
        <v>0</v>
      </c>
      <c r="T807" s="6">
        <f t="shared" si="213"/>
        <v>0</v>
      </c>
      <c r="U807" s="6">
        <f t="shared" si="21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35" hidden="1" customHeight="1" outlineLevel="2" x14ac:dyDescent="0.25">
      <c r="A808" s="107"/>
      <c r="B808" s="98"/>
      <c r="C808" s="18"/>
      <c r="D808" s="18"/>
      <c r="E808" s="18"/>
      <c r="F808" s="14"/>
      <c r="G808" s="89"/>
      <c r="H808" s="89"/>
      <c r="K808" s="104" t="s">
        <v>794</v>
      </c>
      <c r="L808" s="104" t="s">
        <v>382</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35" hidden="1" customHeight="1" outlineLevel="2" x14ac:dyDescent="0.25">
      <c r="A809" s="107"/>
      <c r="B809" s="98"/>
      <c r="C809" s="18"/>
      <c r="D809" s="18"/>
      <c r="E809" s="18"/>
      <c r="F809" s="14"/>
      <c r="G809" s="89"/>
      <c r="H809" s="89"/>
      <c r="K809" s="104"/>
      <c r="L809" s="104" t="s">
        <v>134</v>
      </c>
      <c r="M809" s="6">
        <f t="shared" si="213"/>
        <v>4.125</v>
      </c>
      <c r="N809" s="6">
        <f t="shared" si="213"/>
        <v>5.625</v>
      </c>
      <c r="O809" s="6">
        <f t="shared" si="213"/>
        <v>6</v>
      </c>
      <c r="P809" s="6">
        <f t="shared" si="213"/>
        <v>7.5</v>
      </c>
      <c r="Q809" s="6">
        <f t="shared" si="213"/>
        <v>7.5</v>
      </c>
      <c r="R809" s="6">
        <f t="shared" si="213"/>
        <v>0</v>
      </c>
      <c r="S809" s="6">
        <f t="shared" si="213"/>
        <v>0</v>
      </c>
      <c r="T809" s="6">
        <f t="shared" si="213"/>
        <v>0</v>
      </c>
      <c r="U809" s="6">
        <f t="shared" si="213"/>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35" hidden="1" customHeight="1" outlineLevel="2" x14ac:dyDescent="0.25">
      <c r="A810" s="107"/>
      <c r="B810" s="98"/>
      <c r="C810" s="18"/>
      <c r="D810" s="18"/>
      <c r="E810" s="18"/>
      <c r="F810" s="14"/>
      <c r="G810" s="89"/>
      <c r="H810" s="89"/>
      <c r="K810" s="104"/>
      <c r="L810" s="104" t="s">
        <v>135</v>
      </c>
      <c r="M810" s="6">
        <f t="shared" si="213"/>
        <v>4.125</v>
      </c>
      <c r="N810" s="6">
        <f t="shared" si="213"/>
        <v>5.625</v>
      </c>
      <c r="O810" s="6">
        <f t="shared" si="213"/>
        <v>6</v>
      </c>
      <c r="P810" s="6">
        <f t="shared" si="213"/>
        <v>7.5</v>
      </c>
      <c r="Q810" s="6">
        <f t="shared" si="213"/>
        <v>7.5</v>
      </c>
      <c r="R810" s="6">
        <f t="shared" si="213"/>
        <v>0</v>
      </c>
      <c r="S810" s="6">
        <f t="shared" si="213"/>
        <v>0</v>
      </c>
      <c r="T810" s="6">
        <f t="shared" si="213"/>
        <v>0</v>
      </c>
      <c r="U810" s="6">
        <f t="shared" si="213"/>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35" hidden="1" customHeight="1" outlineLevel="2" x14ac:dyDescent="0.25">
      <c r="A811" s="107"/>
      <c r="B811" s="98"/>
      <c r="C811" s="18"/>
      <c r="D811" s="18"/>
      <c r="E811" s="18"/>
      <c r="F811" s="14"/>
      <c r="G811" s="89"/>
      <c r="H811" s="89"/>
      <c r="K811" s="104"/>
      <c r="L811" s="104" t="s">
        <v>136</v>
      </c>
      <c r="M811" s="6">
        <f t="shared" si="213"/>
        <v>4.125</v>
      </c>
      <c r="N811" s="6">
        <f t="shared" si="213"/>
        <v>5.625</v>
      </c>
      <c r="O811" s="6">
        <f t="shared" si="213"/>
        <v>6</v>
      </c>
      <c r="P811" s="6">
        <f t="shared" si="213"/>
        <v>7.5</v>
      </c>
      <c r="Q811" s="6">
        <f t="shared" si="213"/>
        <v>7.5</v>
      </c>
      <c r="R811" s="6">
        <f t="shared" si="213"/>
        <v>0</v>
      </c>
      <c r="S811" s="6">
        <f t="shared" si="213"/>
        <v>0</v>
      </c>
      <c r="T811" s="6">
        <f t="shared" si="213"/>
        <v>0</v>
      </c>
      <c r="U811" s="6">
        <f t="shared" si="213"/>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35" hidden="1" customHeight="1" outlineLevel="2" x14ac:dyDescent="0.25">
      <c r="A812" s="107"/>
      <c r="B812" s="98"/>
      <c r="C812" s="18"/>
      <c r="D812" s="18"/>
      <c r="E812" s="18"/>
      <c r="F812" s="14"/>
      <c r="G812" s="89"/>
      <c r="H812" s="89"/>
      <c r="K812" s="104"/>
      <c r="L812" s="104" t="s">
        <v>137</v>
      </c>
      <c r="M812" s="6">
        <f t="shared" si="213"/>
        <v>4.125</v>
      </c>
      <c r="N812" s="6">
        <f t="shared" si="213"/>
        <v>5.625</v>
      </c>
      <c r="O812" s="6">
        <f t="shared" si="213"/>
        <v>6</v>
      </c>
      <c r="P812" s="6">
        <f t="shared" si="213"/>
        <v>7.5</v>
      </c>
      <c r="Q812" s="6">
        <f t="shared" si="213"/>
        <v>7.5</v>
      </c>
      <c r="R812" s="6">
        <f t="shared" si="213"/>
        <v>0</v>
      </c>
      <c r="S812" s="6">
        <f t="shared" si="213"/>
        <v>0</v>
      </c>
      <c r="T812" s="6">
        <f t="shared" si="213"/>
        <v>0</v>
      </c>
      <c r="U812" s="6">
        <f t="shared" si="21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35" hidden="1" customHeight="1" outlineLevel="2" x14ac:dyDescent="0.25">
      <c r="A813" s="107"/>
      <c r="B813" s="98"/>
      <c r="C813" s="18"/>
      <c r="D813" s="18"/>
      <c r="E813" s="18"/>
      <c r="F813" s="14"/>
      <c r="G813" s="89"/>
      <c r="H813" s="89"/>
      <c r="K813" s="104"/>
      <c r="L813" s="104" t="s">
        <v>138</v>
      </c>
      <c r="M813" s="6">
        <f t="shared" si="213"/>
        <v>4.125</v>
      </c>
      <c r="N813" s="6">
        <f t="shared" si="213"/>
        <v>5.625</v>
      </c>
      <c r="O813" s="6">
        <f t="shared" si="213"/>
        <v>6</v>
      </c>
      <c r="P813" s="6">
        <f t="shared" si="213"/>
        <v>7.5</v>
      </c>
      <c r="Q813" s="6">
        <f t="shared" si="213"/>
        <v>7.5</v>
      </c>
      <c r="R813" s="6">
        <f t="shared" si="213"/>
        <v>0</v>
      </c>
      <c r="S813" s="6">
        <f t="shared" si="213"/>
        <v>0</v>
      </c>
      <c r="T813" s="6">
        <f t="shared" si="213"/>
        <v>0</v>
      </c>
      <c r="U813" s="6">
        <f t="shared" si="21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35" hidden="1" customHeight="1" outlineLevel="2" x14ac:dyDescent="0.25">
      <c r="A814" s="107"/>
      <c r="B814" s="98"/>
      <c r="C814" s="18"/>
      <c r="D814" s="18"/>
      <c r="E814" s="18"/>
      <c r="F814" s="14"/>
      <c r="G814" s="89"/>
      <c r="H814" s="89"/>
      <c r="K814" s="104"/>
      <c r="L814" s="104" t="s">
        <v>139</v>
      </c>
      <c r="M814" s="6">
        <f t="shared" si="213"/>
        <v>4.125</v>
      </c>
      <c r="N814" s="6">
        <f t="shared" si="213"/>
        <v>5.625</v>
      </c>
      <c r="O814" s="6">
        <f t="shared" si="213"/>
        <v>6</v>
      </c>
      <c r="P814" s="6">
        <f t="shared" si="213"/>
        <v>7.5</v>
      </c>
      <c r="Q814" s="6">
        <f t="shared" si="213"/>
        <v>7.5</v>
      </c>
      <c r="R814" s="6">
        <f t="shared" si="213"/>
        <v>0</v>
      </c>
      <c r="S814" s="6">
        <f t="shared" si="213"/>
        <v>0</v>
      </c>
      <c r="T814" s="6">
        <f t="shared" si="213"/>
        <v>0</v>
      </c>
      <c r="U814" s="6">
        <f t="shared" si="21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35" hidden="1" customHeight="1" outlineLevel="2" x14ac:dyDescent="0.25">
      <c r="A815" s="107"/>
      <c r="B815" s="98"/>
      <c r="C815" s="18"/>
      <c r="D815" s="18"/>
      <c r="E815" s="18"/>
      <c r="F815" s="14"/>
      <c r="G815" s="89"/>
      <c r="H815" s="89"/>
      <c r="K815" s="104"/>
      <c r="L815" s="104" t="s">
        <v>140</v>
      </c>
      <c r="M815" s="6">
        <f t="shared" si="213"/>
        <v>4.125</v>
      </c>
      <c r="N815" s="6">
        <f t="shared" si="213"/>
        <v>5.625</v>
      </c>
      <c r="O815" s="6">
        <f t="shared" si="213"/>
        <v>6</v>
      </c>
      <c r="P815" s="6">
        <f t="shared" si="213"/>
        <v>7.5</v>
      </c>
      <c r="Q815" s="6">
        <f t="shared" si="213"/>
        <v>7.5</v>
      </c>
      <c r="R815" s="6">
        <f t="shared" si="213"/>
        <v>0</v>
      </c>
      <c r="S815" s="6">
        <f t="shared" si="213"/>
        <v>0</v>
      </c>
      <c r="T815" s="6">
        <f t="shared" si="213"/>
        <v>0</v>
      </c>
      <c r="U815" s="6">
        <f t="shared" si="21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35" hidden="1" customHeight="1" outlineLevel="2" x14ac:dyDescent="0.25">
      <c r="A816" s="107"/>
      <c r="B816" s="98"/>
      <c r="C816" s="18"/>
      <c r="D816" s="18"/>
      <c r="E816" s="18"/>
      <c r="F816" s="14"/>
      <c r="G816" s="89"/>
      <c r="H816" s="89"/>
      <c r="K816" s="104"/>
      <c r="L816" s="104" t="s">
        <v>141</v>
      </c>
      <c r="M816" s="6">
        <f t="shared" si="213"/>
        <v>4.125</v>
      </c>
      <c r="N816" s="6">
        <f t="shared" si="213"/>
        <v>5.625</v>
      </c>
      <c r="O816" s="6">
        <f t="shared" si="213"/>
        <v>6</v>
      </c>
      <c r="P816" s="6">
        <f t="shared" si="213"/>
        <v>7.5</v>
      </c>
      <c r="Q816" s="6">
        <f t="shared" si="213"/>
        <v>7.5</v>
      </c>
      <c r="R816" s="6">
        <f t="shared" si="213"/>
        <v>0</v>
      </c>
      <c r="S816" s="6">
        <f t="shared" si="213"/>
        <v>0</v>
      </c>
      <c r="T816" s="6">
        <f t="shared" si="213"/>
        <v>0</v>
      </c>
      <c r="U816" s="6">
        <f t="shared" si="21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35" hidden="1" customHeight="1" outlineLevel="2" x14ac:dyDescent="0.25">
      <c r="A817" s="107"/>
      <c r="B817" s="98"/>
      <c r="C817" s="18"/>
      <c r="D817" s="18"/>
      <c r="E817" s="18"/>
      <c r="F817" s="14"/>
      <c r="G817" s="89"/>
      <c r="H817" s="89"/>
      <c r="K817" s="104"/>
      <c r="L817" s="104" t="s">
        <v>142</v>
      </c>
      <c r="M817" s="6">
        <f t="shared" si="213"/>
        <v>4.125</v>
      </c>
      <c r="N817" s="6">
        <f t="shared" si="213"/>
        <v>5.625</v>
      </c>
      <c r="O817" s="6">
        <f t="shared" si="213"/>
        <v>6</v>
      </c>
      <c r="P817" s="6">
        <f t="shared" si="213"/>
        <v>7.5</v>
      </c>
      <c r="Q817" s="6">
        <f t="shared" si="213"/>
        <v>7.5</v>
      </c>
      <c r="R817" s="6">
        <f t="shared" si="213"/>
        <v>0</v>
      </c>
      <c r="S817" s="6">
        <f t="shared" si="213"/>
        <v>0</v>
      </c>
      <c r="T817" s="6">
        <f t="shared" si="213"/>
        <v>0</v>
      </c>
      <c r="U817" s="6">
        <f t="shared" si="21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35" hidden="1" customHeight="1" outlineLevel="2" x14ac:dyDescent="0.25">
      <c r="A818" s="107"/>
      <c r="B818" s="98"/>
      <c r="C818" s="18"/>
      <c r="D818" s="18"/>
      <c r="E818" s="18"/>
      <c r="F818" s="14"/>
      <c r="G818" s="89"/>
      <c r="H818" s="89"/>
      <c r="K818" s="104" t="s">
        <v>795</v>
      </c>
      <c r="L818" s="104" t="s">
        <v>382</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35" hidden="1" customHeight="1" outlineLevel="2" x14ac:dyDescent="0.25">
      <c r="A819" s="107"/>
      <c r="B819" s="98"/>
      <c r="C819" s="18"/>
      <c r="D819" s="18"/>
      <c r="E819" s="18"/>
      <c r="F819" s="14"/>
      <c r="G819" s="89"/>
      <c r="H819" s="89"/>
      <c r="K819" s="104"/>
      <c r="L819" s="104" t="s">
        <v>134</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35" hidden="1" customHeight="1" outlineLevel="2" x14ac:dyDescent="0.25">
      <c r="A820" s="107"/>
      <c r="B820" s="98"/>
      <c r="C820" s="18"/>
      <c r="D820" s="18"/>
      <c r="E820" s="18"/>
      <c r="F820" s="14"/>
      <c r="G820" s="89"/>
      <c r="H820" s="89"/>
      <c r="K820" s="104"/>
      <c r="L820" s="104" t="s">
        <v>135</v>
      </c>
      <c r="M820" s="6">
        <f t="shared" si="213"/>
        <v>4.125</v>
      </c>
      <c r="N820" s="6">
        <f t="shared" si="213"/>
        <v>5.625</v>
      </c>
      <c r="O820" s="6">
        <f t="shared" si="213"/>
        <v>6</v>
      </c>
      <c r="P820" s="6">
        <f t="shared" si="213"/>
        <v>7.5</v>
      </c>
      <c r="Q820" s="6">
        <f t="shared" si="213"/>
        <v>7.5</v>
      </c>
      <c r="R820" s="6">
        <f t="shared" si="213"/>
        <v>0</v>
      </c>
      <c r="S820" s="6">
        <f t="shared" si="213"/>
        <v>0</v>
      </c>
      <c r="T820" s="6">
        <f t="shared" si="213"/>
        <v>0</v>
      </c>
      <c r="U820" s="6">
        <f t="shared" si="21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35" hidden="1" customHeight="1" outlineLevel="2" x14ac:dyDescent="0.25">
      <c r="A821" s="107"/>
      <c r="B821" s="98"/>
      <c r="C821" s="18"/>
      <c r="D821" s="18"/>
      <c r="E821" s="18"/>
      <c r="F821" s="14"/>
      <c r="G821" s="89"/>
      <c r="H821" s="89"/>
      <c r="K821" s="104"/>
      <c r="L821" s="104" t="s">
        <v>136</v>
      </c>
      <c r="M821" s="6">
        <f t="shared" si="213"/>
        <v>4.125</v>
      </c>
      <c r="N821" s="6">
        <f t="shared" si="213"/>
        <v>5.625</v>
      </c>
      <c r="O821" s="6">
        <f t="shared" si="213"/>
        <v>6</v>
      </c>
      <c r="P821" s="6">
        <f t="shared" si="213"/>
        <v>7.5</v>
      </c>
      <c r="Q821" s="6">
        <f t="shared" si="213"/>
        <v>7.5</v>
      </c>
      <c r="R821" s="6">
        <f t="shared" si="213"/>
        <v>0</v>
      </c>
      <c r="S821" s="6">
        <f t="shared" si="213"/>
        <v>0</v>
      </c>
      <c r="T821" s="6">
        <f t="shared" si="213"/>
        <v>0</v>
      </c>
      <c r="U821" s="6">
        <f t="shared" si="21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35" hidden="1" customHeight="1" outlineLevel="2" x14ac:dyDescent="0.25">
      <c r="A822" s="107"/>
      <c r="B822" s="98"/>
      <c r="C822" s="18"/>
      <c r="D822" s="18"/>
      <c r="E822" s="18"/>
      <c r="F822" s="14"/>
      <c r="G822" s="89"/>
      <c r="H822" s="89"/>
      <c r="K822" s="104"/>
      <c r="L822" s="104" t="s">
        <v>137</v>
      </c>
      <c r="M822" s="6">
        <f t="shared" si="213"/>
        <v>4.125</v>
      </c>
      <c r="N822" s="6">
        <f t="shared" si="213"/>
        <v>5.625</v>
      </c>
      <c r="O822" s="6">
        <f t="shared" si="213"/>
        <v>6</v>
      </c>
      <c r="P822" s="6">
        <f t="shared" si="213"/>
        <v>7.5</v>
      </c>
      <c r="Q822" s="6">
        <f t="shared" si="213"/>
        <v>7.5</v>
      </c>
      <c r="R822" s="6">
        <f t="shared" si="213"/>
        <v>0</v>
      </c>
      <c r="S822" s="6">
        <f t="shared" si="213"/>
        <v>0</v>
      </c>
      <c r="T822" s="6">
        <f t="shared" ref="N822:U847" si="214">INDEX(T$748:T$757,MATCH($L822,$L$748:$L$757,0))</f>
        <v>0</v>
      </c>
      <c r="U822" s="6">
        <f t="shared" si="214"/>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35" hidden="1" customHeight="1" outlineLevel="2" x14ac:dyDescent="0.25">
      <c r="A823" s="107"/>
      <c r="B823" s="98"/>
      <c r="C823" s="18"/>
      <c r="D823" s="18"/>
      <c r="E823" s="18"/>
      <c r="F823" s="14"/>
      <c r="G823" s="89"/>
      <c r="H823" s="89"/>
      <c r="K823" s="104"/>
      <c r="L823" s="104" t="s">
        <v>138</v>
      </c>
      <c r="M823" s="6">
        <f t="shared" ref="M823:M847" si="215">INDEX(M$748:M$757,MATCH($L823,$L$748:$L$757,0))</f>
        <v>4.125</v>
      </c>
      <c r="N823" s="6">
        <f t="shared" si="214"/>
        <v>5.625</v>
      </c>
      <c r="O823" s="6">
        <f t="shared" si="214"/>
        <v>6</v>
      </c>
      <c r="P823" s="6">
        <f t="shared" si="214"/>
        <v>7.5</v>
      </c>
      <c r="Q823" s="6">
        <f t="shared" si="214"/>
        <v>7.5</v>
      </c>
      <c r="R823" s="6">
        <f t="shared" si="214"/>
        <v>0</v>
      </c>
      <c r="S823" s="6">
        <f t="shared" si="214"/>
        <v>0</v>
      </c>
      <c r="T823" s="6">
        <f t="shared" si="214"/>
        <v>0</v>
      </c>
      <c r="U823" s="6">
        <f t="shared" si="214"/>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35" hidden="1" customHeight="1" outlineLevel="2" x14ac:dyDescent="0.25">
      <c r="A824" s="107"/>
      <c r="B824" s="98"/>
      <c r="C824" s="18"/>
      <c r="D824" s="18"/>
      <c r="E824" s="18"/>
      <c r="F824" s="14"/>
      <c r="G824" s="89"/>
      <c r="H824" s="89"/>
      <c r="K824" s="104"/>
      <c r="L824" s="104" t="s">
        <v>139</v>
      </c>
      <c r="M824" s="6">
        <f t="shared" si="215"/>
        <v>4.125</v>
      </c>
      <c r="N824" s="6">
        <f t="shared" si="214"/>
        <v>5.625</v>
      </c>
      <c r="O824" s="6">
        <f t="shared" si="214"/>
        <v>6</v>
      </c>
      <c r="P824" s="6">
        <f t="shared" si="214"/>
        <v>7.5</v>
      </c>
      <c r="Q824" s="6">
        <f t="shared" si="214"/>
        <v>7.5</v>
      </c>
      <c r="R824" s="6">
        <f t="shared" si="214"/>
        <v>0</v>
      </c>
      <c r="S824" s="6">
        <f t="shared" si="214"/>
        <v>0</v>
      </c>
      <c r="T824" s="6">
        <f t="shared" si="214"/>
        <v>0</v>
      </c>
      <c r="U824" s="6">
        <f t="shared" si="21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35" hidden="1" customHeight="1" outlineLevel="2" x14ac:dyDescent="0.25">
      <c r="A825" s="107"/>
      <c r="B825" s="98"/>
      <c r="C825" s="18"/>
      <c r="D825" s="18"/>
      <c r="E825" s="18"/>
      <c r="F825" s="14"/>
      <c r="G825" s="89"/>
      <c r="H825" s="89"/>
      <c r="K825" s="104"/>
      <c r="L825" s="104" t="s">
        <v>140</v>
      </c>
      <c r="M825" s="6">
        <f t="shared" si="215"/>
        <v>4.125</v>
      </c>
      <c r="N825" s="6">
        <f t="shared" si="214"/>
        <v>5.625</v>
      </c>
      <c r="O825" s="6">
        <f t="shared" si="214"/>
        <v>6</v>
      </c>
      <c r="P825" s="6">
        <f t="shared" si="214"/>
        <v>7.5</v>
      </c>
      <c r="Q825" s="6">
        <f t="shared" si="214"/>
        <v>7.5</v>
      </c>
      <c r="R825" s="6">
        <f t="shared" si="214"/>
        <v>0</v>
      </c>
      <c r="S825" s="6">
        <f t="shared" si="214"/>
        <v>0</v>
      </c>
      <c r="T825" s="6">
        <f t="shared" si="214"/>
        <v>0</v>
      </c>
      <c r="U825" s="6">
        <f t="shared" si="21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35" hidden="1" customHeight="1" outlineLevel="2" x14ac:dyDescent="0.25">
      <c r="A826" s="107"/>
      <c r="B826" s="98"/>
      <c r="C826" s="18"/>
      <c r="D826" s="18"/>
      <c r="E826" s="18"/>
      <c r="F826" s="14"/>
      <c r="G826" s="89"/>
      <c r="H826" s="89"/>
      <c r="K826" s="104"/>
      <c r="L826" s="104" t="s">
        <v>141</v>
      </c>
      <c r="M826" s="6">
        <f t="shared" si="215"/>
        <v>4.125</v>
      </c>
      <c r="N826" s="6">
        <f t="shared" si="214"/>
        <v>5.625</v>
      </c>
      <c r="O826" s="6">
        <f t="shared" si="214"/>
        <v>6</v>
      </c>
      <c r="P826" s="6">
        <f t="shared" si="214"/>
        <v>7.5</v>
      </c>
      <c r="Q826" s="6">
        <f t="shared" si="214"/>
        <v>7.5</v>
      </c>
      <c r="R826" s="6">
        <f t="shared" si="214"/>
        <v>0</v>
      </c>
      <c r="S826" s="6">
        <f t="shared" si="214"/>
        <v>0</v>
      </c>
      <c r="T826" s="6">
        <f t="shared" si="214"/>
        <v>0</v>
      </c>
      <c r="U826" s="6">
        <f t="shared" si="214"/>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35" hidden="1" customHeight="1" outlineLevel="2" x14ac:dyDescent="0.25">
      <c r="A827" s="107"/>
      <c r="B827" s="98"/>
      <c r="C827" s="18"/>
      <c r="D827" s="18"/>
      <c r="E827" s="18"/>
      <c r="F827" s="14"/>
      <c r="G827" s="89"/>
      <c r="H827" s="89"/>
      <c r="K827" s="104"/>
      <c r="L827" s="104" t="s">
        <v>142</v>
      </c>
      <c r="M827" s="6">
        <f t="shared" si="215"/>
        <v>4.125</v>
      </c>
      <c r="N827" s="6">
        <f t="shared" si="214"/>
        <v>5.625</v>
      </c>
      <c r="O827" s="6">
        <f t="shared" si="214"/>
        <v>6</v>
      </c>
      <c r="P827" s="6">
        <f t="shared" si="214"/>
        <v>7.5</v>
      </c>
      <c r="Q827" s="6">
        <f t="shared" si="214"/>
        <v>7.5</v>
      </c>
      <c r="R827" s="6">
        <f t="shared" si="214"/>
        <v>0</v>
      </c>
      <c r="S827" s="6">
        <f t="shared" si="214"/>
        <v>0</v>
      </c>
      <c r="T827" s="6">
        <f t="shared" si="214"/>
        <v>0</v>
      </c>
      <c r="U827" s="6">
        <f t="shared" si="21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35" hidden="1" customHeight="1" outlineLevel="2" x14ac:dyDescent="0.25">
      <c r="A828" s="107"/>
      <c r="B828" s="98"/>
      <c r="C828" s="18"/>
      <c r="D828" s="18"/>
      <c r="E828" s="18"/>
      <c r="F828" s="14"/>
      <c r="G828" s="89"/>
      <c r="H828" s="89"/>
      <c r="K828" s="104" t="s">
        <v>796</v>
      </c>
      <c r="L828" s="104" t="s">
        <v>382</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35" hidden="1" customHeight="1" outlineLevel="2" x14ac:dyDescent="0.25">
      <c r="A829" s="107"/>
      <c r="B829" s="98"/>
      <c r="C829" s="18"/>
      <c r="D829" s="18"/>
      <c r="E829" s="18"/>
      <c r="F829" s="14"/>
      <c r="G829" s="89"/>
      <c r="H829" s="89"/>
      <c r="K829" s="104"/>
      <c r="L829" s="104" t="s">
        <v>134</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35" hidden="1" customHeight="1" outlineLevel="2" x14ac:dyDescent="0.25">
      <c r="A830" s="107"/>
      <c r="B830" s="98"/>
      <c r="C830" s="18"/>
      <c r="D830" s="18"/>
      <c r="E830" s="18"/>
      <c r="F830" s="14"/>
      <c r="G830" s="89"/>
      <c r="H830" s="89"/>
      <c r="K830" s="104"/>
      <c r="L830" s="104" t="s">
        <v>135</v>
      </c>
      <c r="M830" s="6">
        <f t="shared" si="215"/>
        <v>4.125</v>
      </c>
      <c r="N830" s="6">
        <f t="shared" si="214"/>
        <v>5.625</v>
      </c>
      <c r="O830" s="6">
        <f t="shared" si="214"/>
        <v>6</v>
      </c>
      <c r="P830" s="6">
        <f t="shared" si="214"/>
        <v>7.5</v>
      </c>
      <c r="Q830" s="6">
        <f t="shared" si="214"/>
        <v>7.5</v>
      </c>
      <c r="R830" s="6">
        <f t="shared" si="214"/>
        <v>0</v>
      </c>
      <c r="S830" s="6">
        <f t="shared" si="214"/>
        <v>0</v>
      </c>
      <c r="T830" s="6">
        <f t="shared" si="214"/>
        <v>0</v>
      </c>
      <c r="U830" s="6">
        <f t="shared" si="214"/>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35" hidden="1" customHeight="1" outlineLevel="2" x14ac:dyDescent="0.25">
      <c r="A831" s="107"/>
      <c r="B831" s="98"/>
      <c r="C831" s="18"/>
      <c r="D831" s="18"/>
      <c r="E831" s="18"/>
      <c r="F831" s="14"/>
      <c r="G831" s="89"/>
      <c r="H831" s="89"/>
      <c r="K831" s="104"/>
      <c r="L831" s="104" t="s">
        <v>136</v>
      </c>
      <c r="M831" s="6">
        <f t="shared" si="215"/>
        <v>4.125</v>
      </c>
      <c r="N831" s="6">
        <f t="shared" si="214"/>
        <v>5.625</v>
      </c>
      <c r="O831" s="6">
        <f t="shared" si="214"/>
        <v>6</v>
      </c>
      <c r="P831" s="6">
        <f t="shared" si="214"/>
        <v>7.5</v>
      </c>
      <c r="Q831" s="6">
        <f t="shared" si="214"/>
        <v>7.5</v>
      </c>
      <c r="R831" s="6">
        <f t="shared" si="214"/>
        <v>0</v>
      </c>
      <c r="S831" s="6">
        <f t="shared" si="214"/>
        <v>0</v>
      </c>
      <c r="T831" s="6">
        <f t="shared" si="214"/>
        <v>0</v>
      </c>
      <c r="U831" s="6">
        <f t="shared" si="214"/>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35" hidden="1" customHeight="1" outlineLevel="2" x14ac:dyDescent="0.25">
      <c r="A832" s="107"/>
      <c r="B832" s="98"/>
      <c r="C832" s="18"/>
      <c r="D832" s="18"/>
      <c r="E832" s="18"/>
      <c r="F832" s="14"/>
      <c r="G832" s="89"/>
      <c r="H832" s="89"/>
      <c r="K832" s="104"/>
      <c r="L832" s="104" t="s">
        <v>137</v>
      </c>
      <c r="M832" s="6">
        <f t="shared" si="215"/>
        <v>4.125</v>
      </c>
      <c r="N832" s="6">
        <f t="shared" si="214"/>
        <v>5.625</v>
      </c>
      <c r="O832" s="6">
        <f t="shared" si="214"/>
        <v>6</v>
      </c>
      <c r="P832" s="6">
        <f t="shared" si="214"/>
        <v>7.5</v>
      </c>
      <c r="Q832" s="6">
        <f t="shared" si="214"/>
        <v>7.5</v>
      </c>
      <c r="R832" s="6">
        <f t="shared" si="214"/>
        <v>0</v>
      </c>
      <c r="S832" s="6">
        <f t="shared" si="214"/>
        <v>0</v>
      </c>
      <c r="T832" s="6">
        <f t="shared" si="214"/>
        <v>0</v>
      </c>
      <c r="U832" s="6">
        <f t="shared" si="214"/>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35" hidden="1" customHeight="1" outlineLevel="2" x14ac:dyDescent="0.25">
      <c r="A833" s="107"/>
      <c r="B833" s="98"/>
      <c r="C833" s="18"/>
      <c r="D833" s="18"/>
      <c r="E833" s="18"/>
      <c r="F833" s="14"/>
      <c r="G833" s="89"/>
      <c r="H833" s="89"/>
      <c r="K833" s="104"/>
      <c r="L833" s="104" t="s">
        <v>138</v>
      </c>
      <c r="M833" s="6">
        <f t="shared" si="215"/>
        <v>4.125</v>
      </c>
      <c r="N833" s="6">
        <f t="shared" si="214"/>
        <v>5.625</v>
      </c>
      <c r="O833" s="6">
        <f t="shared" si="214"/>
        <v>6</v>
      </c>
      <c r="P833" s="6">
        <f t="shared" si="214"/>
        <v>7.5</v>
      </c>
      <c r="Q833" s="6">
        <f t="shared" si="214"/>
        <v>7.5</v>
      </c>
      <c r="R833" s="6">
        <f t="shared" si="214"/>
        <v>0</v>
      </c>
      <c r="S833" s="6">
        <f t="shared" si="214"/>
        <v>0</v>
      </c>
      <c r="T833" s="6">
        <f t="shared" si="214"/>
        <v>0</v>
      </c>
      <c r="U833" s="6">
        <f t="shared" si="214"/>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35" hidden="1" customHeight="1" outlineLevel="2" x14ac:dyDescent="0.25">
      <c r="A834" s="107"/>
      <c r="B834" s="98"/>
      <c r="C834" s="18"/>
      <c r="D834" s="18"/>
      <c r="E834" s="18"/>
      <c r="F834" s="14"/>
      <c r="G834" s="89"/>
      <c r="H834" s="89"/>
      <c r="K834" s="104"/>
      <c r="L834" s="104" t="s">
        <v>139</v>
      </c>
      <c r="M834" s="6">
        <f t="shared" si="215"/>
        <v>4.125</v>
      </c>
      <c r="N834" s="6">
        <f t="shared" si="214"/>
        <v>5.625</v>
      </c>
      <c r="O834" s="6">
        <f t="shared" si="214"/>
        <v>6</v>
      </c>
      <c r="P834" s="6">
        <f t="shared" si="214"/>
        <v>7.5</v>
      </c>
      <c r="Q834" s="6">
        <f t="shared" si="214"/>
        <v>7.5</v>
      </c>
      <c r="R834" s="6">
        <f t="shared" si="214"/>
        <v>0</v>
      </c>
      <c r="S834" s="6">
        <f t="shared" si="214"/>
        <v>0</v>
      </c>
      <c r="T834" s="6">
        <f t="shared" si="214"/>
        <v>0</v>
      </c>
      <c r="U834" s="6">
        <f t="shared" si="214"/>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35" hidden="1" customHeight="1" outlineLevel="2" x14ac:dyDescent="0.25">
      <c r="A835" s="107"/>
      <c r="B835" s="98"/>
      <c r="C835" s="18"/>
      <c r="D835" s="18"/>
      <c r="E835" s="18"/>
      <c r="F835" s="14"/>
      <c r="G835" s="89"/>
      <c r="H835" s="89"/>
      <c r="K835" s="104"/>
      <c r="L835" s="104" t="s">
        <v>140</v>
      </c>
      <c r="M835" s="6">
        <f t="shared" si="215"/>
        <v>4.125</v>
      </c>
      <c r="N835" s="6">
        <f t="shared" si="214"/>
        <v>5.625</v>
      </c>
      <c r="O835" s="6">
        <f t="shared" si="214"/>
        <v>6</v>
      </c>
      <c r="P835" s="6">
        <f t="shared" si="214"/>
        <v>7.5</v>
      </c>
      <c r="Q835" s="6">
        <f t="shared" si="214"/>
        <v>7.5</v>
      </c>
      <c r="R835" s="6">
        <f t="shared" si="214"/>
        <v>0</v>
      </c>
      <c r="S835" s="6">
        <f t="shared" si="214"/>
        <v>0</v>
      </c>
      <c r="T835" s="6">
        <f t="shared" si="214"/>
        <v>0</v>
      </c>
      <c r="U835" s="6">
        <f t="shared" si="214"/>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35" hidden="1" customHeight="1" outlineLevel="2" x14ac:dyDescent="0.25">
      <c r="A836" s="107"/>
      <c r="B836" s="98"/>
      <c r="C836" s="18"/>
      <c r="D836" s="18"/>
      <c r="E836" s="18"/>
      <c r="F836" s="14"/>
      <c r="G836" s="89"/>
      <c r="H836" s="89"/>
      <c r="K836" s="104"/>
      <c r="L836" s="104" t="s">
        <v>141</v>
      </c>
      <c r="M836" s="6">
        <f t="shared" si="215"/>
        <v>4.125</v>
      </c>
      <c r="N836" s="6">
        <f t="shared" si="214"/>
        <v>5.625</v>
      </c>
      <c r="O836" s="6">
        <f t="shared" si="214"/>
        <v>6</v>
      </c>
      <c r="P836" s="6">
        <f t="shared" si="214"/>
        <v>7.5</v>
      </c>
      <c r="Q836" s="6">
        <f t="shared" si="214"/>
        <v>7.5</v>
      </c>
      <c r="R836" s="6">
        <f t="shared" si="214"/>
        <v>0</v>
      </c>
      <c r="S836" s="6">
        <f t="shared" si="214"/>
        <v>0</v>
      </c>
      <c r="T836" s="6">
        <f t="shared" si="214"/>
        <v>0</v>
      </c>
      <c r="U836" s="6">
        <f t="shared" si="214"/>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35" hidden="1" customHeight="1" outlineLevel="2" x14ac:dyDescent="0.25">
      <c r="A837" s="107"/>
      <c r="B837" s="98"/>
      <c r="C837" s="18"/>
      <c r="D837" s="18"/>
      <c r="E837" s="18"/>
      <c r="F837" s="14"/>
      <c r="G837" s="89"/>
      <c r="H837" s="89"/>
      <c r="K837" s="104"/>
      <c r="L837" s="104" t="s">
        <v>142</v>
      </c>
      <c r="M837" s="6">
        <f t="shared" si="215"/>
        <v>4.125</v>
      </c>
      <c r="N837" s="6">
        <f t="shared" si="214"/>
        <v>5.625</v>
      </c>
      <c r="O837" s="6">
        <f t="shared" si="214"/>
        <v>6</v>
      </c>
      <c r="P837" s="6">
        <f t="shared" si="214"/>
        <v>7.5</v>
      </c>
      <c r="Q837" s="6">
        <f t="shared" si="214"/>
        <v>7.5</v>
      </c>
      <c r="R837" s="6">
        <f t="shared" si="214"/>
        <v>0</v>
      </c>
      <c r="S837" s="6">
        <f t="shared" si="214"/>
        <v>0</v>
      </c>
      <c r="T837" s="6">
        <f t="shared" si="214"/>
        <v>0</v>
      </c>
      <c r="U837" s="6">
        <f t="shared" si="214"/>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35" hidden="1" customHeight="1" outlineLevel="2" x14ac:dyDescent="0.25">
      <c r="A838" s="107"/>
      <c r="B838" s="98"/>
      <c r="C838" s="18"/>
      <c r="D838" s="18"/>
      <c r="E838" s="18"/>
      <c r="F838" s="14"/>
      <c r="G838" s="89"/>
      <c r="H838" s="89"/>
      <c r="K838" s="104" t="s">
        <v>797</v>
      </c>
      <c r="L838" s="104" t="s">
        <v>382</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35" hidden="1" customHeight="1" outlineLevel="2" x14ac:dyDescent="0.25">
      <c r="A839" s="107"/>
      <c r="B839" s="98"/>
      <c r="C839" s="18"/>
      <c r="D839" s="18"/>
      <c r="E839" s="18"/>
      <c r="F839" s="14"/>
      <c r="G839" s="89"/>
      <c r="H839" s="89"/>
      <c r="K839" s="104"/>
      <c r="L839" s="104" t="s">
        <v>134</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35" hidden="1" customHeight="1" outlineLevel="2" x14ac:dyDescent="0.25">
      <c r="A840" s="107"/>
      <c r="B840" s="98"/>
      <c r="C840" s="18"/>
      <c r="D840" s="18"/>
      <c r="E840" s="18"/>
      <c r="F840" s="14"/>
      <c r="G840" s="89"/>
      <c r="H840" s="89"/>
      <c r="K840" s="104"/>
      <c r="L840" s="104" t="s">
        <v>135</v>
      </c>
      <c r="M840" s="6">
        <f t="shared" si="215"/>
        <v>4.125</v>
      </c>
      <c r="N840" s="6">
        <f t="shared" si="214"/>
        <v>5.625</v>
      </c>
      <c r="O840" s="6">
        <f t="shared" si="214"/>
        <v>6</v>
      </c>
      <c r="P840" s="6">
        <f t="shared" si="214"/>
        <v>7.5</v>
      </c>
      <c r="Q840" s="6">
        <f t="shared" si="214"/>
        <v>7.5</v>
      </c>
      <c r="R840" s="6">
        <f t="shared" si="214"/>
        <v>0</v>
      </c>
      <c r="S840" s="6">
        <f t="shared" si="214"/>
        <v>0</v>
      </c>
      <c r="T840" s="6">
        <f t="shared" si="214"/>
        <v>0</v>
      </c>
      <c r="U840" s="6">
        <f t="shared" si="214"/>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35" hidden="1" customHeight="1" outlineLevel="2" x14ac:dyDescent="0.25">
      <c r="A841" s="107"/>
      <c r="B841" s="98"/>
      <c r="C841" s="18"/>
      <c r="D841" s="18"/>
      <c r="E841" s="18"/>
      <c r="F841" s="14"/>
      <c r="G841" s="89"/>
      <c r="H841" s="89"/>
      <c r="K841" s="104"/>
      <c r="L841" s="104" t="s">
        <v>136</v>
      </c>
      <c r="M841" s="6">
        <f t="shared" si="215"/>
        <v>4.125</v>
      </c>
      <c r="N841" s="6">
        <f t="shared" si="214"/>
        <v>5.625</v>
      </c>
      <c r="O841" s="6">
        <f t="shared" si="214"/>
        <v>6</v>
      </c>
      <c r="P841" s="6">
        <f t="shared" si="214"/>
        <v>7.5</v>
      </c>
      <c r="Q841" s="6">
        <f t="shared" si="214"/>
        <v>7.5</v>
      </c>
      <c r="R841" s="6">
        <f t="shared" si="214"/>
        <v>0</v>
      </c>
      <c r="S841" s="6">
        <f t="shared" si="214"/>
        <v>0</v>
      </c>
      <c r="T841" s="6">
        <f t="shared" si="214"/>
        <v>0</v>
      </c>
      <c r="U841" s="6">
        <f t="shared" si="214"/>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35" hidden="1" customHeight="1" outlineLevel="2" x14ac:dyDescent="0.25">
      <c r="A842" s="107"/>
      <c r="B842" s="98"/>
      <c r="C842" s="18"/>
      <c r="D842" s="18"/>
      <c r="E842" s="18"/>
      <c r="F842" s="14"/>
      <c r="G842" s="89"/>
      <c r="H842" s="89"/>
      <c r="K842" s="104"/>
      <c r="L842" s="104" t="s">
        <v>137</v>
      </c>
      <c r="M842" s="6">
        <f t="shared" si="215"/>
        <v>4.125</v>
      </c>
      <c r="N842" s="6">
        <f t="shared" si="214"/>
        <v>5.625</v>
      </c>
      <c r="O842" s="6">
        <f t="shared" si="214"/>
        <v>6</v>
      </c>
      <c r="P842" s="6">
        <f t="shared" si="214"/>
        <v>7.5</v>
      </c>
      <c r="Q842" s="6">
        <f t="shared" si="214"/>
        <v>7.5</v>
      </c>
      <c r="R842" s="6">
        <f t="shared" si="214"/>
        <v>0</v>
      </c>
      <c r="S842" s="6">
        <f t="shared" si="214"/>
        <v>0</v>
      </c>
      <c r="T842" s="6">
        <f t="shared" si="214"/>
        <v>0</v>
      </c>
      <c r="U842" s="6">
        <f t="shared" si="214"/>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35" hidden="1" customHeight="1" outlineLevel="2" x14ac:dyDescent="0.25">
      <c r="A843" s="107"/>
      <c r="B843" s="98"/>
      <c r="C843" s="18"/>
      <c r="D843" s="18"/>
      <c r="E843" s="18"/>
      <c r="F843" s="14"/>
      <c r="G843" s="89"/>
      <c r="H843" s="89"/>
      <c r="K843" s="104"/>
      <c r="L843" s="104" t="s">
        <v>138</v>
      </c>
      <c r="M843" s="6">
        <f t="shared" si="215"/>
        <v>4.125</v>
      </c>
      <c r="N843" s="6">
        <f t="shared" si="214"/>
        <v>5.625</v>
      </c>
      <c r="O843" s="6">
        <f t="shared" si="214"/>
        <v>6</v>
      </c>
      <c r="P843" s="6">
        <f t="shared" si="214"/>
        <v>7.5</v>
      </c>
      <c r="Q843" s="6">
        <f t="shared" si="214"/>
        <v>7.5</v>
      </c>
      <c r="R843" s="6">
        <f t="shared" si="214"/>
        <v>0</v>
      </c>
      <c r="S843" s="6">
        <f t="shared" si="214"/>
        <v>0</v>
      </c>
      <c r="T843" s="6">
        <f t="shared" si="214"/>
        <v>0</v>
      </c>
      <c r="U843" s="6">
        <f t="shared" si="214"/>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35" hidden="1" customHeight="1" outlineLevel="2" x14ac:dyDescent="0.25">
      <c r="A844" s="107"/>
      <c r="B844" s="98"/>
      <c r="C844" s="18"/>
      <c r="D844" s="18"/>
      <c r="E844" s="18"/>
      <c r="F844" s="14"/>
      <c r="G844" s="89"/>
      <c r="H844" s="89"/>
      <c r="K844" s="104"/>
      <c r="L844" s="104" t="s">
        <v>139</v>
      </c>
      <c r="M844" s="6">
        <f t="shared" si="215"/>
        <v>4.125</v>
      </c>
      <c r="N844" s="6">
        <f t="shared" si="214"/>
        <v>5.625</v>
      </c>
      <c r="O844" s="6">
        <f t="shared" si="214"/>
        <v>6</v>
      </c>
      <c r="P844" s="6">
        <f t="shared" si="214"/>
        <v>7.5</v>
      </c>
      <c r="Q844" s="6">
        <f t="shared" si="214"/>
        <v>7.5</v>
      </c>
      <c r="R844" s="6">
        <f t="shared" si="214"/>
        <v>0</v>
      </c>
      <c r="S844" s="6">
        <f t="shared" si="214"/>
        <v>0</v>
      </c>
      <c r="T844" s="6">
        <f t="shared" si="214"/>
        <v>0</v>
      </c>
      <c r="U844" s="6">
        <f t="shared" si="214"/>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35" hidden="1" customHeight="1" outlineLevel="2" x14ac:dyDescent="0.25">
      <c r="A845" s="107"/>
      <c r="B845" s="98"/>
      <c r="C845" s="18"/>
      <c r="D845" s="18"/>
      <c r="E845" s="18"/>
      <c r="F845" s="14"/>
      <c r="G845" s="89"/>
      <c r="H845" s="89"/>
      <c r="K845" s="104"/>
      <c r="L845" s="104" t="s">
        <v>140</v>
      </c>
      <c r="M845" s="6">
        <f t="shared" si="215"/>
        <v>4.125</v>
      </c>
      <c r="N845" s="6">
        <f t="shared" si="214"/>
        <v>5.625</v>
      </c>
      <c r="O845" s="6">
        <f t="shared" si="214"/>
        <v>6</v>
      </c>
      <c r="P845" s="6">
        <f t="shared" si="214"/>
        <v>7.5</v>
      </c>
      <c r="Q845" s="6">
        <f t="shared" si="214"/>
        <v>7.5</v>
      </c>
      <c r="R845" s="6">
        <f t="shared" si="214"/>
        <v>0</v>
      </c>
      <c r="S845" s="6">
        <f t="shared" si="214"/>
        <v>0</v>
      </c>
      <c r="T845" s="6">
        <f t="shared" si="214"/>
        <v>0</v>
      </c>
      <c r="U845" s="6">
        <f t="shared" si="214"/>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35" hidden="1" customHeight="1" outlineLevel="2" x14ac:dyDescent="0.25">
      <c r="A846" s="107"/>
      <c r="B846" s="98"/>
      <c r="C846" s="18"/>
      <c r="D846" s="18"/>
      <c r="E846" s="18"/>
      <c r="F846" s="14"/>
      <c r="G846" s="89"/>
      <c r="H846" s="89"/>
      <c r="K846" s="104"/>
      <c r="L846" s="104" t="s">
        <v>141</v>
      </c>
      <c r="M846" s="6">
        <f t="shared" si="215"/>
        <v>4.125</v>
      </c>
      <c r="N846" s="6">
        <f t="shared" si="214"/>
        <v>5.625</v>
      </c>
      <c r="O846" s="6">
        <f t="shared" si="214"/>
        <v>6</v>
      </c>
      <c r="P846" s="6">
        <f t="shared" si="214"/>
        <v>7.5</v>
      </c>
      <c r="Q846" s="6">
        <f t="shared" si="214"/>
        <v>7.5</v>
      </c>
      <c r="R846" s="6">
        <f t="shared" si="214"/>
        <v>0</v>
      </c>
      <c r="S846" s="6">
        <f t="shared" si="214"/>
        <v>0</v>
      </c>
      <c r="T846" s="6">
        <f t="shared" si="214"/>
        <v>0</v>
      </c>
      <c r="U846" s="6">
        <f t="shared" si="214"/>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35" hidden="1" customHeight="1" outlineLevel="2" x14ac:dyDescent="0.25">
      <c r="A847" s="107"/>
      <c r="B847" s="98"/>
      <c r="C847" s="18"/>
      <c r="D847" s="18"/>
      <c r="E847" s="18"/>
      <c r="F847" s="14"/>
      <c r="G847" s="89"/>
      <c r="H847" s="89"/>
      <c r="K847" s="104"/>
      <c r="L847" s="104" t="s">
        <v>142</v>
      </c>
      <c r="M847" s="6">
        <f t="shared" si="215"/>
        <v>4.125</v>
      </c>
      <c r="N847" s="6">
        <f t="shared" si="214"/>
        <v>5.625</v>
      </c>
      <c r="O847" s="6">
        <f t="shared" si="214"/>
        <v>6</v>
      </c>
      <c r="P847" s="6">
        <f t="shared" si="214"/>
        <v>7.5</v>
      </c>
      <c r="Q847" s="6">
        <f t="shared" si="214"/>
        <v>7.5</v>
      </c>
      <c r="R847" s="6">
        <f t="shared" si="214"/>
        <v>0</v>
      </c>
      <c r="S847" s="6">
        <f t="shared" si="214"/>
        <v>0</v>
      </c>
      <c r="T847" s="6">
        <f t="shared" si="214"/>
        <v>0</v>
      </c>
      <c r="U847" s="6">
        <f t="shared" si="214"/>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118</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3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3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118</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119</v>
      </c>
      <c r="AE852" s="42" t="s">
        <v>120</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35" hidden="1" customHeight="1" outlineLevel="1" collapsed="1" x14ac:dyDescent="0.25">
      <c r="A857" s="107"/>
      <c r="B857" s="8"/>
      <c r="C857" s="13"/>
      <c r="D857" s="13">
        <v>53658.706903201055</v>
      </c>
      <c r="E857" s="13" t="s">
        <v>1</v>
      </c>
      <c r="F857" s="14"/>
      <c r="G857" s="15" t="s">
        <v>205</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35" hidden="1" customHeight="1" outlineLevel="1" x14ac:dyDescent="0.25">
      <c r="A858" s="107"/>
      <c r="B858" s="8"/>
      <c r="C858" s="13"/>
      <c r="D858" s="13"/>
      <c r="E858" s="18"/>
      <c r="F858" s="14"/>
      <c r="G858" s="14" t="s">
        <v>206</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3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3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3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35" hidden="1" customHeight="1" outlineLevel="1" x14ac:dyDescent="0.25">
      <c r="A862" s="107"/>
      <c r="B862" s="8"/>
      <c r="C862" s="18"/>
      <c r="D862" s="18"/>
      <c r="E862" s="18"/>
      <c r="F862" s="18"/>
      <c r="G862" s="18"/>
      <c r="H862" s="18"/>
      <c r="I862" s="24" t="s">
        <v>208</v>
      </c>
      <c r="J862" s="18"/>
      <c r="K862" s="23"/>
      <c r="L862" s="23"/>
      <c r="M862" s="23"/>
      <c r="N862" s="23"/>
      <c r="O862" s="23"/>
      <c r="P862" s="23"/>
      <c r="Q862" s="23"/>
      <c r="R862" s="23"/>
      <c r="S862" s="23"/>
      <c r="T862" s="24" t="s">
        <v>209</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35" hidden="1" customHeight="1" outlineLevel="1" x14ac:dyDescent="0.25">
      <c r="A863" s="107"/>
      <c r="B863" s="8"/>
      <c r="C863" s="18"/>
      <c r="D863" s="18"/>
      <c r="E863" s="18"/>
      <c r="F863" s="18"/>
      <c r="G863" s="18" t="s">
        <v>207</v>
      </c>
      <c r="H863" s="18"/>
      <c r="I863" s="24" t="s">
        <v>210</v>
      </c>
      <c r="J863" s="24"/>
      <c r="K863" s="24"/>
      <c r="L863" s="24"/>
      <c r="M863" s="24"/>
      <c r="N863" s="24"/>
      <c r="O863" s="24"/>
      <c r="P863" s="24"/>
      <c r="Q863" s="24"/>
      <c r="R863" s="24"/>
      <c r="S863" s="23"/>
      <c r="T863" s="24" t="s">
        <v>211</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35" hidden="1" customHeight="1" outlineLevel="1" x14ac:dyDescent="0.25">
      <c r="A864" s="107"/>
      <c r="B864" s="8"/>
      <c r="C864" s="18"/>
      <c r="D864" s="18"/>
      <c r="E864" s="18"/>
      <c r="F864" s="18"/>
      <c r="G864" s="18"/>
      <c r="H864" s="18"/>
      <c r="I864" s="24" t="str">
        <f t="shared" ref="I864:R864" si="216">J$145</f>
        <v>typ</v>
      </c>
      <c r="J864" s="24" t="str">
        <f t="shared" si="216"/>
        <v>z0</v>
      </c>
      <c r="K864" s="24" t="str">
        <f t="shared" si="216"/>
        <v>z1</v>
      </c>
      <c r="L864" s="24" t="str">
        <f t="shared" si="216"/>
        <v>z2</v>
      </c>
      <c r="M864" s="24" t="str">
        <f t="shared" si="216"/>
        <v>z3</v>
      </c>
      <c r="N864" s="24" t="str">
        <f t="shared" si="216"/>
        <v>z4</v>
      </c>
      <c r="O864" s="24" t="str">
        <f t="shared" si="216"/>
        <v>z5</v>
      </c>
      <c r="P864" s="24" t="str">
        <f t="shared" si="216"/>
        <v>z6</v>
      </c>
      <c r="Q864" s="24" t="str">
        <f t="shared" si="216"/>
        <v>z7</v>
      </c>
      <c r="R864" s="24" t="str">
        <f t="shared" si="216"/>
        <v>z8</v>
      </c>
      <c r="S864" s="23"/>
      <c r="T864" s="24" t="str">
        <f>J$145</f>
        <v>typ</v>
      </c>
      <c r="U864" s="24" t="str">
        <f t="shared" ref="U864:AC864" si="217">K$145</f>
        <v>z0</v>
      </c>
      <c r="V864" s="24" t="str">
        <f t="shared" si="217"/>
        <v>z1</v>
      </c>
      <c r="W864" s="24" t="str">
        <f t="shared" si="217"/>
        <v>z2</v>
      </c>
      <c r="X864" s="24" t="str">
        <f t="shared" si="217"/>
        <v>z3</v>
      </c>
      <c r="Y864" s="24" t="str">
        <f t="shared" si="217"/>
        <v>z4</v>
      </c>
      <c r="Z864" s="24" t="str">
        <f t="shared" si="217"/>
        <v>z5</v>
      </c>
      <c r="AA864" s="24" t="str">
        <f t="shared" si="217"/>
        <v>z6</v>
      </c>
      <c r="AB864" s="24" t="str">
        <f t="shared" si="217"/>
        <v>z7</v>
      </c>
      <c r="AC864" s="24" t="str">
        <f t="shared" si="217"/>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115</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35" hidden="1" customHeight="1" outlineLevel="1" x14ac:dyDescent="0.25">
      <c r="A867" s="107"/>
      <c r="B867" s="8"/>
      <c r="C867" s="18"/>
      <c r="D867" s="18"/>
      <c r="E867" s="18"/>
      <c r="F867" s="27"/>
      <c r="G867" s="151" t="s">
        <v>384</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35" hidden="1" customHeight="1" outlineLevel="1" x14ac:dyDescent="0.25">
      <c r="A868" s="107"/>
      <c r="B868" s="8"/>
      <c r="C868" s="18"/>
      <c r="D868" s="18"/>
      <c r="E868" s="18"/>
      <c r="F868" s="27"/>
      <c r="G868" s="151" t="s">
        <v>385</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35" hidden="1" customHeight="1" outlineLevel="1" x14ac:dyDescent="0.25">
      <c r="A869" s="107"/>
      <c r="B869" s="8"/>
      <c r="C869" s="18"/>
      <c r="D869" s="18"/>
      <c r="E869" s="18"/>
      <c r="F869" s="34"/>
      <c r="G869" s="151" t="s">
        <v>386</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35" hidden="1" customHeight="1" outlineLevel="1" x14ac:dyDescent="0.25">
      <c r="A870" s="107"/>
      <c r="B870" s="8"/>
      <c r="C870" s="18"/>
      <c r="D870" s="18"/>
      <c r="E870" s="18"/>
      <c r="F870" s="34"/>
      <c r="G870" s="151" t="s">
        <v>387</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35" hidden="1" customHeight="1" outlineLevel="1" x14ac:dyDescent="0.25">
      <c r="A871" s="107"/>
      <c r="B871" s="8"/>
      <c r="C871" s="18"/>
      <c r="D871" s="18"/>
      <c r="E871" s="18"/>
      <c r="F871" s="34"/>
      <c r="G871" s="151" t="s">
        <v>388</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35" hidden="1" customHeight="1" outlineLevel="1" x14ac:dyDescent="0.25">
      <c r="A872" s="107"/>
      <c r="B872" s="8"/>
      <c r="C872" s="18"/>
      <c r="D872" s="18"/>
      <c r="E872" s="18"/>
      <c r="F872" s="34"/>
      <c r="G872" s="151" t="s">
        <v>389</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35" hidden="1" customHeight="1" outlineLevel="1" x14ac:dyDescent="0.25">
      <c r="A873" s="107"/>
      <c r="B873" s="8"/>
      <c r="C873" s="18"/>
      <c r="D873" s="18"/>
      <c r="E873" s="18"/>
      <c r="F873" s="34"/>
      <c r="G873" s="151" t="s">
        <v>390</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35" hidden="1" customHeight="1" outlineLevel="1" x14ac:dyDescent="0.25">
      <c r="A874" s="107"/>
      <c r="B874" s="8"/>
      <c r="C874" s="18"/>
      <c r="D874" s="18"/>
      <c r="E874" s="18"/>
      <c r="F874" s="34"/>
      <c r="G874" s="151" t="s">
        <v>391</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35" hidden="1" customHeight="1" outlineLevel="1" x14ac:dyDescent="0.25">
      <c r="A875" s="107"/>
      <c r="B875" s="8"/>
      <c r="C875" s="18"/>
      <c r="D875" s="18"/>
      <c r="E875" s="18"/>
      <c r="F875" s="34"/>
      <c r="G875" s="151" t="s">
        <v>392</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35" hidden="1" customHeight="1" outlineLevel="1" x14ac:dyDescent="0.25">
      <c r="A876" s="107"/>
      <c r="B876" s="8"/>
      <c r="C876" s="18"/>
      <c r="D876" s="18"/>
      <c r="E876" s="18"/>
      <c r="F876" s="27"/>
      <c r="G876" s="151" t="s">
        <v>393</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3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3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118</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120</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891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212</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207</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213</v>
      </c>
      <c r="K892" s="24" t="s">
        <v>383</v>
      </c>
      <c r="L892" s="24" t="s">
        <v>56</v>
      </c>
      <c r="M892" s="24" t="s">
        <v>57</v>
      </c>
      <c r="N892" s="24" t="s">
        <v>58</v>
      </c>
      <c r="O892" s="24" t="s">
        <v>59</v>
      </c>
      <c r="P892" s="24" t="s">
        <v>880</v>
      </c>
      <c r="Q892" s="24" t="s">
        <v>881</v>
      </c>
      <c r="R892" s="24" t="s">
        <v>882</v>
      </c>
      <c r="S892" s="24" t="s">
        <v>1187</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819</v>
      </c>
      <c r="J893" s="151" t="s">
        <v>384</v>
      </c>
      <c r="K893" s="103">
        <v>1000</v>
      </c>
      <c r="L893" s="6">
        <f t="shared" ref="L893:S902" si="218">$K893</f>
        <v>1000</v>
      </c>
      <c r="M893" s="6">
        <f t="shared" si="218"/>
        <v>1000</v>
      </c>
      <c r="N893" s="6">
        <f t="shared" si="218"/>
        <v>1000</v>
      </c>
      <c r="O893" s="6">
        <f t="shared" si="218"/>
        <v>1000</v>
      </c>
      <c r="P893" s="6">
        <f t="shared" si="218"/>
        <v>1000</v>
      </c>
      <c r="Q893" s="6">
        <f t="shared" si="218"/>
        <v>1000</v>
      </c>
      <c r="R893" s="6">
        <f t="shared" si="218"/>
        <v>1000</v>
      </c>
      <c r="S893" s="6">
        <f t="shared" si="218"/>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385</v>
      </c>
      <c r="K894" s="103">
        <v>100</v>
      </c>
      <c r="L894" s="6">
        <f t="shared" si="218"/>
        <v>100</v>
      </c>
      <c r="M894" s="6">
        <f t="shared" si="218"/>
        <v>100</v>
      </c>
      <c r="N894" s="6">
        <f t="shared" si="218"/>
        <v>100</v>
      </c>
      <c r="O894" s="6">
        <f t="shared" si="218"/>
        <v>100</v>
      </c>
      <c r="P894" s="6">
        <f t="shared" si="218"/>
        <v>100</v>
      </c>
      <c r="Q894" s="6">
        <f t="shared" si="218"/>
        <v>100</v>
      </c>
      <c r="R894" s="6">
        <f t="shared" si="218"/>
        <v>100</v>
      </c>
      <c r="S894" s="6">
        <f t="shared" si="218"/>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386</v>
      </c>
      <c r="K895" s="103">
        <v>100</v>
      </c>
      <c r="L895" s="6">
        <f t="shared" si="218"/>
        <v>100</v>
      </c>
      <c r="M895" s="6">
        <f t="shared" si="218"/>
        <v>100</v>
      </c>
      <c r="N895" s="6">
        <f t="shared" si="218"/>
        <v>100</v>
      </c>
      <c r="O895" s="6">
        <f t="shared" si="218"/>
        <v>100</v>
      </c>
      <c r="P895" s="6">
        <f t="shared" si="218"/>
        <v>100</v>
      </c>
      <c r="Q895" s="6">
        <f t="shared" si="218"/>
        <v>100</v>
      </c>
      <c r="R895" s="6">
        <f t="shared" si="218"/>
        <v>100</v>
      </c>
      <c r="S895" s="6">
        <f t="shared" si="218"/>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387</v>
      </c>
      <c r="K896" s="103">
        <v>100</v>
      </c>
      <c r="L896" s="6">
        <f t="shared" si="218"/>
        <v>100</v>
      </c>
      <c r="M896" s="6">
        <f t="shared" si="218"/>
        <v>100</v>
      </c>
      <c r="N896" s="6">
        <f t="shared" si="218"/>
        <v>100</v>
      </c>
      <c r="O896" s="6">
        <f t="shared" si="218"/>
        <v>100</v>
      </c>
      <c r="P896" s="6">
        <f t="shared" si="218"/>
        <v>100</v>
      </c>
      <c r="Q896" s="6">
        <f t="shared" si="218"/>
        <v>100</v>
      </c>
      <c r="R896" s="6">
        <f t="shared" si="218"/>
        <v>100</v>
      </c>
      <c r="S896" s="6">
        <f t="shared" si="218"/>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388</v>
      </c>
      <c r="K897" s="103">
        <v>100</v>
      </c>
      <c r="L897" s="6">
        <f t="shared" si="218"/>
        <v>100</v>
      </c>
      <c r="M897" s="6">
        <f t="shared" si="218"/>
        <v>100</v>
      </c>
      <c r="N897" s="6">
        <f t="shared" si="218"/>
        <v>100</v>
      </c>
      <c r="O897" s="6">
        <f t="shared" si="218"/>
        <v>100</v>
      </c>
      <c r="P897" s="6">
        <f t="shared" si="218"/>
        <v>100</v>
      </c>
      <c r="Q897" s="6">
        <f t="shared" si="218"/>
        <v>100</v>
      </c>
      <c r="R897" s="6">
        <f t="shared" si="218"/>
        <v>100</v>
      </c>
      <c r="S897" s="6">
        <f t="shared" si="218"/>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389</v>
      </c>
      <c r="K898" s="103">
        <v>1500</v>
      </c>
      <c r="L898" s="6">
        <f t="shared" si="218"/>
        <v>1500</v>
      </c>
      <c r="M898" s="6">
        <f t="shared" si="218"/>
        <v>1500</v>
      </c>
      <c r="N898" s="6">
        <f t="shared" si="218"/>
        <v>1500</v>
      </c>
      <c r="O898" s="6">
        <f t="shared" si="218"/>
        <v>1500</v>
      </c>
      <c r="P898" s="6">
        <f t="shared" si="218"/>
        <v>1500</v>
      </c>
      <c r="Q898" s="6">
        <f t="shared" si="218"/>
        <v>1500</v>
      </c>
      <c r="R898" s="6">
        <f t="shared" si="218"/>
        <v>1500</v>
      </c>
      <c r="S898" s="6">
        <f t="shared" si="218"/>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390</v>
      </c>
      <c r="K899" s="103">
        <v>1500</v>
      </c>
      <c r="L899" s="6">
        <f t="shared" si="218"/>
        <v>1500</v>
      </c>
      <c r="M899" s="6">
        <f t="shared" si="218"/>
        <v>1500</v>
      </c>
      <c r="N899" s="6">
        <f t="shared" si="218"/>
        <v>1500</v>
      </c>
      <c r="O899" s="6">
        <f t="shared" si="218"/>
        <v>1500</v>
      </c>
      <c r="P899" s="6">
        <f t="shared" si="218"/>
        <v>1500</v>
      </c>
      <c r="Q899" s="6">
        <f t="shared" si="218"/>
        <v>1500</v>
      </c>
      <c r="R899" s="6">
        <f t="shared" si="218"/>
        <v>1500</v>
      </c>
      <c r="S899" s="6">
        <f t="shared" si="218"/>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391</v>
      </c>
      <c r="K900" s="103">
        <v>1500</v>
      </c>
      <c r="L900" s="6">
        <f t="shared" si="218"/>
        <v>1500</v>
      </c>
      <c r="M900" s="6">
        <f t="shared" si="218"/>
        <v>1500</v>
      </c>
      <c r="N900" s="6">
        <f t="shared" si="218"/>
        <v>1500</v>
      </c>
      <c r="O900" s="6">
        <f t="shared" si="218"/>
        <v>1500</v>
      </c>
      <c r="P900" s="6">
        <f t="shared" si="218"/>
        <v>1500</v>
      </c>
      <c r="Q900" s="6">
        <f t="shared" si="218"/>
        <v>1500</v>
      </c>
      <c r="R900" s="6">
        <f t="shared" si="218"/>
        <v>1500</v>
      </c>
      <c r="S900" s="6">
        <f t="shared" si="218"/>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392</v>
      </c>
      <c r="K901" s="103">
        <v>1500</v>
      </c>
      <c r="L901" s="6">
        <f t="shared" si="218"/>
        <v>1500</v>
      </c>
      <c r="M901" s="6">
        <f t="shared" si="218"/>
        <v>1500</v>
      </c>
      <c r="N901" s="6">
        <f t="shared" si="218"/>
        <v>1500</v>
      </c>
      <c r="O901" s="6">
        <f t="shared" si="218"/>
        <v>1500</v>
      </c>
      <c r="P901" s="6">
        <f t="shared" si="218"/>
        <v>1500</v>
      </c>
      <c r="Q901" s="6">
        <f t="shared" si="218"/>
        <v>1500</v>
      </c>
      <c r="R901" s="6">
        <f t="shared" si="218"/>
        <v>1500</v>
      </c>
      <c r="S901" s="6">
        <f t="shared" si="218"/>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393</v>
      </c>
      <c r="K902" s="103">
        <v>1250</v>
      </c>
      <c r="L902" s="6">
        <f t="shared" si="218"/>
        <v>1250</v>
      </c>
      <c r="M902" s="6">
        <f t="shared" si="218"/>
        <v>1250</v>
      </c>
      <c r="N902" s="6">
        <f t="shared" si="218"/>
        <v>1250</v>
      </c>
      <c r="O902" s="6">
        <f t="shared" si="218"/>
        <v>1250</v>
      </c>
      <c r="P902" s="6">
        <f t="shared" si="218"/>
        <v>1250</v>
      </c>
      <c r="Q902" s="6">
        <f t="shared" si="218"/>
        <v>1250</v>
      </c>
      <c r="R902" s="6">
        <f t="shared" si="218"/>
        <v>1250</v>
      </c>
      <c r="S902" s="6">
        <f t="shared" si="218"/>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35" hidden="1" customHeight="1" outlineLevel="2" x14ac:dyDescent="0.25">
      <c r="A903" s="107"/>
      <c r="B903" s="98"/>
      <c r="C903" s="18"/>
      <c r="D903" s="18"/>
      <c r="E903" s="18"/>
      <c r="F903" s="14"/>
      <c r="G903" s="89"/>
      <c r="H903" s="89"/>
      <c r="I903" s="104" t="s">
        <v>397</v>
      </c>
      <c r="J903" s="104" t="s">
        <v>382</v>
      </c>
      <c r="K903" s="103">
        <v>100</v>
      </c>
      <c r="L903" s="6">
        <f>$K903</f>
        <v>100</v>
      </c>
      <c r="M903" s="6">
        <f t="shared" ref="M903:S918" si="219">$K903</f>
        <v>100</v>
      </c>
      <c r="N903" s="6">
        <f t="shared" si="219"/>
        <v>100</v>
      </c>
      <c r="O903" s="6">
        <f t="shared" si="219"/>
        <v>100</v>
      </c>
      <c r="P903" s="6">
        <f t="shared" si="219"/>
        <v>100</v>
      </c>
      <c r="Q903" s="6">
        <f t="shared" si="219"/>
        <v>100</v>
      </c>
      <c r="R903" s="6">
        <f t="shared" si="219"/>
        <v>100</v>
      </c>
      <c r="S903" s="6">
        <f t="shared" si="219"/>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35" hidden="1" customHeight="1" outlineLevel="2" x14ac:dyDescent="0.25">
      <c r="A904" s="107"/>
      <c r="B904" s="98"/>
      <c r="C904" s="18"/>
      <c r="D904" s="18"/>
      <c r="E904" s="18"/>
      <c r="F904" s="14"/>
      <c r="G904" s="89"/>
      <c r="H904" s="89"/>
      <c r="I904" s="104"/>
      <c r="J904" s="104" t="s">
        <v>134</v>
      </c>
      <c r="K904" s="103">
        <v>100</v>
      </c>
      <c r="L904" s="6">
        <f t="shared" ref="L904:S935" si="220">$K904</f>
        <v>100</v>
      </c>
      <c r="M904" s="6">
        <f t="shared" si="219"/>
        <v>100</v>
      </c>
      <c r="N904" s="6">
        <f t="shared" si="219"/>
        <v>100</v>
      </c>
      <c r="O904" s="6">
        <f t="shared" si="219"/>
        <v>100</v>
      </c>
      <c r="P904" s="6">
        <f t="shared" si="219"/>
        <v>100</v>
      </c>
      <c r="Q904" s="6">
        <f t="shared" si="219"/>
        <v>100</v>
      </c>
      <c r="R904" s="6">
        <f t="shared" si="219"/>
        <v>100</v>
      </c>
      <c r="S904" s="6">
        <f t="shared" si="219"/>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35" hidden="1" customHeight="1" outlineLevel="2" x14ac:dyDescent="0.25">
      <c r="A905" s="107"/>
      <c r="B905" s="98"/>
      <c r="C905" s="18"/>
      <c r="D905" s="18"/>
      <c r="E905" s="18"/>
      <c r="F905" s="14"/>
      <c r="G905" s="89"/>
      <c r="H905" s="89"/>
      <c r="I905" s="104"/>
      <c r="J905" s="104" t="s">
        <v>135</v>
      </c>
      <c r="K905" s="103">
        <v>100</v>
      </c>
      <c r="L905" s="6">
        <f t="shared" si="220"/>
        <v>100</v>
      </c>
      <c r="M905" s="6">
        <f t="shared" si="219"/>
        <v>100</v>
      </c>
      <c r="N905" s="6">
        <f t="shared" si="219"/>
        <v>100</v>
      </c>
      <c r="O905" s="6">
        <f t="shared" si="219"/>
        <v>100</v>
      </c>
      <c r="P905" s="6">
        <f t="shared" si="219"/>
        <v>100</v>
      </c>
      <c r="Q905" s="6">
        <f t="shared" si="219"/>
        <v>100</v>
      </c>
      <c r="R905" s="6">
        <f t="shared" si="219"/>
        <v>100</v>
      </c>
      <c r="S905" s="6">
        <f t="shared" si="219"/>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35" hidden="1" customHeight="1" outlineLevel="2" x14ac:dyDescent="0.25">
      <c r="A906" s="107"/>
      <c r="B906" s="98"/>
      <c r="C906" s="18"/>
      <c r="D906" s="18"/>
      <c r="E906" s="18"/>
      <c r="F906" s="14"/>
      <c r="G906" s="89"/>
      <c r="H906" s="89"/>
      <c r="I906" s="104"/>
      <c r="J906" s="104" t="s">
        <v>136</v>
      </c>
      <c r="K906" s="103">
        <v>100</v>
      </c>
      <c r="L906" s="6">
        <f t="shared" si="220"/>
        <v>100</v>
      </c>
      <c r="M906" s="6">
        <f t="shared" si="219"/>
        <v>100</v>
      </c>
      <c r="N906" s="6">
        <f t="shared" si="219"/>
        <v>100</v>
      </c>
      <c r="O906" s="6">
        <f t="shared" si="219"/>
        <v>100</v>
      </c>
      <c r="P906" s="6">
        <f t="shared" si="219"/>
        <v>100</v>
      </c>
      <c r="Q906" s="6">
        <f t="shared" si="219"/>
        <v>100</v>
      </c>
      <c r="R906" s="6">
        <f t="shared" si="219"/>
        <v>100</v>
      </c>
      <c r="S906" s="6">
        <f t="shared" si="219"/>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35" hidden="1" customHeight="1" outlineLevel="2" x14ac:dyDescent="0.25">
      <c r="A907" s="107"/>
      <c r="B907" s="98"/>
      <c r="C907" s="18"/>
      <c r="D907" s="18"/>
      <c r="E907" s="18"/>
      <c r="F907" s="14"/>
      <c r="G907" s="89"/>
      <c r="H907" s="89"/>
      <c r="I907" s="104"/>
      <c r="J907" s="104" t="s">
        <v>137</v>
      </c>
      <c r="K907" s="103">
        <v>100</v>
      </c>
      <c r="L907" s="6">
        <f t="shared" si="220"/>
        <v>100</v>
      </c>
      <c r="M907" s="6">
        <f t="shared" si="219"/>
        <v>100</v>
      </c>
      <c r="N907" s="6">
        <f t="shared" si="219"/>
        <v>100</v>
      </c>
      <c r="O907" s="6">
        <f t="shared" si="219"/>
        <v>100</v>
      </c>
      <c r="P907" s="6">
        <f t="shared" si="219"/>
        <v>100</v>
      </c>
      <c r="Q907" s="6">
        <f t="shared" si="219"/>
        <v>100</v>
      </c>
      <c r="R907" s="6">
        <f t="shared" si="219"/>
        <v>100</v>
      </c>
      <c r="S907" s="6">
        <f t="shared" si="219"/>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35" hidden="1" customHeight="1" outlineLevel="2" x14ac:dyDescent="0.25">
      <c r="A908" s="107"/>
      <c r="B908" s="98"/>
      <c r="C908" s="18"/>
      <c r="D908" s="18"/>
      <c r="E908" s="18"/>
      <c r="F908" s="14"/>
      <c r="G908" s="89"/>
      <c r="H908" s="89"/>
      <c r="I908" s="104"/>
      <c r="J908" s="104" t="s">
        <v>138</v>
      </c>
      <c r="K908" s="103">
        <v>1500</v>
      </c>
      <c r="L908" s="6">
        <f t="shared" si="220"/>
        <v>1500</v>
      </c>
      <c r="M908" s="6">
        <f t="shared" si="219"/>
        <v>1500</v>
      </c>
      <c r="N908" s="6">
        <f t="shared" si="219"/>
        <v>1500</v>
      </c>
      <c r="O908" s="6">
        <f t="shared" si="219"/>
        <v>1500</v>
      </c>
      <c r="P908" s="6">
        <f t="shared" si="219"/>
        <v>1500</v>
      </c>
      <c r="Q908" s="6">
        <f t="shared" si="219"/>
        <v>1500</v>
      </c>
      <c r="R908" s="6">
        <f t="shared" si="219"/>
        <v>1500</v>
      </c>
      <c r="S908" s="6">
        <f t="shared" si="219"/>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35" hidden="1" customHeight="1" outlineLevel="2" x14ac:dyDescent="0.25">
      <c r="A909" s="107"/>
      <c r="B909" s="98"/>
      <c r="C909" s="18"/>
      <c r="D909" s="18"/>
      <c r="E909" s="18"/>
      <c r="F909" s="14"/>
      <c r="G909" s="89"/>
      <c r="H909" s="89"/>
      <c r="I909" s="104"/>
      <c r="J909" s="104" t="s">
        <v>139</v>
      </c>
      <c r="K909" s="103">
        <v>1500</v>
      </c>
      <c r="L909" s="6">
        <f t="shared" si="220"/>
        <v>1500</v>
      </c>
      <c r="M909" s="6">
        <f t="shared" si="219"/>
        <v>1500</v>
      </c>
      <c r="N909" s="6">
        <f t="shared" si="219"/>
        <v>1500</v>
      </c>
      <c r="O909" s="6">
        <f t="shared" si="219"/>
        <v>1500</v>
      </c>
      <c r="P909" s="6">
        <f t="shared" si="219"/>
        <v>1500</v>
      </c>
      <c r="Q909" s="6">
        <f t="shared" si="219"/>
        <v>1500</v>
      </c>
      <c r="R909" s="6">
        <f t="shared" si="219"/>
        <v>1500</v>
      </c>
      <c r="S909" s="6">
        <f t="shared" si="219"/>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35" hidden="1" customHeight="1" outlineLevel="2" x14ac:dyDescent="0.25">
      <c r="A910" s="107"/>
      <c r="B910" s="98"/>
      <c r="C910" s="18"/>
      <c r="D910" s="18"/>
      <c r="E910" s="18"/>
      <c r="F910" s="14"/>
      <c r="G910" s="89"/>
      <c r="H910" s="89"/>
      <c r="I910" s="104"/>
      <c r="J910" s="104" t="s">
        <v>140</v>
      </c>
      <c r="K910" s="103">
        <v>1500</v>
      </c>
      <c r="L910" s="6">
        <f t="shared" si="220"/>
        <v>1500</v>
      </c>
      <c r="M910" s="6">
        <f t="shared" si="219"/>
        <v>1500</v>
      </c>
      <c r="N910" s="6">
        <f t="shared" si="219"/>
        <v>1500</v>
      </c>
      <c r="O910" s="6">
        <f t="shared" si="219"/>
        <v>1500</v>
      </c>
      <c r="P910" s="6">
        <f t="shared" si="219"/>
        <v>1500</v>
      </c>
      <c r="Q910" s="6">
        <f t="shared" si="219"/>
        <v>1500</v>
      </c>
      <c r="R910" s="6">
        <f t="shared" si="219"/>
        <v>1500</v>
      </c>
      <c r="S910" s="6">
        <f t="shared" si="219"/>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35" hidden="1" customHeight="1" outlineLevel="2" x14ac:dyDescent="0.25">
      <c r="A911" s="107"/>
      <c r="B911" s="98"/>
      <c r="C911" s="18"/>
      <c r="D911" s="18"/>
      <c r="E911" s="18"/>
      <c r="F911" s="14"/>
      <c r="G911" s="89"/>
      <c r="H911" s="89"/>
      <c r="I911" s="104"/>
      <c r="J911" s="104" t="s">
        <v>141</v>
      </c>
      <c r="K911" s="103">
        <v>1250</v>
      </c>
      <c r="L911" s="6">
        <f t="shared" si="220"/>
        <v>1250</v>
      </c>
      <c r="M911" s="6">
        <f t="shared" si="219"/>
        <v>1250</v>
      </c>
      <c r="N911" s="6">
        <f t="shared" si="219"/>
        <v>1250</v>
      </c>
      <c r="O911" s="6">
        <f t="shared" si="219"/>
        <v>1250</v>
      </c>
      <c r="P911" s="6">
        <f t="shared" si="219"/>
        <v>1250</v>
      </c>
      <c r="Q911" s="6">
        <f t="shared" si="219"/>
        <v>1250</v>
      </c>
      <c r="R911" s="6">
        <f t="shared" si="219"/>
        <v>1250</v>
      </c>
      <c r="S911" s="6">
        <f t="shared" si="219"/>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35" hidden="1" customHeight="1" outlineLevel="2" x14ac:dyDescent="0.25">
      <c r="A912" s="107"/>
      <c r="B912" s="98"/>
      <c r="C912" s="18"/>
      <c r="D912" s="18"/>
      <c r="E912" s="18"/>
      <c r="F912" s="14"/>
      <c r="G912" s="89"/>
      <c r="H912" s="89"/>
      <c r="I912" s="104"/>
      <c r="J912" s="104" t="s">
        <v>142</v>
      </c>
      <c r="K912" s="103">
        <v>1000</v>
      </c>
      <c r="L912" s="6">
        <f t="shared" si="220"/>
        <v>1000</v>
      </c>
      <c r="M912" s="6">
        <f t="shared" si="219"/>
        <v>1000</v>
      </c>
      <c r="N912" s="6">
        <f t="shared" si="219"/>
        <v>1000</v>
      </c>
      <c r="O912" s="6">
        <f t="shared" si="219"/>
        <v>1000</v>
      </c>
      <c r="P912" s="6">
        <f t="shared" si="219"/>
        <v>1000</v>
      </c>
      <c r="Q912" s="6">
        <f t="shared" si="219"/>
        <v>1000</v>
      </c>
      <c r="R912" s="6">
        <f t="shared" si="219"/>
        <v>1000</v>
      </c>
      <c r="S912" s="6">
        <f t="shared" si="219"/>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35" hidden="1" customHeight="1" outlineLevel="2" x14ac:dyDescent="0.25">
      <c r="A913" s="107"/>
      <c r="B913" s="98"/>
      <c r="C913" s="18"/>
      <c r="D913" s="18"/>
      <c r="E913" s="18"/>
      <c r="F913" s="14"/>
      <c r="G913" s="89"/>
      <c r="H913" s="89"/>
      <c r="I913" s="104" t="s">
        <v>790</v>
      </c>
      <c r="J913" s="104" t="s">
        <v>382</v>
      </c>
      <c r="K913" s="103">
        <v>100</v>
      </c>
      <c r="L913" s="6">
        <f t="shared" si="220"/>
        <v>100</v>
      </c>
      <c r="M913" s="6">
        <f t="shared" si="219"/>
        <v>100</v>
      </c>
      <c r="N913" s="6">
        <f t="shared" si="219"/>
        <v>100</v>
      </c>
      <c r="O913" s="6">
        <f t="shared" si="219"/>
        <v>100</v>
      </c>
      <c r="P913" s="6">
        <f t="shared" si="219"/>
        <v>100</v>
      </c>
      <c r="Q913" s="6">
        <f t="shared" si="219"/>
        <v>100</v>
      </c>
      <c r="R913" s="6">
        <f t="shared" si="219"/>
        <v>100</v>
      </c>
      <c r="S913" s="6">
        <f t="shared" si="219"/>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35" hidden="1" customHeight="1" outlineLevel="2" x14ac:dyDescent="0.25">
      <c r="A914" s="107"/>
      <c r="B914" s="98"/>
      <c r="C914" s="18"/>
      <c r="D914" s="18"/>
      <c r="E914" s="18"/>
      <c r="F914" s="14"/>
      <c r="G914" s="89"/>
      <c r="H914" s="89"/>
      <c r="I914" s="104"/>
      <c r="J914" s="104" t="s">
        <v>134</v>
      </c>
      <c r="K914" s="103">
        <v>100</v>
      </c>
      <c r="L914" s="6">
        <f t="shared" si="220"/>
        <v>100</v>
      </c>
      <c r="M914" s="6">
        <f t="shared" si="219"/>
        <v>100</v>
      </c>
      <c r="N914" s="6">
        <f t="shared" si="219"/>
        <v>100</v>
      </c>
      <c r="O914" s="6">
        <f t="shared" si="219"/>
        <v>100</v>
      </c>
      <c r="P914" s="6">
        <f t="shared" si="219"/>
        <v>100</v>
      </c>
      <c r="Q914" s="6">
        <f t="shared" si="219"/>
        <v>100</v>
      </c>
      <c r="R914" s="6">
        <f t="shared" si="219"/>
        <v>100</v>
      </c>
      <c r="S914" s="6">
        <f t="shared" si="219"/>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35" hidden="1" customHeight="1" outlineLevel="2" x14ac:dyDescent="0.25">
      <c r="A915" s="107"/>
      <c r="B915" s="98"/>
      <c r="C915" s="18"/>
      <c r="D915" s="18"/>
      <c r="E915" s="18"/>
      <c r="F915" s="14"/>
      <c r="G915" s="89"/>
      <c r="H915" s="89"/>
      <c r="I915" s="104"/>
      <c r="J915" s="104" t="s">
        <v>135</v>
      </c>
      <c r="K915" s="103">
        <v>100</v>
      </c>
      <c r="L915" s="6">
        <f t="shared" si="220"/>
        <v>100</v>
      </c>
      <c r="M915" s="6">
        <f t="shared" si="219"/>
        <v>100</v>
      </c>
      <c r="N915" s="6">
        <f t="shared" si="219"/>
        <v>100</v>
      </c>
      <c r="O915" s="6">
        <f t="shared" si="219"/>
        <v>100</v>
      </c>
      <c r="P915" s="6">
        <f t="shared" si="219"/>
        <v>100</v>
      </c>
      <c r="Q915" s="6">
        <f t="shared" si="219"/>
        <v>100</v>
      </c>
      <c r="R915" s="6">
        <f t="shared" si="219"/>
        <v>100</v>
      </c>
      <c r="S915" s="6">
        <f t="shared" si="219"/>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35" hidden="1" customHeight="1" outlineLevel="2" x14ac:dyDescent="0.25">
      <c r="A916" s="107"/>
      <c r="B916" s="98"/>
      <c r="C916" s="18"/>
      <c r="D916" s="18"/>
      <c r="E916" s="18"/>
      <c r="F916" s="14"/>
      <c r="G916" s="89"/>
      <c r="H916" s="89"/>
      <c r="I916" s="104"/>
      <c r="J916" s="104" t="s">
        <v>136</v>
      </c>
      <c r="K916" s="103">
        <v>100</v>
      </c>
      <c r="L916" s="6">
        <f t="shared" si="220"/>
        <v>100</v>
      </c>
      <c r="M916" s="6">
        <f t="shared" si="219"/>
        <v>100</v>
      </c>
      <c r="N916" s="6">
        <f t="shared" si="219"/>
        <v>100</v>
      </c>
      <c r="O916" s="6">
        <f t="shared" si="219"/>
        <v>100</v>
      </c>
      <c r="P916" s="6">
        <f t="shared" si="219"/>
        <v>100</v>
      </c>
      <c r="Q916" s="6">
        <f t="shared" si="219"/>
        <v>100</v>
      </c>
      <c r="R916" s="6">
        <f t="shared" si="219"/>
        <v>100</v>
      </c>
      <c r="S916" s="6">
        <f t="shared" si="219"/>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35" hidden="1" customHeight="1" outlineLevel="2" x14ac:dyDescent="0.25">
      <c r="A917" s="107"/>
      <c r="B917" s="98"/>
      <c r="C917" s="18"/>
      <c r="D917" s="18"/>
      <c r="E917" s="18"/>
      <c r="F917" s="14"/>
      <c r="G917" s="89"/>
      <c r="H917" s="89"/>
      <c r="I917" s="104"/>
      <c r="J917" s="104" t="s">
        <v>137</v>
      </c>
      <c r="K917" s="103">
        <v>100</v>
      </c>
      <c r="L917" s="6">
        <f t="shared" si="220"/>
        <v>100</v>
      </c>
      <c r="M917" s="6">
        <f t="shared" si="219"/>
        <v>100</v>
      </c>
      <c r="N917" s="6">
        <f t="shared" si="219"/>
        <v>100</v>
      </c>
      <c r="O917" s="6">
        <f t="shared" si="219"/>
        <v>100</v>
      </c>
      <c r="P917" s="6">
        <f t="shared" si="219"/>
        <v>100</v>
      </c>
      <c r="Q917" s="6">
        <f t="shared" si="219"/>
        <v>100</v>
      </c>
      <c r="R917" s="6">
        <f t="shared" si="219"/>
        <v>100</v>
      </c>
      <c r="S917" s="6">
        <f t="shared" si="219"/>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35" hidden="1" customHeight="1" outlineLevel="2" x14ac:dyDescent="0.25">
      <c r="A918" s="107"/>
      <c r="B918" s="98"/>
      <c r="C918" s="18"/>
      <c r="D918" s="18"/>
      <c r="E918" s="18"/>
      <c r="F918" s="14"/>
      <c r="G918" s="89"/>
      <c r="H918" s="89"/>
      <c r="I918" s="104"/>
      <c r="J918" s="104" t="s">
        <v>138</v>
      </c>
      <c r="K918" s="103">
        <v>1500</v>
      </c>
      <c r="L918" s="6">
        <f t="shared" si="220"/>
        <v>1500</v>
      </c>
      <c r="M918" s="6">
        <f t="shared" si="219"/>
        <v>1500</v>
      </c>
      <c r="N918" s="6">
        <f t="shared" si="219"/>
        <v>1500</v>
      </c>
      <c r="O918" s="6">
        <f t="shared" si="219"/>
        <v>1500</v>
      </c>
      <c r="P918" s="6">
        <f t="shared" si="219"/>
        <v>1500</v>
      </c>
      <c r="Q918" s="6">
        <f t="shared" si="219"/>
        <v>1500</v>
      </c>
      <c r="R918" s="6">
        <f t="shared" si="219"/>
        <v>1500</v>
      </c>
      <c r="S918" s="6">
        <f t="shared" si="219"/>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35" hidden="1" customHeight="1" outlineLevel="2" x14ac:dyDescent="0.25">
      <c r="A919" s="107"/>
      <c r="B919" s="98"/>
      <c r="C919" s="18"/>
      <c r="D919" s="18"/>
      <c r="E919" s="18"/>
      <c r="F919" s="14"/>
      <c r="G919" s="89"/>
      <c r="H919" s="89"/>
      <c r="I919" s="104"/>
      <c r="J919" s="104" t="s">
        <v>139</v>
      </c>
      <c r="K919" s="103">
        <v>1500</v>
      </c>
      <c r="L919" s="6">
        <f t="shared" si="220"/>
        <v>1500</v>
      </c>
      <c r="M919" s="6">
        <f t="shared" si="220"/>
        <v>1500</v>
      </c>
      <c r="N919" s="6">
        <f t="shared" si="220"/>
        <v>1500</v>
      </c>
      <c r="O919" s="6">
        <f t="shared" si="220"/>
        <v>1500</v>
      </c>
      <c r="P919" s="6">
        <f t="shared" si="220"/>
        <v>1500</v>
      </c>
      <c r="Q919" s="6">
        <f t="shared" si="220"/>
        <v>1500</v>
      </c>
      <c r="R919" s="6">
        <f t="shared" si="220"/>
        <v>1500</v>
      </c>
      <c r="S919" s="6">
        <f t="shared" si="220"/>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35" hidden="1" customHeight="1" outlineLevel="2" x14ac:dyDescent="0.25">
      <c r="A920" s="107"/>
      <c r="B920" s="98"/>
      <c r="C920" s="18"/>
      <c r="D920" s="18"/>
      <c r="E920" s="18"/>
      <c r="F920" s="14"/>
      <c r="G920" s="89"/>
      <c r="H920" s="89"/>
      <c r="I920" s="104"/>
      <c r="J920" s="104" t="s">
        <v>140</v>
      </c>
      <c r="K920" s="103">
        <v>1500</v>
      </c>
      <c r="L920" s="6">
        <f t="shared" si="220"/>
        <v>1500</v>
      </c>
      <c r="M920" s="6">
        <f t="shared" si="220"/>
        <v>1500</v>
      </c>
      <c r="N920" s="6">
        <f t="shared" si="220"/>
        <v>1500</v>
      </c>
      <c r="O920" s="6">
        <f t="shared" si="220"/>
        <v>1500</v>
      </c>
      <c r="P920" s="6">
        <f t="shared" si="220"/>
        <v>1500</v>
      </c>
      <c r="Q920" s="6">
        <f t="shared" si="220"/>
        <v>1500</v>
      </c>
      <c r="R920" s="6">
        <f t="shared" si="220"/>
        <v>1500</v>
      </c>
      <c r="S920" s="6">
        <f t="shared" si="220"/>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35" hidden="1" customHeight="1" outlineLevel="2" x14ac:dyDescent="0.25">
      <c r="A921" s="107"/>
      <c r="B921" s="98"/>
      <c r="C921" s="18"/>
      <c r="D921" s="18"/>
      <c r="E921" s="18"/>
      <c r="F921" s="14"/>
      <c r="G921" s="89"/>
      <c r="H921" s="89"/>
      <c r="I921" s="104"/>
      <c r="J921" s="104" t="s">
        <v>141</v>
      </c>
      <c r="K921" s="103">
        <v>1250</v>
      </c>
      <c r="L921" s="6">
        <f t="shared" si="220"/>
        <v>1250</v>
      </c>
      <c r="M921" s="6">
        <f t="shared" si="220"/>
        <v>1250</v>
      </c>
      <c r="N921" s="6">
        <f t="shared" si="220"/>
        <v>1250</v>
      </c>
      <c r="O921" s="6">
        <f t="shared" si="220"/>
        <v>1250</v>
      </c>
      <c r="P921" s="6">
        <f t="shared" si="220"/>
        <v>1250</v>
      </c>
      <c r="Q921" s="6">
        <f t="shared" si="220"/>
        <v>1250</v>
      </c>
      <c r="R921" s="6">
        <f t="shared" si="220"/>
        <v>1250</v>
      </c>
      <c r="S921" s="6">
        <f t="shared" si="220"/>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35" hidden="1" customHeight="1" outlineLevel="2" x14ac:dyDescent="0.25">
      <c r="A922" s="107"/>
      <c r="B922" s="98"/>
      <c r="C922" s="18"/>
      <c r="D922" s="18"/>
      <c r="E922" s="18"/>
      <c r="F922" s="14"/>
      <c r="G922" s="89"/>
      <c r="H922" s="89"/>
      <c r="I922" s="104"/>
      <c r="J922" s="104" t="s">
        <v>142</v>
      </c>
      <c r="K922" s="103">
        <v>1000</v>
      </c>
      <c r="L922" s="6">
        <f t="shared" si="220"/>
        <v>1000</v>
      </c>
      <c r="M922" s="6">
        <f t="shared" si="220"/>
        <v>1000</v>
      </c>
      <c r="N922" s="6">
        <f t="shared" si="220"/>
        <v>1000</v>
      </c>
      <c r="O922" s="6">
        <f t="shared" si="220"/>
        <v>1000</v>
      </c>
      <c r="P922" s="6">
        <f t="shared" si="220"/>
        <v>1000</v>
      </c>
      <c r="Q922" s="6">
        <f t="shared" si="220"/>
        <v>1000</v>
      </c>
      <c r="R922" s="6">
        <f t="shared" si="220"/>
        <v>1000</v>
      </c>
      <c r="S922" s="6">
        <f t="shared" si="220"/>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35" hidden="1" customHeight="1" outlineLevel="2" x14ac:dyDescent="0.25">
      <c r="A923" s="107"/>
      <c r="B923" s="98"/>
      <c r="C923" s="18"/>
      <c r="D923" s="18"/>
      <c r="E923" s="18"/>
      <c r="F923" s="14"/>
      <c r="G923" s="89"/>
      <c r="H923" s="89"/>
      <c r="I923" s="104" t="s">
        <v>791</v>
      </c>
      <c r="J923" s="104" t="s">
        <v>382</v>
      </c>
      <c r="K923" s="103">
        <v>100</v>
      </c>
      <c r="L923" s="6">
        <f t="shared" si="220"/>
        <v>100</v>
      </c>
      <c r="M923" s="6">
        <f t="shared" si="220"/>
        <v>100</v>
      </c>
      <c r="N923" s="6">
        <f t="shared" si="220"/>
        <v>100</v>
      </c>
      <c r="O923" s="6">
        <f t="shared" si="220"/>
        <v>100</v>
      </c>
      <c r="P923" s="6">
        <f t="shared" si="220"/>
        <v>100</v>
      </c>
      <c r="Q923" s="6">
        <f t="shared" si="220"/>
        <v>100</v>
      </c>
      <c r="R923" s="6">
        <f t="shared" si="220"/>
        <v>100</v>
      </c>
      <c r="S923" s="6">
        <f t="shared" si="220"/>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35" hidden="1" customHeight="1" outlineLevel="2" x14ac:dyDescent="0.25">
      <c r="A924" s="107"/>
      <c r="B924" s="98"/>
      <c r="C924" s="18"/>
      <c r="D924" s="18"/>
      <c r="E924" s="18"/>
      <c r="F924" s="14"/>
      <c r="G924" s="89"/>
      <c r="H924" s="89"/>
      <c r="I924" s="104"/>
      <c r="J924" s="104" t="s">
        <v>134</v>
      </c>
      <c r="K924" s="103">
        <v>100</v>
      </c>
      <c r="L924" s="6">
        <f t="shared" si="220"/>
        <v>100</v>
      </c>
      <c r="M924" s="6">
        <f t="shared" si="220"/>
        <v>100</v>
      </c>
      <c r="N924" s="6">
        <f t="shared" si="220"/>
        <v>100</v>
      </c>
      <c r="O924" s="6">
        <f t="shared" si="220"/>
        <v>100</v>
      </c>
      <c r="P924" s="6">
        <f t="shared" si="220"/>
        <v>100</v>
      </c>
      <c r="Q924" s="6">
        <f t="shared" si="220"/>
        <v>100</v>
      </c>
      <c r="R924" s="6">
        <f t="shared" si="220"/>
        <v>100</v>
      </c>
      <c r="S924" s="6">
        <f t="shared" si="220"/>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35" hidden="1" customHeight="1" outlineLevel="2" x14ac:dyDescent="0.25">
      <c r="A925" s="107"/>
      <c r="B925" s="98"/>
      <c r="C925" s="18"/>
      <c r="D925" s="18"/>
      <c r="E925" s="18"/>
      <c r="F925" s="14"/>
      <c r="G925" s="89"/>
      <c r="H925" s="89"/>
      <c r="I925" s="104"/>
      <c r="J925" s="104" t="s">
        <v>135</v>
      </c>
      <c r="K925" s="103">
        <v>100</v>
      </c>
      <c r="L925" s="6">
        <f t="shared" si="220"/>
        <v>100</v>
      </c>
      <c r="M925" s="6">
        <f t="shared" si="220"/>
        <v>100</v>
      </c>
      <c r="N925" s="6">
        <f t="shared" si="220"/>
        <v>100</v>
      </c>
      <c r="O925" s="6">
        <f t="shared" si="220"/>
        <v>100</v>
      </c>
      <c r="P925" s="6">
        <f t="shared" si="220"/>
        <v>100</v>
      </c>
      <c r="Q925" s="6">
        <f t="shared" si="220"/>
        <v>100</v>
      </c>
      <c r="R925" s="6">
        <f t="shared" si="220"/>
        <v>100</v>
      </c>
      <c r="S925" s="6">
        <f t="shared" si="220"/>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35" hidden="1" customHeight="1" outlineLevel="2" x14ac:dyDescent="0.25">
      <c r="A926" s="107"/>
      <c r="B926" s="98"/>
      <c r="C926" s="18"/>
      <c r="D926" s="18"/>
      <c r="E926" s="18"/>
      <c r="F926" s="14"/>
      <c r="G926" s="89"/>
      <c r="H926" s="89"/>
      <c r="I926" s="104"/>
      <c r="J926" s="104" t="s">
        <v>136</v>
      </c>
      <c r="K926" s="103">
        <v>100</v>
      </c>
      <c r="L926" s="6">
        <f t="shared" si="220"/>
        <v>100</v>
      </c>
      <c r="M926" s="6">
        <f t="shared" si="220"/>
        <v>100</v>
      </c>
      <c r="N926" s="6">
        <f t="shared" si="220"/>
        <v>100</v>
      </c>
      <c r="O926" s="6">
        <f t="shared" si="220"/>
        <v>100</v>
      </c>
      <c r="P926" s="6">
        <f t="shared" si="220"/>
        <v>100</v>
      </c>
      <c r="Q926" s="6">
        <f t="shared" si="220"/>
        <v>100</v>
      </c>
      <c r="R926" s="6">
        <f t="shared" si="220"/>
        <v>100</v>
      </c>
      <c r="S926" s="6">
        <f t="shared" si="220"/>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35" hidden="1" customHeight="1" outlineLevel="2" x14ac:dyDescent="0.25">
      <c r="A927" s="107"/>
      <c r="B927" s="98"/>
      <c r="C927" s="18"/>
      <c r="D927" s="18"/>
      <c r="E927" s="18"/>
      <c r="F927" s="14"/>
      <c r="G927" s="89"/>
      <c r="H927" s="89"/>
      <c r="I927" s="104"/>
      <c r="J927" s="104" t="s">
        <v>137</v>
      </c>
      <c r="K927" s="103">
        <v>100</v>
      </c>
      <c r="L927" s="6">
        <f t="shared" si="220"/>
        <v>100</v>
      </c>
      <c r="M927" s="6">
        <f t="shared" si="220"/>
        <v>100</v>
      </c>
      <c r="N927" s="6">
        <f t="shared" si="220"/>
        <v>100</v>
      </c>
      <c r="O927" s="6">
        <f t="shared" si="220"/>
        <v>100</v>
      </c>
      <c r="P927" s="6">
        <f t="shared" si="220"/>
        <v>100</v>
      </c>
      <c r="Q927" s="6">
        <f t="shared" si="220"/>
        <v>100</v>
      </c>
      <c r="R927" s="6">
        <f t="shared" si="220"/>
        <v>100</v>
      </c>
      <c r="S927" s="6">
        <f t="shared" si="220"/>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35" hidden="1" customHeight="1" outlineLevel="2" x14ac:dyDescent="0.25">
      <c r="A928" s="107"/>
      <c r="B928" s="98"/>
      <c r="C928" s="18"/>
      <c r="D928" s="18"/>
      <c r="E928" s="18"/>
      <c r="F928" s="14"/>
      <c r="G928" s="89"/>
      <c r="H928" s="89"/>
      <c r="I928" s="104"/>
      <c r="J928" s="104" t="s">
        <v>138</v>
      </c>
      <c r="K928" s="103">
        <v>1500</v>
      </c>
      <c r="L928" s="6">
        <f t="shared" si="220"/>
        <v>1500</v>
      </c>
      <c r="M928" s="6">
        <f t="shared" si="220"/>
        <v>1500</v>
      </c>
      <c r="N928" s="6">
        <f t="shared" si="220"/>
        <v>1500</v>
      </c>
      <c r="O928" s="6">
        <f t="shared" si="220"/>
        <v>1500</v>
      </c>
      <c r="P928" s="6">
        <f t="shared" si="220"/>
        <v>1500</v>
      </c>
      <c r="Q928" s="6">
        <f t="shared" si="220"/>
        <v>1500</v>
      </c>
      <c r="R928" s="6">
        <f t="shared" si="220"/>
        <v>1500</v>
      </c>
      <c r="S928" s="6">
        <f t="shared" si="220"/>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35" hidden="1" customHeight="1" outlineLevel="2" x14ac:dyDescent="0.25">
      <c r="A929" s="107"/>
      <c r="B929" s="98"/>
      <c r="C929" s="18"/>
      <c r="D929" s="18"/>
      <c r="E929" s="18"/>
      <c r="F929" s="14"/>
      <c r="G929" s="89"/>
      <c r="H929" s="89"/>
      <c r="I929" s="104"/>
      <c r="J929" s="104" t="s">
        <v>139</v>
      </c>
      <c r="K929" s="103">
        <v>1500</v>
      </c>
      <c r="L929" s="6">
        <f t="shared" si="220"/>
        <v>1500</v>
      </c>
      <c r="M929" s="6">
        <f t="shared" si="220"/>
        <v>1500</v>
      </c>
      <c r="N929" s="6">
        <f t="shared" si="220"/>
        <v>1500</v>
      </c>
      <c r="O929" s="6">
        <f t="shared" si="220"/>
        <v>1500</v>
      </c>
      <c r="P929" s="6">
        <f t="shared" si="220"/>
        <v>1500</v>
      </c>
      <c r="Q929" s="6">
        <f t="shared" si="220"/>
        <v>1500</v>
      </c>
      <c r="R929" s="6">
        <f t="shared" si="220"/>
        <v>1500</v>
      </c>
      <c r="S929" s="6">
        <f t="shared" si="220"/>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35" hidden="1" customHeight="1" outlineLevel="2" x14ac:dyDescent="0.25">
      <c r="A930" s="107"/>
      <c r="B930" s="98"/>
      <c r="C930" s="18"/>
      <c r="D930" s="18"/>
      <c r="E930" s="18"/>
      <c r="F930" s="14"/>
      <c r="G930" s="89"/>
      <c r="H930" s="89"/>
      <c r="I930" s="104"/>
      <c r="J930" s="104" t="s">
        <v>140</v>
      </c>
      <c r="K930" s="103">
        <v>1500</v>
      </c>
      <c r="L930" s="6">
        <f t="shared" si="220"/>
        <v>1500</v>
      </c>
      <c r="M930" s="6">
        <f t="shared" si="220"/>
        <v>1500</v>
      </c>
      <c r="N930" s="6">
        <f t="shared" si="220"/>
        <v>1500</v>
      </c>
      <c r="O930" s="6">
        <f t="shared" si="220"/>
        <v>1500</v>
      </c>
      <c r="P930" s="6">
        <f t="shared" si="220"/>
        <v>1500</v>
      </c>
      <c r="Q930" s="6">
        <f t="shared" si="220"/>
        <v>1500</v>
      </c>
      <c r="R930" s="6">
        <f t="shared" si="220"/>
        <v>1500</v>
      </c>
      <c r="S930" s="6">
        <f t="shared" si="220"/>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35" hidden="1" customHeight="1" outlineLevel="2" x14ac:dyDescent="0.25">
      <c r="A931" s="107"/>
      <c r="B931" s="98"/>
      <c r="C931" s="18"/>
      <c r="D931" s="18"/>
      <c r="E931" s="18"/>
      <c r="F931" s="14"/>
      <c r="G931" s="89"/>
      <c r="H931" s="89"/>
      <c r="I931" s="104"/>
      <c r="J931" s="104" t="s">
        <v>141</v>
      </c>
      <c r="K931" s="103">
        <v>1250</v>
      </c>
      <c r="L931" s="6">
        <f t="shared" si="220"/>
        <v>1250</v>
      </c>
      <c r="M931" s="6">
        <f t="shared" si="220"/>
        <v>1250</v>
      </c>
      <c r="N931" s="6">
        <f t="shared" si="220"/>
        <v>1250</v>
      </c>
      <c r="O931" s="6">
        <f t="shared" si="220"/>
        <v>1250</v>
      </c>
      <c r="P931" s="6">
        <f t="shared" si="220"/>
        <v>1250</v>
      </c>
      <c r="Q931" s="6">
        <f t="shared" si="220"/>
        <v>1250</v>
      </c>
      <c r="R931" s="6">
        <f t="shared" si="220"/>
        <v>1250</v>
      </c>
      <c r="S931" s="6">
        <f t="shared" si="220"/>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35" hidden="1" customHeight="1" outlineLevel="2" x14ac:dyDescent="0.25">
      <c r="A932" s="107"/>
      <c r="B932" s="98"/>
      <c r="C932" s="18"/>
      <c r="D932" s="18"/>
      <c r="E932" s="18"/>
      <c r="F932" s="14"/>
      <c r="G932" s="89"/>
      <c r="H932" s="89"/>
      <c r="I932" s="104"/>
      <c r="J932" s="104" t="s">
        <v>142</v>
      </c>
      <c r="K932" s="103">
        <v>1000</v>
      </c>
      <c r="L932" s="6">
        <f t="shared" si="220"/>
        <v>1000</v>
      </c>
      <c r="M932" s="6">
        <f t="shared" si="220"/>
        <v>1000</v>
      </c>
      <c r="N932" s="6">
        <f t="shared" si="220"/>
        <v>1000</v>
      </c>
      <c r="O932" s="6">
        <f t="shared" si="220"/>
        <v>1000</v>
      </c>
      <c r="P932" s="6">
        <f t="shared" si="220"/>
        <v>1000</v>
      </c>
      <c r="Q932" s="6">
        <f t="shared" si="220"/>
        <v>1000</v>
      </c>
      <c r="R932" s="6">
        <f t="shared" si="220"/>
        <v>1000</v>
      </c>
      <c r="S932" s="6">
        <f t="shared" si="220"/>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35" hidden="1" customHeight="1" outlineLevel="2" x14ac:dyDescent="0.25">
      <c r="A933" s="107"/>
      <c r="B933" s="98"/>
      <c r="C933" s="18"/>
      <c r="D933" s="18"/>
      <c r="E933" s="18"/>
      <c r="F933" s="14"/>
      <c r="G933" s="89"/>
      <c r="H933" s="89"/>
      <c r="I933" s="104" t="s">
        <v>792</v>
      </c>
      <c r="J933" s="104" t="s">
        <v>382</v>
      </c>
      <c r="K933" s="103">
        <v>100</v>
      </c>
      <c r="L933" s="6">
        <f t="shared" si="220"/>
        <v>100</v>
      </c>
      <c r="M933" s="6">
        <f t="shared" si="220"/>
        <v>100</v>
      </c>
      <c r="N933" s="6">
        <f t="shared" si="220"/>
        <v>100</v>
      </c>
      <c r="O933" s="6">
        <f t="shared" si="220"/>
        <v>100</v>
      </c>
      <c r="P933" s="6">
        <f t="shared" si="220"/>
        <v>100</v>
      </c>
      <c r="Q933" s="6">
        <f t="shared" si="220"/>
        <v>100</v>
      </c>
      <c r="R933" s="6">
        <f t="shared" si="220"/>
        <v>100</v>
      </c>
      <c r="S933" s="6">
        <f t="shared" si="220"/>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35" hidden="1" customHeight="1" outlineLevel="2" x14ac:dyDescent="0.25">
      <c r="A934" s="107"/>
      <c r="B934" s="98"/>
      <c r="C934" s="18"/>
      <c r="D934" s="18"/>
      <c r="E934" s="18"/>
      <c r="F934" s="14"/>
      <c r="G934" s="89"/>
      <c r="H934" s="89"/>
      <c r="I934" s="104"/>
      <c r="J934" s="104" t="s">
        <v>134</v>
      </c>
      <c r="K934" s="103">
        <v>100</v>
      </c>
      <c r="L934" s="6">
        <f t="shared" si="220"/>
        <v>100</v>
      </c>
      <c r="M934" s="6">
        <f t="shared" si="220"/>
        <v>100</v>
      </c>
      <c r="N934" s="6">
        <f t="shared" si="220"/>
        <v>100</v>
      </c>
      <c r="O934" s="6">
        <f t="shared" si="220"/>
        <v>100</v>
      </c>
      <c r="P934" s="6">
        <f t="shared" si="220"/>
        <v>100</v>
      </c>
      <c r="Q934" s="6">
        <f t="shared" si="220"/>
        <v>100</v>
      </c>
      <c r="R934" s="6">
        <f t="shared" si="220"/>
        <v>100</v>
      </c>
      <c r="S934" s="6">
        <f t="shared" si="220"/>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35" hidden="1" customHeight="1" outlineLevel="2" x14ac:dyDescent="0.25">
      <c r="A935" s="107"/>
      <c r="B935" s="98"/>
      <c r="C935" s="18"/>
      <c r="D935" s="18"/>
      <c r="E935" s="18"/>
      <c r="F935" s="14"/>
      <c r="G935" s="89"/>
      <c r="H935" s="89"/>
      <c r="I935" s="104"/>
      <c r="J935" s="104" t="s">
        <v>135</v>
      </c>
      <c r="K935" s="103">
        <v>100</v>
      </c>
      <c r="L935" s="6">
        <f t="shared" si="220"/>
        <v>100</v>
      </c>
      <c r="M935" s="6">
        <f t="shared" si="220"/>
        <v>100</v>
      </c>
      <c r="N935" s="6">
        <f t="shared" si="220"/>
        <v>100</v>
      </c>
      <c r="O935" s="6">
        <f t="shared" si="220"/>
        <v>100</v>
      </c>
      <c r="P935" s="6">
        <f t="shared" si="220"/>
        <v>100</v>
      </c>
      <c r="Q935" s="6">
        <f t="shared" si="220"/>
        <v>100</v>
      </c>
      <c r="R935" s="6">
        <f t="shared" si="220"/>
        <v>100</v>
      </c>
      <c r="S935" s="6">
        <f t="shared" si="220"/>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35" hidden="1" customHeight="1" outlineLevel="2" x14ac:dyDescent="0.25">
      <c r="A936" s="107"/>
      <c r="B936" s="98"/>
      <c r="C936" s="18"/>
      <c r="D936" s="18"/>
      <c r="E936" s="18"/>
      <c r="F936" s="14"/>
      <c r="G936" s="89"/>
      <c r="H936" s="89"/>
      <c r="I936" s="104"/>
      <c r="J936" s="104" t="s">
        <v>136</v>
      </c>
      <c r="K936" s="103">
        <v>100</v>
      </c>
      <c r="L936" s="6">
        <f t="shared" ref="L936:S967" si="221">$K936</f>
        <v>100</v>
      </c>
      <c r="M936" s="6">
        <f t="shared" si="221"/>
        <v>100</v>
      </c>
      <c r="N936" s="6">
        <f t="shared" si="221"/>
        <v>100</v>
      </c>
      <c r="O936" s="6">
        <f t="shared" si="221"/>
        <v>100</v>
      </c>
      <c r="P936" s="6">
        <f t="shared" si="221"/>
        <v>100</v>
      </c>
      <c r="Q936" s="6">
        <f t="shared" si="221"/>
        <v>100</v>
      </c>
      <c r="R936" s="6">
        <f t="shared" si="221"/>
        <v>100</v>
      </c>
      <c r="S936" s="6">
        <f t="shared" si="221"/>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35" hidden="1" customHeight="1" outlineLevel="2" x14ac:dyDescent="0.25">
      <c r="A937" s="107"/>
      <c r="B937" s="98"/>
      <c r="C937" s="18"/>
      <c r="D937" s="18"/>
      <c r="E937" s="18"/>
      <c r="F937" s="14"/>
      <c r="G937" s="89"/>
      <c r="H937" s="89"/>
      <c r="I937" s="104"/>
      <c r="J937" s="104" t="s">
        <v>137</v>
      </c>
      <c r="K937" s="103">
        <v>100</v>
      </c>
      <c r="L937" s="6">
        <f t="shared" si="221"/>
        <v>100</v>
      </c>
      <c r="M937" s="6">
        <f t="shared" si="221"/>
        <v>100</v>
      </c>
      <c r="N937" s="6">
        <f t="shared" si="221"/>
        <v>100</v>
      </c>
      <c r="O937" s="6">
        <f t="shared" si="221"/>
        <v>100</v>
      </c>
      <c r="P937" s="6">
        <f t="shared" si="221"/>
        <v>100</v>
      </c>
      <c r="Q937" s="6">
        <f t="shared" si="221"/>
        <v>100</v>
      </c>
      <c r="R937" s="6">
        <f t="shared" si="221"/>
        <v>100</v>
      </c>
      <c r="S937" s="6">
        <f t="shared" si="221"/>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35" hidden="1" customHeight="1" outlineLevel="2" x14ac:dyDescent="0.25">
      <c r="A938" s="107"/>
      <c r="B938" s="98"/>
      <c r="C938" s="18"/>
      <c r="D938" s="18"/>
      <c r="E938" s="18"/>
      <c r="F938" s="14"/>
      <c r="G938" s="89"/>
      <c r="H938" s="89"/>
      <c r="I938" s="104"/>
      <c r="J938" s="104" t="s">
        <v>138</v>
      </c>
      <c r="K938" s="103">
        <v>1500</v>
      </c>
      <c r="L938" s="6">
        <f t="shared" si="221"/>
        <v>1500</v>
      </c>
      <c r="M938" s="6">
        <f t="shared" si="221"/>
        <v>1500</v>
      </c>
      <c r="N938" s="6">
        <f t="shared" si="221"/>
        <v>1500</v>
      </c>
      <c r="O938" s="6">
        <f t="shared" si="221"/>
        <v>1500</v>
      </c>
      <c r="P938" s="6">
        <f t="shared" si="221"/>
        <v>1500</v>
      </c>
      <c r="Q938" s="6">
        <f t="shared" si="221"/>
        <v>1500</v>
      </c>
      <c r="R938" s="6">
        <f t="shared" si="221"/>
        <v>1500</v>
      </c>
      <c r="S938" s="6">
        <f t="shared" si="221"/>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35" hidden="1" customHeight="1" outlineLevel="2" x14ac:dyDescent="0.25">
      <c r="A939" s="107"/>
      <c r="B939" s="98"/>
      <c r="C939" s="18"/>
      <c r="D939" s="18"/>
      <c r="E939" s="18"/>
      <c r="F939" s="14"/>
      <c r="G939" s="89"/>
      <c r="H939" s="89"/>
      <c r="I939" s="104"/>
      <c r="J939" s="104" t="s">
        <v>139</v>
      </c>
      <c r="K939" s="103">
        <v>1500</v>
      </c>
      <c r="L939" s="6">
        <f t="shared" si="221"/>
        <v>1500</v>
      </c>
      <c r="M939" s="6">
        <f t="shared" si="221"/>
        <v>1500</v>
      </c>
      <c r="N939" s="6">
        <f t="shared" si="221"/>
        <v>1500</v>
      </c>
      <c r="O939" s="6">
        <f t="shared" si="221"/>
        <v>1500</v>
      </c>
      <c r="P939" s="6">
        <f t="shared" si="221"/>
        <v>1500</v>
      </c>
      <c r="Q939" s="6">
        <f t="shared" si="221"/>
        <v>1500</v>
      </c>
      <c r="R939" s="6">
        <f t="shared" si="221"/>
        <v>1500</v>
      </c>
      <c r="S939" s="6">
        <f t="shared" si="221"/>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35" hidden="1" customHeight="1" outlineLevel="2" x14ac:dyDescent="0.25">
      <c r="A940" s="107"/>
      <c r="B940" s="98"/>
      <c r="C940" s="18"/>
      <c r="D940" s="18"/>
      <c r="E940" s="18"/>
      <c r="F940" s="14"/>
      <c r="G940" s="89"/>
      <c r="H940" s="89"/>
      <c r="I940" s="104"/>
      <c r="J940" s="104" t="s">
        <v>140</v>
      </c>
      <c r="K940" s="103">
        <v>1500</v>
      </c>
      <c r="L940" s="6">
        <f t="shared" si="221"/>
        <v>1500</v>
      </c>
      <c r="M940" s="6">
        <f t="shared" si="221"/>
        <v>1500</v>
      </c>
      <c r="N940" s="6">
        <f t="shared" si="221"/>
        <v>1500</v>
      </c>
      <c r="O940" s="6">
        <f t="shared" si="221"/>
        <v>1500</v>
      </c>
      <c r="P940" s="6">
        <f t="shared" si="221"/>
        <v>1500</v>
      </c>
      <c r="Q940" s="6">
        <f t="shared" si="221"/>
        <v>1500</v>
      </c>
      <c r="R940" s="6">
        <f t="shared" si="221"/>
        <v>1500</v>
      </c>
      <c r="S940" s="6">
        <f t="shared" si="221"/>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35" hidden="1" customHeight="1" outlineLevel="2" x14ac:dyDescent="0.25">
      <c r="A941" s="107"/>
      <c r="B941" s="98"/>
      <c r="C941" s="18"/>
      <c r="D941" s="18"/>
      <c r="E941" s="18"/>
      <c r="F941" s="14"/>
      <c r="G941" s="89"/>
      <c r="H941" s="89"/>
      <c r="I941" s="104"/>
      <c r="J941" s="104" t="s">
        <v>141</v>
      </c>
      <c r="K941" s="103">
        <v>1250</v>
      </c>
      <c r="L941" s="6">
        <f t="shared" si="221"/>
        <v>1250</v>
      </c>
      <c r="M941" s="6">
        <f t="shared" si="221"/>
        <v>1250</v>
      </c>
      <c r="N941" s="6">
        <f t="shared" si="221"/>
        <v>1250</v>
      </c>
      <c r="O941" s="6">
        <f t="shared" si="221"/>
        <v>1250</v>
      </c>
      <c r="P941" s="6">
        <f t="shared" si="221"/>
        <v>1250</v>
      </c>
      <c r="Q941" s="6">
        <f t="shared" si="221"/>
        <v>1250</v>
      </c>
      <c r="R941" s="6">
        <f t="shared" si="221"/>
        <v>1250</v>
      </c>
      <c r="S941" s="6">
        <f t="shared" si="221"/>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35" hidden="1" customHeight="1" outlineLevel="2" x14ac:dyDescent="0.25">
      <c r="A942" s="107"/>
      <c r="B942" s="98"/>
      <c r="C942" s="18"/>
      <c r="D942" s="18"/>
      <c r="E942" s="18"/>
      <c r="F942" s="14"/>
      <c r="G942" s="89"/>
      <c r="H942" s="89"/>
      <c r="I942" s="104"/>
      <c r="J942" s="104" t="s">
        <v>142</v>
      </c>
      <c r="K942" s="103">
        <v>1000</v>
      </c>
      <c r="L942" s="6">
        <f t="shared" si="221"/>
        <v>1000</v>
      </c>
      <c r="M942" s="6">
        <f t="shared" si="221"/>
        <v>1000</v>
      </c>
      <c r="N942" s="6">
        <f t="shared" si="221"/>
        <v>1000</v>
      </c>
      <c r="O942" s="6">
        <f t="shared" si="221"/>
        <v>1000</v>
      </c>
      <c r="P942" s="6">
        <f t="shared" si="221"/>
        <v>1000</v>
      </c>
      <c r="Q942" s="6">
        <f t="shared" si="221"/>
        <v>1000</v>
      </c>
      <c r="R942" s="6">
        <f t="shared" si="221"/>
        <v>1000</v>
      </c>
      <c r="S942" s="6">
        <f t="shared" si="221"/>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35" hidden="1" customHeight="1" outlineLevel="2" x14ac:dyDescent="0.25">
      <c r="A943" s="107"/>
      <c r="B943" s="98"/>
      <c r="C943" s="18"/>
      <c r="D943" s="18"/>
      <c r="E943" s="18"/>
      <c r="F943" s="14"/>
      <c r="G943" s="89"/>
      <c r="H943" s="89"/>
      <c r="I943" s="104" t="s">
        <v>793</v>
      </c>
      <c r="J943" s="104" t="s">
        <v>382</v>
      </c>
      <c r="K943" s="103">
        <v>1000</v>
      </c>
      <c r="L943" s="6">
        <f t="shared" si="221"/>
        <v>1000</v>
      </c>
      <c r="M943" s="6">
        <f t="shared" si="221"/>
        <v>1000</v>
      </c>
      <c r="N943" s="6">
        <f t="shared" si="221"/>
        <v>1000</v>
      </c>
      <c r="O943" s="6">
        <f t="shared" si="221"/>
        <v>1000</v>
      </c>
      <c r="P943" s="6">
        <f t="shared" si="221"/>
        <v>1000</v>
      </c>
      <c r="Q943" s="6">
        <f t="shared" si="221"/>
        <v>1000</v>
      </c>
      <c r="R943" s="6">
        <f t="shared" si="221"/>
        <v>1000</v>
      </c>
      <c r="S943" s="6">
        <f t="shared" si="221"/>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35" hidden="1" customHeight="1" outlineLevel="2" x14ac:dyDescent="0.25">
      <c r="A944" s="107"/>
      <c r="B944" s="98"/>
      <c r="C944" s="18"/>
      <c r="D944" s="18"/>
      <c r="E944" s="18"/>
      <c r="F944" s="14"/>
      <c r="G944" s="89"/>
      <c r="H944" s="89"/>
      <c r="I944" s="104"/>
      <c r="J944" s="104" t="s">
        <v>134</v>
      </c>
      <c r="K944" s="103">
        <v>100</v>
      </c>
      <c r="L944" s="6">
        <f t="shared" si="221"/>
        <v>100</v>
      </c>
      <c r="M944" s="6">
        <f t="shared" si="221"/>
        <v>100</v>
      </c>
      <c r="N944" s="6">
        <f t="shared" si="221"/>
        <v>100</v>
      </c>
      <c r="O944" s="6">
        <f t="shared" si="221"/>
        <v>100</v>
      </c>
      <c r="P944" s="6">
        <f t="shared" si="221"/>
        <v>100</v>
      </c>
      <c r="Q944" s="6">
        <f t="shared" si="221"/>
        <v>100</v>
      </c>
      <c r="R944" s="6">
        <f t="shared" si="221"/>
        <v>100</v>
      </c>
      <c r="S944" s="6">
        <f t="shared" si="221"/>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35" hidden="1" customHeight="1" outlineLevel="2" x14ac:dyDescent="0.25">
      <c r="A945" s="107"/>
      <c r="B945" s="98"/>
      <c r="C945" s="18"/>
      <c r="D945" s="18"/>
      <c r="E945" s="18"/>
      <c r="F945" s="14"/>
      <c r="G945" s="89"/>
      <c r="H945" s="89"/>
      <c r="I945" s="104"/>
      <c r="J945" s="104" t="s">
        <v>135</v>
      </c>
      <c r="K945" s="103">
        <v>100</v>
      </c>
      <c r="L945" s="6">
        <f t="shared" si="221"/>
        <v>100</v>
      </c>
      <c r="M945" s="6">
        <f t="shared" si="221"/>
        <v>100</v>
      </c>
      <c r="N945" s="6">
        <f t="shared" si="221"/>
        <v>100</v>
      </c>
      <c r="O945" s="6">
        <f t="shared" si="221"/>
        <v>100</v>
      </c>
      <c r="P945" s="6">
        <f t="shared" si="221"/>
        <v>100</v>
      </c>
      <c r="Q945" s="6">
        <f t="shared" si="221"/>
        <v>100</v>
      </c>
      <c r="R945" s="6">
        <f t="shared" si="221"/>
        <v>100</v>
      </c>
      <c r="S945" s="6">
        <f t="shared" si="221"/>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35" hidden="1" customHeight="1" outlineLevel="2" x14ac:dyDescent="0.25">
      <c r="A946" s="107"/>
      <c r="B946" s="98"/>
      <c r="C946" s="18"/>
      <c r="D946" s="18"/>
      <c r="E946" s="18"/>
      <c r="F946" s="14"/>
      <c r="G946" s="89"/>
      <c r="H946" s="89"/>
      <c r="I946" s="104"/>
      <c r="J946" s="104" t="s">
        <v>136</v>
      </c>
      <c r="K946" s="103">
        <v>100</v>
      </c>
      <c r="L946" s="6">
        <f t="shared" si="221"/>
        <v>100</v>
      </c>
      <c r="M946" s="6">
        <f t="shared" si="221"/>
        <v>100</v>
      </c>
      <c r="N946" s="6">
        <f t="shared" si="221"/>
        <v>100</v>
      </c>
      <c r="O946" s="6">
        <f t="shared" si="221"/>
        <v>100</v>
      </c>
      <c r="P946" s="6">
        <f t="shared" si="221"/>
        <v>100</v>
      </c>
      <c r="Q946" s="6">
        <f t="shared" si="221"/>
        <v>100</v>
      </c>
      <c r="R946" s="6">
        <f t="shared" si="221"/>
        <v>100</v>
      </c>
      <c r="S946" s="6">
        <f t="shared" si="221"/>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35" hidden="1" customHeight="1" outlineLevel="2" x14ac:dyDescent="0.25">
      <c r="A947" s="107"/>
      <c r="B947" s="98"/>
      <c r="C947" s="18"/>
      <c r="D947" s="18"/>
      <c r="E947" s="18"/>
      <c r="F947" s="14"/>
      <c r="G947" s="89"/>
      <c r="H947" s="89"/>
      <c r="I947" s="104"/>
      <c r="J947" s="104" t="s">
        <v>137</v>
      </c>
      <c r="K947" s="103">
        <v>100</v>
      </c>
      <c r="L947" s="6">
        <f t="shared" si="221"/>
        <v>100</v>
      </c>
      <c r="M947" s="6">
        <f t="shared" si="221"/>
        <v>100</v>
      </c>
      <c r="N947" s="6">
        <f t="shared" si="221"/>
        <v>100</v>
      </c>
      <c r="O947" s="6">
        <f t="shared" si="221"/>
        <v>100</v>
      </c>
      <c r="P947" s="6">
        <f t="shared" si="221"/>
        <v>100</v>
      </c>
      <c r="Q947" s="6">
        <f t="shared" si="221"/>
        <v>100</v>
      </c>
      <c r="R947" s="6">
        <f t="shared" si="221"/>
        <v>100</v>
      </c>
      <c r="S947" s="6">
        <f t="shared" si="221"/>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35" hidden="1" customHeight="1" outlineLevel="2" x14ac:dyDescent="0.25">
      <c r="A948" s="107"/>
      <c r="B948" s="98"/>
      <c r="C948" s="18"/>
      <c r="D948" s="18"/>
      <c r="E948" s="18"/>
      <c r="F948" s="14"/>
      <c r="G948" s="89"/>
      <c r="H948" s="89"/>
      <c r="I948" s="104"/>
      <c r="J948" s="104" t="s">
        <v>138</v>
      </c>
      <c r="K948" s="103">
        <v>1500</v>
      </c>
      <c r="L948" s="6">
        <f t="shared" si="221"/>
        <v>1500</v>
      </c>
      <c r="M948" s="6">
        <f t="shared" si="221"/>
        <v>1500</v>
      </c>
      <c r="N948" s="6">
        <f t="shared" si="221"/>
        <v>1500</v>
      </c>
      <c r="O948" s="6">
        <f t="shared" si="221"/>
        <v>1500</v>
      </c>
      <c r="P948" s="6">
        <f t="shared" si="221"/>
        <v>1500</v>
      </c>
      <c r="Q948" s="6">
        <f t="shared" si="221"/>
        <v>1500</v>
      </c>
      <c r="R948" s="6">
        <f t="shared" si="221"/>
        <v>1500</v>
      </c>
      <c r="S948" s="6">
        <f t="shared" si="221"/>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35" hidden="1" customHeight="1" outlineLevel="2" x14ac:dyDescent="0.25">
      <c r="A949" s="107"/>
      <c r="B949" s="98"/>
      <c r="C949" s="18"/>
      <c r="D949" s="18"/>
      <c r="E949" s="18"/>
      <c r="F949" s="14"/>
      <c r="G949" s="89"/>
      <c r="H949" s="89"/>
      <c r="I949" s="104"/>
      <c r="J949" s="104" t="s">
        <v>139</v>
      </c>
      <c r="K949" s="103">
        <v>1500</v>
      </c>
      <c r="L949" s="6">
        <f t="shared" si="221"/>
        <v>1500</v>
      </c>
      <c r="M949" s="6">
        <f t="shared" si="221"/>
        <v>1500</v>
      </c>
      <c r="N949" s="6">
        <f t="shared" si="221"/>
        <v>1500</v>
      </c>
      <c r="O949" s="6">
        <f t="shared" si="221"/>
        <v>1500</v>
      </c>
      <c r="P949" s="6">
        <f t="shared" si="221"/>
        <v>1500</v>
      </c>
      <c r="Q949" s="6">
        <f t="shared" si="221"/>
        <v>1500</v>
      </c>
      <c r="R949" s="6">
        <f t="shared" si="221"/>
        <v>1500</v>
      </c>
      <c r="S949" s="6">
        <f t="shared" si="221"/>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35" hidden="1" customHeight="1" outlineLevel="2" x14ac:dyDescent="0.25">
      <c r="A950" s="107"/>
      <c r="B950" s="98"/>
      <c r="C950" s="18"/>
      <c r="D950" s="18"/>
      <c r="E950" s="18"/>
      <c r="F950" s="14"/>
      <c r="G950" s="89"/>
      <c r="H950" s="89"/>
      <c r="I950" s="104"/>
      <c r="J950" s="104" t="s">
        <v>140</v>
      </c>
      <c r="K950" s="103">
        <v>1500</v>
      </c>
      <c r="L950" s="6">
        <f t="shared" si="221"/>
        <v>1500</v>
      </c>
      <c r="M950" s="6">
        <f t="shared" si="221"/>
        <v>1500</v>
      </c>
      <c r="N950" s="6">
        <f t="shared" si="221"/>
        <v>1500</v>
      </c>
      <c r="O950" s="6">
        <f t="shared" si="221"/>
        <v>1500</v>
      </c>
      <c r="P950" s="6">
        <f t="shared" si="221"/>
        <v>1500</v>
      </c>
      <c r="Q950" s="6">
        <f t="shared" si="221"/>
        <v>1500</v>
      </c>
      <c r="R950" s="6">
        <f t="shared" si="221"/>
        <v>1500</v>
      </c>
      <c r="S950" s="6">
        <f t="shared" si="221"/>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35" hidden="1" customHeight="1" outlineLevel="2" x14ac:dyDescent="0.25">
      <c r="A951" s="107"/>
      <c r="B951" s="98"/>
      <c r="C951" s="18"/>
      <c r="D951" s="18"/>
      <c r="E951" s="18"/>
      <c r="F951" s="14"/>
      <c r="G951" s="89"/>
      <c r="H951" s="89"/>
      <c r="I951" s="104"/>
      <c r="J951" s="104" t="s">
        <v>141</v>
      </c>
      <c r="K951" s="103">
        <v>1250</v>
      </c>
      <c r="L951" s="6">
        <f t="shared" si="221"/>
        <v>1250</v>
      </c>
      <c r="M951" s="6">
        <f t="shared" si="221"/>
        <v>1250</v>
      </c>
      <c r="N951" s="6">
        <f t="shared" si="221"/>
        <v>1250</v>
      </c>
      <c r="O951" s="6">
        <f t="shared" si="221"/>
        <v>1250</v>
      </c>
      <c r="P951" s="6">
        <f t="shared" si="221"/>
        <v>1250</v>
      </c>
      <c r="Q951" s="6">
        <f t="shared" si="221"/>
        <v>1250</v>
      </c>
      <c r="R951" s="6">
        <f t="shared" si="221"/>
        <v>1250</v>
      </c>
      <c r="S951" s="6">
        <f t="shared" si="221"/>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35" hidden="1" customHeight="1" outlineLevel="2" x14ac:dyDescent="0.25">
      <c r="A952" s="107"/>
      <c r="B952" s="98"/>
      <c r="C952" s="18"/>
      <c r="D952" s="18"/>
      <c r="E952" s="18"/>
      <c r="F952" s="14"/>
      <c r="G952" s="89"/>
      <c r="H952" s="89"/>
      <c r="I952" s="104"/>
      <c r="J952" s="104" t="s">
        <v>142</v>
      </c>
      <c r="K952" s="103">
        <v>1000</v>
      </c>
      <c r="L952" s="6">
        <f t="shared" si="221"/>
        <v>1000</v>
      </c>
      <c r="M952" s="6">
        <f t="shared" si="221"/>
        <v>1000</v>
      </c>
      <c r="N952" s="6">
        <f t="shared" si="221"/>
        <v>1000</v>
      </c>
      <c r="O952" s="6">
        <f t="shared" si="221"/>
        <v>1000</v>
      </c>
      <c r="P952" s="6">
        <f t="shared" si="221"/>
        <v>1000</v>
      </c>
      <c r="Q952" s="6">
        <f t="shared" si="221"/>
        <v>1000</v>
      </c>
      <c r="R952" s="6">
        <f t="shared" si="221"/>
        <v>1000</v>
      </c>
      <c r="S952" s="6">
        <f t="shared" si="221"/>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35" hidden="1" customHeight="1" outlineLevel="2" x14ac:dyDescent="0.25">
      <c r="A953" s="107"/>
      <c r="B953" s="98"/>
      <c r="C953" s="18"/>
      <c r="D953" s="18"/>
      <c r="E953" s="18"/>
      <c r="F953" s="14"/>
      <c r="G953" s="89"/>
      <c r="H953" s="89"/>
      <c r="I953" s="104" t="s">
        <v>794</v>
      </c>
      <c r="J953" s="104" t="s">
        <v>382</v>
      </c>
      <c r="K953" s="103">
        <v>1000</v>
      </c>
      <c r="L953" s="6">
        <f t="shared" si="221"/>
        <v>1000</v>
      </c>
      <c r="M953" s="6">
        <f t="shared" si="221"/>
        <v>1000</v>
      </c>
      <c r="N953" s="6">
        <f t="shared" si="221"/>
        <v>1000</v>
      </c>
      <c r="O953" s="6">
        <f t="shared" si="221"/>
        <v>1000</v>
      </c>
      <c r="P953" s="6">
        <f t="shared" si="221"/>
        <v>1000</v>
      </c>
      <c r="Q953" s="6">
        <f t="shared" si="221"/>
        <v>1000</v>
      </c>
      <c r="R953" s="6">
        <f t="shared" si="221"/>
        <v>1000</v>
      </c>
      <c r="S953" s="6">
        <f t="shared" si="221"/>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35" hidden="1" customHeight="1" outlineLevel="2" x14ac:dyDescent="0.25">
      <c r="A954" s="107"/>
      <c r="B954" s="98"/>
      <c r="C954" s="18"/>
      <c r="D954" s="18"/>
      <c r="E954" s="18"/>
      <c r="F954" s="14"/>
      <c r="G954" s="89"/>
      <c r="H954" s="89"/>
      <c r="I954" s="104"/>
      <c r="J954" s="104" t="s">
        <v>134</v>
      </c>
      <c r="K954" s="103">
        <v>100</v>
      </c>
      <c r="L954" s="6">
        <f t="shared" si="221"/>
        <v>100</v>
      </c>
      <c r="M954" s="6">
        <f t="shared" si="221"/>
        <v>100</v>
      </c>
      <c r="N954" s="6">
        <f t="shared" si="221"/>
        <v>100</v>
      </c>
      <c r="O954" s="6">
        <f t="shared" si="221"/>
        <v>100</v>
      </c>
      <c r="P954" s="6">
        <f t="shared" si="221"/>
        <v>100</v>
      </c>
      <c r="Q954" s="6">
        <f t="shared" si="221"/>
        <v>100</v>
      </c>
      <c r="R954" s="6">
        <f t="shared" si="221"/>
        <v>100</v>
      </c>
      <c r="S954" s="6">
        <f t="shared" si="221"/>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35" hidden="1" customHeight="1" outlineLevel="2" x14ac:dyDescent="0.25">
      <c r="A955" s="107"/>
      <c r="B955" s="98"/>
      <c r="C955" s="18"/>
      <c r="D955" s="18"/>
      <c r="E955" s="18"/>
      <c r="F955" s="14"/>
      <c r="G955" s="89"/>
      <c r="H955" s="89"/>
      <c r="I955" s="104"/>
      <c r="J955" s="104" t="s">
        <v>135</v>
      </c>
      <c r="K955" s="103">
        <v>100</v>
      </c>
      <c r="L955" s="6">
        <f t="shared" si="221"/>
        <v>100</v>
      </c>
      <c r="M955" s="6">
        <f t="shared" si="221"/>
        <v>100</v>
      </c>
      <c r="N955" s="6">
        <f t="shared" si="221"/>
        <v>100</v>
      </c>
      <c r="O955" s="6">
        <f t="shared" si="221"/>
        <v>100</v>
      </c>
      <c r="P955" s="6">
        <f t="shared" si="221"/>
        <v>100</v>
      </c>
      <c r="Q955" s="6">
        <f t="shared" si="221"/>
        <v>100</v>
      </c>
      <c r="R955" s="6">
        <f t="shared" si="221"/>
        <v>100</v>
      </c>
      <c r="S955" s="6">
        <f t="shared" si="221"/>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35" hidden="1" customHeight="1" outlineLevel="2" x14ac:dyDescent="0.25">
      <c r="A956" s="107"/>
      <c r="B956" s="98"/>
      <c r="C956" s="18"/>
      <c r="D956" s="18"/>
      <c r="E956" s="18"/>
      <c r="F956" s="14"/>
      <c r="G956" s="89"/>
      <c r="H956" s="89"/>
      <c r="I956" s="104"/>
      <c r="J956" s="104" t="s">
        <v>136</v>
      </c>
      <c r="K956" s="103">
        <v>100</v>
      </c>
      <c r="L956" s="6">
        <f t="shared" si="221"/>
        <v>100</v>
      </c>
      <c r="M956" s="6">
        <f t="shared" si="221"/>
        <v>100</v>
      </c>
      <c r="N956" s="6">
        <f t="shared" si="221"/>
        <v>100</v>
      </c>
      <c r="O956" s="6">
        <f t="shared" si="221"/>
        <v>100</v>
      </c>
      <c r="P956" s="6">
        <f t="shared" si="221"/>
        <v>100</v>
      </c>
      <c r="Q956" s="6">
        <f t="shared" si="221"/>
        <v>100</v>
      </c>
      <c r="R956" s="6">
        <f t="shared" si="221"/>
        <v>100</v>
      </c>
      <c r="S956" s="6">
        <f t="shared" si="221"/>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35" hidden="1" customHeight="1" outlineLevel="2" x14ac:dyDescent="0.25">
      <c r="A957" s="107"/>
      <c r="B957" s="98"/>
      <c r="C957" s="18"/>
      <c r="D957" s="18"/>
      <c r="E957" s="18"/>
      <c r="F957" s="14"/>
      <c r="G957" s="89"/>
      <c r="H957" s="89"/>
      <c r="I957" s="104"/>
      <c r="J957" s="104" t="s">
        <v>137</v>
      </c>
      <c r="K957" s="103">
        <v>100</v>
      </c>
      <c r="L957" s="6">
        <f t="shared" si="221"/>
        <v>100</v>
      </c>
      <c r="M957" s="6">
        <f t="shared" si="221"/>
        <v>100</v>
      </c>
      <c r="N957" s="6">
        <f t="shared" si="221"/>
        <v>100</v>
      </c>
      <c r="O957" s="6">
        <f t="shared" si="221"/>
        <v>100</v>
      </c>
      <c r="P957" s="6">
        <f t="shared" si="221"/>
        <v>100</v>
      </c>
      <c r="Q957" s="6">
        <f t="shared" si="221"/>
        <v>100</v>
      </c>
      <c r="R957" s="6">
        <f t="shared" si="221"/>
        <v>100</v>
      </c>
      <c r="S957" s="6">
        <f t="shared" si="221"/>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35" hidden="1" customHeight="1" outlineLevel="2" x14ac:dyDescent="0.25">
      <c r="A958" s="107"/>
      <c r="B958" s="98"/>
      <c r="C958" s="18"/>
      <c r="D958" s="18"/>
      <c r="E958" s="18"/>
      <c r="F958" s="14"/>
      <c r="G958" s="89"/>
      <c r="H958" s="89"/>
      <c r="I958" s="104"/>
      <c r="J958" s="104" t="s">
        <v>138</v>
      </c>
      <c r="K958" s="103">
        <v>1500</v>
      </c>
      <c r="L958" s="6">
        <f t="shared" si="221"/>
        <v>1500</v>
      </c>
      <c r="M958" s="6">
        <f t="shared" si="221"/>
        <v>1500</v>
      </c>
      <c r="N958" s="6">
        <f t="shared" si="221"/>
        <v>1500</v>
      </c>
      <c r="O958" s="6">
        <f t="shared" si="221"/>
        <v>1500</v>
      </c>
      <c r="P958" s="6">
        <f t="shared" si="221"/>
        <v>1500</v>
      </c>
      <c r="Q958" s="6">
        <f t="shared" si="221"/>
        <v>1500</v>
      </c>
      <c r="R958" s="6">
        <f t="shared" si="221"/>
        <v>1500</v>
      </c>
      <c r="S958" s="6">
        <f t="shared" si="221"/>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35" hidden="1" customHeight="1" outlineLevel="2" x14ac:dyDescent="0.25">
      <c r="A959" s="107"/>
      <c r="B959" s="98"/>
      <c r="C959" s="18"/>
      <c r="D959" s="18"/>
      <c r="E959" s="18"/>
      <c r="F959" s="14"/>
      <c r="G959" s="89"/>
      <c r="H959" s="89"/>
      <c r="I959" s="104"/>
      <c r="J959" s="104" t="s">
        <v>139</v>
      </c>
      <c r="K959" s="103">
        <v>1500</v>
      </c>
      <c r="L959" s="6">
        <f t="shared" si="221"/>
        <v>1500</v>
      </c>
      <c r="M959" s="6">
        <f t="shared" si="221"/>
        <v>1500</v>
      </c>
      <c r="N959" s="6">
        <f t="shared" si="221"/>
        <v>1500</v>
      </c>
      <c r="O959" s="6">
        <f t="shared" si="221"/>
        <v>1500</v>
      </c>
      <c r="P959" s="6">
        <f t="shared" si="221"/>
        <v>1500</v>
      </c>
      <c r="Q959" s="6">
        <f t="shared" si="221"/>
        <v>1500</v>
      </c>
      <c r="R959" s="6">
        <f t="shared" si="221"/>
        <v>1500</v>
      </c>
      <c r="S959" s="6">
        <f t="shared" si="221"/>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35" hidden="1" customHeight="1" outlineLevel="2" x14ac:dyDescent="0.25">
      <c r="A960" s="107"/>
      <c r="B960" s="98"/>
      <c r="C960" s="18"/>
      <c r="D960" s="18"/>
      <c r="E960" s="18"/>
      <c r="F960" s="14"/>
      <c r="G960" s="89"/>
      <c r="H960" s="89"/>
      <c r="I960" s="104"/>
      <c r="J960" s="104" t="s">
        <v>140</v>
      </c>
      <c r="K960" s="103">
        <v>1500</v>
      </c>
      <c r="L960" s="6">
        <f t="shared" si="221"/>
        <v>1500</v>
      </c>
      <c r="M960" s="6">
        <f t="shared" si="221"/>
        <v>1500</v>
      </c>
      <c r="N960" s="6">
        <f t="shared" si="221"/>
        <v>1500</v>
      </c>
      <c r="O960" s="6">
        <f t="shared" si="221"/>
        <v>1500</v>
      </c>
      <c r="P960" s="6">
        <f t="shared" si="221"/>
        <v>1500</v>
      </c>
      <c r="Q960" s="6">
        <f t="shared" si="221"/>
        <v>1500</v>
      </c>
      <c r="R960" s="6">
        <f t="shared" si="221"/>
        <v>1500</v>
      </c>
      <c r="S960" s="6">
        <f t="shared" si="221"/>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35" hidden="1" customHeight="1" outlineLevel="2" x14ac:dyDescent="0.25">
      <c r="A961" s="107"/>
      <c r="B961" s="98"/>
      <c r="C961" s="18"/>
      <c r="D961" s="18"/>
      <c r="E961" s="18"/>
      <c r="F961" s="14"/>
      <c r="G961" s="89"/>
      <c r="H961" s="89"/>
      <c r="I961" s="104"/>
      <c r="J961" s="104" t="s">
        <v>141</v>
      </c>
      <c r="K961" s="103">
        <v>1250</v>
      </c>
      <c r="L961" s="6">
        <f t="shared" si="221"/>
        <v>1250</v>
      </c>
      <c r="M961" s="6">
        <f t="shared" si="221"/>
        <v>1250</v>
      </c>
      <c r="N961" s="6">
        <f t="shared" si="221"/>
        <v>1250</v>
      </c>
      <c r="O961" s="6">
        <f t="shared" si="221"/>
        <v>1250</v>
      </c>
      <c r="P961" s="6">
        <f t="shared" si="221"/>
        <v>1250</v>
      </c>
      <c r="Q961" s="6">
        <f t="shared" si="221"/>
        <v>1250</v>
      </c>
      <c r="R961" s="6">
        <f t="shared" si="221"/>
        <v>1250</v>
      </c>
      <c r="S961" s="6">
        <f t="shared" si="221"/>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35" hidden="1" customHeight="1" outlineLevel="2" x14ac:dyDescent="0.25">
      <c r="A962" s="107"/>
      <c r="B962" s="98"/>
      <c r="C962" s="18"/>
      <c r="D962" s="18"/>
      <c r="E962" s="18"/>
      <c r="F962" s="14"/>
      <c r="G962" s="89"/>
      <c r="H962" s="89"/>
      <c r="I962" s="104"/>
      <c r="J962" s="104" t="s">
        <v>142</v>
      </c>
      <c r="K962" s="103">
        <v>1000</v>
      </c>
      <c r="L962" s="6">
        <f t="shared" si="221"/>
        <v>1000</v>
      </c>
      <c r="M962" s="6">
        <f t="shared" si="221"/>
        <v>1000</v>
      </c>
      <c r="N962" s="6">
        <f t="shared" si="221"/>
        <v>1000</v>
      </c>
      <c r="O962" s="6">
        <f t="shared" si="221"/>
        <v>1000</v>
      </c>
      <c r="P962" s="6">
        <f t="shared" si="221"/>
        <v>1000</v>
      </c>
      <c r="Q962" s="6">
        <f t="shared" si="221"/>
        <v>1000</v>
      </c>
      <c r="R962" s="6">
        <f t="shared" si="221"/>
        <v>1000</v>
      </c>
      <c r="S962" s="6">
        <f t="shared" si="221"/>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35" hidden="1" customHeight="1" outlineLevel="2" x14ac:dyDescent="0.25">
      <c r="A963" s="107"/>
      <c r="B963" s="98"/>
      <c r="C963" s="18"/>
      <c r="D963" s="18"/>
      <c r="E963" s="18"/>
      <c r="F963" s="14"/>
      <c r="G963" s="89"/>
      <c r="H963" s="89"/>
      <c r="I963" s="104" t="s">
        <v>795</v>
      </c>
      <c r="J963" s="104" t="s">
        <v>382</v>
      </c>
      <c r="K963" s="103">
        <v>1000</v>
      </c>
      <c r="L963" s="6">
        <f t="shared" si="221"/>
        <v>1000</v>
      </c>
      <c r="M963" s="6">
        <f t="shared" si="221"/>
        <v>1000</v>
      </c>
      <c r="N963" s="6">
        <f t="shared" si="221"/>
        <v>1000</v>
      </c>
      <c r="O963" s="6">
        <f t="shared" si="221"/>
        <v>1000</v>
      </c>
      <c r="P963" s="6">
        <f t="shared" si="221"/>
        <v>1000</v>
      </c>
      <c r="Q963" s="6">
        <f t="shared" si="221"/>
        <v>1000</v>
      </c>
      <c r="R963" s="6">
        <f t="shared" si="221"/>
        <v>1000</v>
      </c>
      <c r="S963" s="6">
        <f t="shared" si="221"/>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35" hidden="1" customHeight="1" outlineLevel="2" x14ac:dyDescent="0.25">
      <c r="A964" s="107"/>
      <c r="B964" s="98"/>
      <c r="C964" s="18"/>
      <c r="D964" s="18"/>
      <c r="E964" s="18"/>
      <c r="F964" s="14"/>
      <c r="G964" s="89"/>
      <c r="H964" s="89"/>
      <c r="I964" s="104"/>
      <c r="J964" s="104" t="s">
        <v>134</v>
      </c>
      <c r="K964" s="103">
        <v>1000</v>
      </c>
      <c r="L964" s="6">
        <f t="shared" si="221"/>
        <v>1000</v>
      </c>
      <c r="M964" s="6">
        <f t="shared" si="221"/>
        <v>1000</v>
      </c>
      <c r="N964" s="6">
        <f t="shared" si="221"/>
        <v>1000</v>
      </c>
      <c r="O964" s="6">
        <f t="shared" si="221"/>
        <v>1000</v>
      </c>
      <c r="P964" s="6">
        <f t="shared" si="221"/>
        <v>1000</v>
      </c>
      <c r="Q964" s="6">
        <f t="shared" si="221"/>
        <v>1000</v>
      </c>
      <c r="R964" s="6">
        <f t="shared" si="221"/>
        <v>1000</v>
      </c>
      <c r="S964" s="6">
        <f t="shared" si="221"/>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35" hidden="1" customHeight="1" outlineLevel="2" x14ac:dyDescent="0.25">
      <c r="A965" s="107"/>
      <c r="B965" s="98"/>
      <c r="C965" s="18"/>
      <c r="D965" s="18"/>
      <c r="E965" s="18"/>
      <c r="F965" s="14"/>
      <c r="G965" s="89"/>
      <c r="H965" s="89"/>
      <c r="I965" s="104"/>
      <c r="J965" s="104" t="s">
        <v>135</v>
      </c>
      <c r="K965" s="103">
        <v>100</v>
      </c>
      <c r="L965" s="6">
        <f t="shared" si="221"/>
        <v>100</v>
      </c>
      <c r="M965" s="6">
        <f t="shared" si="221"/>
        <v>100</v>
      </c>
      <c r="N965" s="6">
        <f t="shared" si="221"/>
        <v>100</v>
      </c>
      <c r="O965" s="6">
        <f t="shared" si="221"/>
        <v>100</v>
      </c>
      <c r="P965" s="6">
        <f t="shared" si="221"/>
        <v>100</v>
      </c>
      <c r="Q965" s="6">
        <f t="shared" si="221"/>
        <v>100</v>
      </c>
      <c r="R965" s="6">
        <f t="shared" si="221"/>
        <v>100</v>
      </c>
      <c r="S965" s="6">
        <f t="shared" si="221"/>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35" hidden="1" customHeight="1" outlineLevel="2" x14ac:dyDescent="0.25">
      <c r="A966" s="107"/>
      <c r="B966" s="98"/>
      <c r="C966" s="18"/>
      <c r="D966" s="18"/>
      <c r="E966" s="18"/>
      <c r="F966" s="14"/>
      <c r="G966" s="89"/>
      <c r="H966" s="89"/>
      <c r="I966" s="104"/>
      <c r="J966" s="104" t="s">
        <v>136</v>
      </c>
      <c r="K966" s="103">
        <v>100</v>
      </c>
      <c r="L966" s="6">
        <f t="shared" si="221"/>
        <v>100</v>
      </c>
      <c r="M966" s="6">
        <f t="shared" si="221"/>
        <v>100</v>
      </c>
      <c r="N966" s="6">
        <f t="shared" si="221"/>
        <v>100</v>
      </c>
      <c r="O966" s="6">
        <f t="shared" si="221"/>
        <v>100</v>
      </c>
      <c r="P966" s="6">
        <f t="shared" si="221"/>
        <v>100</v>
      </c>
      <c r="Q966" s="6">
        <f t="shared" si="221"/>
        <v>100</v>
      </c>
      <c r="R966" s="6">
        <f t="shared" si="221"/>
        <v>100</v>
      </c>
      <c r="S966" s="6">
        <f t="shared" si="221"/>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35" hidden="1" customHeight="1" outlineLevel="2" x14ac:dyDescent="0.25">
      <c r="A967" s="107"/>
      <c r="B967" s="98"/>
      <c r="C967" s="18"/>
      <c r="D967" s="18"/>
      <c r="E967" s="18"/>
      <c r="F967" s="14"/>
      <c r="G967" s="89"/>
      <c r="H967" s="89"/>
      <c r="I967" s="104"/>
      <c r="J967" s="104" t="s">
        <v>137</v>
      </c>
      <c r="K967" s="103">
        <v>100</v>
      </c>
      <c r="L967" s="6">
        <f t="shared" si="221"/>
        <v>100</v>
      </c>
      <c r="M967" s="6">
        <f t="shared" si="221"/>
        <v>100</v>
      </c>
      <c r="N967" s="6">
        <f t="shared" si="221"/>
        <v>100</v>
      </c>
      <c r="O967" s="6">
        <f t="shared" si="221"/>
        <v>100</v>
      </c>
      <c r="P967" s="6">
        <f t="shared" si="221"/>
        <v>100</v>
      </c>
      <c r="Q967" s="6">
        <f t="shared" si="221"/>
        <v>100</v>
      </c>
      <c r="R967" s="6">
        <f t="shared" ref="R967" si="222">$K967</f>
        <v>100</v>
      </c>
      <c r="S967" s="6">
        <f t="shared" si="221"/>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35" hidden="1" customHeight="1" outlineLevel="2" x14ac:dyDescent="0.25">
      <c r="A968" s="107"/>
      <c r="B968" s="98"/>
      <c r="C968" s="18"/>
      <c r="D968" s="18"/>
      <c r="E968" s="18"/>
      <c r="F968" s="14"/>
      <c r="G968" s="89"/>
      <c r="H968" s="89"/>
      <c r="I968" s="104"/>
      <c r="J968" s="104" t="s">
        <v>138</v>
      </c>
      <c r="K968" s="103">
        <v>1500</v>
      </c>
      <c r="L968" s="6">
        <f t="shared" ref="L968:S992" si="223">$K968</f>
        <v>1500</v>
      </c>
      <c r="M968" s="6">
        <f t="shared" si="223"/>
        <v>1500</v>
      </c>
      <c r="N968" s="6">
        <f t="shared" si="223"/>
        <v>1500</v>
      </c>
      <c r="O968" s="6">
        <f t="shared" si="223"/>
        <v>1500</v>
      </c>
      <c r="P968" s="6">
        <f t="shared" si="223"/>
        <v>1500</v>
      </c>
      <c r="Q968" s="6">
        <f t="shared" si="223"/>
        <v>1500</v>
      </c>
      <c r="R968" s="6">
        <f t="shared" si="223"/>
        <v>1500</v>
      </c>
      <c r="S968" s="6">
        <f t="shared" si="223"/>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35" hidden="1" customHeight="1" outlineLevel="2" x14ac:dyDescent="0.25">
      <c r="A969" s="107"/>
      <c r="B969" s="98"/>
      <c r="C969" s="18"/>
      <c r="D969" s="18"/>
      <c r="E969" s="18"/>
      <c r="F969" s="14"/>
      <c r="G969" s="89"/>
      <c r="H969" s="89"/>
      <c r="I969" s="104"/>
      <c r="J969" s="104" t="s">
        <v>139</v>
      </c>
      <c r="K969" s="103">
        <v>1500</v>
      </c>
      <c r="L969" s="6">
        <f t="shared" si="223"/>
        <v>1500</v>
      </c>
      <c r="M969" s="6">
        <f t="shared" si="223"/>
        <v>1500</v>
      </c>
      <c r="N969" s="6">
        <f t="shared" si="223"/>
        <v>1500</v>
      </c>
      <c r="O969" s="6">
        <f t="shared" si="223"/>
        <v>1500</v>
      </c>
      <c r="P969" s="6">
        <f t="shared" si="223"/>
        <v>1500</v>
      </c>
      <c r="Q969" s="6">
        <f t="shared" si="223"/>
        <v>1500</v>
      </c>
      <c r="R969" s="6">
        <f t="shared" si="223"/>
        <v>1500</v>
      </c>
      <c r="S969" s="6">
        <f t="shared" si="223"/>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35" hidden="1" customHeight="1" outlineLevel="2" x14ac:dyDescent="0.25">
      <c r="A970" s="107"/>
      <c r="B970" s="98"/>
      <c r="C970" s="18"/>
      <c r="D970" s="18"/>
      <c r="E970" s="18"/>
      <c r="F970" s="14"/>
      <c r="G970" s="89"/>
      <c r="H970" s="89"/>
      <c r="I970" s="104"/>
      <c r="J970" s="104" t="s">
        <v>140</v>
      </c>
      <c r="K970" s="103">
        <v>1500</v>
      </c>
      <c r="L970" s="6">
        <f t="shared" si="223"/>
        <v>1500</v>
      </c>
      <c r="M970" s="6">
        <f t="shared" si="223"/>
        <v>1500</v>
      </c>
      <c r="N970" s="6">
        <f t="shared" si="223"/>
        <v>1500</v>
      </c>
      <c r="O970" s="6">
        <f t="shared" si="223"/>
        <v>1500</v>
      </c>
      <c r="P970" s="6">
        <f t="shared" si="223"/>
        <v>1500</v>
      </c>
      <c r="Q970" s="6">
        <f t="shared" si="223"/>
        <v>1500</v>
      </c>
      <c r="R970" s="6">
        <f t="shared" si="223"/>
        <v>1500</v>
      </c>
      <c r="S970" s="6">
        <f t="shared" si="223"/>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35" hidden="1" customHeight="1" outlineLevel="2" x14ac:dyDescent="0.25">
      <c r="A971" s="107"/>
      <c r="B971" s="98"/>
      <c r="C971" s="18"/>
      <c r="D971" s="18"/>
      <c r="E971" s="18"/>
      <c r="F971" s="14"/>
      <c r="G971" s="89"/>
      <c r="H971" s="89"/>
      <c r="I971" s="104"/>
      <c r="J971" s="104" t="s">
        <v>141</v>
      </c>
      <c r="K971" s="103">
        <v>1250</v>
      </c>
      <c r="L971" s="6">
        <f t="shared" si="223"/>
        <v>1250</v>
      </c>
      <c r="M971" s="6">
        <f t="shared" si="223"/>
        <v>1250</v>
      </c>
      <c r="N971" s="6">
        <f t="shared" si="223"/>
        <v>1250</v>
      </c>
      <c r="O971" s="6">
        <f t="shared" si="223"/>
        <v>1250</v>
      </c>
      <c r="P971" s="6">
        <f t="shared" si="223"/>
        <v>1250</v>
      </c>
      <c r="Q971" s="6">
        <f t="shared" si="223"/>
        <v>1250</v>
      </c>
      <c r="R971" s="6">
        <f t="shared" si="223"/>
        <v>1250</v>
      </c>
      <c r="S971" s="6">
        <f t="shared" si="223"/>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35" hidden="1" customHeight="1" outlineLevel="2" x14ac:dyDescent="0.25">
      <c r="A972" s="107"/>
      <c r="B972" s="98"/>
      <c r="C972" s="18"/>
      <c r="D972" s="18"/>
      <c r="E972" s="18"/>
      <c r="F972" s="14"/>
      <c r="G972" s="89"/>
      <c r="H972" s="89"/>
      <c r="I972" s="104"/>
      <c r="J972" s="104" t="s">
        <v>142</v>
      </c>
      <c r="K972" s="103">
        <v>1000</v>
      </c>
      <c r="L972" s="6">
        <f t="shared" si="223"/>
        <v>1000</v>
      </c>
      <c r="M972" s="6">
        <f t="shared" si="223"/>
        <v>1000</v>
      </c>
      <c r="N972" s="6">
        <f t="shared" si="223"/>
        <v>1000</v>
      </c>
      <c r="O972" s="6">
        <f t="shared" si="223"/>
        <v>1000</v>
      </c>
      <c r="P972" s="6">
        <f t="shared" si="223"/>
        <v>1000</v>
      </c>
      <c r="Q972" s="6">
        <f t="shared" si="223"/>
        <v>1000</v>
      </c>
      <c r="R972" s="6">
        <f t="shared" si="223"/>
        <v>1000</v>
      </c>
      <c r="S972" s="6">
        <f t="shared" si="223"/>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35" hidden="1" customHeight="1" outlineLevel="2" x14ac:dyDescent="0.25">
      <c r="A973" s="107"/>
      <c r="B973" s="98"/>
      <c r="C973" s="18"/>
      <c r="D973" s="18"/>
      <c r="E973" s="18"/>
      <c r="F973" s="14"/>
      <c r="G973" s="89"/>
      <c r="H973" s="89"/>
      <c r="I973" s="104" t="s">
        <v>796</v>
      </c>
      <c r="J973" s="104" t="s">
        <v>382</v>
      </c>
      <c r="K973" s="103">
        <v>1000</v>
      </c>
      <c r="L973" s="6">
        <f t="shared" si="223"/>
        <v>1000</v>
      </c>
      <c r="M973" s="6">
        <f t="shared" si="223"/>
        <v>1000</v>
      </c>
      <c r="N973" s="6">
        <f t="shared" si="223"/>
        <v>1000</v>
      </c>
      <c r="O973" s="6">
        <f t="shared" si="223"/>
        <v>1000</v>
      </c>
      <c r="P973" s="6">
        <f t="shared" si="223"/>
        <v>1000</v>
      </c>
      <c r="Q973" s="6">
        <f t="shared" si="223"/>
        <v>1000</v>
      </c>
      <c r="R973" s="6">
        <f t="shared" si="223"/>
        <v>1000</v>
      </c>
      <c r="S973" s="6">
        <f t="shared" si="223"/>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35" hidden="1" customHeight="1" outlineLevel="2" x14ac:dyDescent="0.25">
      <c r="A974" s="107"/>
      <c r="B974" s="98"/>
      <c r="C974" s="18"/>
      <c r="D974" s="18"/>
      <c r="E974" s="18"/>
      <c r="F974" s="14"/>
      <c r="G974" s="89"/>
      <c r="H974" s="89"/>
      <c r="I974" s="104"/>
      <c r="J974" s="104" t="s">
        <v>134</v>
      </c>
      <c r="K974" s="103">
        <v>1000</v>
      </c>
      <c r="L974" s="6">
        <f t="shared" si="223"/>
        <v>1000</v>
      </c>
      <c r="M974" s="6">
        <f t="shared" si="223"/>
        <v>1000</v>
      </c>
      <c r="N974" s="6">
        <f t="shared" si="223"/>
        <v>1000</v>
      </c>
      <c r="O974" s="6">
        <f t="shared" si="223"/>
        <v>1000</v>
      </c>
      <c r="P974" s="6">
        <f t="shared" si="223"/>
        <v>1000</v>
      </c>
      <c r="Q974" s="6">
        <f t="shared" si="223"/>
        <v>1000</v>
      </c>
      <c r="R974" s="6">
        <f t="shared" si="223"/>
        <v>1000</v>
      </c>
      <c r="S974" s="6">
        <f t="shared" si="223"/>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35" hidden="1" customHeight="1" outlineLevel="2" x14ac:dyDescent="0.25">
      <c r="A975" s="107"/>
      <c r="B975" s="98"/>
      <c r="C975" s="18"/>
      <c r="D975" s="18"/>
      <c r="E975" s="18"/>
      <c r="F975" s="14"/>
      <c r="G975" s="89"/>
      <c r="H975" s="89"/>
      <c r="I975" s="104"/>
      <c r="J975" s="104" t="s">
        <v>135</v>
      </c>
      <c r="K975" s="103">
        <v>100</v>
      </c>
      <c r="L975" s="6">
        <f t="shared" si="223"/>
        <v>100</v>
      </c>
      <c r="M975" s="6">
        <f t="shared" si="223"/>
        <v>100</v>
      </c>
      <c r="N975" s="6">
        <f t="shared" si="223"/>
        <v>100</v>
      </c>
      <c r="O975" s="6">
        <f t="shared" si="223"/>
        <v>100</v>
      </c>
      <c r="P975" s="6">
        <f t="shared" si="223"/>
        <v>100</v>
      </c>
      <c r="Q975" s="6">
        <f t="shared" si="223"/>
        <v>100</v>
      </c>
      <c r="R975" s="6">
        <f t="shared" si="223"/>
        <v>100</v>
      </c>
      <c r="S975" s="6">
        <f t="shared" si="223"/>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35" hidden="1" customHeight="1" outlineLevel="2" x14ac:dyDescent="0.25">
      <c r="A976" s="107"/>
      <c r="B976" s="98"/>
      <c r="C976" s="18"/>
      <c r="D976" s="18"/>
      <c r="E976" s="18"/>
      <c r="F976" s="14"/>
      <c r="G976" s="89"/>
      <c r="H976" s="89"/>
      <c r="I976" s="104"/>
      <c r="J976" s="104" t="s">
        <v>136</v>
      </c>
      <c r="K976" s="103">
        <v>100</v>
      </c>
      <c r="L976" s="6">
        <f t="shared" si="223"/>
        <v>100</v>
      </c>
      <c r="M976" s="6">
        <f t="shared" si="223"/>
        <v>100</v>
      </c>
      <c r="N976" s="6">
        <f t="shared" si="223"/>
        <v>100</v>
      </c>
      <c r="O976" s="6">
        <f t="shared" si="223"/>
        <v>100</v>
      </c>
      <c r="P976" s="6">
        <f t="shared" si="223"/>
        <v>100</v>
      </c>
      <c r="Q976" s="6">
        <f t="shared" si="223"/>
        <v>100</v>
      </c>
      <c r="R976" s="6">
        <f t="shared" si="223"/>
        <v>100</v>
      </c>
      <c r="S976" s="6">
        <f t="shared" si="223"/>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35" hidden="1" customHeight="1" outlineLevel="2" x14ac:dyDescent="0.25">
      <c r="A977" s="107"/>
      <c r="B977" s="98"/>
      <c r="C977" s="18"/>
      <c r="D977" s="18"/>
      <c r="E977" s="18"/>
      <c r="F977" s="14"/>
      <c r="G977" s="89"/>
      <c r="H977" s="89"/>
      <c r="I977" s="104"/>
      <c r="J977" s="104" t="s">
        <v>137</v>
      </c>
      <c r="K977" s="103">
        <v>100</v>
      </c>
      <c r="L977" s="6">
        <f t="shared" si="223"/>
        <v>100</v>
      </c>
      <c r="M977" s="6">
        <f t="shared" si="223"/>
        <v>100</v>
      </c>
      <c r="N977" s="6">
        <f t="shared" si="223"/>
        <v>100</v>
      </c>
      <c r="O977" s="6">
        <f t="shared" si="223"/>
        <v>100</v>
      </c>
      <c r="P977" s="6">
        <f t="shared" si="223"/>
        <v>100</v>
      </c>
      <c r="Q977" s="6">
        <f t="shared" si="223"/>
        <v>100</v>
      </c>
      <c r="R977" s="6">
        <f t="shared" si="223"/>
        <v>100</v>
      </c>
      <c r="S977" s="6">
        <f t="shared" si="223"/>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35" hidden="1" customHeight="1" outlineLevel="2" x14ac:dyDescent="0.25">
      <c r="A978" s="107"/>
      <c r="B978" s="98"/>
      <c r="C978" s="18"/>
      <c r="D978" s="18"/>
      <c r="E978" s="18"/>
      <c r="F978" s="14"/>
      <c r="G978" s="89"/>
      <c r="H978" s="89"/>
      <c r="I978" s="104"/>
      <c r="J978" s="104" t="s">
        <v>138</v>
      </c>
      <c r="K978" s="103">
        <v>1500</v>
      </c>
      <c r="L978" s="6">
        <f t="shared" si="223"/>
        <v>1500</v>
      </c>
      <c r="M978" s="6">
        <f t="shared" si="223"/>
        <v>1500</v>
      </c>
      <c r="N978" s="6">
        <f t="shared" si="223"/>
        <v>1500</v>
      </c>
      <c r="O978" s="6">
        <f t="shared" si="223"/>
        <v>1500</v>
      </c>
      <c r="P978" s="6">
        <f t="shared" si="223"/>
        <v>1500</v>
      </c>
      <c r="Q978" s="6">
        <f t="shared" si="223"/>
        <v>1500</v>
      </c>
      <c r="R978" s="6">
        <f t="shared" si="223"/>
        <v>1500</v>
      </c>
      <c r="S978" s="6">
        <f t="shared" si="223"/>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35" hidden="1" customHeight="1" outlineLevel="2" x14ac:dyDescent="0.25">
      <c r="A979" s="107"/>
      <c r="B979" s="98"/>
      <c r="C979" s="18"/>
      <c r="D979" s="18"/>
      <c r="E979" s="18"/>
      <c r="F979" s="14"/>
      <c r="G979" s="89"/>
      <c r="H979" s="89"/>
      <c r="I979" s="104"/>
      <c r="J979" s="104" t="s">
        <v>139</v>
      </c>
      <c r="K979" s="103">
        <v>1500</v>
      </c>
      <c r="L979" s="6">
        <f t="shared" si="223"/>
        <v>1500</v>
      </c>
      <c r="M979" s="6">
        <f t="shared" si="223"/>
        <v>1500</v>
      </c>
      <c r="N979" s="6">
        <f t="shared" si="223"/>
        <v>1500</v>
      </c>
      <c r="O979" s="6">
        <f t="shared" si="223"/>
        <v>1500</v>
      </c>
      <c r="P979" s="6">
        <f t="shared" si="223"/>
        <v>1500</v>
      </c>
      <c r="Q979" s="6">
        <f t="shared" si="223"/>
        <v>1500</v>
      </c>
      <c r="R979" s="6">
        <f t="shared" si="223"/>
        <v>1500</v>
      </c>
      <c r="S979" s="6">
        <f t="shared" si="223"/>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35" hidden="1" customHeight="1" outlineLevel="2" x14ac:dyDescent="0.25">
      <c r="A980" s="107"/>
      <c r="B980" s="98"/>
      <c r="C980" s="18"/>
      <c r="D980" s="18"/>
      <c r="E980" s="18"/>
      <c r="F980" s="14"/>
      <c r="G980" s="89"/>
      <c r="H980" s="89"/>
      <c r="I980" s="104"/>
      <c r="J980" s="104" t="s">
        <v>140</v>
      </c>
      <c r="K980" s="103">
        <v>1500</v>
      </c>
      <c r="L980" s="6">
        <f t="shared" si="223"/>
        <v>1500</v>
      </c>
      <c r="M980" s="6">
        <f t="shared" si="223"/>
        <v>1500</v>
      </c>
      <c r="N980" s="6">
        <f t="shared" si="223"/>
        <v>1500</v>
      </c>
      <c r="O980" s="6">
        <f t="shared" si="223"/>
        <v>1500</v>
      </c>
      <c r="P980" s="6">
        <f t="shared" si="223"/>
        <v>1500</v>
      </c>
      <c r="Q980" s="6">
        <f t="shared" si="223"/>
        <v>1500</v>
      </c>
      <c r="R980" s="6">
        <f t="shared" si="223"/>
        <v>1500</v>
      </c>
      <c r="S980" s="6">
        <f t="shared" si="223"/>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35" hidden="1" customHeight="1" outlineLevel="2" x14ac:dyDescent="0.25">
      <c r="A981" s="107"/>
      <c r="B981" s="98"/>
      <c r="C981" s="18"/>
      <c r="D981" s="18"/>
      <c r="E981" s="18"/>
      <c r="F981" s="14"/>
      <c r="G981" s="89"/>
      <c r="H981" s="89"/>
      <c r="I981" s="104"/>
      <c r="J981" s="104" t="s">
        <v>141</v>
      </c>
      <c r="K981" s="103">
        <v>1250</v>
      </c>
      <c r="L981" s="6">
        <f t="shared" si="223"/>
        <v>1250</v>
      </c>
      <c r="M981" s="6">
        <f t="shared" si="223"/>
        <v>1250</v>
      </c>
      <c r="N981" s="6">
        <f t="shared" si="223"/>
        <v>1250</v>
      </c>
      <c r="O981" s="6">
        <f t="shared" si="223"/>
        <v>1250</v>
      </c>
      <c r="P981" s="6">
        <f t="shared" si="223"/>
        <v>1250</v>
      </c>
      <c r="Q981" s="6">
        <f t="shared" si="223"/>
        <v>1250</v>
      </c>
      <c r="R981" s="6">
        <f t="shared" si="223"/>
        <v>1250</v>
      </c>
      <c r="S981" s="6">
        <f t="shared" si="223"/>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35" hidden="1" customHeight="1" outlineLevel="2" x14ac:dyDescent="0.25">
      <c r="A982" s="107"/>
      <c r="B982" s="98"/>
      <c r="C982" s="18"/>
      <c r="D982" s="18"/>
      <c r="E982" s="18"/>
      <c r="F982" s="14"/>
      <c r="G982" s="89"/>
      <c r="H982" s="89"/>
      <c r="I982" s="104"/>
      <c r="J982" s="104" t="s">
        <v>142</v>
      </c>
      <c r="K982" s="103">
        <v>1000</v>
      </c>
      <c r="L982" s="6">
        <f t="shared" si="223"/>
        <v>1000</v>
      </c>
      <c r="M982" s="6">
        <f t="shared" si="223"/>
        <v>1000</v>
      </c>
      <c r="N982" s="6">
        <f t="shared" si="223"/>
        <v>1000</v>
      </c>
      <c r="O982" s="6">
        <f t="shared" si="223"/>
        <v>1000</v>
      </c>
      <c r="P982" s="6">
        <f t="shared" si="223"/>
        <v>1000</v>
      </c>
      <c r="Q982" s="6">
        <f t="shared" si="223"/>
        <v>1000</v>
      </c>
      <c r="R982" s="6">
        <f t="shared" si="223"/>
        <v>1000</v>
      </c>
      <c r="S982" s="6">
        <f t="shared" si="223"/>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35" hidden="1" customHeight="1" outlineLevel="2" x14ac:dyDescent="0.25">
      <c r="A983" s="107"/>
      <c r="B983" s="98"/>
      <c r="C983" s="18"/>
      <c r="D983" s="18"/>
      <c r="E983" s="18"/>
      <c r="F983" s="14"/>
      <c r="G983" s="89"/>
      <c r="H983" s="89"/>
      <c r="I983" s="104" t="s">
        <v>797</v>
      </c>
      <c r="J983" s="104" t="s">
        <v>382</v>
      </c>
      <c r="K983" s="103">
        <v>1000</v>
      </c>
      <c r="L983" s="6">
        <f t="shared" si="223"/>
        <v>1000</v>
      </c>
      <c r="M983" s="6">
        <f t="shared" si="223"/>
        <v>1000</v>
      </c>
      <c r="N983" s="6">
        <f t="shared" si="223"/>
        <v>1000</v>
      </c>
      <c r="O983" s="6">
        <f t="shared" si="223"/>
        <v>1000</v>
      </c>
      <c r="P983" s="6">
        <f t="shared" si="223"/>
        <v>1000</v>
      </c>
      <c r="Q983" s="6">
        <f t="shared" si="223"/>
        <v>1000</v>
      </c>
      <c r="R983" s="6">
        <f t="shared" si="223"/>
        <v>1000</v>
      </c>
      <c r="S983" s="6">
        <f t="shared" si="223"/>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35" hidden="1" customHeight="1" outlineLevel="2" x14ac:dyDescent="0.25">
      <c r="A984" s="107"/>
      <c r="B984" s="98"/>
      <c r="C984" s="18"/>
      <c r="D984" s="18"/>
      <c r="E984" s="18"/>
      <c r="F984" s="14"/>
      <c r="G984" s="89"/>
      <c r="H984" s="89"/>
      <c r="I984" s="104"/>
      <c r="J984" s="104" t="s">
        <v>134</v>
      </c>
      <c r="K984" s="103">
        <v>1000</v>
      </c>
      <c r="L984" s="6">
        <f t="shared" si="223"/>
        <v>1000</v>
      </c>
      <c r="M984" s="6">
        <f t="shared" si="223"/>
        <v>1000</v>
      </c>
      <c r="N984" s="6">
        <f t="shared" si="223"/>
        <v>1000</v>
      </c>
      <c r="O984" s="6">
        <f t="shared" si="223"/>
        <v>1000</v>
      </c>
      <c r="P984" s="6">
        <f t="shared" si="223"/>
        <v>1000</v>
      </c>
      <c r="Q984" s="6">
        <f t="shared" si="223"/>
        <v>1000</v>
      </c>
      <c r="R984" s="6">
        <f t="shared" si="223"/>
        <v>1000</v>
      </c>
      <c r="S984" s="6">
        <f t="shared" si="223"/>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35" hidden="1" customHeight="1" outlineLevel="2" x14ac:dyDescent="0.25">
      <c r="A985" s="107"/>
      <c r="B985" s="98"/>
      <c r="C985" s="18"/>
      <c r="D985" s="18"/>
      <c r="E985" s="18"/>
      <c r="F985" s="14"/>
      <c r="G985" s="89"/>
      <c r="H985" s="89"/>
      <c r="I985" s="104"/>
      <c r="J985" s="104" t="s">
        <v>135</v>
      </c>
      <c r="K985" s="103">
        <v>100</v>
      </c>
      <c r="L985" s="6">
        <f t="shared" si="223"/>
        <v>100</v>
      </c>
      <c r="M985" s="6">
        <f t="shared" si="223"/>
        <v>100</v>
      </c>
      <c r="N985" s="6">
        <f t="shared" si="223"/>
        <v>100</v>
      </c>
      <c r="O985" s="6">
        <f t="shared" si="223"/>
        <v>100</v>
      </c>
      <c r="P985" s="6">
        <f t="shared" si="223"/>
        <v>100</v>
      </c>
      <c r="Q985" s="6">
        <f t="shared" si="223"/>
        <v>100</v>
      </c>
      <c r="R985" s="6">
        <f t="shared" si="223"/>
        <v>100</v>
      </c>
      <c r="S985" s="6">
        <f t="shared" si="223"/>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35" hidden="1" customHeight="1" outlineLevel="2" x14ac:dyDescent="0.25">
      <c r="A986" s="107"/>
      <c r="B986" s="98"/>
      <c r="C986" s="18"/>
      <c r="D986" s="18"/>
      <c r="E986" s="18"/>
      <c r="F986" s="14"/>
      <c r="G986" s="89"/>
      <c r="H986" s="89"/>
      <c r="I986" s="104"/>
      <c r="J986" s="104" t="s">
        <v>136</v>
      </c>
      <c r="K986" s="103">
        <v>100</v>
      </c>
      <c r="L986" s="6">
        <f t="shared" si="223"/>
        <v>100</v>
      </c>
      <c r="M986" s="6">
        <f t="shared" si="223"/>
        <v>100</v>
      </c>
      <c r="N986" s="6">
        <f t="shared" si="223"/>
        <v>100</v>
      </c>
      <c r="O986" s="6">
        <f t="shared" si="223"/>
        <v>100</v>
      </c>
      <c r="P986" s="6">
        <f t="shared" si="223"/>
        <v>100</v>
      </c>
      <c r="Q986" s="6">
        <f t="shared" si="223"/>
        <v>100</v>
      </c>
      <c r="R986" s="6">
        <f t="shared" si="223"/>
        <v>100</v>
      </c>
      <c r="S986" s="6">
        <f t="shared" si="223"/>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35" hidden="1" customHeight="1" outlineLevel="2" x14ac:dyDescent="0.25">
      <c r="A987" s="107"/>
      <c r="B987" s="98"/>
      <c r="C987" s="18"/>
      <c r="D987" s="18"/>
      <c r="E987" s="18"/>
      <c r="F987" s="14"/>
      <c r="G987" s="89"/>
      <c r="H987" s="89"/>
      <c r="I987" s="104"/>
      <c r="J987" s="104" t="s">
        <v>137</v>
      </c>
      <c r="K987" s="103">
        <v>100</v>
      </c>
      <c r="L987" s="6">
        <f t="shared" si="223"/>
        <v>100</v>
      </c>
      <c r="M987" s="6">
        <f t="shared" si="223"/>
        <v>100</v>
      </c>
      <c r="N987" s="6">
        <f t="shared" si="223"/>
        <v>100</v>
      </c>
      <c r="O987" s="6">
        <f t="shared" si="223"/>
        <v>100</v>
      </c>
      <c r="P987" s="6">
        <f t="shared" si="223"/>
        <v>100</v>
      </c>
      <c r="Q987" s="6">
        <f t="shared" si="223"/>
        <v>100</v>
      </c>
      <c r="R987" s="6">
        <f t="shared" si="223"/>
        <v>100</v>
      </c>
      <c r="S987" s="6">
        <f t="shared" si="223"/>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35" hidden="1" customHeight="1" outlineLevel="2" x14ac:dyDescent="0.25">
      <c r="A988" s="107"/>
      <c r="B988" s="98"/>
      <c r="C988" s="18"/>
      <c r="D988" s="18"/>
      <c r="E988" s="18"/>
      <c r="F988" s="14"/>
      <c r="G988" s="89"/>
      <c r="H988" s="89"/>
      <c r="I988" s="104"/>
      <c r="J988" s="104" t="s">
        <v>138</v>
      </c>
      <c r="K988" s="103">
        <v>1500</v>
      </c>
      <c r="L988" s="6">
        <f t="shared" si="223"/>
        <v>1500</v>
      </c>
      <c r="M988" s="6">
        <f t="shared" si="223"/>
        <v>1500</v>
      </c>
      <c r="N988" s="6">
        <f t="shared" si="223"/>
        <v>1500</v>
      </c>
      <c r="O988" s="6">
        <f t="shared" si="223"/>
        <v>1500</v>
      </c>
      <c r="P988" s="6">
        <f t="shared" si="223"/>
        <v>1500</v>
      </c>
      <c r="Q988" s="6">
        <f t="shared" si="223"/>
        <v>1500</v>
      </c>
      <c r="R988" s="6">
        <f t="shared" si="223"/>
        <v>1500</v>
      </c>
      <c r="S988" s="6">
        <f t="shared" si="223"/>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35" hidden="1" customHeight="1" outlineLevel="2" x14ac:dyDescent="0.25">
      <c r="A989" s="107"/>
      <c r="B989" s="98"/>
      <c r="C989" s="18"/>
      <c r="D989" s="18"/>
      <c r="E989" s="18"/>
      <c r="F989" s="14"/>
      <c r="G989" s="89"/>
      <c r="H989" s="89"/>
      <c r="I989" s="104"/>
      <c r="J989" s="104" t="s">
        <v>139</v>
      </c>
      <c r="K989" s="103">
        <v>1500</v>
      </c>
      <c r="L989" s="6">
        <f t="shared" si="223"/>
        <v>1500</v>
      </c>
      <c r="M989" s="6">
        <f t="shared" si="223"/>
        <v>1500</v>
      </c>
      <c r="N989" s="6">
        <f t="shared" si="223"/>
        <v>1500</v>
      </c>
      <c r="O989" s="6">
        <f t="shared" si="223"/>
        <v>1500</v>
      </c>
      <c r="P989" s="6">
        <f t="shared" si="223"/>
        <v>1500</v>
      </c>
      <c r="Q989" s="6">
        <f t="shared" si="223"/>
        <v>1500</v>
      </c>
      <c r="R989" s="6">
        <f t="shared" si="223"/>
        <v>1500</v>
      </c>
      <c r="S989" s="6">
        <f t="shared" si="223"/>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35" hidden="1" customHeight="1" outlineLevel="2" x14ac:dyDescent="0.25">
      <c r="A990" s="107"/>
      <c r="B990" s="98"/>
      <c r="C990" s="18"/>
      <c r="D990" s="18"/>
      <c r="E990" s="18"/>
      <c r="F990" s="14"/>
      <c r="G990" s="89"/>
      <c r="H990" s="89"/>
      <c r="I990" s="104"/>
      <c r="J990" s="104" t="s">
        <v>140</v>
      </c>
      <c r="K990" s="103">
        <v>1500</v>
      </c>
      <c r="L990" s="6">
        <f t="shared" si="223"/>
        <v>1500</v>
      </c>
      <c r="M990" s="6">
        <f t="shared" si="223"/>
        <v>1500</v>
      </c>
      <c r="N990" s="6">
        <f t="shared" si="223"/>
        <v>1500</v>
      </c>
      <c r="O990" s="6">
        <f t="shared" si="223"/>
        <v>1500</v>
      </c>
      <c r="P990" s="6">
        <f t="shared" si="223"/>
        <v>1500</v>
      </c>
      <c r="Q990" s="6">
        <f t="shared" si="223"/>
        <v>1500</v>
      </c>
      <c r="R990" s="6">
        <f t="shared" si="223"/>
        <v>1500</v>
      </c>
      <c r="S990" s="6">
        <f t="shared" si="223"/>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35" hidden="1" customHeight="1" outlineLevel="2" x14ac:dyDescent="0.25">
      <c r="A991" s="107"/>
      <c r="B991" s="98"/>
      <c r="C991" s="18"/>
      <c r="D991" s="18"/>
      <c r="E991" s="18"/>
      <c r="F991" s="14"/>
      <c r="G991" s="89"/>
      <c r="H991" s="89"/>
      <c r="I991" s="104"/>
      <c r="J991" s="104" t="s">
        <v>141</v>
      </c>
      <c r="K991" s="103">
        <v>1250</v>
      </c>
      <c r="L991" s="6">
        <f t="shared" si="223"/>
        <v>1250</v>
      </c>
      <c r="M991" s="6">
        <f t="shared" si="223"/>
        <v>1250</v>
      </c>
      <c r="N991" s="6">
        <f t="shared" si="223"/>
        <v>1250</v>
      </c>
      <c r="O991" s="6">
        <f t="shared" si="223"/>
        <v>1250</v>
      </c>
      <c r="P991" s="6">
        <f t="shared" si="223"/>
        <v>1250</v>
      </c>
      <c r="Q991" s="6">
        <f t="shared" si="223"/>
        <v>1250</v>
      </c>
      <c r="R991" s="6">
        <f t="shared" si="223"/>
        <v>1250</v>
      </c>
      <c r="S991" s="6">
        <f t="shared" si="223"/>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35" hidden="1" customHeight="1" outlineLevel="2" x14ac:dyDescent="0.25">
      <c r="A992" s="107"/>
      <c r="B992" s="98"/>
      <c r="C992" s="18"/>
      <c r="D992" s="18"/>
      <c r="E992" s="18"/>
      <c r="F992" s="14"/>
      <c r="G992" s="89"/>
      <c r="H992" s="89"/>
      <c r="I992" s="104"/>
      <c r="J992" s="104" t="s">
        <v>142</v>
      </c>
      <c r="K992" s="103">
        <v>1000</v>
      </c>
      <c r="L992" s="6">
        <f t="shared" si="223"/>
        <v>1000</v>
      </c>
      <c r="M992" s="6">
        <f t="shared" si="223"/>
        <v>1000</v>
      </c>
      <c r="N992" s="6">
        <f t="shared" si="223"/>
        <v>1000</v>
      </c>
      <c r="O992" s="6">
        <f t="shared" si="223"/>
        <v>1000</v>
      </c>
      <c r="P992" s="6">
        <f t="shared" si="223"/>
        <v>1000</v>
      </c>
      <c r="Q992" s="6">
        <f t="shared" si="223"/>
        <v>1000</v>
      </c>
      <c r="R992" s="6">
        <f t="shared" si="223"/>
        <v>1000</v>
      </c>
      <c r="S992" s="6">
        <f t="shared" si="223"/>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118</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120</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111</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35" hidden="1" customHeight="1" outlineLevel="1" collapsed="1" x14ac:dyDescent="0.25">
      <c r="A1001" s="107"/>
      <c r="B1001" s="98"/>
      <c r="C1001" s="13"/>
      <c r="D1001" s="13">
        <v>0</v>
      </c>
      <c r="E1001" s="13" t="s">
        <v>1</v>
      </c>
      <c r="F1001" s="72"/>
      <c r="G1001" s="73" t="s">
        <v>744</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35" hidden="1" customHeight="1" outlineLevel="1" x14ac:dyDescent="0.25">
      <c r="A1002" s="107"/>
      <c r="B1002" s="98"/>
      <c r="C1002" s="13"/>
      <c r="D1002" s="13"/>
      <c r="E1002" s="18"/>
      <c r="F1002" s="76"/>
      <c r="G1002" s="77" t="s">
        <v>748</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3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35" hidden="1" customHeight="1" outlineLevel="1" x14ac:dyDescent="0.25">
      <c r="A1004" s="107"/>
      <c r="B1004" s="98"/>
      <c r="C1004" s="18">
        <v>1</v>
      </c>
      <c r="D1004" s="13"/>
      <c r="E1004" s="18"/>
      <c r="F1004" s="82"/>
      <c r="G1004" s="83" t="s">
        <v>939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35" hidden="1" customHeight="1" outlineLevel="1" x14ac:dyDescent="0.25">
      <c r="A1005" s="107"/>
      <c r="B1005" s="98"/>
      <c r="C1005" s="18"/>
      <c r="D1005" s="18"/>
      <c r="E1005" s="18"/>
      <c r="F1005" s="18"/>
      <c r="G1005" s="23"/>
      <c r="H1005" s="23"/>
      <c r="I1005" s="23"/>
      <c r="J1005" s="23"/>
      <c r="K1005" s="23"/>
      <c r="L1005" s="23"/>
      <c r="M1005" s="478" t="s">
        <v>746</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35" hidden="1" customHeight="1" outlineLevel="1" x14ac:dyDescent="0.25">
      <c r="A1006" s="107"/>
      <c r="B1006" s="98"/>
      <c r="C1006" s="18"/>
      <c r="D1006" s="18"/>
      <c r="E1006" s="18"/>
      <c r="F1006" s="18"/>
      <c r="G1006" s="18"/>
      <c r="H1006" s="18"/>
      <c r="I1006" s="18"/>
      <c r="J1006" s="18"/>
      <c r="K1006" s="18"/>
      <c r="L1006" s="23"/>
      <c r="M1006" s="478" t="s">
        <v>745</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35" hidden="1" customHeight="1" outlineLevel="1" x14ac:dyDescent="0.25">
      <c r="A1007" s="107"/>
      <c r="B1007" s="98"/>
      <c r="C1007" s="18"/>
      <c r="D1007" s="18"/>
      <c r="E1007" s="18"/>
      <c r="F1007" s="18"/>
      <c r="G1007" s="18"/>
      <c r="H1007" s="18"/>
      <c r="I1007" s="18"/>
      <c r="J1007" s="18"/>
      <c r="K1007" s="18"/>
      <c r="L1007" s="23"/>
      <c r="M1007" s="102" t="s">
        <v>909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35" hidden="1" customHeight="1" outlineLevel="1" x14ac:dyDescent="0.25">
      <c r="A1008" s="107"/>
      <c r="B1008" s="98"/>
      <c r="C1008" s="18"/>
      <c r="D1008" s="18"/>
      <c r="E1008" s="18"/>
      <c r="F1008" s="18"/>
      <c r="G1008" s="24"/>
      <c r="H1008" s="24"/>
      <c r="I1008" s="24"/>
      <c r="J1008" s="24"/>
      <c r="K1008" s="24"/>
      <c r="L1008" s="24" t="s">
        <v>214</v>
      </c>
      <c r="M1008" s="102" t="s">
        <v>358</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35" hidden="1" customHeight="1" outlineLevel="1" x14ac:dyDescent="0.25">
      <c r="A1009" s="107"/>
      <c r="B1009" s="98"/>
      <c r="C1009" s="18"/>
      <c r="D1009" s="18"/>
      <c r="E1009" s="18"/>
      <c r="F1009" s="18"/>
      <c r="G1009" s="24"/>
      <c r="H1009" s="24"/>
      <c r="I1009" s="24"/>
      <c r="J1009" s="24"/>
      <c r="K1009" s="118" t="s">
        <v>156</v>
      </c>
      <c r="L1009" s="118" t="s">
        <v>215</v>
      </c>
      <c r="M1009" s="473" t="s">
        <v>193</v>
      </c>
      <c r="N1009" s="473" t="s">
        <v>372</v>
      </c>
      <c r="O1009" s="473" t="s">
        <v>371</v>
      </c>
      <c r="P1009" s="473" t="s">
        <v>192</v>
      </c>
      <c r="Q1009" s="24" t="s">
        <v>743</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35" hidden="1" customHeight="1" outlineLevel="1" x14ac:dyDescent="0.25">
      <c r="A1010" s="107"/>
      <c r="B1010" s="98"/>
      <c r="C1010" s="18"/>
      <c r="D1010" s="18"/>
      <c r="E1010" s="18"/>
      <c r="F1010" s="14"/>
      <c r="G1010" s="152"/>
      <c r="H1010" s="153"/>
      <c r="I1010" s="125"/>
      <c r="J1010" s="125"/>
      <c r="K1010" s="515" t="s">
        <v>384</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35" hidden="1" customHeight="1" outlineLevel="1" x14ac:dyDescent="0.25">
      <c r="A1011" s="107"/>
      <c r="B1011" s="98"/>
      <c r="C1011" s="18"/>
      <c r="D1011" s="18"/>
      <c r="E1011" s="18"/>
      <c r="F1011" s="14"/>
      <c r="G1011" s="104"/>
      <c r="H1011" s="104"/>
      <c r="I1011" s="89"/>
      <c r="J1011" s="89"/>
      <c r="K1011" s="516" t="s">
        <v>385</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35" hidden="1" customHeight="1" outlineLevel="1" x14ac:dyDescent="0.25">
      <c r="A1012" s="107"/>
      <c r="B1012" s="98"/>
      <c r="C1012" s="18"/>
      <c r="D1012" s="18"/>
      <c r="E1012" s="18"/>
      <c r="F1012" s="14"/>
      <c r="G1012" s="104"/>
      <c r="H1012" s="104"/>
      <c r="I1012" s="89"/>
      <c r="J1012" s="89"/>
      <c r="K1012" s="516" t="s">
        <v>386</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35" hidden="1" customHeight="1" outlineLevel="1" x14ac:dyDescent="0.25">
      <c r="A1013" s="107"/>
      <c r="B1013" s="98"/>
      <c r="C1013" s="18"/>
      <c r="D1013" s="18"/>
      <c r="E1013" s="18"/>
      <c r="F1013" s="14"/>
      <c r="G1013" s="104"/>
      <c r="H1013" s="104"/>
      <c r="I1013" s="89"/>
      <c r="J1013" s="89"/>
      <c r="K1013" s="516" t="s">
        <v>387</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35" hidden="1" customHeight="1" outlineLevel="1" x14ac:dyDescent="0.25">
      <c r="A1014" s="107"/>
      <c r="B1014" s="98"/>
      <c r="C1014" s="18"/>
      <c r="D1014" s="18"/>
      <c r="E1014" s="18"/>
      <c r="F1014" s="14"/>
      <c r="G1014" s="104"/>
      <c r="H1014" s="104"/>
      <c r="I1014" s="89"/>
      <c r="J1014" s="89"/>
      <c r="K1014" s="516" t="s">
        <v>388</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35" hidden="1" customHeight="1" outlineLevel="1" x14ac:dyDescent="0.25">
      <c r="A1015" s="107"/>
      <c r="B1015" s="98"/>
      <c r="C1015" s="18"/>
      <c r="D1015" s="18"/>
      <c r="E1015" s="18"/>
      <c r="F1015" s="14"/>
      <c r="G1015" s="104"/>
      <c r="H1015" s="104"/>
      <c r="I1015" s="89"/>
      <c r="J1015" s="89"/>
      <c r="K1015" s="516" t="s">
        <v>389</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35" hidden="1" customHeight="1" outlineLevel="1" x14ac:dyDescent="0.25">
      <c r="A1016" s="107"/>
      <c r="B1016" s="98"/>
      <c r="C1016" s="18"/>
      <c r="D1016" s="18"/>
      <c r="E1016" s="18"/>
      <c r="F1016" s="14"/>
      <c r="G1016" s="104"/>
      <c r="H1016" s="104"/>
      <c r="I1016" s="94"/>
      <c r="J1016" s="94"/>
      <c r="K1016" s="516" t="s">
        <v>390</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35" hidden="1" customHeight="1" outlineLevel="1" x14ac:dyDescent="0.25">
      <c r="A1017" s="107"/>
      <c r="B1017" s="98"/>
      <c r="C1017" s="18"/>
      <c r="D1017" s="18"/>
      <c r="E1017" s="18"/>
      <c r="F1017" s="14"/>
      <c r="G1017" s="104"/>
      <c r="H1017" s="104"/>
      <c r="I1017" s="94"/>
      <c r="J1017" s="94"/>
      <c r="K1017" s="516" t="s">
        <v>391</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35" hidden="1" customHeight="1" outlineLevel="1" x14ac:dyDescent="0.25">
      <c r="A1018" s="107"/>
      <c r="B1018" s="98"/>
      <c r="C1018" s="18"/>
      <c r="D1018" s="18"/>
      <c r="E1018" s="18"/>
      <c r="F1018" s="14"/>
      <c r="G1018" s="104"/>
      <c r="H1018" s="104"/>
      <c r="I1018" s="94"/>
      <c r="J1018" s="94"/>
      <c r="K1018" s="516" t="s">
        <v>392</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35" hidden="1" customHeight="1" outlineLevel="1" x14ac:dyDescent="0.25">
      <c r="A1019" s="107"/>
      <c r="B1019" s="98"/>
      <c r="C1019" s="18"/>
      <c r="D1019" s="18"/>
      <c r="E1019" s="18"/>
      <c r="F1019" s="14"/>
      <c r="G1019" s="129"/>
      <c r="H1019" s="129"/>
      <c r="I1019" s="128"/>
      <c r="J1019" s="128"/>
      <c r="K1019" s="517" t="s">
        <v>393</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3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35" hidden="1" customHeight="1" outlineLevel="1" x14ac:dyDescent="0.25">
      <c r="A1021" s="107"/>
      <c r="B1021" s="98"/>
      <c r="C1021" s="18"/>
      <c r="D1021" s="18"/>
      <c r="E1021" s="18"/>
      <c r="F1021" s="14"/>
      <c r="G1021" s="94" t="s">
        <v>910</v>
      </c>
      <c r="H1021" s="88"/>
      <c r="I1021" s="88"/>
      <c r="J1021" s="88"/>
      <c r="K1021" s="88"/>
      <c r="L1021" s="232">
        <v>6.5</v>
      </c>
      <c r="M1021" s="88" t="s">
        <v>749</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3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118</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119</v>
      </c>
      <c r="AE1024" s="42" t="s">
        <v>120</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4" priority="150" stopIfTrue="1">
      <formula>OR(AND(T469=1,T470=0),AND(T469=1,T468=1))</formula>
    </cfRule>
  </conditionalFormatting>
  <conditionalFormatting sqref="N628:N727">
    <cfRule type="expression" dxfId="13" priority="151" stopIfTrue="1">
      <formula>AND(N628&lt;$S628,OFFSET($T$469,$AD628,$AC628,1,1)&gt;0)</formula>
    </cfRule>
  </conditionalFormatting>
  <conditionalFormatting sqref="P628:P727">
    <cfRule type="expression" dxfId="12" priority="152" stopIfTrue="1">
      <formula>AND(P628&gt;$T628,OFFSET($T$469,$AD628,$AC628,1,1)&gt;0)</formula>
    </cfRule>
  </conditionalFormatting>
  <conditionalFormatting sqref="J492:R591 T492:T591">
    <cfRule type="expression" dxfId="11" priority="153" stopIfTrue="1">
      <formula>AND(OFFSET($T$469,$AD492,$AC492)=1,OFFSET($T$469,$AD491,$AC492)=1)</formula>
    </cfRule>
  </conditionalFormatting>
  <conditionalFormatting sqref="M437:V446">
    <cfRule type="expression" dxfId="10"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47" zoomScale="85" zoomScaleNormal="85" workbookViewId="0">
      <selection activeCell="H181" sqref="H181:O18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35" customHeight="1" outlineLevel="1" collapsed="1" x14ac:dyDescent="0.2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35" customHeight="1" outlineLevel="1" x14ac:dyDescent="0.2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3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3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3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3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3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3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3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35" customHeight="1" outlineLevel="1" x14ac:dyDescent="0.25">
      <c r="A16" s="7"/>
      <c r="B16" s="69"/>
      <c r="C16" s="18"/>
      <c r="D16" s="18"/>
      <c r="E16" s="18"/>
      <c r="F16" s="14"/>
      <c r="G16" s="90" t="s">
        <v>116</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35" customHeight="1" outlineLevel="1" x14ac:dyDescent="0.2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35" customHeight="1" outlineLevel="1" x14ac:dyDescent="0.2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3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35" customHeight="1" outlineLevel="1" x14ac:dyDescent="0.25">
      <c r="A20" s="7"/>
      <c r="B20" s="69"/>
      <c r="C20" s="18"/>
      <c r="D20" s="18"/>
      <c r="E20" s="18"/>
      <c r="F20" s="14"/>
      <c r="G20" s="89"/>
      <c r="H20" s="91" t="s">
        <v>1238</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35" customHeight="1" outlineLevel="1" x14ac:dyDescent="0.25">
      <c r="A21" s="7"/>
      <c r="B21" s="69"/>
      <c r="C21" s="18"/>
      <c r="D21" s="18"/>
      <c r="E21" s="18"/>
      <c r="F21" s="14"/>
      <c r="G21" s="89"/>
      <c r="H21" s="89" t="s">
        <v>1240</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3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35" customHeight="1" outlineLevel="1" x14ac:dyDescent="0.25">
      <c r="A23" s="7"/>
      <c r="B23" s="69"/>
      <c r="C23" s="18"/>
      <c r="D23" s="18"/>
      <c r="E23" s="18"/>
      <c r="F23" s="14"/>
      <c r="G23" s="89"/>
      <c r="H23" s="89" t="s">
        <v>1057</v>
      </c>
      <c r="I23" s="89"/>
      <c r="J23" s="89" t="s">
        <v>384</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35" customHeight="1" outlineLevel="1" x14ac:dyDescent="0.25">
      <c r="A24" s="7"/>
      <c r="B24" s="69"/>
      <c r="C24" s="18"/>
      <c r="D24" s="18"/>
      <c r="E24" s="18"/>
      <c r="F24" s="14"/>
      <c r="G24" s="89"/>
      <c r="H24" s="89"/>
      <c r="I24" s="89"/>
      <c r="J24" s="89" t="s">
        <v>385</v>
      </c>
      <c r="K24" s="815">
        <f>MIN(1,(MAX(0, Periods!U23-(K$21+K$20))+MAX(0,K$21-Periods!U22))/(Periods!U23-Periods!U22))</f>
        <v>0</v>
      </c>
      <c r="L24" s="815">
        <f>MIN(1,(MAX(0, Periods!V23-(L$21+L$20))+MAX(0,L$21-Periods!V22))/(Periods!V23-Periods!V22))</f>
        <v>0.74285714285714288</v>
      </c>
      <c r="M24" s="815">
        <f>MIN(1,(MAX(0, Periods!W23-(M$21+M$20))+MAX(0,M$21-Periods!W22))/(Periods!W23-Periods!W22))</f>
        <v>0.74285714285714288</v>
      </c>
      <c r="N24" s="815">
        <f>MIN(1,(MAX(0, Periods!X23-(N$21+N$20))+MAX(0,N$21-Periods!X22))/(Periods!X23-Periods!X22))</f>
        <v>0.74285714285714288</v>
      </c>
      <c r="O24" s="815">
        <f>MIN(1,(MAX(0, Periods!Y23-(O$21+O$20))+MAX(0,O$21-Periods!Y22))/(Periods!Y23-Periods!Y22))</f>
        <v>0.74285714285714288</v>
      </c>
      <c r="P24" s="815">
        <f>MIN(1,(MAX(0, Periods!Z23-(P$21+P$20))+MAX(0,P$21-Periods!Z22))/(Periods!Z23-Periods!Z22))</f>
        <v>0.14285714285714285</v>
      </c>
      <c r="Q24" s="815">
        <f>MIN(1,(MAX(0, Periods!AA23-(Q$21+Q$20))+MAX(0,Q$21-Periods!AA22))/(Periods!AA23-Periods!AA22))</f>
        <v>0.14285714285714285</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35" customHeight="1" outlineLevel="1" x14ac:dyDescent="0.25">
      <c r="A25" s="7"/>
      <c r="B25" s="69"/>
      <c r="C25" s="18"/>
      <c r="D25" s="18"/>
      <c r="E25" s="18"/>
      <c r="F25" s="14"/>
      <c r="G25" s="89"/>
      <c r="H25" s="89"/>
      <c r="I25" s="89"/>
      <c r="J25" s="89" t="s">
        <v>386</v>
      </c>
      <c r="K25" s="815">
        <f>MIN(1,(MAX(0, Periods!U24-(K$21+K$20))+MAX(0,K$21-Periods!U23))/(Periods!U24-Periods!U23))</f>
        <v>0.5714285714285714</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1</v>
      </c>
      <c r="Q25" s="815">
        <f>MIN(1,(MAX(0, Periods!AA24-(Q$21+Q$20))+MAX(0,Q$21-Periods!AA23))/(Periods!AA24-Periods!AA23))</f>
        <v>1</v>
      </c>
      <c r="R25" s="815">
        <f>MIN(1,(MAX(0, Periods!AB24-(R$21+R$20))+MAX(0,R$21-Periods!AB23))/(Periods!AB24-Periods!AB23))</f>
        <v>0.5714285714285714</v>
      </c>
      <c r="S25" s="815">
        <f>MIN(1,(MAX(0, Periods!AC24-(S$21+S$20))+MAX(0,S$21-Periods!AC23))/(Periods!AC24-Periods!AC23))</f>
        <v>0.5714285714285714</v>
      </c>
      <c r="T25" s="815">
        <f>MIN(1,(MAX(0, Periods!AD24-(T$21+T$20))+MAX(0,T$21-Periods!AD23))/(Periods!AD24-Periods!AD23))</f>
        <v>0.5714285714285714</v>
      </c>
      <c r="U25" s="89"/>
      <c r="V25" s="89"/>
      <c r="W25" s="89"/>
      <c r="X25" s="89"/>
      <c r="Y25" s="89"/>
      <c r="Z25" s="89"/>
      <c r="AA25" s="14"/>
      <c r="AB25" s="14"/>
      <c r="AC25" s="14"/>
      <c r="AD25" s="14"/>
      <c r="AE25" s="17"/>
      <c r="AF25" s="71"/>
    </row>
    <row r="26" spans="1:32" ht="13.35" customHeight="1" outlineLevel="1" x14ac:dyDescent="0.25">
      <c r="A26" s="7"/>
      <c r="B26" s="69"/>
      <c r="C26" s="18"/>
      <c r="D26" s="18"/>
      <c r="E26" s="18"/>
      <c r="F26" s="14"/>
      <c r="G26" s="89"/>
      <c r="H26" s="89"/>
      <c r="I26" s="89"/>
      <c r="J26" s="89" t="s">
        <v>387</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35" customHeight="1" outlineLevel="1" x14ac:dyDescent="0.25">
      <c r="A27" s="7"/>
      <c r="B27" s="69"/>
      <c r="C27" s="18"/>
      <c r="D27" s="18"/>
      <c r="E27" s="18"/>
      <c r="F27" s="14"/>
      <c r="G27" s="89"/>
      <c r="H27" s="89"/>
      <c r="I27" s="89"/>
      <c r="J27" s="89" t="s">
        <v>388</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35" customHeight="1" outlineLevel="1" x14ac:dyDescent="0.25">
      <c r="A28" s="7"/>
      <c r="B28" s="69"/>
      <c r="C28" s="18"/>
      <c r="D28" s="18"/>
      <c r="E28" s="18"/>
      <c r="F28" s="14"/>
      <c r="G28" s="89"/>
      <c r="H28" s="89"/>
      <c r="I28" s="89"/>
      <c r="J28" s="89" t="s">
        <v>389</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35" customHeight="1" outlineLevel="1" x14ac:dyDescent="0.25">
      <c r="A29" s="7"/>
      <c r="B29" s="69"/>
      <c r="C29" s="18"/>
      <c r="D29" s="18"/>
      <c r="E29" s="18"/>
      <c r="F29" s="14"/>
      <c r="G29" s="89"/>
      <c r="H29" s="89"/>
      <c r="I29" s="89"/>
      <c r="J29" s="89" t="s">
        <v>390</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35" customHeight="1" outlineLevel="1" x14ac:dyDescent="0.25">
      <c r="A30" s="7"/>
      <c r="B30" s="69"/>
      <c r="C30" s="18"/>
      <c r="D30" s="18"/>
      <c r="E30" s="18"/>
      <c r="F30" s="14"/>
      <c r="G30" s="89"/>
      <c r="H30" s="89"/>
      <c r="I30" s="89"/>
      <c r="J30" s="89" t="s">
        <v>391</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35" customHeight="1" outlineLevel="1" x14ac:dyDescent="0.25">
      <c r="A31" s="7"/>
      <c r="B31" s="69"/>
      <c r="C31" s="18"/>
      <c r="D31" s="18"/>
      <c r="E31" s="18"/>
      <c r="F31" s="14"/>
      <c r="G31" s="89"/>
      <c r="H31" s="89"/>
      <c r="I31" s="89"/>
      <c r="J31" s="89" t="s">
        <v>392</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35" customHeight="1" outlineLevel="1" x14ac:dyDescent="0.25">
      <c r="A32" s="7"/>
      <c r="B32" s="69"/>
      <c r="C32" s="18"/>
      <c r="D32" s="18"/>
      <c r="E32" s="18"/>
      <c r="F32" s="14"/>
      <c r="G32" s="89"/>
      <c r="H32" s="89"/>
      <c r="I32" s="89"/>
      <c r="J32" s="89" t="s">
        <v>393</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118</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112</v>
      </c>
      <c r="H34" s="40"/>
      <c r="I34" s="40"/>
      <c r="J34" s="40"/>
      <c r="K34" s="40"/>
      <c r="L34" s="40"/>
      <c r="M34" s="40"/>
      <c r="N34" s="40"/>
      <c r="O34" s="40"/>
      <c r="P34" s="40"/>
      <c r="Q34" s="40"/>
      <c r="R34" s="40"/>
      <c r="S34" s="40"/>
      <c r="T34" s="96"/>
      <c r="U34" s="96"/>
      <c r="V34" s="96"/>
      <c r="W34" s="96"/>
      <c r="X34" s="96"/>
      <c r="Y34" s="96"/>
      <c r="Z34" s="96"/>
      <c r="AA34" s="96"/>
      <c r="AB34" s="96"/>
      <c r="AC34" s="96"/>
      <c r="AD34" s="97" t="s">
        <v>119</v>
      </c>
      <c r="AE34" s="42" t="s">
        <v>120</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111</v>
      </c>
      <c r="AE39" s="12"/>
      <c r="AF39" s="9"/>
    </row>
    <row r="40" spans="1:32" ht="13.35" customHeight="1" outlineLevel="1" collapsed="1" x14ac:dyDescent="0.25">
      <c r="A40" s="7"/>
      <c r="B40" s="98"/>
      <c r="C40" s="13"/>
      <c r="D40" s="13">
        <v>0</v>
      </c>
      <c r="E40" s="13" t="s">
        <v>1</v>
      </c>
      <c r="F40" s="72"/>
      <c r="G40" s="73" t="s">
        <v>121</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35" customHeight="1" outlineLevel="1" x14ac:dyDescent="0.25">
      <c r="A41" s="7"/>
      <c r="B41" s="98"/>
      <c r="C41" s="13"/>
      <c r="D41" s="13"/>
      <c r="E41" s="18"/>
      <c r="F41" s="76"/>
      <c r="G41" s="77" t="s">
        <v>122</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3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3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3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3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3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114</v>
      </c>
      <c r="D48" s="18"/>
      <c r="E48" s="18"/>
      <c r="F48" s="18"/>
      <c r="G48" s="24"/>
      <c r="H48" s="24"/>
      <c r="I48" s="24"/>
      <c r="J48" s="87" t="s">
        <v>115</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35" customHeight="1" outlineLevel="1" x14ac:dyDescent="0.25">
      <c r="A50" s="7"/>
      <c r="B50" s="98"/>
      <c r="C50" s="18"/>
      <c r="D50" s="18"/>
      <c r="E50" s="18"/>
      <c r="F50" s="14"/>
      <c r="G50" s="89"/>
      <c r="H50" s="93" t="s">
        <v>1204</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3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3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3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35" customHeight="1" outlineLevel="1" x14ac:dyDescent="0.25">
      <c r="A54" s="7"/>
      <c r="B54" s="98"/>
      <c r="C54" s="18"/>
      <c r="D54" s="18"/>
      <c r="E54" s="18"/>
      <c r="F54" s="14"/>
      <c r="G54" s="89"/>
      <c r="H54" s="93" t="s">
        <v>1256</v>
      </c>
      <c r="I54" s="93"/>
      <c r="J54" s="91"/>
      <c r="K54" s="223" t="s">
        <v>1067</v>
      </c>
      <c r="L54" s="223"/>
      <c r="M54" s="223"/>
      <c r="N54" s="223"/>
      <c r="O54" s="223"/>
      <c r="P54" s="89"/>
      <c r="Q54" s="89"/>
      <c r="R54" s="89"/>
      <c r="S54" s="89"/>
      <c r="T54" s="89"/>
      <c r="U54" s="89"/>
      <c r="V54" s="89"/>
      <c r="W54" s="89"/>
      <c r="X54" s="89"/>
      <c r="Y54" s="89"/>
      <c r="Z54" s="89"/>
      <c r="AA54" s="14"/>
      <c r="AB54" s="14"/>
      <c r="AC54" s="14"/>
      <c r="AD54" s="14"/>
      <c r="AE54" s="17"/>
      <c r="AF54" s="9"/>
    </row>
    <row r="55" spans="1:32" ht="13.35" customHeight="1" outlineLevel="1" x14ac:dyDescent="0.25">
      <c r="A55" s="7"/>
      <c r="B55" s="98"/>
      <c r="C55" s="18"/>
      <c r="D55" s="18"/>
      <c r="E55" s="18"/>
      <c r="F55" s="14"/>
      <c r="G55" s="89"/>
      <c r="H55" s="93" t="s">
        <v>125</v>
      </c>
      <c r="I55" s="93"/>
      <c r="J55" s="91"/>
      <c r="K55" s="223" t="s">
        <v>1066</v>
      </c>
      <c r="L55" s="223"/>
      <c r="M55" s="223"/>
      <c r="N55" s="223"/>
      <c r="O55" s="223"/>
      <c r="P55" s="89"/>
      <c r="Q55" s="89"/>
      <c r="R55" s="89"/>
      <c r="S55" s="89"/>
      <c r="T55" s="89"/>
      <c r="U55" s="89"/>
      <c r="V55" s="89"/>
      <c r="W55" s="89"/>
      <c r="X55" s="89"/>
      <c r="Y55" s="89"/>
      <c r="Z55" s="89"/>
      <c r="AA55" s="14"/>
      <c r="AB55" s="14"/>
      <c r="AC55" s="14"/>
      <c r="AD55" s="14"/>
      <c r="AE55" s="17"/>
      <c r="AF55" s="9"/>
    </row>
    <row r="56" spans="1:32" ht="13.35" customHeight="1" outlineLevel="1" x14ac:dyDescent="0.25">
      <c r="A56" s="7"/>
      <c r="B56" s="98"/>
      <c r="C56" s="18"/>
      <c r="D56" s="18"/>
      <c r="E56" s="18"/>
      <c r="F56" s="14"/>
      <c r="G56" s="89"/>
      <c r="H56" s="93" t="s">
        <v>126</v>
      </c>
      <c r="I56" s="93"/>
      <c r="J56" s="91"/>
      <c r="K56" s="223" t="s">
        <v>127</v>
      </c>
      <c r="L56" s="223"/>
      <c r="M56" s="223"/>
      <c r="N56" s="223"/>
      <c r="O56" s="223"/>
      <c r="P56" s="89"/>
      <c r="Q56" s="89"/>
      <c r="R56" s="89"/>
      <c r="S56" s="89"/>
      <c r="T56" s="89"/>
      <c r="U56" s="89"/>
      <c r="V56" s="89"/>
      <c r="W56" s="89"/>
      <c r="X56" s="89"/>
      <c r="Y56" s="89"/>
      <c r="Z56" s="89"/>
      <c r="AA56" s="14"/>
      <c r="AB56" s="14"/>
      <c r="AC56" s="14"/>
      <c r="AD56" s="14"/>
      <c r="AE56" s="17"/>
      <c r="AF56" s="9"/>
    </row>
    <row r="57" spans="1:32" ht="13.35" customHeight="1" outlineLevel="1" x14ac:dyDescent="0.25">
      <c r="A57" s="7"/>
      <c r="B57" s="98"/>
      <c r="C57" s="18"/>
      <c r="D57" s="18"/>
      <c r="E57" s="18"/>
      <c r="F57" s="14"/>
      <c r="G57" s="94"/>
      <c r="H57" s="93" t="s">
        <v>128</v>
      </c>
      <c r="I57" s="93"/>
      <c r="J57" s="91"/>
      <c r="K57" s="224" t="s">
        <v>1068</v>
      </c>
      <c r="L57" s="223"/>
      <c r="M57" s="223"/>
      <c r="N57" s="223"/>
      <c r="O57" s="223"/>
      <c r="P57" s="94"/>
      <c r="Q57" s="94"/>
      <c r="R57" s="94"/>
      <c r="S57" s="94"/>
      <c r="T57" s="94"/>
      <c r="U57" s="94"/>
      <c r="V57" s="94"/>
      <c r="W57" s="94"/>
      <c r="X57" s="94"/>
      <c r="Y57" s="94"/>
      <c r="Z57" s="94"/>
      <c r="AA57" s="14"/>
      <c r="AB57" s="14"/>
      <c r="AC57" s="14"/>
      <c r="AD57" s="14"/>
      <c r="AE57" s="17"/>
      <c r="AF57" s="9"/>
    </row>
    <row r="58" spans="1:32" ht="13.3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35" customHeight="1" outlineLevel="1" x14ac:dyDescent="0.25">
      <c r="A59" s="7"/>
      <c r="B59" s="98"/>
      <c r="C59" s="18"/>
      <c r="D59" s="18"/>
      <c r="E59" s="18"/>
      <c r="F59" s="14"/>
      <c r="G59" s="89"/>
      <c r="H59" s="93" t="s">
        <v>373</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98" t="s">
        <v>1258</v>
      </c>
      <c r="I60" s="899"/>
      <c r="J60" s="899"/>
      <c r="K60" s="899"/>
      <c r="L60" s="899"/>
      <c r="M60" s="899"/>
      <c r="N60" s="899"/>
      <c r="O60" s="899"/>
      <c r="P60" s="899"/>
      <c r="Q60" s="899"/>
      <c r="R60" s="899"/>
      <c r="S60" s="899"/>
      <c r="T60" s="900"/>
      <c r="U60" s="514"/>
      <c r="V60" s="514"/>
      <c r="W60" s="514"/>
      <c r="X60" s="514"/>
      <c r="Y60" s="514"/>
      <c r="Z60" s="89"/>
      <c r="AA60" s="14"/>
      <c r="AB60" s="14"/>
      <c r="AC60" s="14"/>
      <c r="AD60" s="14"/>
      <c r="AE60" s="17"/>
      <c r="AF60" s="9"/>
    </row>
    <row r="61" spans="1:32" ht="5.0999999999999996" customHeight="1" outlineLevel="1" x14ac:dyDescent="0.25">
      <c r="A61" s="7"/>
      <c r="B61" s="98"/>
      <c r="C61" s="13" t="s">
        <v>118</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121</v>
      </c>
      <c r="H62" s="40"/>
      <c r="I62" s="40"/>
      <c r="J62" s="40"/>
      <c r="K62" s="40"/>
      <c r="L62" s="40"/>
      <c r="M62" s="40"/>
      <c r="N62" s="40"/>
      <c r="O62" s="40"/>
      <c r="P62" s="40"/>
      <c r="Q62" s="40"/>
      <c r="R62" s="40"/>
      <c r="S62" s="40"/>
      <c r="T62" s="96"/>
      <c r="U62" s="96"/>
      <c r="V62" s="96"/>
      <c r="W62" s="96"/>
      <c r="X62" s="96"/>
      <c r="Y62" s="96"/>
      <c r="Z62" s="96"/>
      <c r="AA62" s="96"/>
      <c r="AB62" s="96"/>
      <c r="AC62" s="96"/>
      <c r="AD62" s="97" t="s">
        <v>119</v>
      </c>
      <c r="AE62" s="42" t="s">
        <v>120</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111</v>
      </c>
      <c r="AE66" s="12"/>
      <c r="AF66" s="9"/>
    </row>
    <row r="67" spans="1:32" ht="13.35" customHeight="1" outlineLevel="1" collapsed="1" x14ac:dyDescent="0.25">
      <c r="A67" s="7"/>
      <c r="B67" s="98"/>
      <c r="C67" s="13"/>
      <c r="D67" s="13">
        <v>0</v>
      </c>
      <c r="E67" s="13" t="s">
        <v>1</v>
      </c>
      <c r="F67" s="72"/>
      <c r="G67" s="73" t="s">
        <v>129</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35" customHeight="1" outlineLevel="1" x14ac:dyDescent="0.25">
      <c r="A68" s="7"/>
      <c r="B68" s="98"/>
      <c r="C68" s="13"/>
      <c r="D68" s="13"/>
      <c r="E68" s="18"/>
      <c r="F68" s="76"/>
      <c r="G68" s="77" t="s">
        <v>130</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3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3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3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3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35" customHeight="1" outlineLevel="1" x14ac:dyDescent="0.25">
      <c r="A74" s="7"/>
      <c r="B74" s="98"/>
      <c r="C74" s="18"/>
      <c r="D74" s="18"/>
      <c r="E74" s="18"/>
      <c r="F74" s="18"/>
      <c r="G74" s="24" t="s">
        <v>131</v>
      </c>
      <c r="H74" s="24" t="s">
        <v>132</v>
      </c>
      <c r="I74" s="24"/>
      <c r="J74" s="24" t="s">
        <v>819</v>
      </c>
      <c r="K74" s="24" t="s">
        <v>397</v>
      </c>
      <c r="L74" s="24" t="s">
        <v>790</v>
      </c>
      <c r="M74" s="24" t="s">
        <v>791</v>
      </c>
      <c r="N74" s="24" t="s">
        <v>792</v>
      </c>
      <c r="O74" s="24" t="s">
        <v>793</v>
      </c>
      <c r="P74" s="24" t="s">
        <v>794</v>
      </c>
      <c r="Q74" s="24" t="s">
        <v>795</v>
      </c>
      <c r="R74" s="24" t="s">
        <v>796</v>
      </c>
      <c r="S74" s="24" t="s">
        <v>797</v>
      </c>
      <c r="T74" s="24"/>
      <c r="U74" s="24"/>
      <c r="V74" s="24"/>
      <c r="W74" s="24"/>
      <c r="X74" s="24"/>
      <c r="Y74" s="24"/>
      <c r="Z74" s="24"/>
      <c r="AA74" s="25"/>
      <c r="AB74" s="25"/>
      <c r="AC74" s="25"/>
      <c r="AD74" s="25"/>
      <c r="AE74" s="17"/>
      <c r="AF74" s="9"/>
    </row>
    <row r="75" spans="1:32" ht="5.0999999999999996" customHeight="1" outlineLevel="1" x14ac:dyDescent="0.25">
      <c r="A75" s="7"/>
      <c r="B75" s="98"/>
      <c r="C75" s="13" t="s">
        <v>114</v>
      </c>
      <c r="D75" s="18"/>
      <c r="E75" s="18"/>
      <c r="F75" s="18"/>
      <c r="G75" s="24"/>
      <c r="H75" s="24"/>
      <c r="I75" s="24"/>
      <c r="J75" s="87" t="s">
        <v>115</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35" customHeight="1" outlineLevel="1" x14ac:dyDescent="0.25">
      <c r="A77" s="7"/>
      <c r="B77" s="98"/>
      <c r="C77" s="18"/>
      <c r="D77" s="18"/>
      <c r="E77" s="18"/>
      <c r="F77" s="14"/>
      <c r="G77" s="93" t="s">
        <v>817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35" customHeight="1" outlineLevel="1" x14ac:dyDescent="0.25">
      <c r="A78" s="7"/>
      <c r="B78" s="98"/>
      <c r="C78" s="18"/>
      <c r="D78" s="18"/>
      <c r="E78" s="18"/>
      <c r="F78" s="14"/>
      <c r="G78" s="93" t="s">
        <v>133</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35" customHeight="1" outlineLevel="1" x14ac:dyDescent="0.25">
      <c r="A79" s="7"/>
      <c r="B79" s="98"/>
      <c r="C79" s="18"/>
      <c r="D79" s="18"/>
      <c r="E79" s="18"/>
      <c r="F79" s="14"/>
      <c r="G79" s="93" t="s">
        <v>885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35" customHeight="1" outlineLevel="1" x14ac:dyDescent="0.25">
      <c r="A80" s="7"/>
      <c r="B80" s="98"/>
      <c r="C80" s="18"/>
      <c r="D80" s="18"/>
      <c r="E80" s="18"/>
      <c r="F80" s="14"/>
      <c r="G80" s="94" t="s">
        <v>818</v>
      </c>
      <c r="H80" s="94"/>
      <c r="I80" s="94"/>
      <c r="J80" s="101">
        <v>4.0000000000000001E-3</v>
      </c>
      <c r="K80" s="94" t="s">
        <v>1072</v>
      </c>
      <c r="L80" s="94"/>
      <c r="M80" s="94"/>
      <c r="N80" s="94"/>
      <c r="O80" s="94"/>
      <c r="P80" s="94"/>
      <c r="Q80" s="94"/>
      <c r="R80" s="94"/>
      <c r="S80" s="94"/>
      <c r="T80" s="94"/>
      <c r="U80" s="94"/>
      <c r="V80" s="94"/>
      <c r="W80" s="94"/>
      <c r="X80" s="94"/>
      <c r="Y80" s="94"/>
      <c r="Z80" s="94"/>
      <c r="AA80" s="14"/>
      <c r="AB80" s="14"/>
      <c r="AC80" s="14"/>
      <c r="AD80" s="14"/>
      <c r="AE80" s="17"/>
      <c r="AF80" s="9"/>
    </row>
    <row r="81" spans="1:62" ht="13.3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3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3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118</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119</v>
      </c>
      <c r="AE85" s="42" t="s">
        <v>120</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111</v>
      </c>
      <c r="AE89" s="12"/>
      <c r="AF89" s="9"/>
      <c r="AK89"/>
      <c r="AL89"/>
      <c r="AM89"/>
      <c r="AN89"/>
      <c r="AO89"/>
      <c r="AP89"/>
      <c r="AQ89"/>
      <c r="AR89"/>
      <c r="AS89"/>
      <c r="AT89"/>
      <c r="AU89"/>
      <c r="AV89"/>
      <c r="AW89"/>
      <c r="AX89"/>
      <c r="AY89"/>
      <c r="AZ89"/>
      <c r="BA89"/>
      <c r="BB89"/>
      <c r="BC89"/>
      <c r="BD89"/>
      <c r="BE89"/>
      <c r="BF89"/>
      <c r="BG89"/>
      <c r="BH89"/>
      <c r="BI89"/>
      <c r="BJ89"/>
    </row>
    <row r="90" spans="1:62" s="109" customFormat="1" ht="13.35" customHeight="1" outlineLevel="1" collapsed="1" x14ac:dyDescent="0.25">
      <c r="A90" s="107"/>
      <c r="B90" s="98"/>
      <c r="C90" s="13"/>
      <c r="D90" s="13">
        <v>0</v>
      </c>
      <c r="E90" s="13" t="s">
        <v>1</v>
      </c>
      <c r="F90" s="72"/>
      <c r="G90" s="73" t="s">
        <v>1181</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35" customHeight="1" outlineLevel="1" x14ac:dyDescent="0.25">
      <c r="A91" s="107"/>
      <c r="B91" s="98"/>
      <c r="C91" s="13"/>
      <c r="D91" s="13"/>
      <c r="E91" s="18"/>
      <c r="F91" s="76"/>
      <c r="G91" s="77" t="s">
        <v>1182</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3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3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3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3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3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35" customHeight="1" outlineLevel="1" x14ac:dyDescent="0.25">
      <c r="A97" s="107"/>
      <c r="B97" s="98"/>
      <c r="C97" s="18"/>
      <c r="D97" s="18"/>
      <c r="E97" s="18"/>
      <c r="F97" s="18"/>
      <c r="G97" s="24"/>
      <c r="H97" s="24"/>
      <c r="I97" s="24"/>
      <c r="J97" s="24" t="s">
        <v>374</v>
      </c>
      <c r="K97" s="24" t="s">
        <v>375</v>
      </c>
      <c r="L97" s="24" t="s">
        <v>377</v>
      </c>
      <c r="M97" s="24" t="s">
        <v>378</v>
      </c>
      <c r="N97" s="24" t="s">
        <v>379</v>
      </c>
      <c r="O97" s="24" t="s">
        <v>381</v>
      </c>
      <c r="P97" s="24" t="s">
        <v>883</v>
      </c>
      <c r="Q97" s="24" t="s">
        <v>884</v>
      </c>
      <c r="R97" s="24" t="s">
        <v>1188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114</v>
      </c>
      <c r="D98" s="18"/>
      <c r="E98" s="18"/>
      <c r="F98" s="18"/>
      <c r="G98" s="24"/>
      <c r="H98" s="24"/>
      <c r="I98" s="24"/>
      <c r="J98" s="87" t="s">
        <v>115</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35" customHeight="1" outlineLevel="1" x14ac:dyDescent="0.25">
      <c r="A100" s="107"/>
      <c r="B100" s="98"/>
      <c r="C100" s="18"/>
      <c r="D100" s="18"/>
      <c r="E100" s="18"/>
      <c r="F100" s="14"/>
      <c r="G100" s="94"/>
      <c r="H100" s="94"/>
      <c r="I100" s="94" t="s">
        <v>1183</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3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3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118</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119</v>
      </c>
      <c r="AE104" s="42" t="s">
        <v>120</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968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969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376</v>
      </c>
      <c r="J116" s="102" t="s">
        <v>971</v>
      </c>
      <c r="K116" s="102"/>
      <c r="L116" s="102"/>
      <c r="M116" s="102"/>
      <c r="N116" s="102"/>
      <c r="O116" s="102"/>
      <c r="P116" s="102"/>
      <c r="Q116" s="102"/>
      <c r="R116" s="102"/>
      <c r="S116" s="24"/>
      <c r="T116" s="102" t="s">
        <v>1192</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456</v>
      </c>
      <c r="I117" s="24" t="s">
        <v>38</v>
      </c>
      <c r="J117" s="24" t="s">
        <v>374</v>
      </c>
      <c r="K117" s="24" t="s">
        <v>375</v>
      </c>
      <c r="L117" s="24" t="s">
        <v>377</v>
      </c>
      <c r="M117" s="24" t="s">
        <v>378</v>
      </c>
      <c r="N117" s="24" t="s">
        <v>379</v>
      </c>
      <c r="O117" s="24" t="s">
        <v>381</v>
      </c>
      <c r="P117" s="24" t="s">
        <v>883</v>
      </c>
      <c r="Q117" s="24" t="s">
        <v>884</v>
      </c>
      <c r="R117" s="24" t="s">
        <v>1188</v>
      </c>
      <c r="S117" s="24"/>
      <c r="T117" s="24" t="s">
        <v>382</v>
      </c>
      <c r="U117" s="24" t="s">
        <v>134</v>
      </c>
      <c r="V117" s="24" t="s">
        <v>135</v>
      </c>
      <c r="W117" s="24" t="s">
        <v>136</v>
      </c>
      <c r="X117" s="24" t="s">
        <v>137</v>
      </c>
      <c r="Y117" s="24" t="s">
        <v>138</v>
      </c>
      <c r="Z117" s="24" t="s">
        <v>139</v>
      </c>
      <c r="AA117" s="24" t="s">
        <v>140</v>
      </c>
      <c r="AB117" s="24" t="s">
        <v>141</v>
      </c>
      <c r="AC117" s="24" t="s">
        <v>142</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115</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9" t="s">
        <v>819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9" t="s">
        <v>397</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790</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791</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792</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793</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794</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795</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796</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797</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120</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111</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35" customHeight="1" outlineLevel="1" collapsed="1" x14ac:dyDescent="0.25">
      <c r="A137" s="107"/>
      <c r="B137" s="98"/>
      <c r="C137" s="13"/>
      <c r="D137" s="13">
        <v>0</v>
      </c>
      <c r="E137" s="13" t="s">
        <v>1</v>
      </c>
      <c r="F137" s="72"/>
      <c r="G137" s="73" t="s">
        <v>153</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35" customHeight="1" outlineLevel="1" x14ac:dyDescent="0.25">
      <c r="A138" s="107"/>
      <c r="B138" s="98"/>
      <c r="C138" s="13"/>
      <c r="D138" s="13"/>
      <c r="E138" s="18"/>
      <c r="F138" s="76"/>
      <c r="G138" s="77" t="s">
        <v>154</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3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3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3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3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3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3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114</v>
      </c>
      <c r="D145" s="18"/>
      <c r="E145" s="18"/>
      <c r="F145" s="18"/>
      <c r="G145" s="24"/>
      <c r="H145" s="24"/>
      <c r="I145" s="24"/>
      <c r="J145" s="87" t="s">
        <v>115</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35" customHeight="1" outlineLevel="1" x14ac:dyDescent="0.25">
      <c r="A147" s="107"/>
      <c r="B147" s="98"/>
      <c r="C147" s="18"/>
      <c r="D147" s="18"/>
      <c r="E147" s="18"/>
      <c r="F147" s="14"/>
      <c r="G147" s="89"/>
      <c r="H147" s="89" t="s">
        <v>157</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35" customHeight="1" outlineLevel="1" x14ac:dyDescent="0.25">
      <c r="A148" s="107"/>
      <c r="B148" s="98"/>
      <c r="C148" s="18"/>
      <c r="D148" s="18"/>
      <c r="E148" s="18"/>
      <c r="F148" s="14"/>
      <c r="G148" s="89"/>
      <c r="H148" s="89"/>
      <c r="I148" s="89" t="s">
        <v>1118</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35" customHeight="1" outlineLevel="1" x14ac:dyDescent="0.25">
      <c r="A149" s="107"/>
      <c r="B149" s="98"/>
      <c r="C149" s="18"/>
      <c r="D149" s="18"/>
      <c r="E149" s="18"/>
      <c r="F149" s="14"/>
      <c r="G149" s="89"/>
      <c r="H149" s="89" t="s">
        <v>158</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35" customHeight="1" outlineLevel="1" x14ac:dyDescent="0.25">
      <c r="A150" s="107"/>
      <c r="B150" s="98"/>
      <c r="C150" s="18"/>
      <c r="D150" s="18"/>
      <c r="E150" s="18"/>
      <c r="F150" s="14"/>
      <c r="G150" s="89"/>
      <c r="H150" s="89"/>
      <c r="I150" s="89" t="s">
        <v>1118</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35" customHeight="1" outlineLevel="1" x14ac:dyDescent="0.25">
      <c r="A151" s="107"/>
      <c r="B151" s="98"/>
      <c r="C151" s="18"/>
      <c r="D151" s="18"/>
      <c r="E151" s="18"/>
      <c r="F151" s="14"/>
      <c r="G151" s="89"/>
      <c r="H151" s="89" t="s">
        <v>269</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35" customHeight="1" outlineLevel="1" x14ac:dyDescent="0.25">
      <c r="A152" s="107"/>
      <c r="B152" s="98"/>
      <c r="C152" s="18"/>
      <c r="D152" s="18"/>
      <c r="E152" s="18"/>
      <c r="F152" s="14"/>
      <c r="G152" s="89"/>
      <c r="H152" s="89"/>
      <c r="I152" s="89" t="s">
        <v>1118</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35" customHeight="1" outlineLevel="1" x14ac:dyDescent="0.25">
      <c r="A153" s="107"/>
      <c r="B153" s="98"/>
      <c r="C153" s="18"/>
      <c r="D153" s="18"/>
      <c r="E153" s="18"/>
      <c r="F153" s="14"/>
      <c r="G153" s="89"/>
      <c r="H153" s="89" t="s">
        <v>159</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35" customHeight="1" outlineLevel="1" x14ac:dyDescent="0.25">
      <c r="A154" s="107"/>
      <c r="B154" s="98"/>
      <c r="C154" s="18"/>
      <c r="D154" s="18"/>
      <c r="E154" s="18"/>
      <c r="F154" s="14"/>
      <c r="G154" s="89"/>
      <c r="H154" s="89"/>
      <c r="I154" s="89" t="s">
        <v>1118</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35" customHeight="1" outlineLevel="1" x14ac:dyDescent="0.25">
      <c r="A155" s="107"/>
      <c r="B155" s="98"/>
      <c r="C155" s="18"/>
      <c r="D155" s="18"/>
      <c r="E155" s="18"/>
      <c r="F155" s="14"/>
      <c r="G155" s="89"/>
      <c r="H155" s="89" t="s">
        <v>320</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35" customHeight="1" outlineLevel="1" x14ac:dyDescent="0.25">
      <c r="A156" s="107"/>
      <c r="B156" s="98"/>
      <c r="C156" s="18"/>
      <c r="D156" s="18"/>
      <c r="E156" s="18"/>
      <c r="F156" s="14"/>
      <c r="G156" s="89"/>
      <c r="H156" s="193" t="s">
        <v>321</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3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35" customHeight="1" outlineLevel="1" x14ac:dyDescent="0.25">
      <c r="A158" s="107"/>
      <c r="B158" s="98"/>
      <c r="C158" s="18"/>
      <c r="D158" s="18"/>
      <c r="E158" s="18"/>
      <c r="F158" s="14"/>
      <c r="G158" s="124" t="s">
        <v>160</v>
      </c>
      <c r="H158" s="89" t="s">
        <v>161</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35" customHeight="1" outlineLevel="1" x14ac:dyDescent="0.25">
      <c r="A159" s="107"/>
      <c r="B159" s="98"/>
      <c r="C159" s="18"/>
      <c r="D159" s="18"/>
      <c r="E159" s="18"/>
      <c r="F159" s="14"/>
      <c r="G159" s="89"/>
      <c r="H159" s="89" t="s">
        <v>162</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3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35" customHeight="1" outlineLevel="1" x14ac:dyDescent="0.25">
      <c r="A161" s="107"/>
      <c r="B161" s="98"/>
      <c r="C161" s="18"/>
      <c r="D161" s="18"/>
      <c r="E161" s="18"/>
      <c r="F161" s="14"/>
      <c r="G161" s="89"/>
      <c r="H161" s="125" t="s">
        <v>262</v>
      </c>
      <c r="I161" s="125"/>
      <c r="J161" s="125"/>
      <c r="K161" s="125"/>
      <c r="L161" s="126" t="s">
        <v>376</v>
      </c>
      <c r="M161" s="127" t="s">
        <v>163</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35" customHeight="1" outlineLevel="1" x14ac:dyDescent="0.25">
      <c r="A162" s="107"/>
      <c r="B162" s="98"/>
      <c r="C162" s="18"/>
      <c r="D162" s="18"/>
      <c r="E162" s="18"/>
      <c r="F162" s="14"/>
      <c r="G162" s="94"/>
      <c r="H162" s="128"/>
      <c r="I162" s="128"/>
      <c r="J162" s="128"/>
      <c r="K162" s="128"/>
      <c r="L162" s="129" t="s">
        <v>38</v>
      </c>
      <c r="M162" s="129" t="s">
        <v>374</v>
      </c>
      <c r="N162" s="129" t="s">
        <v>375</v>
      </c>
      <c r="O162" s="129" t="s">
        <v>377</v>
      </c>
      <c r="P162" s="129" t="s">
        <v>378</v>
      </c>
      <c r="Q162" s="129" t="s">
        <v>379</v>
      </c>
      <c r="R162" s="129" t="s">
        <v>381</v>
      </c>
      <c r="S162" s="129" t="s">
        <v>883</v>
      </c>
      <c r="T162" s="129" t="s">
        <v>884</v>
      </c>
      <c r="U162" s="129" t="s">
        <v>1188</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35" customHeight="1" outlineLevel="1" x14ac:dyDescent="0.25">
      <c r="A163" s="107"/>
      <c r="B163" s="98"/>
      <c r="C163" s="18"/>
      <c r="D163" s="18"/>
      <c r="E163" s="18"/>
      <c r="F163" s="14"/>
      <c r="G163" s="94"/>
      <c r="H163" s="88" t="s">
        <v>164</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35" customHeight="1" outlineLevel="1" x14ac:dyDescent="0.25">
      <c r="A164" s="107"/>
      <c r="B164" s="98"/>
      <c r="C164" s="18"/>
      <c r="D164" s="18"/>
      <c r="E164" s="18"/>
      <c r="F164" s="14"/>
      <c r="G164" s="94"/>
      <c r="H164" s="94" t="s">
        <v>165</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35" customHeight="1" outlineLevel="1" x14ac:dyDescent="0.25">
      <c r="A165" s="107"/>
      <c r="B165" s="98"/>
      <c r="C165" s="18"/>
      <c r="D165" s="18"/>
      <c r="E165" s="18"/>
      <c r="F165" s="14"/>
      <c r="G165" s="94"/>
      <c r="H165" s="94" t="s">
        <v>166</v>
      </c>
      <c r="I165" s="94"/>
      <c r="J165" s="94"/>
      <c r="K165" s="94"/>
      <c r="L165" s="99">
        <v>1</v>
      </c>
      <c r="M165" s="89"/>
      <c r="N165" s="89"/>
      <c r="O165" s="89"/>
      <c r="P165" s="89"/>
      <c r="Q165" s="89"/>
      <c r="R165" s="89"/>
      <c r="S165" s="89"/>
      <c r="T165" s="89"/>
      <c r="U165" s="132" t="s">
        <v>167</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3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270</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118</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119</v>
      </c>
      <c r="AE168" s="42" t="s">
        <v>120</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111</v>
      </c>
      <c r="AE172" s="12"/>
      <c r="AF172" s="9"/>
    </row>
    <row r="173" spans="1:62" ht="13.35" customHeight="1" outlineLevel="1" collapsed="1" x14ac:dyDescent="0.25">
      <c r="A173" s="7"/>
      <c r="B173" s="98"/>
      <c r="C173" s="13"/>
      <c r="D173" s="13">
        <v>0</v>
      </c>
      <c r="E173" s="13" t="s">
        <v>1</v>
      </c>
      <c r="F173" s="72"/>
      <c r="G173" s="73" t="s">
        <v>970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35" customHeight="1" outlineLevel="1" x14ac:dyDescent="0.25">
      <c r="A174" s="7"/>
      <c r="B174" s="98"/>
      <c r="C174" s="13"/>
      <c r="D174" s="13"/>
      <c r="E174" s="18"/>
      <c r="F174" s="76"/>
      <c r="G174" s="77" t="s">
        <v>972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35" customHeight="1" outlineLevel="1" x14ac:dyDescent="0.25">
      <c r="A175" s="7"/>
      <c r="B175" s="98"/>
      <c r="C175" s="18"/>
      <c r="D175" s="13"/>
      <c r="E175" s="18"/>
      <c r="F175" s="76"/>
      <c r="G175" s="80">
        <v>37998.514178240737</v>
      </c>
      <c r="H175" s="81">
        <v>37998.514178240737</v>
      </c>
      <c r="I175" s="77"/>
      <c r="J175" s="77"/>
      <c r="K175" s="84" t="s">
        <v>973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35" customHeight="1" outlineLevel="1" x14ac:dyDescent="0.25">
      <c r="A176" s="7"/>
      <c r="B176" s="98"/>
      <c r="C176" s="18">
        <v>1</v>
      </c>
      <c r="D176" s="13"/>
      <c r="E176" s="18"/>
      <c r="F176" s="82"/>
      <c r="G176" s="83"/>
      <c r="H176" s="84"/>
      <c r="I176" s="84"/>
      <c r="J176" s="84"/>
      <c r="K176" t="s">
        <v>327</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3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3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35" customHeight="1" outlineLevel="1" x14ac:dyDescent="0.25">
      <c r="A179" s="7"/>
      <c r="B179" s="98"/>
      <c r="C179" s="18"/>
      <c r="D179" s="18"/>
      <c r="E179" s="18"/>
      <c r="F179" s="18"/>
      <c r="G179" s="24"/>
      <c r="H179" s="24"/>
      <c r="I179" s="24"/>
      <c r="J179" s="24"/>
      <c r="K179" s="24"/>
      <c r="L179" s="102"/>
      <c r="M179" s="102" t="s">
        <v>144</v>
      </c>
      <c r="N179" s="24"/>
      <c r="O179" s="24"/>
      <c r="P179" s="24"/>
      <c r="Q179" s="24"/>
      <c r="R179" s="24"/>
      <c r="S179" s="24"/>
      <c r="T179" s="24"/>
      <c r="U179" s="24"/>
      <c r="V179" s="24"/>
      <c r="W179" s="24"/>
      <c r="X179" s="24"/>
      <c r="Y179" s="24"/>
      <c r="Z179" s="24"/>
      <c r="AA179" s="25"/>
      <c r="AB179" s="25"/>
      <c r="AC179" s="25"/>
      <c r="AD179" s="25"/>
      <c r="AE179" s="17"/>
      <c r="AF179" s="9"/>
    </row>
    <row r="180" spans="1:60" ht="13.35" customHeight="1" outlineLevel="1" x14ac:dyDescent="0.25">
      <c r="A180" s="7"/>
      <c r="B180" s="98"/>
      <c r="C180" s="18"/>
      <c r="D180" s="18"/>
      <c r="E180" s="18"/>
      <c r="F180" s="18"/>
      <c r="G180" s="118"/>
      <c r="H180" s="118" t="s">
        <v>145</v>
      </c>
      <c r="I180" s="118" t="s">
        <v>146</v>
      </c>
      <c r="J180" s="118" t="s">
        <v>147</v>
      </c>
      <c r="K180" s="118" t="s">
        <v>148</v>
      </c>
      <c r="L180" s="118" t="s">
        <v>149</v>
      </c>
      <c r="M180" s="118" t="s">
        <v>326</v>
      </c>
      <c r="N180" s="118" t="s">
        <v>150</v>
      </c>
      <c r="O180" s="24" t="s">
        <v>1121</v>
      </c>
      <c r="P180" s="24"/>
      <c r="Q180" s="24"/>
      <c r="R180" s="24"/>
      <c r="S180" s="24"/>
      <c r="T180" s="24"/>
      <c r="U180" s="24"/>
      <c r="V180" s="24"/>
      <c r="W180" s="24"/>
      <c r="X180" s="24"/>
      <c r="Y180" s="24"/>
      <c r="Z180" s="24"/>
      <c r="AA180" s="25"/>
      <c r="AB180" s="25"/>
      <c r="AC180" s="25"/>
      <c r="AD180" s="25"/>
      <c r="AE180" s="17"/>
      <c r="AF180" s="9"/>
    </row>
    <row r="181" spans="1:60" ht="13.35" customHeight="1" outlineLevel="1" x14ac:dyDescent="0.25">
      <c r="A181" s="7"/>
      <c r="B181" s="98"/>
      <c r="C181" s="18"/>
      <c r="D181" s="18"/>
      <c r="E181" s="18"/>
      <c r="F181" s="14"/>
      <c r="G181" s="807"/>
      <c r="H181" s="120" t="s">
        <v>1185</v>
      </c>
      <c r="I181" s="120" t="s">
        <v>1185</v>
      </c>
      <c r="J181" s="120" t="s">
        <v>1185</v>
      </c>
      <c r="K181" s="120" t="s">
        <v>1185</v>
      </c>
      <c r="L181" s="120" t="s">
        <v>1185</v>
      </c>
      <c r="M181" s="120" t="s">
        <v>1129</v>
      </c>
      <c r="N181" s="194">
        <v>1</v>
      </c>
      <c r="O181" s="89">
        <v>0</v>
      </c>
      <c r="P181" s="89"/>
      <c r="Q181" s="89"/>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118</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119</v>
      </c>
      <c r="AE183" s="42" t="s">
        <v>120</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35" customHeight="1" outlineLevel="1" collapsed="1" x14ac:dyDescent="0.25">
      <c r="A188" s="107"/>
      <c r="B188" s="98"/>
      <c r="C188" s="13"/>
      <c r="D188" s="13">
        <v>0</v>
      </c>
      <c r="E188" s="13" t="s">
        <v>1</v>
      </c>
      <c r="F188" s="72"/>
      <c r="G188" s="73" t="s">
        <v>322</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35" customHeight="1" outlineLevel="1" x14ac:dyDescent="0.25">
      <c r="A189" s="107"/>
      <c r="B189" s="98"/>
      <c r="C189" s="13"/>
      <c r="D189" s="13"/>
      <c r="E189" s="18"/>
      <c r="F189" s="76"/>
      <c r="G189" s="77" t="s">
        <v>168</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3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3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35" customHeight="1" outlineLevel="1" x14ac:dyDescent="0.25">
      <c r="A192" s="107"/>
      <c r="B192" s="98"/>
      <c r="C192" s="18"/>
      <c r="D192" s="18"/>
      <c r="E192" s="18"/>
      <c r="F192" s="18"/>
      <c r="G192" s="23"/>
      <c r="H192" s="23"/>
      <c r="I192" s="23"/>
      <c r="J192" s="23"/>
      <c r="K192" s="135" t="s">
        <v>1094</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3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35" customHeight="1" outlineLevel="1" x14ac:dyDescent="0.25">
      <c r="A194" s="107"/>
      <c r="B194" s="98"/>
      <c r="C194" s="18"/>
      <c r="D194" s="18"/>
      <c r="E194" s="18"/>
      <c r="F194" s="18"/>
      <c r="G194" s="24"/>
      <c r="H194" s="24"/>
      <c r="I194" s="24" t="s">
        <v>456</v>
      </c>
      <c r="J194" s="24" t="s">
        <v>751</v>
      </c>
      <c r="K194" s="102" t="s">
        <v>169</v>
      </c>
      <c r="L194" s="102"/>
      <c r="M194" s="24"/>
      <c r="N194" s="24"/>
      <c r="O194" s="24"/>
      <c r="P194" s="24"/>
      <c r="Q194" s="24"/>
      <c r="R194" s="24"/>
      <c r="S194" s="24"/>
      <c r="T194" s="24"/>
      <c r="U194" s="24"/>
      <c r="V194" s="102" t="s">
        <v>170</v>
      </c>
      <c r="W194" s="102"/>
      <c r="X194" s="24"/>
      <c r="Y194" s="24"/>
      <c r="Z194" s="24"/>
      <c r="AA194" s="24"/>
      <c r="AB194" s="24"/>
      <c r="AC194" s="24"/>
      <c r="AD194" s="24"/>
      <c r="AE194" s="102" t="s">
        <v>380</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35" customHeight="1" outlineLevel="1" x14ac:dyDescent="0.25">
      <c r="A195" s="107"/>
      <c r="B195" s="98"/>
      <c r="C195" s="18"/>
      <c r="D195" s="18"/>
      <c r="E195" s="18"/>
      <c r="F195" s="18"/>
      <c r="G195" s="24"/>
      <c r="H195" s="24"/>
      <c r="I195" s="24"/>
      <c r="J195" s="24"/>
      <c r="K195" s="24" t="s">
        <v>374</v>
      </c>
      <c r="L195" s="24" t="s">
        <v>375</v>
      </c>
      <c r="M195" s="24" t="s">
        <v>377</v>
      </c>
      <c r="N195" s="24" t="s">
        <v>378</v>
      </c>
      <c r="O195" s="24" t="s">
        <v>379</v>
      </c>
      <c r="P195" s="24" t="s">
        <v>381</v>
      </c>
      <c r="Q195" s="24" t="s">
        <v>883</v>
      </c>
      <c r="R195" s="24" t="s">
        <v>884</v>
      </c>
      <c r="S195" s="24" t="s">
        <v>1188</v>
      </c>
      <c r="T195" s="24"/>
      <c r="U195" s="24"/>
      <c r="V195" s="24" t="s">
        <v>374</v>
      </c>
      <c r="W195" s="24" t="s">
        <v>375</v>
      </c>
      <c r="X195" s="24" t="s">
        <v>377</v>
      </c>
      <c r="Y195" s="24" t="s">
        <v>378</v>
      </c>
      <c r="Z195" s="24" t="s">
        <v>379</v>
      </c>
      <c r="AA195" s="24" t="s">
        <v>381</v>
      </c>
      <c r="AB195" s="24" t="s">
        <v>883</v>
      </c>
      <c r="AC195" s="24" t="s">
        <v>884</v>
      </c>
      <c r="AD195" s="24" t="s">
        <v>1188</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35" customHeight="1" outlineLevel="1" x14ac:dyDescent="0.25">
      <c r="A196" s="107"/>
      <c r="B196" s="98"/>
      <c r="C196" s="18"/>
      <c r="D196" s="18"/>
      <c r="E196" s="18"/>
      <c r="F196" s="14"/>
      <c r="G196" s="89"/>
      <c r="H196" s="89"/>
      <c r="I196" s="104" t="s">
        <v>819</v>
      </c>
      <c r="J196" s="104" t="s">
        <v>384</v>
      </c>
      <c r="K196" s="250">
        <f>$O196</f>
        <v>80</v>
      </c>
      <c r="L196" s="250">
        <f t="shared" ref="L196:N212" si="7">$O196</f>
        <v>80</v>
      </c>
      <c r="M196" s="250">
        <f t="shared" si="7"/>
        <v>80</v>
      </c>
      <c r="N196" s="250">
        <f t="shared" si="7"/>
        <v>80</v>
      </c>
      <c r="O196" s="137">
        <v>80</v>
      </c>
      <c r="P196" s="137">
        <v>0</v>
      </c>
      <c r="Q196" s="137">
        <v>0</v>
      </c>
      <c r="R196" s="137">
        <v>0</v>
      </c>
      <c r="S196" s="137">
        <v>0</v>
      </c>
      <c r="T196" s="89"/>
      <c r="U196" s="104" t="s">
        <v>382</v>
      </c>
      <c r="V196" s="6">
        <f t="shared" ref="V196:V259" si="8">0.55*$Z196*(K196/$O196)</f>
        <v>0.33000000000000007</v>
      </c>
      <c r="W196" s="6">
        <f>0.85*$Z196*(L196/$O196)</f>
        <v>0.51</v>
      </c>
      <c r="X196" s="6">
        <f t="shared" ref="X196:X259" si="9">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35" customHeight="1" outlineLevel="1" x14ac:dyDescent="0.25">
      <c r="A197" s="107"/>
      <c r="B197" s="98"/>
      <c r="C197" s="18"/>
      <c r="D197" s="18"/>
      <c r="E197" s="18"/>
      <c r="F197" s="14"/>
      <c r="G197" s="89"/>
      <c r="H197" s="89"/>
      <c r="I197" s="104"/>
      <c r="J197" s="104" t="s">
        <v>385</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134</v>
      </c>
      <c r="V197" s="6">
        <f t="shared" si="8"/>
        <v>6.3819642857142815</v>
      </c>
      <c r="W197" s="6">
        <f>0.85*$Z197*(L197/$O197)</f>
        <v>9.8630357142857079</v>
      </c>
      <c r="X197" s="6">
        <f t="shared" si="9"/>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35" customHeight="1" outlineLevel="1" x14ac:dyDescent="0.25">
      <c r="A198" s="107"/>
      <c r="B198" s="98"/>
      <c r="C198" s="18"/>
      <c r="D198" s="18"/>
      <c r="E198" s="18"/>
      <c r="F198" s="14"/>
      <c r="G198" s="89"/>
      <c r="H198" s="89"/>
      <c r="I198" s="104"/>
      <c r="J198" s="104" t="s">
        <v>386</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135</v>
      </c>
      <c r="V198" s="6">
        <f t="shared" si="8"/>
        <v>10.530919999999993</v>
      </c>
      <c r="W198" s="6">
        <f>0.85*$Z198*(L198/$O198)</f>
        <v>16.275058181818167</v>
      </c>
      <c r="X198" s="6">
        <f t="shared" si="9"/>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35" customHeight="1" outlineLevel="1" x14ac:dyDescent="0.25">
      <c r="A199" s="107"/>
      <c r="B199" s="98"/>
      <c r="C199" s="18"/>
      <c r="D199" s="18"/>
      <c r="E199" s="18"/>
      <c r="F199" s="14"/>
      <c r="G199" s="89"/>
      <c r="H199" s="89"/>
      <c r="I199" s="104"/>
      <c r="J199" s="104" t="s">
        <v>387</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136</v>
      </c>
      <c r="V199" s="6">
        <f t="shared" si="8"/>
        <v>14.115514285714319</v>
      </c>
      <c r="W199" s="138">
        <f>0.7*$Z199*(L199/$O199)</f>
        <v>17.965200000000042</v>
      </c>
      <c r="X199" s="6">
        <f t="shared" si="9"/>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35" customHeight="1" outlineLevel="1" x14ac:dyDescent="0.25">
      <c r="A200" s="107"/>
      <c r="B200" s="98"/>
      <c r="C200" s="18"/>
      <c r="D200" s="18"/>
      <c r="E200" s="18"/>
      <c r="F200" s="14"/>
      <c r="G200" s="89"/>
      <c r="H200" s="89"/>
      <c r="I200" s="104"/>
      <c r="J200" s="104" t="s">
        <v>388</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137</v>
      </c>
      <c r="V200" s="6">
        <f t="shared" si="8"/>
        <v>27.797726785714303</v>
      </c>
      <c r="W200" s="6">
        <f t="shared" ref="W200:W207" si="11">0.85*$Z200*(L200/$O200)</f>
        <v>42.960123214285737</v>
      </c>
      <c r="X200" s="6">
        <f t="shared" si="9"/>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35" customHeight="1" outlineLevel="1" x14ac:dyDescent="0.25">
      <c r="A201" s="107"/>
      <c r="B201" s="98"/>
      <c r="C201" s="18"/>
      <c r="D201" s="18"/>
      <c r="E201" s="18"/>
      <c r="F201" s="14"/>
      <c r="G201" s="89"/>
      <c r="H201" s="89"/>
      <c r="I201" s="104"/>
      <c r="J201" s="104" t="s">
        <v>389</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138</v>
      </c>
      <c r="V201" s="6">
        <f t="shared" si="8"/>
        <v>32.33447799999994</v>
      </c>
      <c r="W201" s="6">
        <f t="shared" si="11"/>
        <v>49.9714659999999</v>
      </c>
      <c r="X201" s="6">
        <f t="shared" si="9"/>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35" customHeight="1" outlineLevel="1" x14ac:dyDescent="0.25">
      <c r="A202" s="107"/>
      <c r="B202" s="98"/>
      <c r="C202" s="18"/>
      <c r="D202" s="18"/>
      <c r="E202" s="18"/>
      <c r="F202" s="14"/>
      <c r="G202" s="89"/>
      <c r="H202" s="89"/>
      <c r="I202" s="104"/>
      <c r="J202" s="104" t="s">
        <v>390</v>
      </c>
      <c r="K202" s="250">
        <f t="shared" si="10"/>
        <v>80</v>
      </c>
      <c r="L202" s="250">
        <f t="shared" si="7"/>
        <v>80</v>
      </c>
      <c r="M202" s="250">
        <f t="shared" si="7"/>
        <v>80</v>
      </c>
      <c r="N202" s="250">
        <f t="shared" si="7"/>
        <v>80</v>
      </c>
      <c r="O202" s="137">
        <v>80</v>
      </c>
      <c r="P202" s="137">
        <v>0</v>
      </c>
      <c r="Q202" s="137">
        <v>0</v>
      </c>
      <c r="R202" s="137">
        <v>0</v>
      </c>
      <c r="S202" s="137">
        <v>0</v>
      </c>
      <c r="T202" s="89"/>
      <c r="U202" s="104" t="s">
        <v>139</v>
      </c>
      <c r="V202" s="6">
        <f t="shared" si="8"/>
        <v>0.39600000000000007</v>
      </c>
      <c r="W202" s="6">
        <f t="shared" si="11"/>
        <v>0.6120000000000001</v>
      </c>
      <c r="X202" s="6">
        <f t="shared" si="9"/>
        <v>0.64800000000000013</v>
      </c>
      <c r="Y202" s="6">
        <f t="shared" ref="Y202:Y209" si="12">$Z202*(N202/$O202)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35" customHeight="1" outlineLevel="1" x14ac:dyDescent="0.25">
      <c r="A203" s="107"/>
      <c r="B203" s="98"/>
      <c r="C203" s="18"/>
      <c r="D203" s="18"/>
      <c r="E203" s="18"/>
      <c r="F203" s="14"/>
      <c r="G203" s="89"/>
      <c r="H203" s="89"/>
      <c r="I203" s="104"/>
      <c r="J203" s="104" t="s">
        <v>391</v>
      </c>
      <c r="K203" s="250">
        <f t="shared" si="10"/>
        <v>80</v>
      </c>
      <c r="L203" s="250">
        <f t="shared" si="7"/>
        <v>80</v>
      </c>
      <c r="M203" s="250">
        <f t="shared" si="7"/>
        <v>80</v>
      </c>
      <c r="N203" s="250">
        <f t="shared" si="7"/>
        <v>80</v>
      </c>
      <c r="O203" s="137">
        <v>80</v>
      </c>
      <c r="P203" s="137">
        <v>0</v>
      </c>
      <c r="Q203" s="137">
        <v>0</v>
      </c>
      <c r="R203" s="137">
        <v>0</v>
      </c>
      <c r="S203" s="137">
        <v>0</v>
      </c>
      <c r="T203" s="89"/>
      <c r="U203" s="104" t="s">
        <v>140</v>
      </c>
      <c r="V203" s="6">
        <f t="shared" si="8"/>
        <v>0.39600000000000007</v>
      </c>
      <c r="W203" s="6">
        <f t="shared" si="11"/>
        <v>0.6120000000000001</v>
      </c>
      <c r="X203" s="6">
        <f t="shared" si="9"/>
        <v>0.64800000000000013</v>
      </c>
      <c r="Y203" s="6">
        <f t="shared" si="12"/>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35" customHeight="1" outlineLevel="1" x14ac:dyDescent="0.25">
      <c r="A204" s="107"/>
      <c r="B204" s="98"/>
      <c r="C204" s="18"/>
      <c r="D204" s="18"/>
      <c r="E204" s="18"/>
      <c r="F204" s="14"/>
      <c r="G204" s="89"/>
      <c r="H204" s="89"/>
      <c r="I204" s="104"/>
      <c r="J204" s="104" t="s">
        <v>392</v>
      </c>
      <c r="K204" s="250">
        <f t="shared" si="10"/>
        <v>80</v>
      </c>
      <c r="L204" s="250">
        <f t="shared" si="7"/>
        <v>80</v>
      </c>
      <c r="M204" s="250">
        <f t="shared" si="7"/>
        <v>80</v>
      </c>
      <c r="N204" s="250">
        <f t="shared" si="7"/>
        <v>80</v>
      </c>
      <c r="O204" s="137">
        <v>80</v>
      </c>
      <c r="P204" s="137">
        <v>0</v>
      </c>
      <c r="Q204" s="137">
        <v>0</v>
      </c>
      <c r="R204" s="137">
        <v>0</v>
      </c>
      <c r="S204" s="137">
        <v>0</v>
      </c>
      <c r="T204" s="89"/>
      <c r="U204" s="104" t="s">
        <v>141</v>
      </c>
      <c r="V204" s="6">
        <f t="shared" si="8"/>
        <v>0.39600000000000007</v>
      </c>
      <c r="W204" s="6">
        <f t="shared" si="11"/>
        <v>0.6120000000000001</v>
      </c>
      <c r="X204" s="6">
        <f t="shared" si="9"/>
        <v>0.64800000000000013</v>
      </c>
      <c r="Y204" s="6">
        <f t="shared" si="12"/>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35" customHeight="1" outlineLevel="1" x14ac:dyDescent="0.25">
      <c r="A205" s="107"/>
      <c r="B205" s="98"/>
      <c r="C205" s="18"/>
      <c r="D205" s="18"/>
      <c r="E205" s="18"/>
      <c r="F205" s="14"/>
      <c r="G205" s="89"/>
      <c r="H205" s="89"/>
      <c r="I205" s="104"/>
      <c r="J205" s="104" t="s">
        <v>393</v>
      </c>
      <c r="K205" s="250">
        <f t="shared" si="10"/>
        <v>80</v>
      </c>
      <c r="L205" s="250">
        <f t="shared" si="7"/>
        <v>80</v>
      </c>
      <c r="M205" s="250">
        <f t="shared" si="7"/>
        <v>80</v>
      </c>
      <c r="N205" s="250">
        <f t="shared" si="7"/>
        <v>80</v>
      </c>
      <c r="O205" s="137">
        <v>80</v>
      </c>
      <c r="P205" s="137">
        <v>0</v>
      </c>
      <c r="Q205" s="137">
        <v>0</v>
      </c>
      <c r="R205" s="137">
        <v>0</v>
      </c>
      <c r="S205" s="137">
        <v>0</v>
      </c>
      <c r="T205" s="89"/>
      <c r="U205" s="104" t="s">
        <v>142</v>
      </c>
      <c r="V205" s="6">
        <f t="shared" si="8"/>
        <v>0.39600000000000007</v>
      </c>
      <c r="W205" s="6">
        <f t="shared" si="11"/>
        <v>0.6120000000000001</v>
      </c>
      <c r="X205" s="6">
        <f t="shared" si="9"/>
        <v>0.64800000000000013</v>
      </c>
      <c r="Y205" s="6">
        <f t="shared" si="12"/>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35" customHeight="1" outlineLevel="2" x14ac:dyDescent="0.25">
      <c r="A206" s="107"/>
      <c r="B206" s="98"/>
      <c r="C206" s="18"/>
      <c r="D206" s="18"/>
      <c r="E206" s="18"/>
      <c r="F206" s="14"/>
      <c r="G206" s="89"/>
      <c r="H206" s="89"/>
      <c r="I206" s="104" t="s">
        <v>397</v>
      </c>
      <c r="J206" s="104" t="s">
        <v>384</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382</v>
      </c>
      <c r="V206" s="6">
        <f t="shared" si="8"/>
        <v>7.4919260204081661</v>
      </c>
      <c r="W206" s="6">
        <f t="shared" si="11"/>
        <v>11.578431122448983</v>
      </c>
      <c r="X206" s="6">
        <f t="shared" si="9"/>
        <v>12.259515306122452</v>
      </c>
      <c r="Y206" s="6">
        <f t="shared" si="12"/>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35" customHeight="1" outlineLevel="2" x14ac:dyDescent="0.25">
      <c r="A207" s="107"/>
      <c r="B207" s="98"/>
      <c r="C207" s="18"/>
      <c r="D207" s="18"/>
      <c r="E207" s="18"/>
      <c r="F207" s="14"/>
      <c r="G207" s="89"/>
      <c r="H207" s="89"/>
      <c r="I207" s="104"/>
      <c r="J207" s="104" t="s">
        <v>385</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134</v>
      </c>
      <c r="V207" s="6">
        <f t="shared" si="8"/>
        <v>11.404670918367351</v>
      </c>
      <c r="W207" s="6">
        <f t="shared" si="11"/>
        <v>17.625400510204088</v>
      </c>
      <c r="X207" s="6">
        <f t="shared" si="9"/>
        <v>18.662188775510209</v>
      </c>
      <c r="Y207" s="6">
        <f t="shared" si="12"/>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35" customHeight="1" outlineLevel="2" x14ac:dyDescent="0.25">
      <c r="A208" s="107"/>
      <c r="B208" s="98"/>
      <c r="C208" s="18"/>
      <c r="D208" s="18"/>
      <c r="E208" s="18"/>
      <c r="F208" s="14"/>
      <c r="G208" s="89"/>
      <c r="H208" s="89"/>
      <c r="I208" s="104"/>
      <c r="J208" s="104" t="s">
        <v>386</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135</v>
      </c>
      <c r="V208" s="6">
        <f t="shared" si="8"/>
        <v>14.571120535714281</v>
      </c>
      <c r="W208" s="138">
        <f>0.7*$Z208*(L208/$O208)</f>
        <v>18.545062499999993</v>
      </c>
      <c r="X208" s="6">
        <f t="shared" si="9"/>
        <v>23.843651785714275</v>
      </c>
      <c r="Y208" s="6">
        <f t="shared" si="12"/>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35" customHeight="1" outlineLevel="2" x14ac:dyDescent="0.25">
      <c r="A209" s="107"/>
      <c r="B209" s="98"/>
      <c r="C209" s="18"/>
      <c r="D209" s="18"/>
      <c r="E209" s="18"/>
      <c r="F209" s="14"/>
      <c r="G209" s="89"/>
      <c r="H209" s="89"/>
      <c r="I209" s="104"/>
      <c r="J209" s="104" t="s">
        <v>387</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136</v>
      </c>
      <c r="V209" s="6">
        <f t="shared" si="8"/>
        <v>27.821919642857132</v>
      </c>
      <c r="W209" s="6">
        <f t="shared" ref="W209:W217" si="13">0.85*$Z209*(L209/$O209)</f>
        <v>42.997512175324651</v>
      </c>
      <c r="X209" s="6">
        <f t="shared" si="9"/>
        <v>45.526777597402578</v>
      </c>
      <c r="Y209" s="6">
        <f t="shared" si="12"/>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35" customHeight="1" outlineLevel="2" x14ac:dyDescent="0.25">
      <c r="A210" s="107"/>
      <c r="B210" s="98"/>
      <c r="C210" s="18"/>
      <c r="D210" s="18"/>
      <c r="E210" s="18"/>
      <c r="F210" s="14"/>
      <c r="G210" s="89"/>
      <c r="H210" s="89"/>
      <c r="I210" s="104"/>
      <c r="J210" s="104" t="s">
        <v>388</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137</v>
      </c>
      <c r="V210" s="6">
        <f t="shared" si="8"/>
        <v>32.017499999999991</v>
      </c>
      <c r="W210" s="6">
        <f t="shared" si="13"/>
        <v>49.48159090909089</v>
      </c>
      <c r="X210" s="6">
        <f t="shared" si="9"/>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35" customHeight="1" outlineLevel="2" x14ac:dyDescent="0.25">
      <c r="A211" s="107"/>
      <c r="B211" s="98"/>
      <c r="C211" s="18"/>
      <c r="D211" s="18"/>
      <c r="E211" s="18"/>
      <c r="F211" s="14"/>
      <c r="G211" s="89"/>
      <c r="H211" s="89"/>
      <c r="I211" s="104"/>
      <c r="J211" s="104" t="s">
        <v>389</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138</v>
      </c>
      <c r="V211" s="6">
        <f t="shared" si="8"/>
        <v>30.240641129032241</v>
      </c>
      <c r="W211" s="6">
        <f t="shared" si="13"/>
        <v>46.73553629032255</v>
      </c>
      <c r="X211" s="6">
        <f t="shared" si="9"/>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35" customHeight="1" outlineLevel="2" x14ac:dyDescent="0.25">
      <c r="A212" s="107"/>
      <c r="B212" s="98"/>
      <c r="C212" s="18"/>
      <c r="D212" s="18"/>
      <c r="E212" s="18"/>
      <c r="F212" s="14"/>
      <c r="G212" s="89"/>
      <c r="H212" s="89"/>
      <c r="I212" s="104"/>
      <c r="J212" s="104" t="s">
        <v>390</v>
      </c>
      <c r="K212" s="250">
        <f t="shared" si="10"/>
        <v>80</v>
      </c>
      <c r="L212" s="250">
        <f t="shared" si="7"/>
        <v>80</v>
      </c>
      <c r="M212" s="250">
        <f t="shared" si="7"/>
        <v>80</v>
      </c>
      <c r="N212" s="250">
        <f t="shared" si="7"/>
        <v>80</v>
      </c>
      <c r="O212" s="137">
        <v>80</v>
      </c>
      <c r="P212" s="137">
        <v>0</v>
      </c>
      <c r="Q212" s="137">
        <v>0</v>
      </c>
      <c r="R212" s="137">
        <v>0</v>
      </c>
      <c r="S212" s="137">
        <v>0</v>
      </c>
      <c r="T212" s="89"/>
      <c r="U212" s="104" t="s">
        <v>139</v>
      </c>
      <c r="V212" s="6">
        <f t="shared" si="8"/>
        <v>0.39600000000000007</v>
      </c>
      <c r="W212" s="6">
        <f t="shared" si="13"/>
        <v>0.6120000000000001</v>
      </c>
      <c r="X212" s="6">
        <f t="shared" si="9"/>
        <v>0.64800000000000013</v>
      </c>
      <c r="Y212" s="6">
        <f t="shared" ref="Y212:Y219" si="14">$Z212*(N212/$O212)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35" customHeight="1" outlineLevel="2" x14ac:dyDescent="0.25">
      <c r="A213" s="107"/>
      <c r="B213" s="98"/>
      <c r="C213" s="18"/>
      <c r="D213" s="18"/>
      <c r="E213" s="18"/>
      <c r="F213" s="14"/>
      <c r="G213" s="89"/>
      <c r="H213" s="89"/>
      <c r="I213" s="104"/>
      <c r="J213" s="104" t="s">
        <v>391</v>
      </c>
      <c r="K213" s="250">
        <f t="shared" si="10"/>
        <v>80</v>
      </c>
      <c r="L213" s="250">
        <f t="shared" si="10"/>
        <v>80</v>
      </c>
      <c r="M213" s="250">
        <f t="shared" si="10"/>
        <v>80</v>
      </c>
      <c r="N213" s="250">
        <f t="shared" si="10"/>
        <v>80</v>
      </c>
      <c r="O213" s="137">
        <v>80</v>
      </c>
      <c r="P213" s="137">
        <v>0</v>
      </c>
      <c r="Q213" s="137">
        <v>0</v>
      </c>
      <c r="R213" s="137">
        <v>0</v>
      </c>
      <c r="S213" s="137">
        <v>0</v>
      </c>
      <c r="T213" s="89"/>
      <c r="U213" s="104" t="s">
        <v>140</v>
      </c>
      <c r="V213" s="6">
        <f t="shared" si="8"/>
        <v>0.39600000000000007</v>
      </c>
      <c r="W213" s="6">
        <f t="shared" si="13"/>
        <v>0.6120000000000001</v>
      </c>
      <c r="X213" s="6">
        <f t="shared" si="9"/>
        <v>0.64800000000000013</v>
      </c>
      <c r="Y213" s="6">
        <f t="shared" si="14"/>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35" customHeight="1" outlineLevel="2" x14ac:dyDescent="0.25">
      <c r="A214" s="107"/>
      <c r="B214" s="98"/>
      <c r="C214" s="18"/>
      <c r="D214" s="18"/>
      <c r="E214" s="18"/>
      <c r="F214" s="14"/>
      <c r="G214" s="89"/>
      <c r="H214" s="89"/>
      <c r="I214" s="104"/>
      <c r="J214" s="104" t="s">
        <v>392</v>
      </c>
      <c r="K214" s="250">
        <f t="shared" si="10"/>
        <v>80</v>
      </c>
      <c r="L214" s="250">
        <f t="shared" si="10"/>
        <v>80</v>
      </c>
      <c r="M214" s="250">
        <f t="shared" si="10"/>
        <v>80</v>
      </c>
      <c r="N214" s="250">
        <f t="shared" si="10"/>
        <v>80</v>
      </c>
      <c r="O214" s="137">
        <v>80</v>
      </c>
      <c r="P214" s="137">
        <v>0</v>
      </c>
      <c r="Q214" s="137">
        <v>0</v>
      </c>
      <c r="R214" s="137">
        <v>0</v>
      </c>
      <c r="S214" s="137">
        <v>0</v>
      </c>
      <c r="T214" s="89"/>
      <c r="U214" s="104" t="s">
        <v>141</v>
      </c>
      <c r="V214" s="6">
        <f t="shared" si="8"/>
        <v>0.39600000000000013</v>
      </c>
      <c r="W214" s="6">
        <f t="shared" si="13"/>
        <v>0.6120000000000001</v>
      </c>
      <c r="X214" s="6">
        <f t="shared" si="9"/>
        <v>0.64800000000000024</v>
      </c>
      <c r="Y214" s="6">
        <f t="shared" si="14"/>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35" customHeight="1" outlineLevel="2" x14ac:dyDescent="0.25">
      <c r="A215" s="107"/>
      <c r="B215" s="98"/>
      <c r="C215" s="18"/>
      <c r="D215" s="18"/>
      <c r="E215" s="18"/>
      <c r="F215" s="14"/>
      <c r="G215" s="89"/>
      <c r="H215" s="89"/>
      <c r="I215" s="104"/>
      <c r="J215" s="104" t="s">
        <v>393</v>
      </c>
      <c r="K215" s="250">
        <f t="shared" si="10"/>
        <v>80</v>
      </c>
      <c r="L215" s="250">
        <f t="shared" si="10"/>
        <v>80</v>
      </c>
      <c r="M215" s="250">
        <f t="shared" si="10"/>
        <v>80</v>
      </c>
      <c r="N215" s="250">
        <f t="shared" si="10"/>
        <v>80</v>
      </c>
      <c r="O215" s="137">
        <v>80</v>
      </c>
      <c r="P215" s="137">
        <v>0</v>
      </c>
      <c r="Q215" s="137">
        <v>0</v>
      </c>
      <c r="R215" s="137">
        <v>0</v>
      </c>
      <c r="S215" s="137">
        <v>0</v>
      </c>
      <c r="T215" s="89"/>
      <c r="U215" s="104" t="s">
        <v>142</v>
      </c>
      <c r="V215" s="6">
        <f t="shared" si="8"/>
        <v>0.39600000000000007</v>
      </c>
      <c r="W215" s="6">
        <f t="shared" si="13"/>
        <v>0.6120000000000001</v>
      </c>
      <c r="X215" s="6">
        <f t="shared" si="9"/>
        <v>0.64800000000000013</v>
      </c>
      <c r="Y215" s="6">
        <f t="shared" si="14"/>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35" customHeight="1" outlineLevel="2" x14ac:dyDescent="0.25">
      <c r="A216" s="107"/>
      <c r="B216" s="98"/>
      <c r="C216" s="18"/>
      <c r="D216" s="18"/>
      <c r="E216" s="18"/>
      <c r="F216" s="14"/>
      <c r="G216" s="89"/>
      <c r="H216" s="89"/>
      <c r="I216" s="104" t="s">
        <v>790</v>
      </c>
      <c r="J216" s="104" t="s">
        <v>384</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382</v>
      </c>
      <c r="V216" s="6">
        <f t="shared" si="8"/>
        <v>7.4919260204081661</v>
      </c>
      <c r="W216" s="6">
        <f t="shared" si="13"/>
        <v>11.578431122448983</v>
      </c>
      <c r="X216" s="6">
        <f t="shared" si="9"/>
        <v>12.259515306122452</v>
      </c>
      <c r="Y216" s="6">
        <f t="shared" si="1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35" customHeight="1" outlineLevel="2" x14ac:dyDescent="0.25">
      <c r="A217" s="107"/>
      <c r="B217" s="98"/>
      <c r="C217" s="18"/>
      <c r="D217" s="18"/>
      <c r="E217" s="18"/>
      <c r="F217" s="14"/>
      <c r="G217" s="89"/>
      <c r="H217" s="89"/>
      <c r="I217" s="104"/>
      <c r="J217" s="104" t="s">
        <v>385</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134</v>
      </c>
      <c r="V217" s="6">
        <f t="shared" si="8"/>
        <v>11.404670918367351</v>
      </c>
      <c r="W217" s="6">
        <f t="shared" si="13"/>
        <v>17.625400510204088</v>
      </c>
      <c r="X217" s="6">
        <f t="shared" si="9"/>
        <v>18.662188775510209</v>
      </c>
      <c r="Y217" s="6">
        <f t="shared" si="1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35" customHeight="1" outlineLevel="2" x14ac:dyDescent="0.25">
      <c r="A218" s="107"/>
      <c r="B218" s="98"/>
      <c r="C218" s="18"/>
      <c r="D218" s="18"/>
      <c r="E218" s="18"/>
      <c r="F218" s="14"/>
      <c r="G218" s="89"/>
      <c r="H218" s="89"/>
      <c r="I218" s="104"/>
      <c r="J218" s="104" t="s">
        <v>386</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135</v>
      </c>
      <c r="V218" s="6">
        <f t="shared" si="8"/>
        <v>14.571120535714281</v>
      </c>
      <c r="W218" s="138">
        <f>0.7*$Z218*(L218/$O218)</f>
        <v>18.545062499999993</v>
      </c>
      <c r="X218" s="6">
        <f t="shared" si="9"/>
        <v>23.843651785714275</v>
      </c>
      <c r="Y218" s="6">
        <f t="shared" si="1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35" customHeight="1" outlineLevel="2" x14ac:dyDescent="0.25">
      <c r="A219" s="107"/>
      <c r="B219" s="98"/>
      <c r="C219" s="18"/>
      <c r="D219" s="18"/>
      <c r="E219" s="18"/>
      <c r="F219" s="14"/>
      <c r="G219" s="89"/>
      <c r="H219" s="89"/>
      <c r="I219" s="104"/>
      <c r="J219" s="104" t="s">
        <v>387</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136</v>
      </c>
      <c r="V219" s="6">
        <f t="shared" si="8"/>
        <v>27.821919642857132</v>
      </c>
      <c r="W219" s="6">
        <f t="shared" ref="W219:W227" si="15">0.85*$Z219*(L219/$O219)</f>
        <v>42.997512175324651</v>
      </c>
      <c r="X219" s="6">
        <f t="shared" si="9"/>
        <v>45.526777597402578</v>
      </c>
      <c r="Y219" s="6">
        <f t="shared" si="1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35" customHeight="1" outlineLevel="2" x14ac:dyDescent="0.25">
      <c r="A220" s="107"/>
      <c r="B220" s="98"/>
      <c r="C220" s="18"/>
      <c r="D220" s="18"/>
      <c r="E220" s="18"/>
      <c r="F220" s="14"/>
      <c r="G220" s="89"/>
      <c r="H220" s="89"/>
      <c r="I220" s="104"/>
      <c r="J220" s="104" t="s">
        <v>388</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137</v>
      </c>
      <c r="V220" s="6">
        <f t="shared" si="8"/>
        <v>32.017499999999991</v>
      </c>
      <c r="W220" s="6">
        <f t="shared" si="15"/>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35" customHeight="1" outlineLevel="2" x14ac:dyDescent="0.25">
      <c r="A221" s="107"/>
      <c r="B221" s="98"/>
      <c r="C221" s="18"/>
      <c r="D221" s="18"/>
      <c r="E221" s="18"/>
      <c r="F221" s="14"/>
      <c r="G221" s="89"/>
      <c r="H221" s="89"/>
      <c r="I221" s="104"/>
      <c r="J221" s="104" t="s">
        <v>389</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138</v>
      </c>
      <c r="V221" s="6">
        <f t="shared" si="8"/>
        <v>23.603146875</v>
      </c>
      <c r="W221" s="6">
        <f t="shared" si="15"/>
        <v>36.477590624999998</v>
      </c>
      <c r="X221" s="6">
        <f t="shared" si="9"/>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35" customHeight="1" outlineLevel="2" x14ac:dyDescent="0.25">
      <c r="A222" s="107"/>
      <c r="B222" s="98"/>
      <c r="C222" s="18"/>
      <c r="D222" s="18"/>
      <c r="E222" s="18"/>
      <c r="F222" s="14"/>
      <c r="G222" s="89"/>
      <c r="H222" s="89"/>
      <c r="I222" s="104"/>
      <c r="J222" s="104" t="s">
        <v>390</v>
      </c>
      <c r="K222" s="250">
        <f t="shared" si="10"/>
        <v>80</v>
      </c>
      <c r="L222" s="250">
        <f t="shared" si="10"/>
        <v>80</v>
      </c>
      <c r="M222" s="250">
        <f t="shared" si="10"/>
        <v>80</v>
      </c>
      <c r="N222" s="250">
        <f t="shared" si="10"/>
        <v>80</v>
      </c>
      <c r="O222" s="137">
        <v>80</v>
      </c>
      <c r="P222" s="137">
        <v>0</v>
      </c>
      <c r="Q222" s="137">
        <v>0</v>
      </c>
      <c r="R222" s="137">
        <v>0</v>
      </c>
      <c r="S222" s="137">
        <v>0</v>
      </c>
      <c r="T222" s="89"/>
      <c r="U222" s="104" t="s">
        <v>139</v>
      </c>
      <c r="V222" s="6">
        <f t="shared" si="8"/>
        <v>0.39600000000000007</v>
      </c>
      <c r="W222" s="6">
        <f t="shared" si="15"/>
        <v>0.6120000000000001</v>
      </c>
      <c r="X222" s="6">
        <f t="shared" si="9"/>
        <v>0.64800000000000013</v>
      </c>
      <c r="Y222" s="6">
        <f t="shared" ref="Y222:Y229" si="1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35" customHeight="1" outlineLevel="2" x14ac:dyDescent="0.25">
      <c r="A223" s="107"/>
      <c r="B223" s="98"/>
      <c r="C223" s="18"/>
      <c r="D223" s="18"/>
      <c r="E223" s="18"/>
      <c r="F223" s="14"/>
      <c r="G223" s="89"/>
      <c r="H223" s="89"/>
      <c r="I223" s="104"/>
      <c r="J223" s="104" t="s">
        <v>391</v>
      </c>
      <c r="K223" s="250">
        <f t="shared" si="10"/>
        <v>80</v>
      </c>
      <c r="L223" s="250">
        <f t="shared" si="10"/>
        <v>80</v>
      </c>
      <c r="M223" s="250">
        <f t="shared" si="10"/>
        <v>80</v>
      </c>
      <c r="N223" s="250">
        <f t="shared" si="10"/>
        <v>80</v>
      </c>
      <c r="O223" s="137">
        <v>80</v>
      </c>
      <c r="P223" s="137">
        <v>0</v>
      </c>
      <c r="Q223" s="137">
        <v>0</v>
      </c>
      <c r="R223" s="137">
        <v>0</v>
      </c>
      <c r="S223" s="137">
        <v>0</v>
      </c>
      <c r="T223" s="89"/>
      <c r="U223" s="104" t="s">
        <v>140</v>
      </c>
      <c r="V223" s="6">
        <f t="shared" si="8"/>
        <v>0.39600000000000007</v>
      </c>
      <c r="W223" s="6">
        <f t="shared" si="15"/>
        <v>0.6120000000000001</v>
      </c>
      <c r="X223" s="6">
        <f t="shared" si="9"/>
        <v>0.64800000000000013</v>
      </c>
      <c r="Y223" s="6">
        <f t="shared" si="1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35" customHeight="1" outlineLevel="2" x14ac:dyDescent="0.25">
      <c r="A224" s="107"/>
      <c r="B224" s="98"/>
      <c r="C224" s="18"/>
      <c r="D224" s="18"/>
      <c r="E224" s="18"/>
      <c r="F224" s="14"/>
      <c r="G224" s="89"/>
      <c r="H224" s="89"/>
      <c r="I224" s="104"/>
      <c r="J224" s="104" t="s">
        <v>392</v>
      </c>
      <c r="K224" s="250">
        <f t="shared" si="10"/>
        <v>80</v>
      </c>
      <c r="L224" s="250">
        <f t="shared" si="10"/>
        <v>80</v>
      </c>
      <c r="M224" s="250">
        <f t="shared" si="10"/>
        <v>80</v>
      </c>
      <c r="N224" s="250">
        <f t="shared" si="10"/>
        <v>80</v>
      </c>
      <c r="O224" s="137">
        <v>80</v>
      </c>
      <c r="P224" s="137">
        <v>0</v>
      </c>
      <c r="Q224" s="137">
        <v>0</v>
      </c>
      <c r="R224" s="137">
        <v>0</v>
      </c>
      <c r="S224" s="137">
        <v>0</v>
      </c>
      <c r="T224" s="89"/>
      <c r="U224" s="104" t="s">
        <v>141</v>
      </c>
      <c r="V224" s="6">
        <f t="shared" si="8"/>
        <v>0.39600000000000013</v>
      </c>
      <c r="W224" s="6">
        <f t="shared" si="15"/>
        <v>0.6120000000000001</v>
      </c>
      <c r="X224" s="6">
        <f t="shared" si="9"/>
        <v>0.64800000000000024</v>
      </c>
      <c r="Y224" s="6">
        <f t="shared" si="1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35" customHeight="1" outlineLevel="2" x14ac:dyDescent="0.25">
      <c r="A225" s="107"/>
      <c r="B225" s="98"/>
      <c r="C225" s="18"/>
      <c r="D225" s="18"/>
      <c r="E225" s="18"/>
      <c r="F225" s="14"/>
      <c r="G225" s="89"/>
      <c r="H225" s="89"/>
      <c r="I225" s="104"/>
      <c r="J225" s="104" t="s">
        <v>393</v>
      </c>
      <c r="K225" s="250">
        <f t="shared" si="10"/>
        <v>80</v>
      </c>
      <c r="L225" s="250">
        <f t="shared" si="10"/>
        <v>80</v>
      </c>
      <c r="M225" s="250">
        <f t="shared" si="10"/>
        <v>80</v>
      </c>
      <c r="N225" s="250">
        <f t="shared" si="10"/>
        <v>80</v>
      </c>
      <c r="O225" s="137">
        <v>80</v>
      </c>
      <c r="P225" s="137">
        <v>0</v>
      </c>
      <c r="Q225" s="137">
        <v>0</v>
      </c>
      <c r="R225" s="137">
        <v>0</v>
      </c>
      <c r="S225" s="137">
        <v>0</v>
      </c>
      <c r="T225" s="89"/>
      <c r="U225" s="104" t="s">
        <v>142</v>
      </c>
      <c r="V225" s="6">
        <f t="shared" si="8"/>
        <v>0.39600000000000007</v>
      </c>
      <c r="W225" s="6">
        <f t="shared" si="15"/>
        <v>0.6120000000000001</v>
      </c>
      <c r="X225" s="6">
        <f t="shared" si="9"/>
        <v>0.64800000000000013</v>
      </c>
      <c r="Y225" s="6">
        <f t="shared" si="1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35" customHeight="1" outlineLevel="2" x14ac:dyDescent="0.25">
      <c r="A226" s="107"/>
      <c r="B226" s="98"/>
      <c r="C226" s="18"/>
      <c r="D226" s="18"/>
      <c r="E226" s="18"/>
      <c r="F226" s="14"/>
      <c r="G226" s="89"/>
      <c r="H226" s="89"/>
      <c r="I226" s="104" t="s">
        <v>791</v>
      </c>
      <c r="J226" s="104" t="s">
        <v>384</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382</v>
      </c>
      <c r="V226" s="6">
        <f t="shared" si="8"/>
        <v>7.4919260204081661</v>
      </c>
      <c r="W226" s="6">
        <f t="shared" si="15"/>
        <v>11.578431122448983</v>
      </c>
      <c r="X226" s="6">
        <f t="shared" si="9"/>
        <v>12.259515306122452</v>
      </c>
      <c r="Y226" s="6">
        <f t="shared" si="1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35" customHeight="1" outlineLevel="2" x14ac:dyDescent="0.25">
      <c r="A227" s="107"/>
      <c r="B227" s="98"/>
      <c r="C227" s="18"/>
      <c r="D227" s="18"/>
      <c r="E227" s="18"/>
      <c r="F227" s="14"/>
      <c r="G227" s="89"/>
      <c r="H227" s="89"/>
      <c r="I227" s="104"/>
      <c r="J227" s="104" t="s">
        <v>385</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134</v>
      </c>
      <c r="V227" s="6">
        <f t="shared" si="8"/>
        <v>9.1131425770308176</v>
      </c>
      <c r="W227" s="6">
        <f t="shared" si="15"/>
        <v>14.083947619047626</v>
      </c>
      <c r="X227" s="6">
        <f t="shared" si="9"/>
        <v>14.912415126050428</v>
      </c>
      <c r="Y227" s="6">
        <f t="shared" si="16"/>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35" customHeight="1" outlineLevel="2" x14ac:dyDescent="0.25">
      <c r="A228" s="107"/>
      <c r="B228" s="98"/>
      <c r="C228" s="18"/>
      <c r="D228" s="18"/>
      <c r="E228" s="18"/>
      <c r="F228" s="14"/>
      <c r="G228" s="89"/>
      <c r="H228" s="89"/>
      <c r="I228" s="104"/>
      <c r="J228" s="104" t="s">
        <v>386</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135</v>
      </c>
      <c r="V228" s="6">
        <f t="shared" si="8"/>
        <v>13.955864035087725</v>
      </c>
      <c r="W228" s="138">
        <f>0.7*$Z228*(L228/$O228)</f>
        <v>17.762008771929828</v>
      </c>
      <c r="X228" s="6">
        <f t="shared" si="9"/>
        <v>22.836868421052639</v>
      </c>
      <c r="Y228" s="6">
        <f t="shared" si="16"/>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35" customHeight="1" outlineLevel="2" x14ac:dyDescent="0.25">
      <c r="A229" s="107"/>
      <c r="B229" s="98"/>
      <c r="C229" s="18"/>
      <c r="D229" s="18"/>
      <c r="E229" s="18"/>
      <c r="F229" s="14"/>
      <c r="G229" s="89"/>
      <c r="H229" s="89"/>
      <c r="I229" s="104"/>
      <c r="J229" s="104" t="s">
        <v>387</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136</v>
      </c>
      <c r="V229" s="6">
        <f t="shared" si="8"/>
        <v>27.889255952380964</v>
      </c>
      <c r="W229" s="6">
        <f t="shared" ref="W229:W237" si="17">0.85*$Z229*(L229/$O229)</f>
        <v>43.101577380952392</v>
      </c>
      <c r="X229" s="6">
        <f t="shared" si="9"/>
        <v>45.636964285714306</v>
      </c>
      <c r="Y229" s="6">
        <f t="shared" si="16"/>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35" customHeight="1" outlineLevel="2" x14ac:dyDescent="0.25">
      <c r="A230" s="107"/>
      <c r="B230" s="98"/>
      <c r="C230" s="18"/>
      <c r="D230" s="18"/>
      <c r="E230" s="18"/>
      <c r="F230" s="14"/>
      <c r="G230" s="89"/>
      <c r="H230" s="89"/>
      <c r="I230" s="104"/>
      <c r="J230" s="104" t="s">
        <v>388</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137</v>
      </c>
      <c r="V230" s="6">
        <f t="shared" si="8"/>
        <v>33.829950000000011</v>
      </c>
      <c r="W230" s="6">
        <f t="shared" si="17"/>
        <v>52.282650000000011</v>
      </c>
      <c r="X230" s="6">
        <f t="shared" si="9"/>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35" customHeight="1" outlineLevel="2" x14ac:dyDescent="0.25">
      <c r="A231" s="107"/>
      <c r="B231" s="98"/>
      <c r="C231" s="18"/>
      <c r="D231" s="18"/>
      <c r="E231" s="18"/>
      <c r="F231" s="14"/>
      <c r="G231" s="89"/>
      <c r="H231" s="89"/>
      <c r="I231" s="104"/>
      <c r="J231" s="104" t="s">
        <v>389</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138</v>
      </c>
      <c r="V231" s="6">
        <f t="shared" si="8"/>
        <v>34.889116935483884</v>
      </c>
      <c r="W231" s="6">
        <f t="shared" si="17"/>
        <v>53.91954435483872</v>
      </c>
      <c r="X231" s="6">
        <f t="shared" si="9"/>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35" customHeight="1" outlineLevel="2" x14ac:dyDescent="0.25">
      <c r="A232" s="107"/>
      <c r="B232" s="98"/>
      <c r="C232" s="18"/>
      <c r="D232" s="18"/>
      <c r="E232" s="18"/>
      <c r="F232" s="14"/>
      <c r="G232" s="89"/>
      <c r="H232" s="89"/>
      <c r="I232" s="104"/>
      <c r="J232" s="104" t="s">
        <v>390</v>
      </c>
      <c r="K232" s="250">
        <f t="shared" si="18"/>
        <v>80</v>
      </c>
      <c r="L232" s="250">
        <f t="shared" si="18"/>
        <v>80</v>
      </c>
      <c r="M232" s="250">
        <f t="shared" si="18"/>
        <v>80</v>
      </c>
      <c r="N232" s="250">
        <f t="shared" si="18"/>
        <v>80</v>
      </c>
      <c r="O232" s="137">
        <v>80</v>
      </c>
      <c r="P232" s="137">
        <v>0</v>
      </c>
      <c r="Q232" s="137">
        <v>0</v>
      </c>
      <c r="R232" s="137">
        <v>0</v>
      </c>
      <c r="S232" s="137">
        <v>0</v>
      </c>
      <c r="T232" s="89"/>
      <c r="U232" s="104" t="s">
        <v>139</v>
      </c>
      <c r="V232" s="6">
        <f t="shared" si="8"/>
        <v>0.39600000000000007</v>
      </c>
      <c r="W232" s="6">
        <f t="shared" si="17"/>
        <v>0.6120000000000001</v>
      </c>
      <c r="X232" s="6">
        <f t="shared" si="9"/>
        <v>0.64800000000000013</v>
      </c>
      <c r="Y232" s="6">
        <f t="shared" ref="Y232:Y239" si="19">$Z232*(N232/$O232)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35" customHeight="1" outlineLevel="2" x14ac:dyDescent="0.25">
      <c r="A233" s="107"/>
      <c r="B233" s="98"/>
      <c r="C233" s="18"/>
      <c r="D233" s="18"/>
      <c r="E233" s="18"/>
      <c r="F233" s="14"/>
      <c r="G233" s="89"/>
      <c r="H233" s="89"/>
      <c r="I233" s="104"/>
      <c r="J233" s="104" t="s">
        <v>391</v>
      </c>
      <c r="K233" s="250">
        <f t="shared" si="18"/>
        <v>80</v>
      </c>
      <c r="L233" s="250">
        <f t="shared" si="18"/>
        <v>80</v>
      </c>
      <c r="M233" s="250">
        <f t="shared" si="18"/>
        <v>80</v>
      </c>
      <c r="N233" s="250">
        <f t="shared" si="18"/>
        <v>80</v>
      </c>
      <c r="O233" s="137">
        <v>80</v>
      </c>
      <c r="P233" s="137">
        <v>0</v>
      </c>
      <c r="Q233" s="137">
        <v>0</v>
      </c>
      <c r="R233" s="137">
        <v>0</v>
      </c>
      <c r="S233" s="137">
        <v>0</v>
      </c>
      <c r="T233" s="89"/>
      <c r="U233" s="104" t="s">
        <v>140</v>
      </c>
      <c r="V233" s="6">
        <f t="shared" si="8"/>
        <v>0.39600000000000007</v>
      </c>
      <c r="W233" s="6">
        <f t="shared" si="17"/>
        <v>0.6120000000000001</v>
      </c>
      <c r="X233" s="6">
        <f t="shared" si="9"/>
        <v>0.64800000000000013</v>
      </c>
      <c r="Y233" s="6">
        <f t="shared" si="19"/>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35" customHeight="1" outlineLevel="2" x14ac:dyDescent="0.25">
      <c r="A234" s="107"/>
      <c r="B234" s="98"/>
      <c r="C234" s="18"/>
      <c r="D234" s="18"/>
      <c r="E234" s="18"/>
      <c r="F234" s="14"/>
      <c r="G234" s="89"/>
      <c r="H234" s="89"/>
      <c r="I234" s="104"/>
      <c r="J234" s="104" t="s">
        <v>392</v>
      </c>
      <c r="K234" s="250">
        <f t="shared" si="18"/>
        <v>80</v>
      </c>
      <c r="L234" s="250">
        <f t="shared" si="18"/>
        <v>80</v>
      </c>
      <c r="M234" s="250">
        <f t="shared" si="18"/>
        <v>80</v>
      </c>
      <c r="N234" s="250">
        <f t="shared" si="18"/>
        <v>80</v>
      </c>
      <c r="O234" s="137">
        <v>80</v>
      </c>
      <c r="P234" s="137">
        <v>0</v>
      </c>
      <c r="Q234" s="137">
        <v>0</v>
      </c>
      <c r="R234" s="137">
        <v>0</v>
      </c>
      <c r="S234" s="137">
        <v>0</v>
      </c>
      <c r="T234" s="89"/>
      <c r="U234" s="104" t="s">
        <v>141</v>
      </c>
      <c r="V234" s="6">
        <f t="shared" si="8"/>
        <v>0.39600000000000013</v>
      </c>
      <c r="W234" s="6">
        <f t="shared" si="17"/>
        <v>0.6120000000000001</v>
      </c>
      <c r="X234" s="6">
        <f t="shared" si="9"/>
        <v>0.64800000000000024</v>
      </c>
      <c r="Y234" s="6">
        <f t="shared" si="19"/>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35" customHeight="1" outlineLevel="2" x14ac:dyDescent="0.25">
      <c r="A235" s="107"/>
      <c r="B235" s="98"/>
      <c r="C235" s="18"/>
      <c r="D235" s="18"/>
      <c r="E235" s="18"/>
      <c r="F235" s="14"/>
      <c r="G235" s="89"/>
      <c r="H235" s="89"/>
      <c r="I235" s="104"/>
      <c r="J235" s="104" t="s">
        <v>393</v>
      </c>
      <c r="K235" s="250">
        <f t="shared" si="18"/>
        <v>80</v>
      </c>
      <c r="L235" s="250">
        <f t="shared" si="18"/>
        <v>80</v>
      </c>
      <c r="M235" s="250">
        <f t="shared" si="18"/>
        <v>80</v>
      </c>
      <c r="N235" s="250">
        <f t="shared" si="18"/>
        <v>80</v>
      </c>
      <c r="O235" s="137">
        <v>80</v>
      </c>
      <c r="P235" s="137">
        <v>0</v>
      </c>
      <c r="Q235" s="137">
        <v>0</v>
      </c>
      <c r="R235" s="137">
        <v>0</v>
      </c>
      <c r="S235" s="137">
        <v>0</v>
      </c>
      <c r="T235" s="89"/>
      <c r="U235" s="104" t="s">
        <v>142</v>
      </c>
      <c r="V235" s="6">
        <f t="shared" si="8"/>
        <v>0.39600000000000007</v>
      </c>
      <c r="W235" s="6">
        <f t="shared" si="17"/>
        <v>0.6120000000000001</v>
      </c>
      <c r="X235" s="6">
        <f t="shared" si="9"/>
        <v>0.64800000000000013</v>
      </c>
      <c r="Y235" s="6">
        <f t="shared" si="19"/>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35" customHeight="1" outlineLevel="2" x14ac:dyDescent="0.25">
      <c r="A236" s="107"/>
      <c r="B236" s="98"/>
      <c r="C236" s="18"/>
      <c r="D236" s="18"/>
      <c r="E236" s="18"/>
      <c r="F236" s="14"/>
      <c r="G236" s="89"/>
      <c r="H236" s="89"/>
      <c r="I236" s="104" t="s">
        <v>792</v>
      </c>
      <c r="J236" s="104" t="s">
        <v>384</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382</v>
      </c>
      <c r="V236" s="6">
        <f t="shared" si="8"/>
        <v>7.4919260204081661</v>
      </c>
      <c r="W236" s="6">
        <f t="shared" si="17"/>
        <v>11.578431122448983</v>
      </c>
      <c r="X236" s="6">
        <f t="shared" si="9"/>
        <v>12.259515306122452</v>
      </c>
      <c r="Y236" s="6">
        <f t="shared" si="19"/>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35" customHeight="1" outlineLevel="2" x14ac:dyDescent="0.25">
      <c r="A237" s="107"/>
      <c r="B237" s="98"/>
      <c r="C237" s="18"/>
      <c r="D237" s="18"/>
      <c r="E237" s="18"/>
      <c r="F237" s="14"/>
      <c r="G237" s="89"/>
      <c r="H237" s="89"/>
      <c r="I237" s="104"/>
      <c r="J237" s="104" t="s">
        <v>385</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134</v>
      </c>
      <c r="V237" s="6">
        <f t="shared" si="8"/>
        <v>9.1131425770308176</v>
      </c>
      <c r="W237" s="6">
        <f t="shared" si="17"/>
        <v>14.083947619047626</v>
      </c>
      <c r="X237" s="6">
        <f t="shared" si="9"/>
        <v>14.912415126050428</v>
      </c>
      <c r="Y237" s="6">
        <f t="shared" si="19"/>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35" customHeight="1" outlineLevel="2" x14ac:dyDescent="0.25">
      <c r="A238" s="107"/>
      <c r="B238" s="98"/>
      <c r="C238" s="18"/>
      <c r="D238" s="18"/>
      <c r="E238" s="18"/>
      <c r="F238" s="14"/>
      <c r="G238" s="89"/>
      <c r="H238" s="89"/>
      <c r="I238" s="104"/>
      <c r="J238" s="104" t="s">
        <v>386</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135</v>
      </c>
      <c r="V238" s="6">
        <f t="shared" si="8"/>
        <v>13.955864035087725</v>
      </c>
      <c r="W238" s="138">
        <f>0.7*$Z238*(L238/$O238)</f>
        <v>17.762008771929828</v>
      </c>
      <c r="X238" s="6">
        <f t="shared" si="9"/>
        <v>22.836868421052639</v>
      </c>
      <c r="Y238" s="6">
        <f t="shared" si="19"/>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35" customHeight="1" outlineLevel="2" x14ac:dyDescent="0.25">
      <c r="A239" s="107"/>
      <c r="B239" s="98"/>
      <c r="C239" s="18"/>
      <c r="D239" s="18"/>
      <c r="E239" s="18"/>
      <c r="F239" s="14"/>
      <c r="G239" s="89"/>
      <c r="H239" s="89"/>
      <c r="I239" s="104"/>
      <c r="J239" s="104" t="s">
        <v>387</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136</v>
      </c>
      <c r="V239" s="6">
        <f t="shared" si="8"/>
        <v>27.889255952380964</v>
      </c>
      <c r="W239" s="6">
        <f t="shared" ref="W239:W247" si="20">0.85*$Z239*(L239/$O239)</f>
        <v>43.101577380952392</v>
      </c>
      <c r="X239" s="6">
        <f t="shared" si="9"/>
        <v>45.636964285714306</v>
      </c>
      <c r="Y239" s="6">
        <f t="shared" si="19"/>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35" customHeight="1" outlineLevel="2" x14ac:dyDescent="0.25">
      <c r="A240" s="107"/>
      <c r="B240" s="98"/>
      <c r="C240" s="18"/>
      <c r="D240" s="18"/>
      <c r="E240" s="18"/>
      <c r="F240" s="14"/>
      <c r="G240" s="89"/>
      <c r="H240" s="89"/>
      <c r="I240" s="104"/>
      <c r="J240" s="104" t="s">
        <v>388</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137</v>
      </c>
      <c r="V240" s="6">
        <f t="shared" si="8"/>
        <v>33.829950000000011</v>
      </c>
      <c r="W240" s="6">
        <f t="shared" si="20"/>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35" customHeight="1" outlineLevel="2" x14ac:dyDescent="0.25">
      <c r="A241" s="107"/>
      <c r="B241" s="98"/>
      <c r="C241" s="18"/>
      <c r="D241" s="18"/>
      <c r="E241" s="18"/>
      <c r="F241" s="14"/>
      <c r="G241" s="89"/>
      <c r="H241" s="89"/>
      <c r="I241" s="104"/>
      <c r="J241" s="104" t="s">
        <v>389</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138</v>
      </c>
      <c r="V241" s="6">
        <f t="shared" si="8"/>
        <v>19.072730769230773</v>
      </c>
      <c r="W241" s="6">
        <f t="shared" si="20"/>
        <v>29.476038461538465</v>
      </c>
      <c r="X241" s="6">
        <f t="shared" si="9"/>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35" customHeight="1" outlineLevel="2" x14ac:dyDescent="0.25">
      <c r="A242" s="107"/>
      <c r="B242" s="98"/>
      <c r="C242" s="18"/>
      <c r="D242" s="18"/>
      <c r="E242" s="18"/>
      <c r="F242" s="14"/>
      <c r="G242" s="89"/>
      <c r="H242" s="89"/>
      <c r="I242" s="104"/>
      <c r="J242" s="104" t="s">
        <v>390</v>
      </c>
      <c r="K242" s="250">
        <f t="shared" si="18"/>
        <v>80</v>
      </c>
      <c r="L242" s="250">
        <f t="shared" si="18"/>
        <v>80</v>
      </c>
      <c r="M242" s="250">
        <f t="shared" si="18"/>
        <v>80</v>
      </c>
      <c r="N242" s="250">
        <f t="shared" si="18"/>
        <v>80</v>
      </c>
      <c r="O242" s="137">
        <v>80</v>
      </c>
      <c r="P242" s="137">
        <v>0</v>
      </c>
      <c r="Q242" s="137">
        <v>0</v>
      </c>
      <c r="R242" s="137">
        <v>0</v>
      </c>
      <c r="S242" s="137">
        <v>0</v>
      </c>
      <c r="T242" s="89"/>
      <c r="U242" s="104" t="s">
        <v>139</v>
      </c>
      <c r="V242" s="6">
        <f t="shared" si="8"/>
        <v>0.39600000000000007</v>
      </c>
      <c r="W242" s="6">
        <f t="shared" si="20"/>
        <v>0.6120000000000001</v>
      </c>
      <c r="X242" s="6">
        <f t="shared" si="9"/>
        <v>0.64800000000000013</v>
      </c>
      <c r="Y242" s="6">
        <f t="shared" ref="Y242:Y249" si="2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35" customHeight="1" outlineLevel="2" x14ac:dyDescent="0.25">
      <c r="A243" s="107"/>
      <c r="B243" s="98"/>
      <c r="C243" s="18"/>
      <c r="D243" s="18"/>
      <c r="E243" s="18"/>
      <c r="F243" s="14"/>
      <c r="G243" s="89"/>
      <c r="H243" s="89"/>
      <c r="I243" s="104"/>
      <c r="J243" s="104" t="s">
        <v>391</v>
      </c>
      <c r="K243" s="250">
        <f t="shared" si="18"/>
        <v>80</v>
      </c>
      <c r="L243" s="250">
        <f t="shared" si="18"/>
        <v>80</v>
      </c>
      <c r="M243" s="250">
        <f t="shared" si="18"/>
        <v>80</v>
      </c>
      <c r="N243" s="250">
        <f t="shared" si="18"/>
        <v>80</v>
      </c>
      <c r="O243" s="137">
        <v>80</v>
      </c>
      <c r="P243" s="137">
        <v>0</v>
      </c>
      <c r="Q243" s="137">
        <v>0</v>
      </c>
      <c r="R243" s="137">
        <v>0</v>
      </c>
      <c r="S243" s="137">
        <v>0</v>
      </c>
      <c r="T243" s="89"/>
      <c r="U243" s="104" t="s">
        <v>140</v>
      </c>
      <c r="V243" s="6">
        <f t="shared" si="8"/>
        <v>0.39600000000000007</v>
      </c>
      <c r="W243" s="6">
        <f t="shared" si="20"/>
        <v>0.6120000000000001</v>
      </c>
      <c r="X243" s="6">
        <f t="shared" si="9"/>
        <v>0.64800000000000013</v>
      </c>
      <c r="Y243" s="6">
        <f t="shared" si="2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35" customHeight="1" outlineLevel="2" x14ac:dyDescent="0.25">
      <c r="A244" s="107"/>
      <c r="B244" s="98"/>
      <c r="C244" s="18"/>
      <c r="D244" s="18"/>
      <c r="E244" s="18"/>
      <c r="F244" s="14"/>
      <c r="G244" s="89"/>
      <c r="H244" s="89"/>
      <c r="I244" s="104"/>
      <c r="J244" s="104" t="s">
        <v>392</v>
      </c>
      <c r="K244" s="250">
        <f t="shared" si="18"/>
        <v>80</v>
      </c>
      <c r="L244" s="250">
        <f t="shared" si="18"/>
        <v>80</v>
      </c>
      <c r="M244" s="250">
        <f t="shared" si="18"/>
        <v>80</v>
      </c>
      <c r="N244" s="250">
        <f t="shared" si="18"/>
        <v>80</v>
      </c>
      <c r="O244" s="137">
        <v>80</v>
      </c>
      <c r="P244" s="137">
        <v>0</v>
      </c>
      <c r="Q244" s="137">
        <v>0</v>
      </c>
      <c r="R244" s="137">
        <v>0</v>
      </c>
      <c r="S244" s="137">
        <v>0</v>
      </c>
      <c r="T244" s="89"/>
      <c r="U244" s="104" t="s">
        <v>141</v>
      </c>
      <c r="V244" s="6">
        <f t="shared" si="8"/>
        <v>0.39600000000000013</v>
      </c>
      <c r="W244" s="6">
        <f t="shared" si="20"/>
        <v>0.6120000000000001</v>
      </c>
      <c r="X244" s="6">
        <f t="shared" si="9"/>
        <v>0.64800000000000024</v>
      </c>
      <c r="Y244" s="6">
        <f t="shared" si="2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35" customHeight="1" outlineLevel="2" x14ac:dyDescent="0.25">
      <c r="A245" s="107"/>
      <c r="B245" s="98"/>
      <c r="C245" s="18"/>
      <c r="D245" s="18"/>
      <c r="E245" s="18"/>
      <c r="F245" s="14"/>
      <c r="G245" s="89"/>
      <c r="H245" s="89"/>
      <c r="I245" s="104"/>
      <c r="J245" s="104" t="s">
        <v>393</v>
      </c>
      <c r="K245" s="250">
        <f t="shared" si="18"/>
        <v>80</v>
      </c>
      <c r="L245" s="250">
        <f t="shared" si="18"/>
        <v>80</v>
      </c>
      <c r="M245" s="250">
        <f t="shared" si="18"/>
        <v>80</v>
      </c>
      <c r="N245" s="250">
        <f t="shared" si="18"/>
        <v>80</v>
      </c>
      <c r="O245" s="137">
        <v>80</v>
      </c>
      <c r="P245" s="137">
        <v>0</v>
      </c>
      <c r="Q245" s="137">
        <v>0</v>
      </c>
      <c r="R245" s="137">
        <v>0</v>
      </c>
      <c r="S245" s="137">
        <v>0</v>
      </c>
      <c r="T245" s="89"/>
      <c r="U245" s="104" t="s">
        <v>142</v>
      </c>
      <c r="V245" s="6">
        <f t="shared" si="8"/>
        <v>0.39600000000000007</v>
      </c>
      <c r="W245" s="6">
        <f t="shared" si="20"/>
        <v>0.6120000000000001</v>
      </c>
      <c r="X245" s="6">
        <f t="shared" si="9"/>
        <v>0.64800000000000013</v>
      </c>
      <c r="Y245" s="6">
        <f t="shared" si="2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35" customHeight="1" outlineLevel="2" x14ac:dyDescent="0.25">
      <c r="A246" s="107"/>
      <c r="B246" s="98"/>
      <c r="C246" s="18"/>
      <c r="D246" s="18"/>
      <c r="E246" s="18"/>
      <c r="F246" s="14"/>
      <c r="G246" s="89"/>
      <c r="H246" s="89"/>
      <c r="I246" s="104" t="s">
        <v>793</v>
      </c>
      <c r="J246" s="104" t="s">
        <v>384</v>
      </c>
      <c r="K246" s="250">
        <f t="shared" si="18"/>
        <v>80</v>
      </c>
      <c r="L246" s="250">
        <f t="shared" si="18"/>
        <v>80</v>
      </c>
      <c r="M246" s="250">
        <f t="shared" si="18"/>
        <v>80</v>
      </c>
      <c r="N246" s="250">
        <f t="shared" si="18"/>
        <v>80</v>
      </c>
      <c r="O246" s="137">
        <v>80</v>
      </c>
      <c r="P246" s="137">
        <v>0</v>
      </c>
      <c r="Q246" s="137">
        <v>0</v>
      </c>
      <c r="R246" s="137">
        <v>0</v>
      </c>
      <c r="S246" s="137">
        <v>0</v>
      </c>
      <c r="T246" s="89"/>
      <c r="U246" s="104" t="s">
        <v>382</v>
      </c>
      <c r="V246" s="6">
        <f t="shared" si="8"/>
        <v>0.33000000000000007</v>
      </c>
      <c r="W246" s="6">
        <f t="shared" si="20"/>
        <v>0.51</v>
      </c>
      <c r="X246" s="6">
        <f t="shared" si="9"/>
        <v>0.54000000000000015</v>
      </c>
      <c r="Y246" s="6">
        <f t="shared" si="21"/>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35" customHeight="1" outlineLevel="2" x14ac:dyDescent="0.25">
      <c r="A247" s="107"/>
      <c r="B247" s="98"/>
      <c r="C247" s="18"/>
      <c r="D247" s="18"/>
      <c r="E247" s="18"/>
      <c r="F247" s="14"/>
      <c r="G247" s="89"/>
      <c r="H247" s="89"/>
      <c r="I247" s="104"/>
      <c r="J247" s="104" t="s">
        <v>385</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134</v>
      </c>
      <c r="V247" s="6">
        <f t="shared" si="8"/>
        <v>8.0658137815126025</v>
      </c>
      <c r="W247" s="6">
        <f t="shared" si="20"/>
        <v>12.465348571428567</v>
      </c>
      <c r="X247" s="6">
        <f t="shared" si="9"/>
        <v>13.198604369747894</v>
      </c>
      <c r="Y247" s="6">
        <f t="shared" si="21"/>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35" customHeight="1" outlineLevel="2" x14ac:dyDescent="0.25">
      <c r="A248" s="107"/>
      <c r="B248" s="98"/>
      <c r="C248" s="18"/>
      <c r="D248" s="18"/>
      <c r="E248" s="18"/>
      <c r="F248" s="14"/>
      <c r="G248" s="89"/>
      <c r="H248" s="89"/>
      <c r="I248" s="104"/>
      <c r="J248" s="104" t="s">
        <v>386</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135</v>
      </c>
      <c r="V248" s="6">
        <f t="shared" si="8"/>
        <v>13.121229385964911</v>
      </c>
      <c r="W248" s="138">
        <f>0.7*$Z248*(L248/$O248)</f>
        <v>16.699746491228066</v>
      </c>
      <c r="X248" s="6">
        <f t="shared" si="9"/>
        <v>21.471102631578944</v>
      </c>
      <c r="Y248" s="6">
        <f t="shared" si="21"/>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35" customHeight="1" outlineLevel="2" x14ac:dyDescent="0.25">
      <c r="A249" s="107"/>
      <c r="B249" s="98"/>
      <c r="C249" s="18"/>
      <c r="D249" s="18"/>
      <c r="E249" s="18"/>
      <c r="F249" s="14"/>
      <c r="G249" s="89"/>
      <c r="H249" s="89"/>
      <c r="I249" s="104"/>
      <c r="J249" s="104" t="s">
        <v>387</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136</v>
      </c>
      <c r="V249" s="6">
        <f t="shared" si="8"/>
        <v>28.122547619047612</v>
      </c>
      <c r="W249" s="6">
        <f t="shared" ref="W249:W257" si="22">0.85*$Z249*(L249/$O249)</f>
        <v>43.462119047619026</v>
      </c>
      <c r="X249" s="6">
        <f t="shared" si="9"/>
        <v>46.018714285714267</v>
      </c>
      <c r="Y249" s="6">
        <f t="shared" si="21"/>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35" customHeight="1" outlineLevel="2" x14ac:dyDescent="0.25">
      <c r="A250" s="107"/>
      <c r="B250" s="98"/>
      <c r="C250" s="18"/>
      <c r="D250" s="18"/>
      <c r="E250" s="18"/>
      <c r="F250" s="14"/>
      <c r="G250" s="89"/>
      <c r="H250" s="89"/>
      <c r="I250" s="104"/>
      <c r="J250" s="104" t="s">
        <v>388</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137</v>
      </c>
      <c r="V250" s="6">
        <f t="shared" si="8"/>
        <v>28.670399999999994</v>
      </c>
      <c r="W250" s="6">
        <f t="shared" si="22"/>
        <v>44.308799999999984</v>
      </c>
      <c r="X250" s="6">
        <f t="shared" si="9"/>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35" customHeight="1" outlineLevel="2" x14ac:dyDescent="0.25">
      <c r="A251" s="107"/>
      <c r="B251" s="98"/>
      <c r="C251" s="18"/>
      <c r="D251" s="18"/>
      <c r="E251" s="18"/>
      <c r="F251" s="14"/>
      <c r="G251" s="89"/>
      <c r="H251" s="89"/>
      <c r="I251" s="104"/>
      <c r="J251" s="104" t="s">
        <v>389</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138</v>
      </c>
      <c r="V251" s="6">
        <f t="shared" si="8"/>
        <v>31.160053571428573</v>
      </c>
      <c r="W251" s="6">
        <f t="shared" si="22"/>
        <v>48.156446428571421</v>
      </c>
      <c r="X251" s="6">
        <f t="shared" si="9"/>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35" customHeight="1" outlineLevel="2" x14ac:dyDescent="0.25">
      <c r="A252" s="107"/>
      <c r="B252" s="98"/>
      <c r="C252" s="18"/>
      <c r="D252" s="18"/>
      <c r="E252" s="18"/>
      <c r="F252" s="14"/>
      <c r="G252" s="89"/>
      <c r="H252" s="89"/>
      <c r="I252" s="104"/>
      <c r="J252" s="104" t="s">
        <v>390</v>
      </c>
      <c r="K252" s="250">
        <f t="shared" si="18"/>
        <v>80</v>
      </c>
      <c r="L252" s="250">
        <f t="shared" si="18"/>
        <v>80</v>
      </c>
      <c r="M252" s="250">
        <f t="shared" si="18"/>
        <v>80</v>
      </c>
      <c r="N252" s="250">
        <f t="shared" si="18"/>
        <v>80</v>
      </c>
      <c r="O252" s="137">
        <v>80</v>
      </c>
      <c r="P252" s="137">
        <v>0</v>
      </c>
      <c r="Q252" s="137">
        <v>0</v>
      </c>
      <c r="R252" s="137">
        <v>0</v>
      </c>
      <c r="S252" s="137">
        <v>0</v>
      </c>
      <c r="T252" s="89"/>
      <c r="U252" s="104" t="s">
        <v>139</v>
      </c>
      <c r="V252" s="6">
        <f t="shared" si="8"/>
        <v>0.39600000000000007</v>
      </c>
      <c r="W252" s="6">
        <f t="shared" si="22"/>
        <v>0.6120000000000001</v>
      </c>
      <c r="X252" s="6">
        <f t="shared" si="9"/>
        <v>0.64800000000000013</v>
      </c>
      <c r="Y252" s="6">
        <f t="shared" ref="Y252:Y259" si="2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35" customHeight="1" outlineLevel="2" x14ac:dyDescent="0.25">
      <c r="A253" s="107"/>
      <c r="B253" s="98"/>
      <c r="C253" s="18"/>
      <c r="D253" s="18"/>
      <c r="E253" s="18"/>
      <c r="F253" s="14"/>
      <c r="G253" s="89"/>
      <c r="H253" s="89"/>
      <c r="I253" s="104"/>
      <c r="J253" s="104" t="s">
        <v>391</v>
      </c>
      <c r="K253" s="250">
        <f t="shared" si="18"/>
        <v>80</v>
      </c>
      <c r="L253" s="250">
        <f t="shared" si="18"/>
        <v>80</v>
      </c>
      <c r="M253" s="250">
        <f t="shared" si="18"/>
        <v>80</v>
      </c>
      <c r="N253" s="250">
        <f t="shared" si="18"/>
        <v>80</v>
      </c>
      <c r="O253" s="137">
        <v>80</v>
      </c>
      <c r="P253" s="137">
        <v>0</v>
      </c>
      <c r="Q253" s="137">
        <v>0</v>
      </c>
      <c r="R253" s="137">
        <v>0</v>
      </c>
      <c r="S253" s="137">
        <v>0</v>
      </c>
      <c r="T253" s="89"/>
      <c r="U253" s="104" t="s">
        <v>140</v>
      </c>
      <c r="V253" s="6">
        <f t="shared" si="8"/>
        <v>0.39600000000000007</v>
      </c>
      <c r="W253" s="6">
        <f t="shared" si="22"/>
        <v>0.6120000000000001</v>
      </c>
      <c r="X253" s="6">
        <f t="shared" si="9"/>
        <v>0.64800000000000013</v>
      </c>
      <c r="Y253" s="6">
        <f t="shared" si="2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35" customHeight="1" outlineLevel="2" x14ac:dyDescent="0.25">
      <c r="A254" s="107"/>
      <c r="B254" s="98"/>
      <c r="C254" s="18"/>
      <c r="D254" s="18"/>
      <c r="E254" s="18"/>
      <c r="F254" s="14"/>
      <c r="G254" s="89"/>
      <c r="H254" s="89"/>
      <c r="I254" s="104"/>
      <c r="J254" s="104" t="s">
        <v>392</v>
      </c>
      <c r="K254" s="250">
        <f t="shared" si="18"/>
        <v>80</v>
      </c>
      <c r="L254" s="250">
        <f t="shared" si="18"/>
        <v>80</v>
      </c>
      <c r="M254" s="250">
        <f t="shared" si="18"/>
        <v>80</v>
      </c>
      <c r="N254" s="250">
        <f t="shared" si="18"/>
        <v>80</v>
      </c>
      <c r="O254" s="137">
        <v>80</v>
      </c>
      <c r="P254" s="137">
        <v>0</v>
      </c>
      <c r="Q254" s="137">
        <v>0</v>
      </c>
      <c r="R254" s="137">
        <v>0</v>
      </c>
      <c r="S254" s="137">
        <v>0</v>
      </c>
      <c r="T254" s="89"/>
      <c r="U254" s="104" t="s">
        <v>141</v>
      </c>
      <c r="V254" s="6">
        <f t="shared" si="8"/>
        <v>0.39600000000000013</v>
      </c>
      <c r="W254" s="6">
        <f t="shared" si="22"/>
        <v>0.6120000000000001</v>
      </c>
      <c r="X254" s="6">
        <f t="shared" si="9"/>
        <v>0.64800000000000024</v>
      </c>
      <c r="Y254" s="6">
        <f t="shared" si="2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35" customHeight="1" outlineLevel="2" x14ac:dyDescent="0.25">
      <c r="A255" s="107"/>
      <c r="B255" s="98"/>
      <c r="C255" s="18"/>
      <c r="D255" s="18"/>
      <c r="E255" s="18"/>
      <c r="F255" s="14"/>
      <c r="G255" s="89"/>
      <c r="H255" s="89"/>
      <c r="I255" s="104"/>
      <c r="J255" s="104" t="s">
        <v>393</v>
      </c>
      <c r="K255" s="250">
        <f t="shared" si="18"/>
        <v>80</v>
      </c>
      <c r="L255" s="250">
        <f t="shared" si="18"/>
        <v>80</v>
      </c>
      <c r="M255" s="250">
        <f t="shared" si="18"/>
        <v>80</v>
      </c>
      <c r="N255" s="250">
        <f t="shared" si="18"/>
        <v>80</v>
      </c>
      <c r="O255" s="137">
        <v>80</v>
      </c>
      <c r="P255" s="137">
        <v>0</v>
      </c>
      <c r="Q255" s="137">
        <v>0</v>
      </c>
      <c r="R255" s="137">
        <v>0</v>
      </c>
      <c r="S255" s="137">
        <v>0</v>
      </c>
      <c r="T255" s="89"/>
      <c r="U255" s="104" t="s">
        <v>142</v>
      </c>
      <c r="V255" s="6">
        <f t="shared" si="8"/>
        <v>0.39600000000000007</v>
      </c>
      <c r="W255" s="6">
        <f t="shared" si="22"/>
        <v>0.6120000000000001</v>
      </c>
      <c r="X255" s="6">
        <f t="shared" si="9"/>
        <v>0.64800000000000013</v>
      </c>
      <c r="Y255" s="6">
        <f t="shared" si="2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35" customHeight="1" outlineLevel="2" x14ac:dyDescent="0.25">
      <c r="A256" s="107"/>
      <c r="B256" s="98"/>
      <c r="C256" s="18"/>
      <c r="D256" s="18"/>
      <c r="E256" s="18"/>
      <c r="F256" s="14"/>
      <c r="G256" s="89"/>
      <c r="H256" s="89"/>
      <c r="I256" s="104" t="s">
        <v>794</v>
      </c>
      <c r="J256" s="104" t="s">
        <v>384</v>
      </c>
      <c r="K256" s="250">
        <f t="shared" si="18"/>
        <v>80</v>
      </c>
      <c r="L256" s="250">
        <f t="shared" si="18"/>
        <v>80</v>
      </c>
      <c r="M256" s="250">
        <f t="shared" si="18"/>
        <v>80</v>
      </c>
      <c r="N256" s="250">
        <f t="shared" si="18"/>
        <v>80</v>
      </c>
      <c r="O256" s="137">
        <v>80</v>
      </c>
      <c r="P256" s="137">
        <v>0</v>
      </c>
      <c r="Q256" s="137">
        <v>0</v>
      </c>
      <c r="R256" s="137">
        <v>0</v>
      </c>
      <c r="S256" s="137">
        <v>0</v>
      </c>
      <c r="T256" s="89"/>
      <c r="U256" s="104" t="s">
        <v>382</v>
      </c>
      <c r="V256" s="6">
        <f t="shared" si="8"/>
        <v>0.33000000000000007</v>
      </c>
      <c r="W256" s="6">
        <f t="shared" si="22"/>
        <v>0.51</v>
      </c>
      <c r="X256" s="6">
        <f t="shared" si="9"/>
        <v>0.54000000000000015</v>
      </c>
      <c r="Y256" s="6">
        <f t="shared" si="2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35" customHeight="1" outlineLevel="2" x14ac:dyDescent="0.25">
      <c r="A257" s="107"/>
      <c r="B257" s="98"/>
      <c r="C257" s="18"/>
      <c r="D257" s="18"/>
      <c r="E257" s="18"/>
      <c r="F257" s="14"/>
      <c r="G257" s="89"/>
      <c r="H257" s="89"/>
      <c r="I257" s="104"/>
      <c r="J257" s="104" t="s">
        <v>385</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134</v>
      </c>
      <c r="V257" s="6">
        <f t="shared" si="8"/>
        <v>7.9380190476190444</v>
      </c>
      <c r="W257" s="6">
        <f t="shared" si="22"/>
        <v>12.267847619047613</v>
      </c>
      <c r="X257" s="6">
        <f t="shared" si="9"/>
        <v>12.989485714285708</v>
      </c>
      <c r="Y257" s="6">
        <f t="shared" si="23"/>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35" customHeight="1" outlineLevel="2" x14ac:dyDescent="0.25">
      <c r="A258" s="107"/>
      <c r="B258" s="98"/>
      <c r="C258" s="18"/>
      <c r="D258" s="18"/>
      <c r="E258" s="18"/>
      <c r="F258" s="14"/>
      <c r="G258" s="89"/>
      <c r="H258" s="89"/>
      <c r="I258" s="104"/>
      <c r="J258" s="104" t="s">
        <v>386</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135</v>
      </c>
      <c r="V258" s="6">
        <f t="shared" si="8"/>
        <v>13.041706783625733</v>
      </c>
      <c r="W258" s="138">
        <f>0.7*$Z258*(L258/$O258)</f>
        <v>16.598535906432748</v>
      </c>
      <c r="X258" s="6">
        <f t="shared" si="9"/>
        <v>21.340974736842107</v>
      </c>
      <c r="Y258" s="6">
        <f t="shared" si="23"/>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35" customHeight="1" outlineLevel="2" x14ac:dyDescent="0.25">
      <c r="A259" s="107"/>
      <c r="B259" s="98"/>
      <c r="C259" s="18"/>
      <c r="D259" s="18"/>
      <c r="E259" s="18"/>
      <c r="F259" s="14"/>
      <c r="G259" s="89"/>
      <c r="H259" s="89"/>
      <c r="I259" s="104"/>
      <c r="J259" s="104" t="s">
        <v>387</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136</v>
      </c>
      <c r="V259" s="6">
        <f t="shared" si="8"/>
        <v>28.122547619047612</v>
      </c>
      <c r="W259" s="6">
        <f t="shared" ref="W259:W267" si="24">0.85*$Z259*(L259/$O259)</f>
        <v>43.462119047619026</v>
      </c>
      <c r="X259" s="6">
        <f t="shared" si="9"/>
        <v>46.018714285714267</v>
      </c>
      <c r="Y259" s="6">
        <f t="shared" si="2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35" customHeight="1" outlineLevel="2" x14ac:dyDescent="0.25">
      <c r="A260" s="107"/>
      <c r="B260" s="98"/>
      <c r="C260" s="18"/>
      <c r="D260" s="18"/>
      <c r="E260" s="18"/>
      <c r="F260" s="14"/>
      <c r="G260" s="89"/>
      <c r="H260" s="89"/>
      <c r="I260" s="104"/>
      <c r="J260" s="104" t="s">
        <v>388</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137</v>
      </c>
      <c r="V260" s="6">
        <f t="shared" ref="V260:V295" si="25">0.55*$Z260*(K260/$O260)</f>
        <v>28.670399999999994</v>
      </c>
      <c r="W260" s="6">
        <f t="shared" si="24"/>
        <v>44.308799999999984</v>
      </c>
      <c r="X260" s="6">
        <f t="shared" ref="X260:X295" si="26">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35" customHeight="1" outlineLevel="2" x14ac:dyDescent="0.25">
      <c r="A261" s="107"/>
      <c r="B261" s="98"/>
      <c r="C261" s="18"/>
      <c r="D261" s="18"/>
      <c r="E261" s="18"/>
      <c r="F261" s="14"/>
      <c r="G261" s="89"/>
      <c r="H261" s="89"/>
      <c r="I261" s="104"/>
      <c r="J261" s="104" t="s">
        <v>389</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138</v>
      </c>
      <c r="V261" s="6">
        <f t="shared" si="25"/>
        <v>28.279968750000045</v>
      </c>
      <c r="W261" s="6">
        <f t="shared" si="24"/>
        <v>43.70540625000006</v>
      </c>
      <c r="X261" s="6">
        <f t="shared" si="26"/>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35" customHeight="1" outlineLevel="2" x14ac:dyDescent="0.25">
      <c r="A262" s="107"/>
      <c r="B262" s="98"/>
      <c r="C262" s="18"/>
      <c r="D262" s="18"/>
      <c r="E262" s="18"/>
      <c r="F262" s="14"/>
      <c r="G262" s="89"/>
      <c r="H262" s="89"/>
      <c r="I262" s="104"/>
      <c r="J262" s="104" t="s">
        <v>390</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139</v>
      </c>
      <c r="V262" s="6">
        <f t="shared" si="25"/>
        <v>0.39600000000000013</v>
      </c>
      <c r="W262" s="6">
        <f t="shared" si="24"/>
        <v>0.6120000000000001</v>
      </c>
      <c r="X262" s="6">
        <f t="shared" si="26"/>
        <v>0.64800000000000024</v>
      </c>
      <c r="Y262" s="6">
        <f t="shared" ref="Y262:Y269" si="28">$Z262*(N262/$O262)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35" customHeight="1" outlineLevel="2" x14ac:dyDescent="0.25">
      <c r="A263" s="107"/>
      <c r="B263" s="98"/>
      <c r="C263" s="18"/>
      <c r="D263" s="18"/>
      <c r="E263" s="18"/>
      <c r="F263" s="14"/>
      <c r="G263" s="89"/>
      <c r="H263" s="89"/>
      <c r="I263" s="104"/>
      <c r="J263" s="104" t="s">
        <v>391</v>
      </c>
      <c r="K263" s="250">
        <f t="shared" si="27"/>
        <v>80</v>
      </c>
      <c r="L263" s="250">
        <f t="shared" si="27"/>
        <v>80</v>
      </c>
      <c r="M263" s="250">
        <f t="shared" si="27"/>
        <v>80</v>
      </c>
      <c r="N263" s="250">
        <f t="shared" si="27"/>
        <v>80</v>
      </c>
      <c r="O263" s="137">
        <v>80</v>
      </c>
      <c r="P263" s="137">
        <v>0</v>
      </c>
      <c r="Q263" s="137">
        <v>0</v>
      </c>
      <c r="R263" s="137">
        <v>0</v>
      </c>
      <c r="S263" s="137">
        <v>0</v>
      </c>
      <c r="T263" s="89"/>
      <c r="U263" s="104" t="s">
        <v>140</v>
      </c>
      <c r="V263" s="6">
        <f t="shared" si="25"/>
        <v>0.39600000000000007</v>
      </c>
      <c r="W263" s="6">
        <f t="shared" si="24"/>
        <v>0.6120000000000001</v>
      </c>
      <c r="X263" s="6">
        <f t="shared" si="26"/>
        <v>0.64800000000000013</v>
      </c>
      <c r="Y263" s="6">
        <f t="shared" si="28"/>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35" customHeight="1" outlineLevel="2" x14ac:dyDescent="0.25">
      <c r="A264" s="107"/>
      <c r="B264" s="98"/>
      <c r="C264" s="18"/>
      <c r="D264" s="18"/>
      <c r="E264" s="18"/>
      <c r="F264" s="14"/>
      <c r="G264" s="89"/>
      <c r="H264" s="89"/>
      <c r="I264" s="104"/>
      <c r="J264" s="104" t="s">
        <v>392</v>
      </c>
      <c r="K264" s="250">
        <f t="shared" si="27"/>
        <v>80</v>
      </c>
      <c r="L264" s="250">
        <f t="shared" si="27"/>
        <v>80</v>
      </c>
      <c r="M264" s="250">
        <f t="shared" si="27"/>
        <v>80</v>
      </c>
      <c r="N264" s="250">
        <f t="shared" si="27"/>
        <v>80</v>
      </c>
      <c r="O264" s="137">
        <v>80</v>
      </c>
      <c r="P264" s="137">
        <v>0</v>
      </c>
      <c r="Q264" s="137">
        <v>0</v>
      </c>
      <c r="R264" s="137">
        <v>0</v>
      </c>
      <c r="S264" s="137">
        <v>0</v>
      </c>
      <c r="T264" s="89"/>
      <c r="U264" s="104" t="s">
        <v>141</v>
      </c>
      <c r="V264" s="6">
        <f t="shared" si="25"/>
        <v>0.39600000000000013</v>
      </c>
      <c r="W264" s="6">
        <f t="shared" si="24"/>
        <v>0.6120000000000001</v>
      </c>
      <c r="X264" s="6">
        <f t="shared" si="26"/>
        <v>0.64800000000000024</v>
      </c>
      <c r="Y264" s="6">
        <f t="shared" si="28"/>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35" customHeight="1" outlineLevel="2" x14ac:dyDescent="0.25">
      <c r="A265" s="107"/>
      <c r="B265" s="98"/>
      <c r="C265" s="18"/>
      <c r="D265" s="18"/>
      <c r="E265" s="18"/>
      <c r="F265" s="14"/>
      <c r="G265" s="89"/>
      <c r="H265" s="89"/>
      <c r="I265" s="104"/>
      <c r="J265" s="104" t="s">
        <v>393</v>
      </c>
      <c r="K265" s="250">
        <f t="shared" si="27"/>
        <v>80</v>
      </c>
      <c r="L265" s="250">
        <f t="shared" si="27"/>
        <v>80</v>
      </c>
      <c r="M265" s="250">
        <f t="shared" si="27"/>
        <v>80</v>
      </c>
      <c r="N265" s="250">
        <f t="shared" si="27"/>
        <v>80</v>
      </c>
      <c r="O265" s="137">
        <v>80</v>
      </c>
      <c r="P265" s="137">
        <v>0</v>
      </c>
      <c r="Q265" s="137">
        <v>0</v>
      </c>
      <c r="R265" s="137">
        <v>0</v>
      </c>
      <c r="S265" s="137">
        <v>0</v>
      </c>
      <c r="T265" s="89"/>
      <c r="U265" s="104" t="s">
        <v>142</v>
      </c>
      <c r="V265" s="6">
        <f t="shared" si="25"/>
        <v>0.39600000000000007</v>
      </c>
      <c r="W265" s="6">
        <f t="shared" si="24"/>
        <v>0.6120000000000001</v>
      </c>
      <c r="X265" s="6">
        <f t="shared" si="26"/>
        <v>0.64800000000000013</v>
      </c>
      <c r="Y265" s="6">
        <f t="shared" si="28"/>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35" customHeight="1" outlineLevel="2" x14ac:dyDescent="0.25">
      <c r="A266" s="107"/>
      <c r="B266" s="98"/>
      <c r="C266" s="18"/>
      <c r="D266" s="18"/>
      <c r="E266" s="18"/>
      <c r="F266" s="14"/>
      <c r="G266" s="89"/>
      <c r="H266" s="89"/>
      <c r="I266" s="104" t="s">
        <v>795</v>
      </c>
      <c r="J266" s="104" t="s">
        <v>384</v>
      </c>
      <c r="K266" s="250">
        <f t="shared" si="27"/>
        <v>80</v>
      </c>
      <c r="L266" s="250">
        <f t="shared" si="27"/>
        <v>80</v>
      </c>
      <c r="M266" s="250">
        <f t="shared" si="27"/>
        <v>80</v>
      </c>
      <c r="N266" s="250">
        <f t="shared" si="27"/>
        <v>80</v>
      </c>
      <c r="O266" s="137">
        <v>80</v>
      </c>
      <c r="P266" s="137">
        <v>0</v>
      </c>
      <c r="Q266" s="137">
        <v>0</v>
      </c>
      <c r="R266" s="137">
        <v>0</v>
      </c>
      <c r="S266" s="137">
        <v>0</v>
      </c>
      <c r="T266" s="89"/>
      <c r="U266" s="104" t="s">
        <v>382</v>
      </c>
      <c r="V266" s="6">
        <f t="shared" si="25"/>
        <v>0.33000000000000007</v>
      </c>
      <c r="W266" s="6">
        <f t="shared" si="24"/>
        <v>0.51</v>
      </c>
      <c r="X266" s="6">
        <f t="shared" si="26"/>
        <v>0.54000000000000015</v>
      </c>
      <c r="Y266" s="6">
        <f t="shared" si="28"/>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35" customHeight="1" outlineLevel="2" x14ac:dyDescent="0.25">
      <c r="A267" s="107"/>
      <c r="B267" s="98"/>
      <c r="C267" s="18"/>
      <c r="D267" s="18"/>
      <c r="E267" s="18"/>
      <c r="F267" s="14"/>
      <c r="G267" s="89"/>
      <c r="H267" s="89"/>
      <c r="I267" s="104"/>
      <c r="J267" s="104" t="s">
        <v>385</v>
      </c>
      <c r="K267" s="250">
        <f t="shared" si="27"/>
        <v>80</v>
      </c>
      <c r="L267" s="250">
        <f t="shared" si="27"/>
        <v>80</v>
      </c>
      <c r="M267" s="250">
        <f t="shared" si="27"/>
        <v>80</v>
      </c>
      <c r="N267" s="250">
        <f t="shared" si="27"/>
        <v>80</v>
      </c>
      <c r="O267" s="137">
        <v>80</v>
      </c>
      <c r="P267" s="137">
        <v>0</v>
      </c>
      <c r="Q267" s="137">
        <v>0</v>
      </c>
      <c r="R267" s="137">
        <v>0</v>
      </c>
      <c r="S267" s="137">
        <v>0</v>
      </c>
      <c r="T267" s="89"/>
      <c r="U267" s="104" t="s">
        <v>134</v>
      </c>
      <c r="V267" s="6">
        <f t="shared" si="25"/>
        <v>0.33838095238095245</v>
      </c>
      <c r="W267" s="6">
        <f t="shared" si="24"/>
        <v>0.52295238095238106</v>
      </c>
      <c r="X267" s="6">
        <f t="shared" si="26"/>
        <v>0.55371428571428583</v>
      </c>
      <c r="Y267" s="6">
        <f t="shared" si="28"/>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35" customHeight="1" outlineLevel="2" x14ac:dyDescent="0.25">
      <c r="A268" s="107"/>
      <c r="B268" s="98"/>
      <c r="C268" s="18"/>
      <c r="D268" s="18"/>
      <c r="E268" s="18"/>
      <c r="F268" s="14"/>
      <c r="G268" s="89"/>
      <c r="H268" s="89"/>
      <c r="I268" s="104"/>
      <c r="J268" s="104" t="s">
        <v>386</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135</v>
      </c>
      <c r="V268" s="6">
        <f t="shared" si="25"/>
        <v>13.356963265306124</v>
      </c>
      <c r="W268" s="138">
        <f>0.7*$Z268*(L268/$O268)</f>
        <v>16.999771428571428</v>
      </c>
      <c r="X268" s="6">
        <f t="shared" si="26"/>
        <v>21.856848979591838</v>
      </c>
      <c r="Y268" s="6">
        <f t="shared" si="28"/>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35" customHeight="1" outlineLevel="2" x14ac:dyDescent="0.25">
      <c r="A269" s="107"/>
      <c r="B269" s="98"/>
      <c r="C269" s="18"/>
      <c r="D269" s="18"/>
      <c r="E269" s="18"/>
      <c r="F269" s="14"/>
      <c r="G269" s="89"/>
      <c r="H269" s="89"/>
      <c r="I269" s="104"/>
      <c r="J269" s="104" t="s">
        <v>387</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136</v>
      </c>
      <c r="V269" s="6">
        <f t="shared" si="25"/>
        <v>27.29108418367348</v>
      </c>
      <c r="W269" s="6">
        <f t="shared" ref="W269:W277" si="29">0.85*$Z269*(L269/$O269)</f>
        <v>42.177130102040827</v>
      </c>
      <c r="X269" s="6">
        <f t="shared" si="26"/>
        <v>44.658137755102054</v>
      </c>
      <c r="Y269" s="6">
        <f t="shared" si="28"/>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35" customHeight="1" outlineLevel="2" x14ac:dyDescent="0.25">
      <c r="A270" s="107"/>
      <c r="B270" s="98"/>
      <c r="C270" s="18"/>
      <c r="D270" s="18"/>
      <c r="E270" s="18"/>
      <c r="F270" s="14"/>
      <c r="G270" s="89"/>
      <c r="H270" s="89"/>
      <c r="I270" s="104"/>
      <c r="J270" s="104" t="s">
        <v>388</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137</v>
      </c>
      <c r="V270" s="6">
        <f t="shared" si="25"/>
        <v>26.833949999999994</v>
      </c>
      <c r="W270" s="6">
        <f t="shared" si="29"/>
        <v>41.470649999999985</v>
      </c>
      <c r="X270" s="6">
        <f t="shared" si="26"/>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35" customHeight="1" outlineLevel="2" x14ac:dyDescent="0.25">
      <c r="A271" s="107"/>
      <c r="B271" s="98"/>
      <c r="C271" s="18"/>
      <c r="D271" s="18"/>
      <c r="E271" s="18"/>
      <c r="F271" s="14"/>
      <c r="G271" s="89"/>
      <c r="H271" s="89"/>
      <c r="I271" s="104"/>
      <c r="J271" s="104" t="s">
        <v>389</v>
      </c>
      <c r="K271" s="250">
        <f t="shared" si="27"/>
        <v>468</v>
      </c>
      <c r="L271" s="250">
        <f t="shared" si="27"/>
        <v>468</v>
      </c>
      <c r="M271" s="250">
        <f t="shared" si="27"/>
        <v>468</v>
      </c>
      <c r="N271" s="250">
        <f t="shared" si="27"/>
        <v>468</v>
      </c>
      <c r="O271" s="137">
        <v>468</v>
      </c>
      <c r="P271" s="137">
        <v>0</v>
      </c>
      <c r="Q271" s="137">
        <v>0</v>
      </c>
      <c r="R271" s="137">
        <v>0</v>
      </c>
      <c r="S271" s="137">
        <v>0</v>
      </c>
      <c r="T271" s="89"/>
      <c r="U271" s="104" t="s">
        <v>138</v>
      </c>
      <c r="V271" s="6">
        <f t="shared" si="25"/>
        <v>29.385000000000023</v>
      </c>
      <c r="W271" s="6">
        <f t="shared" si="29"/>
        <v>45.413181818181847</v>
      </c>
      <c r="X271" s="6">
        <f t="shared" si="26"/>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35" customHeight="1" outlineLevel="2" x14ac:dyDescent="0.25">
      <c r="A272" s="107"/>
      <c r="B272" s="98"/>
      <c r="C272" s="18"/>
      <c r="D272" s="18"/>
      <c r="E272" s="18"/>
      <c r="F272" s="14"/>
      <c r="G272" s="89"/>
      <c r="H272" s="89"/>
      <c r="I272" s="104"/>
      <c r="J272" s="104" t="s">
        <v>390</v>
      </c>
      <c r="K272" s="250">
        <f t="shared" si="27"/>
        <v>80</v>
      </c>
      <c r="L272" s="250">
        <f t="shared" si="27"/>
        <v>80</v>
      </c>
      <c r="M272" s="250">
        <f t="shared" si="27"/>
        <v>80</v>
      </c>
      <c r="N272" s="250">
        <f t="shared" si="27"/>
        <v>80</v>
      </c>
      <c r="O272" s="137">
        <v>80</v>
      </c>
      <c r="P272" s="137">
        <v>0</v>
      </c>
      <c r="Q272" s="137">
        <v>0</v>
      </c>
      <c r="R272" s="137">
        <v>0</v>
      </c>
      <c r="S272" s="137">
        <v>0</v>
      </c>
      <c r="T272" s="89"/>
      <c r="U272" s="104" t="s">
        <v>139</v>
      </c>
      <c r="V272" s="6">
        <f t="shared" si="25"/>
        <v>0.39600000000000013</v>
      </c>
      <c r="W272" s="6">
        <f t="shared" si="29"/>
        <v>0.6120000000000001</v>
      </c>
      <c r="X272" s="6">
        <f t="shared" si="26"/>
        <v>0.64800000000000024</v>
      </c>
      <c r="Y272" s="6">
        <f t="shared" ref="Y272:Y279" si="3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35" customHeight="1" outlineLevel="2" x14ac:dyDescent="0.25">
      <c r="A273" s="107"/>
      <c r="B273" s="98"/>
      <c r="C273" s="18"/>
      <c r="D273" s="18"/>
      <c r="E273" s="18"/>
      <c r="F273" s="14"/>
      <c r="G273" s="89"/>
      <c r="H273" s="89"/>
      <c r="I273" s="104"/>
      <c r="J273" s="104" t="s">
        <v>391</v>
      </c>
      <c r="K273" s="250">
        <f t="shared" si="27"/>
        <v>80</v>
      </c>
      <c r="L273" s="250">
        <f t="shared" si="27"/>
        <v>80</v>
      </c>
      <c r="M273" s="250">
        <f t="shared" si="27"/>
        <v>80</v>
      </c>
      <c r="N273" s="250">
        <f t="shared" si="27"/>
        <v>80</v>
      </c>
      <c r="O273" s="137">
        <v>80</v>
      </c>
      <c r="P273" s="137">
        <v>0</v>
      </c>
      <c r="Q273" s="137">
        <v>0</v>
      </c>
      <c r="R273" s="137">
        <v>0</v>
      </c>
      <c r="S273" s="137">
        <v>0</v>
      </c>
      <c r="T273" s="89"/>
      <c r="U273" s="104" t="s">
        <v>140</v>
      </c>
      <c r="V273" s="6">
        <f t="shared" si="25"/>
        <v>0.39600000000000007</v>
      </c>
      <c r="W273" s="6">
        <f t="shared" si="29"/>
        <v>0.6120000000000001</v>
      </c>
      <c r="X273" s="6">
        <f t="shared" si="26"/>
        <v>0.64800000000000013</v>
      </c>
      <c r="Y273" s="6">
        <f t="shared" si="3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35" customHeight="1" outlineLevel="2" x14ac:dyDescent="0.25">
      <c r="A274" s="107"/>
      <c r="B274" s="98"/>
      <c r="C274" s="18"/>
      <c r="D274" s="18"/>
      <c r="E274" s="18"/>
      <c r="F274" s="14"/>
      <c r="G274" s="89"/>
      <c r="H274" s="89"/>
      <c r="I274" s="104"/>
      <c r="J274" s="104" t="s">
        <v>392</v>
      </c>
      <c r="K274" s="250">
        <f t="shared" si="27"/>
        <v>80</v>
      </c>
      <c r="L274" s="250">
        <f t="shared" si="27"/>
        <v>80</v>
      </c>
      <c r="M274" s="250">
        <f t="shared" si="27"/>
        <v>80</v>
      </c>
      <c r="N274" s="250">
        <f t="shared" si="27"/>
        <v>80</v>
      </c>
      <c r="O274" s="137">
        <v>80</v>
      </c>
      <c r="P274" s="137">
        <v>0</v>
      </c>
      <c r="Q274" s="137">
        <v>0</v>
      </c>
      <c r="R274" s="137">
        <v>0</v>
      </c>
      <c r="S274" s="137">
        <v>0</v>
      </c>
      <c r="T274" s="89"/>
      <c r="U274" s="104" t="s">
        <v>141</v>
      </c>
      <c r="V274" s="6">
        <f t="shared" si="25"/>
        <v>0.39600000000000013</v>
      </c>
      <c r="W274" s="6">
        <f t="shared" si="29"/>
        <v>0.6120000000000001</v>
      </c>
      <c r="X274" s="6">
        <f t="shared" si="26"/>
        <v>0.64800000000000024</v>
      </c>
      <c r="Y274" s="6">
        <f t="shared" si="3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35" customHeight="1" outlineLevel="2" x14ac:dyDescent="0.25">
      <c r="A275" s="107"/>
      <c r="B275" s="98"/>
      <c r="C275" s="18"/>
      <c r="D275" s="18"/>
      <c r="E275" s="18"/>
      <c r="F275" s="14"/>
      <c r="G275" s="89"/>
      <c r="H275" s="89"/>
      <c r="I275" s="104"/>
      <c r="J275" s="104" t="s">
        <v>393</v>
      </c>
      <c r="K275" s="250">
        <f t="shared" si="27"/>
        <v>80</v>
      </c>
      <c r="L275" s="250">
        <f t="shared" si="27"/>
        <v>80</v>
      </c>
      <c r="M275" s="250">
        <f t="shared" si="27"/>
        <v>80</v>
      </c>
      <c r="N275" s="250">
        <f t="shared" si="27"/>
        <v>80</v>
      </c>
      <c r="O275" s="137">
        <v>80</v>
      </c>
      <c r="P275" s="137">
        <v>0</v>
      </c>
      <c r="Q275" s="137">
        <v>0</v>
      </c>
      <c r="R275" s="137">
        <v>0</v>
      </c>
      <c r="S275" s="137">
        <v>0</v>
      </c>
      <c r="T275" s="89"/>
      <c r="U275" s="104" t="s">
        <v>142</v>
      </c>
      <c r="V275" s="6">
        <f t="shared" si="25"/>
        <v>0.39600000000000007</v>
      </c>
      <c r="W275" s="6">
        <f t="shared" si="29"/>
        <v>0.6120000000000001</v>
      </c>
      <c r="X275" s="6">
        <f t="shared" si="26"/>
        <v>0.64800000000000013</v>
      </c>
      <c r="Y275" s="6">
        <f t="shared" si="3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35" customHeight="1" outlineLevel="2" x14ac:dyDescent="0.25">
      <c r="A276" s="107"/>
      <c r="B276" s="98"/>
      <c r="C276" s="18"/>
      <c r="D276" s="18"/>
      <c r="E276" s="18"/>
      <c r="F276" s="14"/>
      <c r="G276" s="89"/>
      <c r="H276" s="89"/>
      <c r="I276" s="104" t="s">
        <v>796</v>
      </c>
      <c r="J276" s="104" t="s">
        <v>384</v>
      </c>
      <c r="K276" s="250">
        <f t="shared" si="27"/>
        <v>80</v>
      </c>
      <c r="L276" s="250">
        <f t="shared" si="27"/>
        <v>80</v>
      </c>
      <c r="M276" s="250">
        <f t="shared" si="27"/>
        <v>80</v>
      </c>
      <c r="N276" s="250">
        <f t="shared" si="27"/>
        <v>80</v>
      </c>
      <c r="O276" s="137">
        <v>80</v>
      </c>
      <c r="P276" s="137">
        <v>0</v>
      </c>
      <c r="Q276" s="137">
        <v>0</v>
      </c>
      <c r="R276" s="137">
        <v>0</v>
      </c>
      <c r="S276" s="137">
        <v>0</v>
      </c>
      <c r="T276" s="89"/>
      <c r="U276" s="104" t="s">
        <v>382</v>
      </c>
      <c r="V276" s="6">
        <f t="shared" si="25"/>
        <v>0.33000000000000007</v>
      </c>
      <c r="W276" s="6">
        <f t="shared" si="29"/>
        <v>0.51</v>
      </c>
      <c r="X276" s="6">
        <f t="shared" si="26"/>
        <v>0.54000000000000015</v>
      </c>
      <c r="Y276" s="6">
        <f t="shared" si="3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35" customHeight="1" outlineLevel="2" x14ac:dyDescent="0.25">
      <c r="A277" s="107"/>
      <c r="B277" s="98"/>
      <c r="C277" s="18"/>
      <c r="D277" s="18"/>
      <c r="E277" s="18"/>
      <c r="F277" s="14"/>
      <c r="G277" s="89"/>
      <c r="H277" s="89"/>
      <c r="I277" s="104"/>
      <c r="J277" s="104" t="s">
        <v>385</v>
      </c>
      <c r="K277" s="250">
        <f t="shared" si="27"/>
        <v>80</v>
      </c>
      <c r="L277" s="250">
        <f t="shared" si="27"/>
        <v>80</v>
      </c>
      <c r="M277" s="250">
        <f t="shared" si="27"/>
        <v>80</v>
      </c>
      <c r="N277" s="250">
        <f t="shared" si="27"/>
        <v>80</v>
      </c>
      <c r="O277" s="137">
        <v>80</v>
      </c>
      <c r="P277" s="137">
        <v>0</v>
      </c>
      <c r="Q277" s="137">
        <v>0</v>
      </c>
      <c r="R277" s="137">
        <v>0</v>
      </c>
      <c r="S277" s="137">
        <v>0</v>
      </c>
      <c r="T277" s="89"/>
      <c r="U277" s="104" t="s">
        <v>134</v>
      </c>
      <c r="V277" s="6">
        <f t="shared" si="25"/>
        <v>0.33838095238095245</v>
      </c>
      <c r="W277" s="6">
        <f t="shared" si="29"/>
        <v>0.52295238095238106</v>
      </c>
      <c r="X277" s="6">
        <f t="shared" si="26"/>
        <v>0.55371428571428583</v>
      </c>
      <c r="Y277" s="6">
        <f t="shared" si="3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35" customHeight="1" outlineLevel="2" x14ac:dyDescent="0.25">
      <c r="A278" s="107"/>
      <c r="B278" s="98"/>
      <c r="C278" s="18"/>
      <c r="D278" s="18"/>
      <c r="E278" s="18"/>
      <c r="F278" s="14"/>
      <c r="G278" s="89"/>
      <c r="H278" s="89"/>
      <c r="I278" s="104"/>
      <c r="J278" s="104" t="s">
        <v>386</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135</v>
      </c>
      <c r="V278" s="6">
        <f t="shared" si="25"/>
        <v>13.356963265306124</v>
      </c>
      <c r="W278" s="138">
        <f>0.7*$Z278*(L278/$O278)</f>
        <v>16.999771428571428</v>
      </c>
      <c r="X278" s="6">
        <f t="shared" si="26"/>
        <v>21.856848979591838</v>
      </c>
      <c r="Y278" s="6">
        <f t="shared" si="3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35" customHeight="1" outlineLevel="2" x14ac:dyDescent="0.25">
      <c r="A279" s="107"/>
      <c r="B279" s="98"/>
      <c r="C279" s="18"/>
      <c r="D279" s="18"/>
      <c r="E279" s="18"/>
      <c r="F279" s="14"/>
      <c r="G279" s="89"/>
      <c r="H279" s="89"/>
      <c r="I279" s="104"/>
      <c r="J279" s="104" t="s">
        <v>387</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136</v>
      </c>
      <c r="V279" s="6">
        <f t="shared" si="25"/>
        <v>27.29108418367348</v>
      </c>
      <c r="W279" s="6">
        <f t="shared" ref="W279:W287" si="31">0.85*$Z279*(L279/$O279)</f>
        <v>42.177130102040827</v>
      </c>
      <c r="X279" s="6">
        <f t="shared" si="26"/>
        <v>44.658137755102054</v>
      </c>
      <c r="Y279" s="6">
        <f t="shared" si="3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35" customHeight="1" outlineLevel="2" x14ac:dyDescent="0.25">
      <c r="A280" s="107"/>
      <c r="B280" s="98"/>
      <c r="C280" s="18"/>
      <c r="D280" s="18"/>
      <c r="E280" s="18"/>
      <c r="F280" s="14"/>
      <c r="G280" s="89"/>
      <c r="H280" s="89"/>
      <c r="I280" s="104"/>
      <c r="J280" s="104" t="s">
        <v>388</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137</v>
      </c>
      <c r="V280" s="6">
        <f t="shared" si="25"/>
        <v>26.833949999999994</v>
      </c>
      <c r="W280" s="6">
        <f t="shared" si="31"/>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35" customHeight="1" outlineLevel="2" x14ac:dyDescent="0.25">
      <c r="A281" s="107"/>
      <c r="B281" s="98"/>
      <c r="C281" s="18"/>
      <c r="D281" s="18"/>
      <c r="E281" s="18"/>
      <c r="F281" s="14"/>
      <c r="G281" s="89"/>
      <c r="H281" s="89"/>
      <c r="I281" s="104"/>
      <c r="J281" s="104" t="s">
        <v>389</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138</v>
      </c>
      <c r="V281" s="6">
        <f t="shared" si="25"/>
        <v>28.386211764705898</v>
      </c>
      <c r="W281" s="6">
        <f t="shared" si="31"/>
        <v>43.86960000000002</v>
      </c>
      <c r="X281" s="6">
        <f t="shared" si="26"/>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35" customHeight="1" outlineLevel="2" x14ac:dyDescent="0.25">
      <c r="A282" s="107"/>
      <c r="B282" s="98"/>
      <c r="C282" s="18"/>
      <c r="D282" s="18"/>
      <c r="E282" s="18"/>
      <c r="F282" s="14"/>
      <c r="G282" s="89"/>
      <c r="H282" s="89"/>
      <c r="I282" s="104"/>
      <c r="J282" s="104" t="s">
        <v>390</v>
      </c>
      <c r="K282" s="250">
        <f t="shared" si="27"/>
        <v>80</v>
      </c>
      <c r="L282" s="250">
        <f t="shared" si="27"/>
        <v>80</v>
      </c>
      <c r="M282" s="250">
        <f t="shared" si="27"/>
        <v>80</v>
      </c>
      <c r="N282" s="250">
        <f t="shared" si="27"/>
        <v>80</v>
      </c>
      <c r="O282" s="137">
        <v>80</v>
      </c>
      <c r="P282" s="137">
        <v>0</v>
      </c>
      <c r="Q282" s="137">
        <v>0</v>
      </c>
      <c r="R282" s="137">
        <v>0</v>
      </c>
      <c r="S282" s="137">
        <v>0</v>
      </c>
      <c r="T282" s="89"/>
      <c r="U282" s="104" t="s">
        <v>139</v>
      </c>
      <c r="V282" s="6">
        <f t="shared" si="25"/>
        <v>0.39600000000000013</v>
      </c>
      <c r="W282" s="6">
        <f t="shared" si="31"/>
        <v>0.6120000000000001</v>
      </c>
      <c r="X282" s="6">
        <f t="shared" si="26"/>
        <v>0.64800000000000024</v>
      </c>
      <c r="Y282" s="6">
        <f t="shared" ref="Y282:Y289" si="3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35" customHeight="1" outlineLevel="2" x14ac:dyDescent="0.25">
      <c r="A283" s="107"/>
      <c r="B283" s="98"/>
      <c r="C283" s="18"/>
      <c r="D283" s="18"/>
      <c r="E283" s="18"/>
      <c r="F283" s="14"/>
      <c r="G283" s="89"/>
      <c r="H283" s="89"/>
      <c r="I283" s="104"/>
      <c r="J283" s="104" t="s">
        <v>391</v>
      </c>
      <c r="K283" s="250">
        <f t="shared" si="27"/>
        <v>80</v>
      </c>
      <c r="L283" s="250">
        <f t="shared" si="27"/>
        <v>80</v>
      </c>
      <c r="M283" s="250">
        <f t="shared" si="27"/>
        <v>80</v>
      </c>
      <c r="N283" s="250">
        <f t="shared" si="27"/>
        <v>80</v>
      </c>
      <c r="O283" s="137">
        <v>80</v>
      </c>
      <c r="P283" s="137">
        <v>0</v>
      </c>
      <c r="Q283" s="137">
        <v>0</v>
      </c>
      <c r="R283" s="137">
        <v>0</v>
      </c>
      <c r="S283" s="137">
        <v>0</v>
      </c>
      <c r="T283" s="89"/>
      <c r="U283" s="104" t="s">
        <v>140</v>
      </c>
      <c r="V283" s="6">
        <f t="shared" si="25"/>
        <v>0.39600000000000007</v>
      </c>
      <c r="W283" s="6">
        <f t="shared" si="31"/>
        <v>0.6120000000000001</v>
      </c>
      <c r="X283" s="6">
        <f t="shared" si="26"/>
        <v>0.64800000000000013</v>
      </c>
      <c r="Y283" s="6">
        <f t="shared" si="3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35" customHeight="1" outlineLevel="2" x14ac:dyDescent="0.25">
      <c r="A284" s="107"/>
      <c r="B284" s="98"/>
      <c r="C284" s="18"/>
      <c r="D284" s="18"/>
      <c r="E284" s="18"/>
      <c r="F284" s="14"/>
      <c r="G284" s="89"/>
      <c r="H284" s="89"/>
      <c r="I284" s="104"/>
      <c r="J284" s="104" t="s">
        <v>392</v>
      </c>
      <c r="K284" s="250">
        <f t="shared" si="27"/>
        <v>80</v>
      </c>
      <c r="L284" s="250">
        <f t="shared" si="27"/>
        <v>80</v>
      </c>
      <c r="M284" s="250">
        <f t="shared" si="27"/>
        <v>80</v>
      </c>
      <c r="N284" s="250">
        <f t="shared" si="27"/>
        <v>80</v>
      </c>
      <c r="O284" s="137">
        <v>80</v>
      </c>
      <c r="P284" s="137">
        <v>0</v>
      </c>
      <c r="Q284" s="137">
        <v>0</v>
      </c>
      <c r="R284" s="137">
        <v>0</v>
      </c>
      <c r="S284" s="137">
        <v>0</v>
      </c>
      <c r="T284" s="89"/>
      <c r="U284" s="104" t="s">
        <v>141</v>
      </c>
      <c r="V284" s="6">
        <f t="shared" si="25"/>
        <v>0.39600000000000013</v>
      </c>
      <c r="W284" s="6">
        <f t="shared" si="31"/>
        <v>0.6120000000000001</v>
      </c>
      <c r="X284" s="6">
        <f t="shared" si="26"/>
        <v>0.64800000000000024</v>
      </c>
      <c r="Y284" s="6">
        <f t="shared" si="3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35" customHeight="1" outlineLevel="2" x14ac:dyDescent="0.25">
      <c r="A285" s="107"/>
      <c r="B285" s="98"/>
      <c r="C285" s="18"/>
      <c r="D285" s="18"/>
      <c r="E285" s="18"/>
      <c r="F285" s="14"/>
      <c r="G285" s="89"/>
      <c r="H285" s="89"/>
      <c r="I285" s="104"/>
      <c r="J285" s="104" t="s">
        <v>393</v>
      </c>
      <c r="K285" s="250">
        <f t="shared" si="27"/>
        <v>80</v>
      </c>
      <c r="L285" s="250">
        <f t="shared" si="27"/>
        <v>80</v>
      </c>
      <c r="M285" s="250">
        <f t="shared" si="27"/>
        <v>80</v>
      </c>
      <c r="N285" s="250">
        <f t="shared" si="27"/>
        <v>80</v>
      </c>
      <c r="O285" s="137">
        <v>80</v>
      </c>
      <c r="P285" s="137">
        <v>0</v>
      </c>
      <c r="Q285" s="137">
        <v>0</v>
      </c>
      <c r="R285" s="137">
        <v>0</v>
      </c>
      <c r="S285" s="137">
        <v>0</v>
      </c>
      <c r="T285" s="89"/>
      <c r="U285" s="104" t="s">
        <v>142</v>
      </c>
      <c r="V285" s="6">
        <f t="shared" si="25"/>
        <v>0.39600000000000007</v>
      </c>
      <c r="W285" s="6">
        <f t="shared" si="31"/>
        <v>0.6120000000000001</v>
      </c>
      <c r="X285" s="6">
        <f t="shared" si="26"/>
        <v>0.64800000000000013</v>
      </c>
      <c r="Y285" s="6">
        <f t="shared" si="3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35" customHeight="1" outlineLevel="2" x14ac:dyDescent="0.25">
      <c r="A286" s="107"/>
      <c r="B286" s="98"/>
      <c r="C286" s="18"/>
      <c r="D286" s="18"/>
      <c r="E286" s="18"/>
      <c r="F286" s="14"/>
      <c r="G286" s="89"/>
      <c r="H286" s="89"/>
      <c r="I286" s="104" t="s">
        <v>797</v>
      </c>
      <c r="J286" s="104" t="s">
        <v>384</v>
      </c>
      <c r="K286" s="250">
        <f t="shared" si="27"/>
        <v>80</v>
      </c>
      <c r="L286" s="250">
        <f t="shared" si="27"/>
        <v>80</v>
      </c>
      <c r="M286" s="250">
        <f t="shared" si="27"/>
        <v>80</v>
      </c>
      <c r="N286" s="250">
        <f t="shared" si="27"/>
        <v>80</v>
      </c>
      <c r="O286" s="137">
        <v>80</v>
      </c>
      <c r="P286" s="137">
        <v>0</v>
      </c>
      <c r="Q286" s="137">
        <v>0</v>
      </c>
      <c r="R286" s="137">
        <v>0</v>
      </c>
      <c r="S286" s="137">
        <v>0</v>
      </c>
      <c r="T286" s="89"/>
      <c r="U286" s="104" t="s">
        <v>382</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35" customHeight="1" outlineLevel="2" x14ac:dyDescent="0.25">
      <c r="A287" s="107"/>
      <c r="B287" s="98"/>
      <c r="C287" s="18"/>
      <c r="D287" s="18"/>
      <c r="E287" s="18"/>
      <c r="F287" s="14"/>
      <c r="G287" s="89"/>
      <c r="H287" s="89"/>
      <c r="I287" s="104"/>
      <c r="J287" s="104" t="s">
        <v>385</v>
      </c>
      <c r="K287" s="250">
        <f t="shared" si="27"/>
        <v>80</v>
      </c>
      <c r="L287" s="250">
        <f t="shared" si="27"/>
        <v>80</v>
      </c>
      <c r="M287" s="250">
        <f t="shared" si="27"/>
        <v>80</v>
      </c>
      <c r="N287" s="250">
        <f t="shared" si="27"/>
        <v>80</v>
      </c>
      <c r="O287" s="137">
        <v>80</v>
      </c>
      <c r="P287" s="137">
        <v>0</v>
      </c>
      <c r="Q287" s="137">
        <v>0</v>
      </c>
      <c r="R287" s="137">
        <v>0</v>
      </c>
      <c r="S287" s="137">
        <v>0</v>
      </c>
      <c r="T287" s="89"/>
      <c r="U287" s="104" t="s">
        <v>134</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35" customHeight="1" outlineLevel="2" x14ac:dyDescent="0.25">
      <c r="A288" s="107"/>
      <c r="B288" s="98"/>
      <c r="C288" s="18"/>
      <c r="D288" s="18"/>
      <c r="E288" s="18"/>
      <c r="F288" s="14"/>
      <c r="G288" s="89"/>
      <c r="H288" s="89"/>
      <c r="I288" s="104"/>
      <c r="J288" s="104" t="s">
        <v>386</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135</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35" customHeight="1" outlineLevel="2" x14ac:dyDescent="0.25">
      <c r="A289" s="107"/>
      <c r="B289" s="98"/>
      <c r="C289" s="18"/>
      <c r="D289" s="18"/>
      <c r="E289" s="18"/>
      <c r="F289" s="14"/>
      <c r="G289" s="89"/>
      <c r="H289" s="89"/>
      <c r="I289" s="104"/>
      <c r="J289" s="104" t="s">
        <v>387</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136</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35" customHeight="1" outlineLevel="2" x14ac:dyDescent="0.25">
      <c r="A290" s="107"/>
      <c r="B290" s="98"/>
      <c r="C290" s="18"/>
      <c r="D290" s="18"/>
      <c r="E290" s="18"/>
      <c r="F290" s="14"/>
      <c r="G290" s="89"/>
      <c r="H290" s="89"/>
      <c r="I290" s="104"/>
      <c r="J290" s="104" t="s">
        <v>388</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137</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35" customHeight="1" outlineLevel="2" x14ac:dyDescent="0.25">
      <c r="A291" s="107"/>
      <c r="B291" s="98"/>
      <c r="C291" s="18"/>
      <c r="D291" s="18"/>
      <c r="E291" s="18"/>
      <c r="F291" s="14"/>
      <c r="G291" s="89"/>
      <c r="H291" s="89"/>
      <c r="I291" s="104"/>
      <c r="J291" s="104" t="s">
        <v>389</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138</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35" customHeight="1" outlineLevel="2" x14ac:dyDescent="0.25">
      <c r="A292" s="107"/>
      <c r="B292" s="98"/>
      <c r="C292" s="18"/>
      <c r="D292" s="18"/>
      <c r="E292" s="18"/>
      <c r="F292" s="14"/>
      <c r="G292" s="89"/>
      <c r="H292" s="89"/>
      <c r="I292" s="104"/>
      <c r="J292" s="104" t="s">
        <v>390</v>
      </c>
      <c r="K292" s="250">
        <f t="shared" si="27"/>
        <v>80</v>
      </c>
      <c r="L292" s="250">
        <f t="shared" si="27"/>
        <v>80</v>
      </c>
      <c r="M292" s="250">
        <f t="shared" si="27"/>
        <v>80</v>
      </c>
      <c r="N292" s="250">
        <f t="shared" si="27"/>
        <v>80</v>
      </c>
      <c r="O292" s="137">
        <v>80</v>
      </c>
      <c r="P292" s="137">
        <v>0</v>
      </c>
      <c r="Q292" s="137">
        <v>0</v>
      </c>
      <c r="R292" s="137">
        <v>0</v>
      </c>
      <c r="S292" s="137">
        <v>0</v>
      </c>
      <c r="T292" s="89"/>
      <c r="U292" s="104" t="s">
        <v>139</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35" customHeight="1" outlineLevel="2" x14ac:dyDescent="0.25">
      <c r="A293" s="107"/>
      <c r="B293" s="98"/>
      <c r="C293" s="18"/>
      <c r="D293" s="18"/>
      <c r="E293" s="18"/>
      <c r="F293" s="14"/>
      <c r="G293" s="89"/>
      <c r="H293" s="89"/>
      <c r="I293" s="104"/>
      <c r="J293" s="104" t="s">
        <v>391</v>
      </c>
      <c r="K293" s="250">
        <f t="shared" si="27"/>
        <v>80</v>
      </c>
      <c r="L293" s="250">
        <f t="shared" si="27"/>
        <v>80</v>
      </c>
      <c r="M293" s="250">
        <f t="shared" si="27"/>
        <v>80</v>
      </c>
      <c r="N293" s="250">
        <f t="shared" si="27"/>
        <v>80</v>
      </c>
      <c r="O293" s="137">
        <v>80</v>
      </c>
      <c r="P293" s="137">
        <v>0</v>
      </c>
      <c r="Q293" s="137">
        <v>0</v>
      </c>
      <c r="R293" s="137">
        <v>0</v>
      </c>
      <c r="S293" s="137">
        <v>0</v>
      </c>
      <c r="T293" s="89"/>
      <c r="U293" s="104" t="s">
        <v>140</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35" customHeight="1" outlineLevel="2" x14ac:dyDescent="0.25">
      <c r="A294" s="107"/>
      <c r="B294" s="98"/>
      <c r="C294" s="18"/>
      <c r="D294" s="18"/>
      <c r="E294" s="18"/>
      <c r="F294" s="14"/>
      <c r="G294" s="89"/>
      <c r="H294" s="89"/>
      <c r="I294" s="104"/>
      <c r="J294" s="104" t="s">
        <v>392</v>
      </c>
      <c r="K294" s="250">
        <f t="shared" si="27"/>
        <v>80</v>
      </c>
      <c r="L294" s="250">
        <f t="shared" si="27"/>
        <v>80</v>
      </c>
      <c r="M294" s="250">
        <f t="shared" si="27"/>
        <v>80</v>
      </c>
      <c r="N294" s="250">
        <f t="shared" si="27"/>
        <v>80</v>
      </c>
      <c r="O294" s="137">
        <v>80</v>
      </c>
      <c r="P294" s="137">
        <v>0</v>
      </c>
      <c r="Q294" s="137">
        <v>0</v>
      </c>
      <c r="R294" s="137">
        <v>0</v>
      </c>
      <c r="S294" s="137">
        <v>0</v>
      </c>
      <c r="T294" s="89"/>
      <c r="U294" s="104" t="s">
        <v>141</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35" customHeight="1" outlineLevel="2" x14ac:dyDescent="0.25">
      <c r="A295" s="107"/>
      <c r="B295" s="98"/>
      <c r="C295" s="18"/>
      <c r="D295" s="18"/>
      <c r="E295" s="18"/>
      <c r="F295" s="14"/>
      <c r="G295" s="89"/>
      <c r="H295" s="89"/>
      <c r="I295" s="104"/>
      <c r="J295" s="104" t="s">
        <v>393</v>
      </c>
      <c r="K295" s="250">
        <f t="shared" si="27"/>
        <v>80</v>
      </c>
      <c r="L295" s="250">
        <f t="shared" si="27"/>
        <v>80</v>
      </c>
      <c r="M295" s="250">
        <f t="shared" si="27"/>
        <v>80</v>
      </c>
      <c r="N295" s="250">
        <f t="shared" si="27"/>
        <v>80</v>
      </c>
      <c r="O295" s="137">
        <v>80</v>
      </c>
      <c r="P295" s="137">
        <v>0</v>
      </c>
      <c r="Q295" s="137">
        <v>0</v>
      </c>
      <c r="R295" s="137">
        <v>0</v>
      </c>
      <c r="S295" s="137">
        <v>0</v>
      </c>
      <c r="T295" s="89"/>
      <c r="U295" s="104" t="s">
        <v>142</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25">
      <c r="A296" s="107"/>
      <c r="B296" s="98"/>
      <c r="C296" s="13" t="s">
        <v>118</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120</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35" customHeight="1" outlineLevel="1" collapsed="1" x14ac:dyDescent="0.25">
      <c r="A302" s="107"/>
      <c r="B302" s="98"/>
      <c r="C302" s="13"/>
      <c r="D302" s="13">
        <v>0</v>
      </c>
      <c r="E302" s="13" t="s">
        <v>1</v>
      </c>
      <c r="F302" s="72"/>
      <c r="G302" s="73" t="s">
        <v>323</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35" customHeight="1" outlineLevel="1" x14ac:dyDescent="0.25">
      <c r="A303" s="107"/>
      <c r="B303" s="98"/>
      <c r="C303" s="13"/>
      <c r="D303" s="13"/>
      <c r="E303" s="18"/>
      <c r="F303" s="76"/>
      <c r="G303" s="77" t="s">
        <v>168</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3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3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35" customHeight="1" outlineLevel="1" x14ac:dyDescent="0.25">
      <c r="A306" s="107"/>
      <c r="B306" s="98"/>
      <c r="C306" s="18"/>
      <c r="D306" s="18"/>
      <c r="E306" s="18"/>
      <c r="F306" s="18"/>
      <c r="G306" s="23"/>
      <c r="H306" s="23"/>
      <c r="I306" s="23"/>
      <c r="J306" s="23"/>
      <c r="K306" s="135" t="s">
        <v>1094</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3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35" customHeight="1" outlineLevel="1" x14ac:dyDescent="0.25">
      <c r="A308" s="107"/>
      <c r="B308" s="98"/>
      <c r="C308" s="18"/>
      <c r="D308" s="18"/>
      <c r="E308" s="18"/>
      <c r="F308" s="18"/>
      <c r="G308" s="24"/>
      <c r="H308" s="24"/>
      <c r="I308" s="24" t="s">
        <v>456</v>
      </c>
      <c r="J308" s="24"/>
      <c r="K308" s="102" t="s">
        <v>171</v>
      </c>
      <c r="L308" s="102"/>
      <c r="M308" s="24"/>
      <c r="N308" s="24"/>
      <c r="O308" s="24"/>
      <c r="P308" s="24"/>
      <c r="Q308" s="24"/>
      <c r="R308" s="24"/>
      <c r="S308" s="24"/>
      <c r="T308" s="24"/>
      <c r="U308" s="24"/>
      <c r="V308" s="102" t="s">
        <v>172</v>
      </c>
      <c r="W308" s="102"/>
      <c r="X308" s="24"/>
      <c r="Y308" s="24"/>
      <c r="Z308" s="24"/>
      <c r="AA308" s="24"/>
      <c r="AB308" s="24"/>
      <c r="AC308" s="24"/>
      <c r="AD308" s="24"/>
      <c r="AE308" s="102" t="s">
        <v>380</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35" customHeight="1" outlineLevel="1" x14ac:dyDescent="0.25">
      <c r="A309" s="107"/>
      <c r="B309" s="98"/>
      <c r="C309" s="18"/>
      <c r="D309" s="18"/>
      <c r="E309" s="18"/>
      <c r="F309" s="18"/>
      <c r="G309" s="24"/>
      <c r="H309" s="24"/>
      <c r="I309" s="24"/>
      <c r="J309" s="24"/>
      <c r="K309" s="24" t="s">
        <v>374</v>
      </c>
      <c r="L309" s="24" t="s">
        <v>375</v>
      </c>
      <c r="M309" s="24" t="s">
        <v>377</v>
      </c>
      <c r="N309" s="24" t="s">
        <v>378</v>
      </c>
      <c r="O309" s="24" t="s">
        <v>379</v>
      </c>
      <c r="P309" s="24" t="s">
        <v>381</v>
      </c>
      <c r="Q309" s="24" t="s">
        <v>883</v>
      </c>
      <c r="R309" s="24" t="s">
        <v>884</v>
      </c>
      <c r="S309" s="24" t="s">
        <v>1188</v>
      </c>
      <c r="T309" s="24"/>
      <c r="U309" s="24"/>
      <c r="V309" s="24" t="s">
        <v>374</v>
      </c>
      <c r="W309" s="24" t="s">
        <v>375</v>
      </c>
      <c r="X309" s="24" t="s">
        <v>377</v>
      </c>
      <c r="Y309" s="24" t="s">
        <v>378</v>
      </c>
      <c r="Z309" s="24" t="s">
        <v>379</v>
      </c>
      <c r="AA309" s="24" t="s">
        <v>381</v>
      </c>
      <c r="AB309" s="24" t="s">
        <v>883</v>
      </c>
      <c r="AC309" s="24" t="s">
        <v>884</v>
      </c>
      <c r="AD309" s="24" t="s">
        <v>1188</v>
      </c>
      <c r="AE309" s="24" t="s">
        <v>379</v>
      </c>
      <c r="AF309" s="24" t="s">
        <v>379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35" customHeight="1" outlineLevel="1" x14ac:dyDescent="0.25">
      <c r="A310" s="107"/>
      <c r="B310" s="98"/>
      <c r="C310" s="18"/>
      <c r="D310" s="18"/>
      <c r="E310" s="18"/>
      <c r="F310" s="14"/>
      <c r="G310" s="89"/>
      <c r="H310" s="89"/>
      <c r="I310" s="104" t="s">
        <v>819</v>
      </c>
      <c r="J310" s="104" t="s">
        <v>382</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382</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35" customHeight="1" outlineLevel="1" x14ac:dyDescent="0.25">
      <c r="A311" s="107"/>
      <c r="B311" s="98"/>
      <c r="C311" s="18"/>
      <c r="D311" s="18"/>
      <c r="E311" s="18"/>
      <c r="F311" s="14"/>
      <c r="G311" s="89"/>
      <c r="H311" s="89"/>
      <c r="I311" s="104"/>
      <c r="J311" s="104" t="s">
        <v>134</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134</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35" customHeight="1" outlineLevel="1" x14ac:dyDescent="0.25">
      <c r="A312" s="107"/>
      <c r="B312" s="98"/>
      <c r="C312" s="18"/>
      <c r="D312" s="18"/>
      <c r="E312" s="18"/>
      <c r="F312" s="14"/>
      <c r="G312" s="89"/>
      <c r="H312" s="89"/>
      <c r="I312" s="104"/>
      <c r="J312" s="104" t="s">
        <v>135</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135</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35" customHeight="1" outlineLevel="1" x14ac:dyDescent="0.25">
      <c r="A313" s="107"/>
      <c r="B313" s="98"/>
      <c r="C313" s="18"/>
      <c r="D313" s="18"/>
      <c r="E313" s="18"/>
      <c r="F313" s="14"/>
      <c r="G313" s="89"/>
      <c r="H313" s="89"/>
      <c r="I313" s="104"/>
      <c r="J313" s="104" t="s">
        <v>136</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136</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35" customHeight="1" outlineLevel="1" x14ac:dyDescent="0.25">
      <c r="A314" s="107"/>
      <c r="B314" s="98"/>
      <c r="C314" s="18"/>
      <c r="D314" s="18"/>
      <c r="E314" s="18"/>
      <c r="F314" s="14"/>
      <c r="G314" s="89"/>
      <c r="H314" s="89"/>
      <c r="I314" s="104"/>
      <c r="J314" s="104" t="s">
        <v>137</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137</v>
      </c>
      <c r="V314" s="6">
        <f t="shared" si="35"/>
        <v>37.633446938775499</v>
      </c>
      <c r="W314" s="6">
        <f t="shared" ref="W314:W321"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35" customHeight="1" outlineLevel="1" x14ac:dyDescent="0.25">
      <c r="A315" s="107"/>
      <c r="B315" s="98"/>
      <c r="C315" s="18"/>
      <c r="D315" s="18"/>
      <c r="E315" s="18"/>
      <c r="F315" s="14"/>
      <c r="G315" s="89"/>
      <c r="H315" s="89"/>
      <c r="I315" s="104"/>
      <c r="J315" s="104" t="s">
        <v>138</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138</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35" customHeight="1" outlineLevel="1" x14ac:dyDescent="0.25">
      <c r="A316" s="107"/>
      <c r="B316" s="98"/>
      <c r="C316" s="18"/>
      <c r="D316" s="18"/>
      <c r="E316" s="18"/>
      <c r="F316" s="14"/>
      <c r="G316" s="89"/>
      <c r="H316" s="89"/>
      <c r="I316" s="104"/>
      <c r="J316" s="104" t="s">
        <v>139</v>
      </c>
      <c r="K316" s="250">
        <f t="shared" si="34"/>
        <v>100</v>
      </c>
      <c r="L316" s="250">
        <f t="shared" si="34"/>
        <v>100</v>
      </c>
      <c r="M316" s="250">
        <f t="shared" si="34"/>
        <v>100</v>
      </c>
      <c r="N316" s="250">
        <f t="shared" si="34"/>
        <v>100</v>
      </c>
      <c r="O316" s="137">
        <v>100</v>
      </c>
      <c r="P316" s="137">
        <v>0</v>
      </c>
      <c r="Q316" s="137">
        <v>0</v>
      </c>
      <c r="R316" s="137">
        <v>0</v>
      </c>
      <c r="S316" s="137">
        <v>0</v>
      </c>
      <c r="T316" s="89"/>
      <c r="U316" s="104" t="s">
        <v>139</v>
      </c>
      <c r="V316" s="6">
        <f t="shared" si="35"/>
        <v>0.55000000000000004</v>
      </c>
      <c r="W316" s="6">
        <f t="shared" si="37"/>
        <v>0.85</v>
      </c>
      <c r="X316" s="6">
        <f t="shared" si="36"/>
        <v>0.9</v>
      </c>
      <c r="Y316" s="6">
        <f t="shared" ref="Y316:Y323"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35" customHeight="1" outlineLevel="1" x14ac:dyDescent="0.25">
      <c r="A317" s="107"/>
      <c r="B317" s="98"/>
      <c r="C317" s="18"/>
      <c r="D317" s="18"/>
      <c r="E317" s="18"/>
      <c r="F317" s="14"/>
      <c r="G317" s="89"/>
      <c r="H317" s="89"/>
      <c r="I317" s="104"/>
      <c r="J317" s="104" t="s">
        <v>140</v>
      </c>
      <c r="K317" s="250">
        <f t="shared" si="34"/>
        <v>100</v>
      </c>
      <c r="L317" s="250">
        <f t="shared" si="34"/>
        <v>100</v>
      </c>
      <c r="M317" s="250">
        <f t="shared" si="34"/>
        <v>100</v>
      </c>
      <c r="N317" s="250">
        <f t="shared" si="34"/>
        <v>100</v>
      </c>
      <c r="O317" s="137">
        <v>100</v>
      </c>
      <c r="P317" s="137">
        <v>0</v>
      </c>
      <c r="Q317" s="137">
        <v>0</v>
      </c>
      <c r="R317" s="137">
        <v>0</v>
      </c>
      <c r="S317" s="137">
        <v>0</v>
      </c>
      <c r="T317" s="89"/>
      <c r="U317" s="104" t="s">
        <v>140</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35" customHeight="1" outlineLevel="1" x14ac:dyDescent="0.25">
      <c r="A318" s="107"/>
      <c r="B318" s="98"/>
      <c r="C318" s="18"/>
      <c r="D318" s="18"/>
      <c r="E318" s="18"/>
      <c r="F318" s="14"/>
      <c r="G318" s="89"/>
      <c r="H318" s="89"/>
      <c r="I318" s="104"/>
      <c r="J318" s="104" t="s">
        <v>141</v>
      </c>
      <c r="K318" s="250">
        <f t="shared" si="34"/>
        <v>100</v>
      </c>
      <c r="L318" s="250">
        <f t="shared" si="34"/>
        <v>100</v>
      </c>
      <c r="M318" s="250">
        <f t="shared" si="34"/>
        <v>100</v>
      </c>
      <c r="N318" s="250">
        <f t="shared" si="34"/>
        <v>100</v>
      </c>
      <c r="O318" s="137">
        <v>100</v>
      </c>
      <c r="P318" s="137">
        <v>0</v>
      </c>
      <c r="Q318" s="137">
        <v>0</v>
      </c>
      <c r="R318" s="137">
        <v>0</v>
      </c>
      <c r="S318" s="137">
        <v>0</v>
      </c>
      <c r="T318" s="89"/>
      <c r="U318" s="104" t="s">
        <v>141</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35" customHeight="1" outlineLevel="1" x14ac:dyDescent="0.25">
      <c r="A319" s="107"/>
      <c r="B319" s="98"/>
      <c r="C319" s="18"/>
      <c r="D319" s="18"/>
      <c r="E319" s="18"/>
      <c r="F319" s="14"/>
      <c r="G319" s="89"/>
      <c r="H319" s="89"/>
      <c r="I319" s="104"/>
      <c r="J319" s="104" t="s">
        <v>142</v>
      </c>
      <c r="K319" s="250">
        <f t="shared" si="34"/>
        <v>100</v>
      </c>
      <c r="L319" s="250">
        <f t="shared" si="34"/>
        <v>100</v>
      </c>
      <c r="M319" s="250">
        <f t="shared" si="34"/>
        <v>100</v>
      </c>
      <c r="N319" s="250">
        <f t="shared" si="34"/>
        <v>100</v>
      </c>
      <c r="O319" s="137">
        <v>100</v>
      </c>
      <c r="P319" s="137">
        <v>0</v>
      </c>
      <c r="Q319" s="137">
        <v>0</v>
      </c>
      <c r="R319" s="137">
        <v>0</v>
      </c>
      <c r="S319" s="137">
        <v>0</v>
      </c>
      <c r="T319" s="89"/>
      <c r="U319" s="104" t="s">
        <v>142</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35" customHeight="1" outlineLevel="2" x14ac:dyDescent="0.25">
      <c r="A320" s="107"/>
      <c r="B320" s="98"/>
      <c r="C320" s="18"/>
      <c r="D320" s="18"/>
      <c r="E320" s="18"/>
      <c r="F320" s="14"/>
      <c r="G320" s="89"/>
      <c r="H320" s="89"/>
      <c r="I320" s="104" t="s">
        <v>397</v>
      </c>
      <c r="J320" s="104" t="s">
        <v>382</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382</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35" customHeight="1" outlineLevel="2" x14ac:dyDescent="0.25">
      <c r="A321" s="107"/>
      <c r="B321" s="98"/>
      <c r="C321" s="18"/>
      <c r="D321" s="18"/>
      <c r="E321" s="18"/>
      <c r="F321" s="14"/>
      <c r="G321" s="89"/>
      <c r="H321" s="89"/>
      <c r="I321" s="104"/>
      <c r="J321" s="104" t="s">
        <v>134</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134</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35" customHeight="1" outlineLevel="2" x14ac:dyDescent="0.25">
      <c r="A322" s="107"/>
      <c r="B322" s="98"/>
      <c r="C322" s="18"/>
      <c r="D322" s="18"/>
      <c r="E322" s="18"/>
      <c r="F322" s="14"/>
      <c r="G322" s="89"/>
      <c r="H322" s="89"/>
      <c r="I322" s="104"/>
      <c r="J322" s="104" t="s">
        <v>135</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135</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35" customHeight="1" outlineLevel="2" x14ac:dyDescent="0.25">
      <c r="A323" s="107"/>
      <c r="B323" s="98"/>
      <c r="C323" s="18"/>
      <c r="D323" s="18"/>
      <c r="E323" s="18"/>
      <c r="F323" s="14"/>
      <c r="G323" s="89"/>
      <c r="H323" s="89"/>
      <c r="I323" s="104"/>
      <c r="J323" s="104" t="s">
        <v>136</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136</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35" customHeight="1" outlineLevel="2" x14ac:dyDescent="0.25">
      <c r="A324" s="107"/>
      <c r="B324" s="98"/>
      <c r="C324" s="18"/>
      <c r="D324" s="18"/>
      <c r="E324" s="18"/>
      <c r="F324" s="14"/>
      <c r="G324" s="89"/>
      <c r="H324" s="89"/>
      <c r="I324" s="104"/>
      <c r="J324" s="104" t="s">
        <v>137</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137</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35" customHeight="1" outlineLevel="2" x14ac:dyDescent="0.25">
      <c r="A325" s="107"/>
      <c r="B325" s="98"/>
      <c r="C325" s="18"/>
      <c r="D325" s="18"/>
      <c r="E325" s="18"/>
      <c r="F325" s="14"/>
      <c r="G325" s="89"/>
      <c r="H325" s="89"/>
      <c r="I325" s="104"/>
      <c r="J325" s="104" t="s">
        <v>138</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138</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35" customHeight="1" outlineLevel="2" x14ac:dyDescent="0.25">
      <c r="A326" s="107"/>
      <c r="B326" s="98"/>
      <c r="C326" s="18"/>
      <c r="D326" s="18"/>
      <c r="E326" s="18"/>
      <c r="F326" s="14"/>
      <c r="G326" s="89"/>
      <c r="H326" s="89"/>
      <c r="I326" s="104"/>
      <c r="J326" s="104" t="s">
        <v>139</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139</v>
      </c>
      <c r="V326" s="6">
        <f t="shared" si="35"/>
        <v>0.55000000000000004</v>
      </c>
      <c r="W326" s="6">
        <f t="shared" si="39"/>
        <v>0.85</v>
      </c>
      <c r="X326" s="6">
        <f t="shared" si="36"/>
        <v>0.9</v>
      </c>
      <c r="Y326" s="6">
        <f t="shared" ref="Y326:Y333"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35" customHeight="1" outlineLevel="2" x14ac:dyDescent="0.25">
      <c r="A327" s="107"/>
      <c r="B327" s="98"/>
      <c r="C327" s="18"/>
      <c r="D327" s="18"/>
      <c r="E327" s="18"/>
      <c r="F327" s="14"/>
      <c r="G327" s="89"/>
      <c r="H327" s="89"/>
      <c r="I327" s="104"/>
      <c r="J327" s="104" t="s">
        <v>140</v>
      </c>
      <c r="K327" s="250">
        <f t="shared" si="40"/>
        <v>100</v>
      </c>
      <c r="L327" s="250">
        <f t="shared" si="40"/>
        <v>100</v>
      </c>
      <c r="M327" s="250">
        <f t="shared" si="40"/>
        <v>100</v>
      </c>
      <c r="N327" s="250">
        <f t="shared" si="40"/>
        <v>100</v>
      </c>
      <c r="O327" s="137">
        <v>100</v>
      </c>
      <c r="P327" s="137">
        <v>0</v>
      </c>
      <c r="Q327" s="137">
        <v>0</v>
      </c>
      <c r="R327" s="137">
        <v>0</v>
      </c>
      <c r="S327" s="137">
        <v>0</v>
      </c>
      <c r="T327" s="89"/>
      <c r="U327" s="104" t="s">
        <v>140</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35" customHeight="1" outlineLevel="2" x14ac:dyDescent="0.25">
      <c r="A328" s="107"/>
      <c r="B328" s="98"/>
      <c r="C328" s="18"/>
      <c r="D328" s="18"/>
      <c r="E328" s="18"/>
      <c r="F328" s="14"/>
      <c r="G328" s="89"/>
      <c r="H328" s="89"/>
      <c r="I328" s="104"/>
      <c r="J328" s="104" t="s">
        <v>141</v>
      </c>
      <c r="K328" s="250">
        <f t="shared" si="40"/>
        <v>100</v>
      </c>
      <c r="L328" s="250">
        <f t="shared" si="40"/>
        <v>100</v>
      </c>
      <c r="M328" s="250">
        <f t="shared" si="40"/>
        <v>100</v>
      </c>
      <c r="N328" s="250">
        <f t="shared" si="40"/>
        <v>100</v>
      </c>
      <c r="O328" s="137">
        <v>100</v>
      </c>
      <c r="P328" s="137">
        <v>0</v>
      </c>
      <c r="Q328" s="137">
        <v>0</v>
      </c>
      <c r="R328" s="137">
        <v>0</v>
      </c>
      <c r="S328" s="137">
        <v>0</v>
      </c>
      <c r="T328" s="89"/>
      <c r="U328" s="104" t="s">
        <v>141</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35" customHeight="1" outlineLevel="2" x14ac:dyDescent="0.25">
      <c r="A329" s="107"/>
      <c r="B329" s="98"/>
      <c r="C329" s="18"/>
      <c r="D329" s="18"/>
      <c r="E329" s="18"/>
      <c r="F329" s="14"/>
      <c r="G329" s="89"/>
      <c r="H329" s="89"/>
      <c r="I329" s="104"/>
      <c r="J329" s="104" t="s">
        <v>142</v>
      </c>
      <c r="K329" s="250">
        <f t="shared" si="40"/>
        <v>100</v>
      </c>
      <c r="L329" s="250">
        <f t="shared" si="40"/>
        <v>100</v>
      </c>
      <c r="M329" s="250">
        <f t="shared" si="40"/>
        <v>100</v>
      </c>
      <c r="N329" s="250">
        <f t="shared" si="40"/>
        <v>100</v>
      </c>
      <c r="O329" s="137">
        <v>100</v>
      </c>
      <c r="P329" s="137">
        <v>0</v>
      </c>
      <c r="Q329" s="137">
        <v>0</v>
      </c>
      <c r="R329" s="137">
        <v>0</v>
      </c>
      <c r="S329" s="137">
        <v>0</v>
      </c>
      <c r="T329" s="89"/>
      <c r="U329" s="104" t="s">
        <v>142</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35" customHeight="1" outlineLevel="2" x14ac:dyDescent="0.25">
      <c r="A330" s="107"/>
      <c r="B330" s="98"/>
      <c r="C330" s="18"/>
      <c r="D330" s="18"/>
      <c r="E330" s="18"/>
      <c r="F330" s="14"/>
      <c r="G330" s="89"/>
      <c r="H330" s="89"/>
      <c r="I330" s="104" t="s">
        <v>790</v>
      </c>
      <c r="J330" s="104" t="s">
        <v>382</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382</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35" customHeight="1" outlineLevel="2" x14ac:dyDescent="0.25">
      <c r="A331" s="107"/>
      <c r="B331" s="98"/>
      <c r="C331" s="18"/>
      <c r="D331" s="18"/>
      <c r="E331" s="18"/>
      <c r="F331" s="14"/>
      <c r="G331" s="89"/>
      <c r="H331" s="89"/>
      <c r="I331" s="104"/>
      <c r="J331" s="104" t="s">
        <v>134</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134</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35" customHeight="1" outlineLevel="2" x14ac:dyDescent="0.25">
      <c r="A332" s="107"/>
      <c r="B332" s="98"/>
      <c r="C332" s="18"/>
      <c r="D332" s="18"/>
      <c r="E332" s="18"/>
      <c r="F332" s="14"/>
      <c r="G332" s="89"/>
      <c r="H332" s="89"/>
      <c r="I332" s="104"/>
      <c r="J332" s="104" t="s">
        <v>135</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135</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35" customHeight="1" outlineLevel="2" x14ac:dyDescent="0.25">
      <c r="A333" s="107"/>
      <c r="B333" s="98"/>
      <c r="C333" s="18"/>
      <c r="D333" s="18"/>
      <c r="E333" s="18"/>
      <c r="F333" s="14"/>
      <c r="G333" s="89"/>
      <c r="H333" s="89"/>
      <c r="I333" s="104"/>
      <c r="J333" s="104" t="s">
        <v>136</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136</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35" customHeight="1" outlineLevel="2" x14ac:dyDescent="0.25">
      <c r="A334" s="107"/>
      <c r="B334" s="98"/>
      <c r="C334" s="18"/>
      <c r="D334" s="18"/>
      <c r="E334" s="18"/>
      <c r="F334" s="14"/>
      <c r="G334" s="89"/>
      <c r="H334" s="89"/>
      <c r="I334" s="104"/>
      <c r="J334" s="104" t="s">
        <v>137</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137</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35" customHeight="1" outlineLevel="2" x14ac:dyDescent="0.25">
      <c r="A335" s="107"/>
      <c r="B335" s="98"/>
      <c r="C335" s="18"/>
      <c r="D335" s="18"/>
      <c r="E335" s="18"/>
      <c r="F335" s="14"/>
      <c r="G335" s="89"/>
      <c r="H335" s="89"/>
      <c r="I335" s="104"/>
      <c r="J335" s="104" t="s">
        <v>138</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138</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35" customHeight="1" outlineLevel="2" x14ac:dyDescent="0.25">
      <c r="A336" s="107"/>
      <c r="B336" s="98"/>
      <c r="C336" s="18"/>
      <c r="D336" s="18"/>
      <c r="E336" s="18"/>
      <c r="F336" s="14"/>
      <c r="G336" s="89"/>
      <c r="H336" s="89"/>
      <c r="I336" s="104"/>
      <c r="J336" s="104" t="s">
        <v>139</v>
      </c>
      <c r="K336" s="250">
        <f t="shared" si="40"/>
        <v>100</v>
      </c>
      <c r="L336" s="250">
        <f t="shared" si="40"/>
        <v>100</v>
      </c>
      <c r="M336" s="250">
        <f t="shared" si="40"/>
        <v>100</v>
      </c>
      <c r="N336" s="250">
        <f t="shared" si="40"/>
        <v>100</v>
      </c>
      <c r="O336" s="137">
        <v>100</v>
      </c>
      <c r="P336" s="137">
        <v>0</v>
      </c>
      <c r="Q336" s="137">
        <v>0</v>
      </c>
      <c r="R336" s="137">
        <v>0</v>
      </c>
      <c r="S336" s="137">
        <v>0</v>
      </c>
      <c r="T336" s="89"/>
      <c r="U336" s="104" t="s">
        <v>139</v>
      </c>
      <c r="V336" s="6">
        <f t="shared" si="35"/>
        <v>0.55000000000000004</v>
      </c>
      <c r="W336" s="6">
        <f t="shared" si="42"/>
        <v>0.85</v>
      </c>
      <c r="X336" s="6">
        <f t="shared" si="36"/>
        <v>0.9</v>
      </c>
      <c r="Y336" s="6">
        <f t="shared" ref="Y336:Y343"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35" customHeight="1" outlineLevel="2" x14ac:dyDescent="0.25">
      <c r="A337" s="107"/>
      <c r="B337" s="98"/>
      <c r="C337" s="18"/>
      <c r="D337" s="18"/>
      <c r="E337" s="18"/>
      <c r="F337" s="14"/>
      <c r="G337" s="89"/>
      <c r="H337" s="89"/>
      <c r="I337" s="104"/>
      <c r="J337" s="104" t="s">
        <v>140</v>
      </c>
      <c r="K337" s="250">
        <f t="shared" si="40"/>
        <v>100</v>
      </c>
      <c r="L337" s="250">
        <f t="shared" si="40"/>
        <v>100</v>
      </c>
      <c r="M337" s="250">
        <f t="shared" si="40"/>
        <v>100</v>
      </c>
      <c r="N337" s="250">
        <f t="shared" si="40"/>
        <v>100</v>
      </c>
      <c r="O337" s="137">
        <v>100</v>
      </c>
      <c r="P337" s="137">
        <v>0</v>
      </c>
      <c r="Q337" s="137">
        <v>0</v>
      </c>
      <c r="R337" s="137">
        <v>0</v>
      </c>
      <c r="S337" s="137">
        <v>0</v>
      </c>
      <c r="T337" s="89"/>
      <c r="U337" s="104" t="s">
        <v>140</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35" customHeight="1" outlineLevel="2" x14ac:dyDescent="0.25">
      <c r="A338" s="107"/>
      <c r="B338" s="98"/>
      <c r="C338" s="18"/>
      <c r="D338" s="18"/>
      <c r="E338" s="18"/>
      <c r="F338" s="14"/>
      <c r="G338" s="89"/>
      <c r="H338" s="89"/>
      <c r="I338" s="104"/>
      <c r="J338" s="104" t="s">
        <v>141</v>
      </c>
      <c r="K338" s="250">
        <f t="shared" si="40"/>
        <v>100</v>
      </c>
      <c r="L338" s="250">
        <f t="shared" si="40"/>
        <v>100</v>
      </c>
      <c r="M338" s="250">
        <f t="shared" si="40"/>
        <v>100</v>
      </c>
      <c r="N338" s="250">
        <f t="shared" si="40"/>
        <v>100</v>
      </c>
      <c r="O338" s="137">
        <v>100</v>
      </c>
      <c r="P338" s="137">
        <v>0</v>
      </c>
      <c r="Q338" s="137">
        <v>0</v>
      </c>
      <c r="R338" s="137">
        <v>0</v>
      </c>
      <c r="S338" s="137">
        <v>0</v>
      </c>
      <c r="T338" s="89"/>
      <c r="U338" s="104" t="s">
        <v>141</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35" customHeight="1" outlineLevel="2" x14ac:dyDescent="0.25">
      <c r="A339" s="107"/>
      <c r="B339" s="98"/>
      <c r="C339" s="18"/>
      <c r="D339" s="18"/>
      <c r="E339" s="18"/>
      <c r="F339" s="14"/>
      <c r="G339" s="89"/>
      <c r="H339" s="89"/>
      <c r="I339" s="104"/>
      <c r="J339" s="104" t="s">
        <v>142</v>
      </c>
      <c r="K339" s="250">
        <f t="shared" si="40"/>
        <v>100</v>
      </c>
      <c r="L339" s="250">
        <f t="shared" si="40"/>
        <v>100</v>
      </c>
      <c r="M339" s="250">
        <f t="shared" si="40"/>
        <v>100</v>
      </c>
      <c r="N339" s="250">
        <f t="shared" si="40"/>
        <v>100</v>
      </c>
      <c r="O339" s="137">
        <v>100</v>
      </c>
      <c r="P339" s="137">
        <v>0</v>
      </c>
      <c r="Q339" s="137">
        <v>0</v>
      </c>
      <c r="R339" s="137">
        <v>0</v>
      </c>
      <c r="S339" s="137">
        <v>0</v>
      </c>
      <c r="T339" s="89"/>
      <c r="U339" s="104" t="s">
        <v>142</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35" customHeight="1" outlineLevel="2" x14ac:dyDescent="0.25">
      <c r="A340" s="107"/>
      <c r="B340" s="98"/>
      <c r="C340" s="18"/>
      <c r="D340" s="18"/>
      <c r="E340" s="18"/>
      <c r="F340" s="14"/>
      <c r="G340" s="89"/>
      <c r="H340" s="89"/>
      <c r="I340" s="104" t="s">
        <v>791</v>
      </c>
      <c r="J340" s="104" t="s">
        <v>382</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382</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35" customHeight="1" outlineLevel="2" x14ac:dyDescent="0.25">
      <c r="A341" s="107"/>
      <c r="B341" s="98"/>
      <c r="C341" s="18"/>
      <c r="D341" s="18"/>
      <c r="E341" s="18"/>
      <c r="F341" s="14"/>
      <c r="G341" s="89"/>
      <c r="H341" s="89"/>
      <c r="I341" s="104"/>
      <c r="J341" s="104" t="s">
        <v>134</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134</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35" customHeight="1" outlineLevel="2" x14ac:dyDescent="0.25">
      <c r="A342" s="107"/>
      <c r="B342" s="98"/>
      <c r="C342" s="18"/>
      <c r="D342" s="18"/>
      <c r="E342" s="18"/>
      <c r="F342" s="14"/>
      <c r="G342" s="89"/>
      <c r="H342" s="89"/>
      <c r="I342" s="104"/>
      <c r="J342" s="104" t="s">
        <v>135</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135</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35" customHeight="1" outlineLevel="2" x14ac:dyDescent="0.25">
      <c r="A343" s="107"/>
      <c r="B343" s="98"/>
      <c r="C343" s="18"/>
      <c r="D343" s="18"/>
      <c r="E343" s="18"/>
      <c r="F343" s="14"/>
      <c r="G343" s="89"/>
      <c r="H343" s="89"/>
      <c r="I343" s="104"/>
      <c r="J343" s="104" t="s">
        <v>136</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136</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35" customHeight="1" outlineLevel="2" x14ac:dyDescent="0.25">
      <c r="A344" s="107"/>
      <c r="B344" s="98"/>
      <c r="C344" s="18"/>
      <c r="D344" s="18"/>
      <c r="E344" s="18"/>
      <c r="F344" s="14"/>
      <c r="G344" s="89"/>
      <c r="H344" s="89"/>
      <c r="I344" s="104"/>
      <c r="J344" s="104" t="s">
        <v>137</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137</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35" customHeight="1" outlineLevel="2" x14ac:dyDescent="0.25">
      <c r="A345" s="107"/>
      <c r="B345" s="98"/>
      <c r="C345" s="18"/>
      <c r="D345" s="18"/>
      <c r="E345" s="18"/>
      <c r="F345" s="14"/>
      <c r="G345" s="89"/>
      <c r="H345" s="89"/>
      <c r="I345" s="104"/>
      <c r="J345" s="104" t="s">
        <v>138</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138</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35" customHeight="1" outlineLevel="2" x14ac:dyDescent="0.25">
      <c r="A346" s="107"/>
      <c r="B346" s="98"/>
      <c r="C346" s="18"/>
      <c r="D346" s="18"/>
      <c r="E346" s="18"/>
      <c r="F346" s="14"/>
      <c r="G346" s="89"/>
      <c r="H346" s="89"/>
      <c r="I346" s="104"/>
      <c r="J346" s="104" t="s">
        <v>139</v>
      </c>
      <c r="K346" s="250">
        <f t="shared" si="40"/>
        <v>100</v>
      </c>
      <c r="L346" s="250">
        <f t="shared" si="40"/>
        <v>100</v>
      </c>
      <c r="M346" s="250">
        <f t="shared" si="40"/>
        <v>100</v>
      </c>
      <c r="N346" s="250">
        <f t="shared" si="40"/>
        <v>100</v>
      </c>
      <c r="O346" s="137">
        <v>100</v>
      </c>
      <c r="P346" s="137">
        <v>0</v>
      </c>
      <c r="Q346" s="137">
        <v>0</v>
      </c>
      <c r="R346" s="137">
        <v>0</v>
      </c>
      <c r="S346" s="137">
        <v>0</v>
      </c>
      <c r="T346" s="89"/>
      <c r="U346" s="104" t="s">
        <v>139</v>
      </c>
      <c r="V346" s="6">
        <f t="shared" si="35"/>
        <v>0.55000000000000004</v>
      </c>
      <c r="W346" s="6">
        <f t="shared" si="44"/>
        <v>0.85</v>
      </c>
      <c r="X346" s="6">
        <f t="shared" si="36"/>
        <v>0.9</v>
      </c>
      <c r="Y346" s="6">
        <f t="shared" ref="Y346:Y353"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35" customHeight="1" outlineLevel="2" x14ac:dyDescent="0.25">
      <c r="A347" s="107"/>
      <c r="B347" s="98"/>
      <c r="C347" s="18"/>
      <c r="D347" s="18"/>
      <c r="E347" s="18"/>
      <c r="F347" s="14"/>
      <c r="G347" s="89"/>
      <c r="H347" s="89"/>
      <c r="I347" s="104"/>
      <c r="J347" s="104" t="s">
        <v>140</v>
      </c>
      <c r="K347" s="250">
        <f t="shared" si="40"/>
        <v>100</v>
      </c>
      <c r="L347" s="250">
        <f t="shared" si="40"/>
        <v>100</v>
      </c>
      <c r="M347" s="250">
        <f t="shared" si="40"/>
        <v>100</v>
      </c>
      <c r="N347" s="250">
        <f t="shared" si="40"/>
        <v>100</v>
      </c>
      <c r="O347" s="137">
        <v>100</v>
      </c>
      <c r="P347" s="137">
        <v>0</v>
      </c>
      <c r="Q347" s="137">
        <v>0</v>
      </c>
      <c r="R347" s="137">
        <v>0</v>
      </c>
      <c r="S347" s="137">
        <v>0</v>
      </c>
      <c r="T347" s="89"/>
      <c r="U347" s="104" t="s">
        <v>140</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35" customHeight="1" outlineLevel="2" x14ac:dyDescent="0.25">
      <c r="A348" s="107"/>
      <c r="B348" s="98"/>
      <c r="C348" s="18"/>
      <c r="D348" s="18"/>
      <c r="E348" s="18"/>
      <c r="F348" s="14"/>
      <c r="G348" s="89"/>
      <c r="H348" s="89"/>
      <c r="I348" s="104"/>
      <c r="J348" s="104" t="s">
        <v>141</v>
      </c>
      <c r="K348" s="250">
        <f t="shared" si="40"/>
        <v>100</v>
      </c>
      <c r="L348" s="250">
        <f t="shared" si="40"/>
        <v>100</v>
      </c>
      <c r="M348" s="250">
        <f t="shared" si="40"/>
        <v>100</v>
      </c>
      <c r="N348" s="250">
        <f t="shared" si="40"/>
        <v>100</v>
      </c>
      <c r="O348" s="137">
        <v>100</v>
      </c>
      <c r="P348" s="137">
        <v>0</v>
      </c>
      <c r="Q348" s="137">
        <v>0</v>
      </c>
      <c r="R348" s="137">
        <v>0</v>
      </c>
      <c r="S348" s="137">
        <v>0</v>
      </c>
      <c r="T348" s="89"/>
      <c r="U348" s="104" t="s">
        <v>141</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35" customHeight="1" outlineLevel="2" x14ac:dyDescent="0.25">
      <c r="A349" s="107"/>
      <c r="B349" s="98"/>
      <c r="C349" s="18"/>
      <c r="D349" s="18"/>
      <c r="E349" s="18"/>
      <c r="F349" s="14"/>
      <c r="G349" s="89"/>
      <c r="H349" s="89"/>
      <c r="I349" s="104"/>
      <c r="J349" s="104" t="s">
        <v>142</v>
      </c>
      <c r="K349" s="250">
        <f t="shared" si="40"/>
        <v>100</v>
      </c>
      <c r="L349" s="250">
        <f t="shared" si="40"/>
        <v>100</v>
      </c>
      <c r="M349" s="250">
        <f t="shared" si="40"/>
        <v>100</v>
      </c>
      <c r="N349" s="250">
        <f t="shared" si="40"/>
        <v>100</v>
      </c>
      <c r="O349" s="137">
        <v>100</v>
      </c>
      <c r="P349" s="137">
        <v>0</v>
      </c>
      <c r="Q349" s="137">
        <v>0</v>
      </c>
      <c r="R349" s="137">
        <v>0</v>
      </c>
      <c r="S349" s="137">
        <v>0</v>
      </c>
      <c r="T349" s="89"/>
      <c r="U349" s="104" t="s">
        <v>142</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35" customHeight="1" outlineLevel="2" x14ac:dyDescent="0.25">
      <c r="A350" s="107"/>
      <c r="B350" s="98"/>
      <c r="C350" s="18"/>
      <c r="D350" s="18"/>
      <c r="E350" s="18"/>
      <c r="F350" s="14"/>
      <c r="G350" s="89"/>
      <c r="H350" s="89"/>
      <c r="I350" s="104" t="s">
        <v>792</v>
      </c>
      <c r="J350" s="104" t="s">
        <v>382</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382</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35" customHeight="1" outlineLevel="2" x14ac:dyDescent="0.25">
      <c r="A351" s="107"/>
      <c r="B351" s="98"/>
      <c r="C351" s="18"/>
      <c r="D351" s="18"/>
      <c r="E351" s="18"/>
      <c r="F351" s="14"/>
      <c r="G351" s="89"/>
      <c r="H351" s="89"/>
      <c r="I351" s="104"/>
      <c r="J351" s="104" t="s">
        <v>134</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134</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35" customHeight="1" outlineLevel="2" x14ac:dyDescent="0.25">
      <c r="A352" s="107"/>
      <c r="B352" s="98"/>
      <c r="C352" s="18"/>
      <c r="D352" s="18"/>
      <c r="E352" s="18"/>
      <c r="F352" s="14"/>
      <c r="G352" s="89"/>
      <c r="H352" s="89"/>
      <c r="I352" s="104"/>
      <c r="J352" s="104" t="s">
        <v>135</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135</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35" customHeight="1" outlineLevel="2" x14ac:dyDescent="0.25">
      <c r="A353" s="107"/>
      <c r="B353" s="98"/>
      <c r="C353" s="18"/>
      <c r="D353" s="18"/>
      <c r="E353" s="18"/>
      <c r="F353" s="14"/>
      <c r="G353" s="89"/>
      <c r="H353" s="89"/>
      <c r="I353" s="104"/>
      <c r="J353" s="104" t="s">
        <v>136</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136</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35" customHeight="1" outlineLevel="2" x14ac:dyDescent="0.25">
      <c r="A354" s="107"/>
      <c r="B354" s="98"/>
      <c r="C354" s="18"/>
      <c r="D354" s="18"/>
      <c r="E354" s="18"/>
      <c r="F354" s="14"/>
      <c r="G354" s="89"/>
      <c r="H354" s="89"/>
      <c r="I354" s="104"/>
      <c r="J354" s="104" t="s">
        <v>137</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137</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35" customHeight="1" outlineLevel="2" x14ac:dyDescent="0.25">
      <c r="A355" s="107"/>
      <c r="B355" s="98"/>
      <c r="C355" s="18"/>
      <c r="D355" s="18"/>
      <c r="E355" s="18"/>
      <c r="F355" s="14"/>
      <c r="G355" s="89"/>
      <c r="H355" s="89"/>
      <c r="I355" s="104"/>
      <c r="J355" s="104" t="s">
        <v>138</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138</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35" customHeight="1" outlineLevel="2" x14ac:dyDescent="0.25">
      <c r="A356" s="107"/>
      <c r="B356" s="98"/>
      <c r="C356" s="18"/>
      <c r="D356" s="18"/>
      <c r="E356" s="18"/>
      <c r="F356" s="14"/>
      <c r="G356" s="89"/>
      <c r="H356" s="89"/>
      <c r="I356" s="104"/>
      <c r="J356" s="104" t="s">
        <v>139</v>
      </c>
      <c r="K356" s="250">
        <f t="shared" si="40"/>
        <v>100</v>
      </c>
      <c r="L356" s="250">
        <f t="shared" si="40"/>
        <v>100</v>
      </c>
      <c r="M356" s="250">
        <f t="shared" si="40"/>
        <v>100</v>
      </c>
      <c r="N356" s="250">
        <f t="shared" si="40"/>
        <v>100</v>
      </c>
      <c r="O356" s="137">
        <v>100</v>
      </c>
      <c r="P356" s="137">
        <v>0</v>
      </c>
      <c r="Q356" s="137">
        <v>0</v>
      </c>
      <c r="R356" s="137">
        <v>0</v>
      </c>
      <c r="S356" s="137">
        <v>0</v>
      </c>
      <c r="T356" s="89"/>
      <c r="U356" s="104" t="s">
        <v>139</v>
      </c>
      <c r="V356" s="6">
        <f t="shared" si="35"/>
        <v>0.55000000000000004</v>
      </c>
      <c r="W356" s="6">
        <f t="shared" si="46"/>
        <v>0.85</v>
      </c>
      <c r="X356" s="6">
        <f t="shared" si="36"/>
        <v>0.9</v>
      </c>
      <c r="Y356" s="6">
        <f t="shared" ref="Y356:Y363"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35" customHeight="1" outlineLevel="2" x14ac:dyDescent="0.25">
      <c r="A357" s="107"/>
      <c r="B357" s="98"/>
      <c r="C357" s="18"/>
      <c r="D357" s="18"/>
      <c r="E357" s="18"/>
      <c r="F357" s="14"/>
      <c r="G357" s="89"/>
      <c r="H357" s="89"/>
      <c r="I357" s="104"/>
      <c r="J357" s="104" t="s">
        <v>140</v>
      </c>
      <c r="K357" s="250">
        <f t="shared" si="40"/>
        <v>100</v>
      </c>
      <c r="L357" s="250">
        <f t="shared" si="40"/>
        <v>100</v>
      </c>
      <c r="M357" s="250">
        <f t="shared" si="40"/>
        <v>100</v>
      </c>
      <c r="N357" s="250">
        <f t="shared" si="40"/>
        <v>100</v>
      </c>
      <c r="O357" s="137">
        <v>100</v>
      </c>
      <c r="P357" s="137">
        <v>0</v>
      </c>
      <c r="Q357" s="137">
        <v>0</v>
      </c>
      <c r="R357" s="137">
        <v>0</v>
      </c>
      <c r="S357" s="137">
        <v>0</v>
      </c>
      <c r="T357" s="89"/>
      <c r="U357" s="104" t="s">
        <v>140</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35" customHeight="1" outlineLevel="2" x14ac:dyDescent="0.25">
      <c r="A358" s="107"/>
      <c r="B358" s="98"/>
      <c r="C358" s="18"/>
      <c r="D358" s="18"/>
      <c r="E358" s="18"/>
      <c r="F358" s="14"/>
      <c r="G358" s="89"/>
      <c r="H358" s="89"/>
      <c r="I358" s="104"/>
      <c r="J358" s="104" t="s">
        <v>141</v>
      </c>
      <c r="K358" s="250">
        <f t="shared" si="40"/>
        <v>100</v>
      </c>
      <c r="L358" s="250">
        <f t="shared" si="40"/>
        <v>100</v>
      </c>
      <c r="M358" s="250">
        <f t="shared" si="40"/>
        <v>100</v>
      </c>
      <c r="N358" s="250">
        <f t="shared" si="40"/>
        <v>100</v>
      </c>
      <c r="O358" s="137">
        <v>100</v>
      </c>
      <c r="P358" s="137">
        <v>0</v>
      </c>
      <c r="Q358" s="137">
        <v>0</v>
      </c>
      <c r="R358" s="137">
        <v>0</v>
      </c>
      <c r="S358" s="137">
        <v>0</v>
      </c>
      <c r="T358" s="89"/>
      <c r="U358" s="104" t="s">
        <v>141</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35" customHeight="1" outlineLevel="2" x14ac:dyDescent="0.25">
      <c r="A359" s="107"/>
      <c r="B359" s="98"/>
      <c r="C359" s="18"/>
      <c r="D359" s="18"/>
      <c r="E359" s="18"/>
      <c r="F359" s="14"/>
      <c r="G359" s="89"/>
      <c r="H359" s="89"/>
      <c r="I359" s="104"/>
      <c r="J359" s="104" t="s">
        <v>142</v>
      </c>
      <c r="K359" s="250">
        <f t="shared" si="40"/>
        <v>100</v>
      </c>
      <c r="L359" s="250">
        <f t="shared" si="40"/>
        <v>100</v>
      </c>
      <c r="M359" s="250">
        <f t="shared" si="40"/>
        <v>100</v>
      </c>
      <c r="N359" s="250">
        <f t="shared" si="40"/>
        <v>100</v>
      </c>
      <c r="O359" s="137">
        <v>100</v>
      </c>
      <c r="P359" s="137">
        <v>0</v>
      </c>
      <c r="Q359" s="137">
        <v>0</v>
      </c>
      <c r="R359" s="137">
        <v>0</v>
      </c>
      <c r="S359" s="137">
        <v>0</v>
      </c>
      <c r="T359" s="89"/>
      <c r="U359" s="104" t="s">
        <v>142</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35" customHeight="1" outlineLevel="2" x14ac:dyDescent="0.25">
      <c r="A360" s="107"/>
      <c r="B360" s="98"/>
      <c r="C360" s="18"/>
      <c r="D360" s="18"/>
      <c r="E360" s="18"/>
      <c r="F360" s="14"/>
      <c r="G360" s="89"/>
      <c r="H360" s="89"/>
      <c r="I360" s="104" t="s">
        <v>793</v>
      </c>
      <c r="J360" s="104" t="s">
        <v>382</v>
      </c>
      <c r="K360" s="250">
        <f t="shared" si="40"/>
        <v>100</v>
      </c>
      <c r="L360" s="250">
        <f t="shared" si="40"/>
        <v>100</v>
      </c>
      <c r="M360" s="250">
        <f t="shared" si="40"/>
        <v>100</v>
      </c>
      <c r="N360" s="250">
        <f t="shared" si="40"/>
        <v>100</v>
      </c>
      <c r="O360" s="137">
        <v>100</v>
      </c>
      <c r="P360" s="137">
        <v>0</v>
      </c>
      <c r="Q360" s="137">
        <v>0</v>
      </c>
      <c r="R360" s="137">
        <v>0</v>
      </c>
      <c r="S360" s="137">
        <v>0</v>
      </c>
      <c r="T360" s="89"/>
      <c r="U360" s="104" t="s">
        <v>382</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35" customHeight="1" outlineLevel="2" x14ac:dyDescent="0.25">
      <c r="A361" s="107"/>
      <c r="B361" s="98"/>
      <c r="C361" s="18"/>
      <c r="D361" s="18"/>
      <c r="E361" s="18"/>
      <c r="F361" s="14"/>
      <c r="G361" s="89"/>
      <c r="H361" s="89"/>
      <c r="I361" s="104"/>
      <c r="J361" s="104" t="s">
        <v>134</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134</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35" customHeight="1" outlineLevel="2" x14ac:dyDescent="0.25">
      <c r="A362" s="107"/>
      <c r="B362" s="98"/>
      <c r="C362" s="18"/>
      <c r="D362" s="18"/>
      <c r="E362" s="18"/>
      <c r="F362" s="14"/>
      <c r="G362" s="89"/>
      <c r="H362" s="89"/>
      <c r="I362" s="104"/>
      <c r="J362" s="104" t="s">
        <v>135</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135</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35" customHeight="1" outlineLevel="2" x14ac:dyDescent="0.25">
      <c r="A363" s="107"/>
      <c r="B363" s="98"/>
      <c r="C363" s="18"/>
      <c r="D363" s="18"/>
      <c r="E363" s="18"/>
      <c r="F363" s="14"/>
      <c r="G363" s="89"/>
      <c r="H363" s="89"/>
      <c r="I363" s="104"/>
      <c r="J363" s="104" t="s">
        <v>136</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136</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35" customHeight="1" outlineLevel="2" x14ac:dyDescent="0.25">
      <c r="A364" s="107"/>
      <c r="B364" s="98"/>
      <c r="C364" s="18"/>
      <c r="D364" s="18"/>
      <c r="E364" s="18"/>
      <c r="F364" s="14"/>
      <c r="G364" s="89"/>
      <c r="H364" s="89"/>
      <c r="I364" s="104"/>
      <c r="J364" s="104" t="s">
        <v>137</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137</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35" customHeight="1" outlineLevel="2" x14ac:dyDescent="0.25">
      <c r="A365" s="107"/>
      <c r="B365" s="98"/>
      <c r="C365" s="18"/>
      <c r="D365" s="18"/>
      <c r="E365" s="18"/>
      <c r="F365" s="14"/>
      <c r="G365" s="89"/>
      <c r="H365" s="89"/>
      <c r="I365" s="104"/>
      <c r="J365" s="104" t="s">
        <v>138</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138</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35" customHeight="1" outlineLevel="2" x14ac:dyDescent="0.25">
      <c r="A366" s="107"/>
      <c r="B366" s="98"/>
      <c r="C366" s="18"/>
      <c r="D366" s="18"/>
      <c r="E366" s="18"/>
      <c r="F366" s="14"/>
      <c r="G366" s="89"/>
      <c r="H366" s="89"/>
      <c r="I366" s="104"/>
      <c r="J366" s="104" t="s">
        <v>139</v>
      </c>
      <c r="K366" s="250">
        <f t="shared" si="40"/>
        <v>100</v>
      </c>
      <c r="L366" s="250">
        <f t="shared" si="40"/>
        <v>100</v>
      </c>
      <c r="M366" s="250">
        <f t="shared" si="40"/>
        <v>100</v>
      </c>
      <c r="N366" s="250">
        <f t="shared" si="40"/>
        <v>100</v>
      </c>
      <c r="O366" s="137">
        <v>100</v>
      </c>
      <c r="P366" s="137">
        <v>0</v>
      </c>
      <c r="Q366" s="137">
        <v>0</v>
      </c>
      <c r="R366" s="137">
        <v>0</v>
      </c>
      <c r="S366" s="137">
        <v>0</v>
      </c>
      <c r="T366" s="89"/>
      <c r="U366" s="104" t="s">
        <v>139</v>
      </c>
      <c r="V366" s="6">
        <f t="shared" si="35"/>
        <v>0.55000000000000004</v>
      </c>
      <c r="W366" s="6">
        <f t="shared" si="48"/>
        <v>0.85</v>
      </c>
      <c r="X366" s="6">
        <f t="shared" si="36"/>
        <v>0.9</v>
      </c>
      <c r="Y366" s="6">
        <f t="shared" ref="Y366:Y373"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35" customHeight="1" outlineLevel="2" x14ac:dyDescent="0.25">
      <c r="A367" s="107"/>
      <c r="B367" s="98"/>
      <c r="C367" s="18"/>
      <c r="D367" s="18"/>
      <c r="E367" s="18"/>
      <c r="F367" s="14"/>
      <c r="G367" s="89"/>
      <c r="H367" s="89"/>
      <c r="I367" s="104"/>
      <c r="J367" s="104" t="s">
        <v>140</v>
      </c>
      <c r="K367" s="250">
        <f t="shared" si="40"/>
        <v>100</v>
      </c>
      <c r="L367" s="250">
        <f t="shared" si="40"/>
        <v>100</v>
      </c>
      <c r="M367" s="250">
        <f t="shared" si="40"/>
        <v>100</v>
      </c>
      <c r="N367" s="250">
        <f t="shared" si="40"/>
        <v>100</v>
      </c>
      <c r="O367" s="137">
        <v>100</v>
      </c>
      <c r="P367" s="137">
        <v>0</v>
      </c>
      <c r="Q367" s="137">
        <v>0</v>
      </c>
      <c r="R367" s="137">
        <v>0</v>
      </c>
      <c r="S367" s="137">
        <v>0</v>
      </c>
      <c r="T367" s="89"/>
      <c r="U367" s="104" t="s">
        <v>140</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35" customHeight="1" outlineLevel="2" x14ac:dyDescent="0.25">
      <c r="A368" s="107"/>
      <c r="B368" s="98"/>
      <c r="C368" s="18"/>
      <c r="D368" s="18"/>
      <c r="E368" s="18"/>
      <c r="F368" s="14"/>
      <c r="G368" s="89"/>
      <c r="H368" s="89"/>
      <c r="I368" s="104"/>
      <c r="J368" s="104" t="s">
        <v>141</v>
      </c>
      <c r="K368" s="250">
        <f t="shared" si="40"/>
        <v>100</v>
      </c>
      <c r="L368" s="250">
        <f t="shared" si="40"/>
        <v>100</v>
      </c>
      <c r="M368" s="250">
        <f t="shared" si="40"/>
        <v>100</v>
      </c>
      <c r="N368" s="250">
        <f t="shared" si="40"/>
        <v>100</v>
      </c>
      <c r="O368" s="137">
        <v>100</v>
      </c>
      <c r="P368" s="137">
        <v>0</v>
      </c>
      <c r="Q368" s="137">
        <v>0</v>
      </c>
      <c r="R368" s="137">
        <v>0</v>
      </c>
      <c r="S368" s="137">
        <v>0</v>
      </c>
      <c r="T368" s="89"/>
      <c r="U368" s="104" t="s">
        <v>141</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35" customHeight="1" outlineLevel="2" x14ac:dyDescent="0.25">
      <c r="A369" s="107"/>
      <c r="B369" s="98"/>
      <c r="C369" s="18"/>
      <c r="D369" s="18"/>
      <c r="E369" s="18"/>
      <c r="F369" s="14"/>
      <c r="G369" s="89"/>
      <c r="H369" s="89"/>
      <c r="I369" s="104"/>
      <c r="J369" s="104" t="s">
        <v>142</v>
      </c>
      <c r="K369" s="250">
        <f t="shared" si="40"/>
        <v>100</v>
      </c>
      <c r="L369" s="250">
        <f t="shared" si="40"/>
        <v>100</v>
      </c>
      <c r="M369" s="250">
        <f t="shared" si="40"/>
        <v>100</v>
      </c>
      <c r="N369" s="250">
        <f t="shared" si="40"/>
        <v>100</v>
      </c>
      <c r="O369" s="137">
        <v>100</v>
      </c>
      <c r="P369" s="137">
        <v>0</v>
      </c>
      <c r="Q369" s="137">
        <v>0</v>
      </c>
      <c r="R369" s="137">
        <v>0</v>
      </c>
      <c r="S369" s="137">
        <v>0</v>
      </c>
      <c r="T369" s="89"/>
      <c r="U369" s="104" t="s">
        <v>142</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35" customHeight="1" outlineLevel="2" x14ac:dyDescent="0.25">
      <c r="A370" s="107"/>
      <c r="B370" s="98"/>
      <c r="C370" s="18"/>
      <c r="D370" s="18"/>
      <c r="E370" s="18"/>
      <c r="F370" s="14"/>
      <c r="G370" s="89"/>
      <c r="H370" s="89"/>
      <c r="I370" s="104" t="s">
        <v>794</v>
      </c>
      <c r="J370" s="104" t="s">
        <v>382</v>
      </c>
      <c r="K370" s="250">
        <f t="shared" si="40"/>
        <v>100</v>
      </c>
      <c r="L370" s="250">
        <f t="shared" si="40"/>
        <v>100</v>
      </c>
      <c r="M370" s="250">
        <f t="shared" si="40"/>
        <v>100</v>
      </c>
      <c r="N370" s="250">
        <f t="shared" si="40"/>
        <v>100</v>
      </c>
      <c r="O370" s="137">
        <v>100</v>
      </c>
      <c r="P370" s="137">
        <v>0</v>
      </c>
      <c r="Q370" s="137">
        <v>0</v>
      </c>
      <c r="R370" s="137">
        <v>0</v>
      </c>
      <c r="S370" s="137">
        <v>0</v>
      </c>
      <c r="T370" s="89"/>
      <c r="U370" s="104" t="s">
        <v>382</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35" customHeight="1" outlineLevel="2" x14ac:dyDescent="0.25">
      <c r="A371" s="107"/>
      <c r="B371" s="98"/>
      <c r="C371" s="18"/>
      <c r="D371" s="18"/>
      <c r="E371" s="18"/>
      <c r="F371" s="14"/>
      <c r="G371" s="89"/>
      <c r="H371" s="89"/>
      <c r="I371" s="104"/>
      <c r="J371" s="104" t="s">
        <v>134</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134</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35" customHeight="1" outlineLevel="2" x14ac:dyDescent="0.25">
      <c r="A372" s="107"/>
      <c r="B372" s="98"/>
      <c r="C372" s="18"/>
      <c r="D372" s="18"/>
      <c r="E372" s="18"/>
      <c r="F372" s="14"/>
      <c r="G372" s="89"/>
      <c r="H372" s="89"/>
      <c r="I372" s="104"/>
      <c r="J372" s="104" t="s">
        <v>135</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135</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35" customHeight="1" outlineLevel="2" x14ac:dyDescent="0.25">
      <c r="A373" s="107"/>
      <c r="B373" s="98"/>
      <c r="C373" s="18"/>
      <c r="D373" s="18"/>
      <c r="E373" s="18"/>
      <c r="F373" s="14"/>
      <c r="G373" s="89"/>
      <c r="H373" s="89"/>
      <c r="I373" s="104"/>
      <c r="J373" s="104" t="s">
        <v>136</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136</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35" customHeight="1" outlineLevel="2" x14ac:dyDescent="0.25">
      <c r="A374" s="107"/>
      <c r="B374" s="98"/>
      <c r="C374" s="18"/>
      <c r="D374" s="18"/>
      <c r="E374" s="18"/>
      <c r="F374" s="14"/>
      <c r="G374" s="89"/>
      <c r="H374" s="89"/>
      <c r="I374" s="104"/>
      <c r="J374" s="104" t="s">
        <v>137</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137</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35" customHeight="1" outlineLevel="2" x14ac:dyDescent="0.25">
      <c r="A375" s="107"/>
      <c r="B375" s="98"/>
      <c r="C375" s="18"/>
      <c r="D375" s="18"/>
      <c r="E375" s="18"/>
      <c r="F375" s="14"/>
      <c r="G375" s="89"/>
      <c r="H375" s="89"/>
      <c r="I375" s="104"/>
      <c r="J375" s="104" t="s">
        <v>138</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138</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35" customHeight="1" outlineLevel="2" x14ac:dyDescent="0.25">
      <c r="A376" s="107"/>
      <c r="B376" s="98"/>
      <c r="C376" s="18"/>
      <c r="D376" s="18"/>
      <c r="E376" s="18"/>
      <c r="F376" s="14"/>
      <c r="G376" s="89"/>
      <c r="H376" s="89"/>
      <c r="I376" s="104"/>
      <c r="J376" s="104" t="s">
        <v>139</v>
      </c>
      <c r="K376" s="250">
        <f t="shared" si="40"/>
        <v>100</v>
      </c>
      <c r="L376" s="250">
        <f t="shared" si="40"/>
        <v>100</v>
      </c>
      <c r="M376" s="250">
        <f t="shared" si="40"/>
        <v>100</v>
      </c>
      <c r="N376" s="250">
        <f t="shared" si="40"/>
        <v>100</v>
      </c>
      <c r="O376" s="137">
        <v>100</v>
      </c>
      <c r="P376" s="137">
        <v>0</v>
      </c>
      <c r="Q376" s="137">
        <v>0</v>
      </c>
      <c r="R376" s="137">
        <v>0</v>
      </c>
      <c r="S376" s="137">
        <v>0</v>
      </c>
      <c r="T376" s="89"/>
      <c r="U376" s="104" t="s">
        <v>139</v>
      </c>
      <c r="V376" s="6">
        <f t="shared" si="51"/>
        <v>0.55000000000000004</v>
      </c>
      <c r="W376" s="6">
        <f t="shared" si="50"/>
        <v>0.85</v>
      </c>
      <c r="X376" s="6">
        <f t="shared" si="52"/>
        <v>0.9</v>
      </c>
      <c r="Y376" s="6">
        <f t="shared" ref="Y376:Y383"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35" customHeight="1" outlineLevel="2" x14ac:dyDescent="0.25">
      <c r="A377" s="107"/>
      <c r="B377" s="98"/>
      <c r="C377" s="18"/>
      <c r="D377" s="18"/>
      <c r="E377" s="18"/>
      <c r="F377" s="14"/>
      <c r="G377" s="89"/>
      <c r="H377" s="89"/>
      <c r="I377" s="104"/>
      <c r="J377" s="104" t="s">
        <v>140</v>
      </c>
      <c r="K377" s="250">
        <f t="shared" si="40"/>
        <v>100</v>
      </c>
      <c r="L377" s="250">
        <f t="shared" si="40"/>
        <v>100</v>
      </c>
      <c r="M377" s="250">
        <f t="shared" si="40"/>
        <v>100</v>
      </c>
      <c r="N377" s="250">
        <f t="shared" si="40"/>
        <v>100</v>
      </c>
      <c r="O377" s="137">
        <v>100</v>
      </c>
      <c r="P377" s="137">
        <v>0</v>
      </c>
      <c r="Q377" s="137">
        <v>0</v>
      </c>
      <c r="R377" s="137">
        <v>0</v>
      </c>
      <c r="S377" s="137">
        <v>0</v>
      </c>
      <c r="T377" s="89"/>
      <c r="U377" s="104" t="s">
        <v>140</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35" customHeight="1" outlineLevel="2" x14ac:dyDescent="0.25">
      <c r="A378" s="107"/>
      <c r="B378" s="98"/>
      <c r="C378" s="18"/>
      <c r="D378" s="18"/>
      <c r="E378" s="18"/>
      <c r="F378" s="14"/>
      <c r="G378" s="89"/>
      <c r="H378" s="89"/>
      <c r="I378" s="104"/>
      <c r="J378" s="104" t="s">
        <v>141</v>
      </c>
      <c r="K378" s="250">
        <f t="shared" si="40"/>
        <v>100</v>
      </c>
      <c r="L378" s="250">
        <f t="shared" si="40"/>
        <v>100</v>
      </c>
      <c r="M378" s="250">
        <f t="shared" si="40"/>
        <v>100</v>
      </c>
      <c r="N378" s="250">
        <f t="shared" si="40"/>
        <v>100</v>
      </c>
      <c r="O378" s="137">
        <v>100</v>
      </c>
      <c r="P378" s="137">
        <v>0</v>
      </c>
      <c r="Q378" s="137">
        <v>0</v>
      </c>
      <c r="R378" s="137">
        <v>0</v>
      </c>
      <c r="S378" s="137">
        <v>0</v>
      </c>
      <c r="T378" s="89"/>
      <c r="U378" s="104" t="s">
        <v>141</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35" customHeight="1" outlineLevel="2" x14ac:dyDescent="0.25">
      <c r="A379" s="107"/>
      <c r="B379" s="98"/>
      <c r="C379" s="18"/>
      <c r="D379" s="18"/>
      <c r="E379" s="18"/>
      <c r="F379" s="14"/>
      <c r="G379" s="89"/>
      <c r="H379" s="89"/>
      <c r="I379" s="104"/>
      <c r="J379" s="104" t="s">
        <v>142</v>
      </c>
      <c r="K379" s="250">
        <f t="shared" si="40"/>
        <v>100</v>
      </c>
      <c r="L379" s="250">
        <f t="shared" si="40"/>
        <v>100</v>
      </c>
      <c r="M379" s="250">
        <f t="shared" si="40"/>
        <v>100</v>
      </c>
      <c r="N379" s="250">
        <f t="shared" si="40"/>
        <v>100</v>
      </c>
      <c r="O379" s="137">
        <v>100</v>
      </c>
      <c r="P379" s="137">
        <v>0</v>
      </c>
      <c r="Q379" s="137">
        <v>0</v>
      </c>
      <c r="R379" s="137">
        <v>0</v>
      </c>
      <c r="S379" s="137">
        <v>0</v>
      </c>
      <c r="T379" s="89"/>
      <c r="U379" s="104" t="s">
        <v>142</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35" customHeight="1" outlineLevel="2" x14ac:dyDescent="0.25">
      <c r="A380" s="107"/>
      <c r="B380" s="98"/>
      <c r="C380" s="18"/>
      <c r="D380" s="18"/>
      <c r="E380" s="18"/>
      <c r="F380" s="14"/>
      <c r="G380" s="89"/>
      <c r="H380" s="89"/>
      <c r="I380" s="104" t="s">
        <v>795</v>
      </c>
      <c r="J380" s="104" t="s">
        <v>382</v>
      </c>
      <c r="K380" s="250">
        <f t="shared" si="40"/>
        <v>100</v>
      </c>
      <c r="L380" s="250">
        <f t="shared" si="40"/>
        <v>100</v>
      </c>
      <c r="M380" s="250">
        <f t="shared" si="40"/>
        <v>100</v>
      </c>
      <c r="N380" s="250">
        <f t="shared" si="40"/>
        <v>100</v>
      </c>
      <c r="O380" s="137">
        <v>100</v>
      </c>
      <c r="P380" s="137">
        <v>0</v>
      </c>
      <c r="Q380" s="137">
        <v>0</v>
      </c>
      <c r="R380" s="137">
        <v>0</v>
      </c>
      <c r="S380" s="137">
        <v>0</v>
      </c>
      <c r="T380" s="89"/>
      <c r="U380" s="104" t="s">
        <v>382</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35" customHeight="1" outlineLevel="2" x14ac:dyDescent="0.25">
      <c r="A381" s="107"/>
      <c r="B381" s="98"/>
      <c r="C381" s="18"/>
      <c r="D381" s="18"/>
      <c r="E381" s="18"/>
      <c r="F381" s="14"/>
      <c r="G381" s="89"/>
      <c r="H381" s="89"/>
      <c r="I381" s="104"/>
      <c r="J381" s="104" t="s">
        <v>134</v>
      </c>
      <c r="K381" s="250">
        <f t="shared" si="40"/>
        <v>100</v>
      </c>
      <c r="L381" s="250">
        <f t="shared" si="40"/>
        <v>100</v>
      </c>
      <c r="M381" s="250">
        <f t="shared" si="40"/>
        <v>100</v>
      </c>
      <c r="N381" s="250">
        <f t="shared" si="40"/>
        <v>100</v>
      </c>
      <c r="O381" s="137">
        <v>100</v>
      </c>
      <c r="P381" s="137">
        <v>0</v>
      </c>
      <c r="Q381" s="137">
        <v>0</v>
      </c>
      <c r="R381" s="137">
        <v>0</v>
      </c>
      <c r="S381" s="137">
        <v>0</v>
      </c>
      <c r="T381" s="89"/>
      <c r="U381" s="104" t="s">
        <v>134</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35" customHeight="1" outlineLevel="2" x14ac:dyDescent="0.25">
      <c r="A382" s="107"/>
      <c r="B382" s="98"/>
      <c r="C382" s="18"/>
      <c r="D382" s="18"/>
      <c r="E382" s="18"/>
      <c r="F382" s="14"/>
      <c r="G382" s="89"/>
      <c r="H382" s="89"/>
      <c r="I382" s="104"/>
      <c r="J382" s="104" t="s">
        <v>135</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135</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35" customHeight="1" outlineLevel="2" x14ac:dyDescent="0.25">
      <c r="A383" s="107"/>
      <c r="B383" s="98"/>
      <c r="C383" s="18"/>
      <c r="D383" s="18"/>
      <c r="E383" s="18"/>
      <c r="F383" s="14"/>
      <c r="G383" s="89"/>
      <c r="H383" s="89"/>
      <c r="I383" s="104"/>
      <c r="J383" s="104" t="s">
        <v>136</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136</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35" customHeight="1" outlineLevel="2" x14ac:dyDescent="0.25">
      <c r="A384" s="107"/>
      <c r="B384" s="98"/>
      <c r="C384" s="18"/>
      <c r="D384" s="18"/>
      <c r="E384" s="18"/>
      <c r="F384" s="14"/>
      <c r="G384" s="89"/>
      <c r="H384" s="89"/>
      <c r="I384" s="104"/>
      <c r="J384" s="104" t="s">
        <v>137</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137</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35" customHeight="1" outlineLevel="2" x14ac:dyDescent="0.25">
      <c r="A385" s="107"/>
      <c r="B385" s="98"/>
      <c r="C385" s="18"/>
      <c r="D385" s="18"/>
      <c r="E385" s="18"/>
      <c r="F385" s="14"/>
      <c r="G385" s="89"/>
      <c r="H385" s="89"/>
      <c r="I385" s="104"/>
      <c r="J385" s="104" t="s">
        <v>138</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138</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35" customHeight="1" outlineLevel="2" x14ac:dyDescent="0.25">
      <c r="A386" s="107"/>
      <c r="B386" s="98"/>
      <c r="C386" s="18"/>
      <c r="D386" s="18"/>
      <c r="E386" s="18"/>
      <c r="F386" s="14"/>
      <c r="G386" s="89"/>
      <c r="H386" s="89"/>
      <c r="I386" s="104"/>
      <c r="J386" s="104" t="s">
        <v>139</v>
      </c>
      <c r="K386" s="250">
        <f t="shared" si="40"/>
        <v>100</v>
      </c>
      <c r="L386" s="250">
        <f t="shared" si="40"/>
        <v>100</v>
      </c>
      <c r="M386" s="250">
        <f t="shared" si="40"/>
        <v>100</v>
      </c>
      <c r="N386" s="250">
        <f t="shared" si="40"/>
        <v>100</v>
      </c>
      <c r="O386" s="137">
        <v>100</v>
      </c>
      <c r="P386" s="137">
        <v>0</v>
      </c>
      <c r="Q386" s="137">
        <v>0</v>
      </c>
      <c r="R386" s="137">
        <v>0</v>
      </c>
      <c r="S386" s="137">
        <v>0</v>
      </c>
      <c r="T386" s="89"/>
      <c r="U386" s="104" t="s">
        <v>139</v>
      </c>
      <c r="V386" s="6">
        <f t="shared" si="51"/>
        <v>0.55000000000000004</v>
      </c>
      <c r="W386" s="6">
        <f t="shared" si="54"/>
        <v>0.85</v>
      </c>
      <c r="X386" s="6">
        <f t="shared" si="52"/>
        <v>0.9</v>
      </c>
      <c r="Y386" s="6">
        <f t="shared" ref="Y386:Y393"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35" customHeight="1" outlineLevel="2" x14ac:dyDescent="0.25">
      <c r="A387" s="107"/>
      <c r="B387" s="98"/>
      <c r="C387" s="18"/>
      <c r="D387" s="18"/>
      <c r="E387" s="18"/>
      <c r="F387" s="14"/>
      <c r="G387" s="89"/>
      <c r="H387" s="89"/>
      <c r="I387" s="104"/>
      <c r="J387" s="104" t="s">
        <v>140</v>
      </c>
      <c r="K387" s="250">
        <f t="shared" si="40"/>
        <v>100</v>
      </c>
      <c r="L387" s="250">
        <f t="shared" si="40"/>
        <v>100</v>
      </c>
      <c r="M387" s="250">
        <f t="shared" si="40"/>
        <v>100</v>
      </c>
      <c r="N387" s="250">
        <f t="shared" si="40"/>
        <v>100</v>
      </c>
      <c r="O387" s="137">
        <v>100</v>
      </c>
      <c r="P387" s="137">
        <v>0</v>
      </c>
      <c r="Q387" s="137">
        <v>0</v>
      </c>
      <c r="R387" s="137">
        <v>0</v>
      </c>
      <c r="S387" s="137">
        <v>0</v>
      </c>
      <c r="T387" s="89"/>
      <c r="U387" s="104" t="s">
        <v>140</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35" customHeight="1" outlineLevel="2" x14ac:dyDescent="0.25">
      <c r="A388" s="107"/>
      <c r="B388" s="98"/>
      <c r="C388" s="18"/>
      <c r="D388" s="18"/>
      <c r="E388" s="18"/>
      <c r="F388" s="14"/>
      <c r="G388" s="89"/>
      <c r="H388" s="89"/>
      <c r="I388" s="104"/>
      <c r="J388" s="104" t="s">
        <v>141</v>
      </c>
      <c r="K388" s="250">
        <f t="shared" si="40"/>
        <v>100</v>
      </c>
      <c r="L388" s="250">
        <f t="shared" si="40"/>
        <v>100</v>
      </c>
      <c r="M388" s="250">
        <f t="shared" si="40"/>
        <v>100</v>
      </c>
      <c r="N388" s="250">
        <f t="shared" si="40"/>
        <v>100</v>
      </c>
      <c r="O388" s="137">
        <v>100</v>
      </c>
      <c r="P388" s="137">
        <v>0</v>
      </c>
      <c r="Q388" s="137">
        <v>0</v>
      </c>
      <c r="R388" s="137">
        <v>0</v>
      </c>
      <c r="S388" s="137">
        <v>0</v>
      </c>
      <c r="T388" s="89"/>
      <c r="U388" s="104" t="s">
        <v>141</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35" customHeight="1" outlineLevel="2" x14ac:dyDescent="0.25">
      <c r="A389" s="107"/>
      <c r="B389" s="98"/>
      <c r="C389" s="18"/>
      <c r="D389" s="18"/>
      <c r="E389" s="18"/>
      <c r="F389" s="14"/>
      <c r="G389" s="89"/>
      <c r="H389" s="89"/>
      <c r="I389" s="104"/>
      <c r="J389" s="104" t="s">
        <v>142</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142</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35" customHeight="1" outlineLevel="2" x14ac:dyDescent="0.25">
      <c r="A390" s="107"/>
      <c r="B390" s="98"/>
      <c r="C390" s="18"/>
      <c r="D390" s="18"/>
      <c r="E390" s="18"/>
      <c r="F390" s="14"/>
      <c r="G390" s="89"/>
      <c r="H390" s="89"/>
      <c r="I390" s="104" t="s">
        <v>796</v>
      </c>
      <c r="J390" s="104" t="s">
        <v>382</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382</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35" customHeight="1" outlineLevel="2" x14ac:dyDescent="0.25">
      <c r="A391" s="107"/>
      <c r="B391" s="98"/>
      <c r="C391" s="18"/>
      <c r="D391" s="18"/>
      <c r="E391" s="18"/>
      <c r="F391" s="14"/>
      <c r="G391" s="89"/>
      <c r="H391" s="89"/>
      <c r="I391" s="104"/>
      <c r="J391" s="104" t="s">
        <v>134</v>
      </c>
      <c r="K391" s="250">
        <f t="shared" si="57"/>
        <v>100</v>
      </c>
      <c r="L391" s="250">
        <f t="shared" si="57"/>
        <v>100</v>
      </c>
      <c r="M391" s="250">
        <f t="shared" si="57"/>
        <v>100</v>
      </c>
      <c r="N391" s="250">
        <f t="shared" si="56"/>
        <v>100</v>
      </c>
      <c r="O391" s="137">
        <v>100</v>
      </c>
      <c r="P391" s="137">
        <v>0</v>
      </c>
      <c r="Q391" s="137">
        <v>0</v>
      </c>
      <c r="R391" s="137">
        <v>0</v>
      </c>
      <c r="S391" s="137">
        <v>0</v>
      </c>
      <c r="T391" s="89"/>
      <c r="U391" s="104" t="s">
        <v>134</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35" customHeight="1" outlineLevel="2" x14ac:dyDescent="0.25">
      <c r="A392" s="107"/>
      <c r="B392" s="98"/>
      <c r="C392" s="18"/>
      <c r="D392" s="18"/>
      <c r="E392" s="18"/>
      <c r="F392" s="14"/>
      <c r="G392" s="89"/>
      <c r="H392" s="89"/>
      <c r="I392" s="104"/>
      <c r="J392" s="104" t="s">
        <v>135</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135</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35" customHeight="1" outlineLevel="2" x14ac:dyDescent="0.25">
      <c r="A393" s="107"/>
      <c r="B393" s="98"/>
      <c r="C393" s="18"/>
      <c r="D393" s="18"/>
      <c r="E393" s="18"/>
      <c r="F393" s="14"/>
      <c r="G393" s="89"/>
      <c r="H393" s="89"/>
      <c r="I393" s="104"/>
      <c r="J393" s="104" t="s">
        <v>136</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136</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35" customHeight="1" outlineLevel="2" x14ac:dyDescent="0.25">
      <c r="A394" s="107"/>
      <c r="B394" s="98"/>
      <c r="C394" s="18"/>
      <c r="D394" s="18"/>
      <c r="E394" s="18"/>
      <c r="F394" s="14"/>
      <c r="G394" s="89"/>
      <c r="H394" s="89"/>
      <c r="I394" s="104"/>
      <c r="J394" s="104" t="s">
        <v>137</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137</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35" customHeight="1" outlineLevel="2" x14ac:dyDescent="0.25">
      <c r="A395" s="107"/>
      <c r="B395" s="98"/>
      <c r="C395" s="18"/>
      <c r="D395" s="18"/>
      <c r="E395" s="18"/>
      <c r="F395" s="14"/>
      <c r="G395" s="89"/>
      <c r="H395" s="89"/>
      <c r="I395" s="104"/>
      <c r="J395" s="104" t="s">
        <v>138</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138</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35" customHeight="1" outlineLevel="2" x14ac:dyDescent="0.25">
      <c r="A396" s="107"/>
      <c r="B396" s="98"/>
      <c r="C396" s="18"/>
      <c r="D396" s="18"/>
      <c r="E396" s="18"/>
      <c r="F396" s="14"/>
      <c r="G396" s="89"/>
      <c r="H396" s="89"/>
      <c r="I396" s="104"/>
      <c r="J396" s="104" t="s">
        <v>139</v>
      </c>
      <c r="K396" s="250">
        <f t="shared" si="57"/>
        <v>100</v>
      </c>
      <c r="L396" s="250">
        <f t="shared" si="57"/>
        <v>100</v>
      </c>
      <c r="M396" s="250">
        <f t="shared" si="57"/>
        <v>100</v>
      </c>
      <c r="N396" s="250">
        <f t="shared" si="56"/>
        <v>100</v>
      </c>
      <c r="O396" s="137">
        <v>100</v>
      </c>
      <c r="P396" s="137">
        <v>0</v>
      </c>
      <c r="Q396" s="137">
        <v>0</v>
      </c>
      <c r="R396" s="137">
        <v>0</v>
      </c>
      <c r="S396" s="137">
        <v>0</v>
      </c>
      <c r="T396" s="89"/>
      <c r="U396" s="104" t="s">
        <v>139</v>
      </c>
      <c r="V396" s="6">
        <f t="shared" si="51"/>
        <v>0.55000000000000004</v>
      </c>
      <c r="W396" s="6">
        <f t="shared" si="58"/>
        <v>0.85</v>
      </c>
      <c r="X396" s="6">
        <f t="shared" si="52"/>
        <v>0.9</v>
      </c>
      <c r="Y396" s="6">
        <f t="shared" ref="Y396:Y403"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35" customHeight="1" outlineLevel="2" x14ac:dyDescent="0.25">
      <c r="A397" s="107"/>
      <c r="B397" s="98"/>
      <c r="C397" s="18"/>
      <c r="D397" s="18"/>
      <c r="E397" s="18"/>
      <c r="F397" s="14"/>
      <c r="G397" s="89"/>
      <c r="H397" s="89"/>
      <c r="I397" s="104"/>
      <c r="J397" s="104" t="s">
        <v>140</v>
      </c>
      <c r="K397" s="250">
        <f t="shared" si="57"/>
        <v>100</v>
      </c>
      <c r="L397" s="250">
        <f t="shared" si="57"/>
        <v>100</v>
      </c>
      <c r="M397" s="250">
        <f t="shared" si="57"/>
        <v>100</v>
      </c>
      <c r="N397" s="250">
        <f t="shared" si="56"/>
        <v>100</v>
      </c>
      <c r="O397" s="137">
        <v>100</v>
      </c>
      <c r="P397" s="137">
        <v>0</v>
      </c>
      <c r="Q397" s="137">
        <v>0</v>
      </c>
      <c r="R397" s="137">
        <v>0</v>
      </c>
      <c r="S397" s="137">
        <v>0</v>
      </c>
      <c r="T397" s="89"/>
      <c r="U397" s="104" t="s">
        <v>140</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35" customHeight="1" outlineLevel="2" x14ac:dyDescent="0.25">
      <c r="A398" s="107"/>
      <c r="B398" s="98"/>
      <c r="C398" s="18"/>
      <c r="D398" s="18"/>
      <c r="E398" s="18"/>
      <c r="F398" s="14"/>
      <c r="G398" s="89"/>
      <c r="H398" s="89"/>
      <c r="I398" s="104"/>
      <c r="J398" s="104" t="s">
        <v>141</v>
      </c>
      <c r="K398" s="250">
        <f t="shared" si="57"/>
        <v>100</v>
      </c>
      <c r="L398" s="250">
        <f t="shared" si="57"/>
        <v>100</v>
      </c>
      <c r="M398" s="250">
        <f t="shared" si="57"/>
        <v>100</v>
      </c>
      <c r="N398" s="250">
        <f t="shared" si="56"/>
        <v>100</v>
      </c>
      <c r="O398" s="137">
        <v>100</v>
      </c>
      <c r="P398" s="137">
        <v>0</v>
      </c>
      <c r="Q398" s="137">
        <v>0</v>
      </c>
      <c r="R398" s="137">
        <v>0</v>
      </c>
      <c r="S398" s="137">
        <v>0</v>
      </c>
      <c r="T398" s="89"/>
      <c r="U398" s="104" t="s">
        <v>141</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35" customHeight="1" outlineLevel="2" x14ac:dyDescent="0.25">
      <c r="A399" s="107"/>
      <c r="B399" s="98"/>
      <c r="C399" s="18"/>
      <c r="D399" s="18"/>
      <c r="E399" s="18"/>
      <c r="F399" s="14"/>
      <c r="G399" s="89"/>
      <c r="H399" s="89"/>
      <c r="I399" s="104"/>
      <c r="J399" s="104" t="s">
        <v>142</v>
      </c>
      <c r="K399" s="250">
        <f t="shared" si="57"/>
        <v>100</v>
      </c>
      <c r="L399" s="250">
        <f t="shared" si="57"/>
        <v>100</v>
      </c>
      <c r="M399" s="250">
        <f t="shared" si="57"/>
        <v>100</v>
      </c>
      <c r="N399" s="250">
        <f t="shared" si="56"/>
        <v>100</v>
      </c>
      <c r="O399" s="137">
        <v>100</v>
      </c>
      <c r="P399" s="137">
        <v>0</v>
      </c>
      <c r="Q399" s="137">
        <v>0</v>
      </c>
      <c r="R399" s="137">
        <v>0</v>
      </c>
      <c r="S399" s="137">
        <v>0</v>
      </c>
      <c r="T399" s="89"/>
      <c r="U399" s="104" t="s">
        <v>142</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35" customHeight="1" outlineLevel="2" x14ac:dyDescent="0.25">
      <c r="A400" s="107"/>
      <c r="B400" s="98"/>
      <c r="C400" s="18"/>
      <c r="D400" s="18"/>
      <c r="E400" s="18"/>
      <c r="F400" s="14"/>
      <c r="G400" s="89"/>
      <c r="H400" s="89"/>
      <c r="I400" s="104" t="s">
        <v>797</v>
      </c>
      <c r="J400" s="104" t="s">
        <v>382</v>
      </c>
      <c r="K400" s="250">
        <f t="shared" si="57"/>
        <v>100</v>
      </c>
      <c r="L400" s="250">
        <f t="shared" si="57"/>
        <v>100</v>
      </c>
      <c r="M400" s="250">
        <f t="shared" si="57"/>
        <v>100</v>
      </c>
      <c r="N400" s="250">
        <f t="shared" si="56"/>
        <v>100</v>
      </c>
      <c r="O400" s="137">
        <v>100</v>
      </c>
      <c r="P400" s="137">
        <v>0</v>
      </c>
      <c r="Q400" s="137">
        <v>0</v>
      </c>
      <c r="R400" s="137">
        <v>0</v>
      </c>
      <c r="S400" s="137">
        <v>0</v>
      </c>
      <c r="T400" s="89"/>
      <c r="U400" s="104" t="s">
        <v>382</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35" customHeight="1" outlineLevel="2" x14ac:dyDescent="0.25">
      <c r="A401" s="107"/>
      <c r="B401" s="98"/>
      <c r="C401" s="18"/>
      <c r="D401" s="18"/>
      <c r="E401" s="18"/>
      <c r="F401" s="14"/>
      <c r="G401" s="89"/>
      <c r="H401" s="89"/>
      <c r="I401" s="104"/>
      <c r="J401" s="104" t="s">
        <v>134</v>
      </c>
      <c r="K401" s="250">
        <f t="shared" si="57"/>
        <v>100</v>
      </c>
      <c r="L401" s="250">
        <f t="shared" si="57"/>
        <v>100</v>
      </c>
      <c r="M401" s="250">
        <f t="shared" si="57"/>
        <v>100</v>
      </c>
      <c r="N401" s="250">
        <f t="shared" si="56"/>
        <v>100</v>
      </c>
      <c r="O401" s="137">
        <v>100</v>
      </c>
      <c r="P401" s="137">
        <v>0</v>
      </c>
      <c r="Q401" s="137">
        <v>0</v>
      </c>
      <c r="R401" s="137">
        <v>0</v>
      </c>
      <c r="S401" s="137">
        <v>0</v>
      </c>
      <c r="T401" s="89"/>
      <c r="U401" s="104" t="s">
        <v>134</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35" customHeight="1" outlineLevel="2" x14ac:dyDescent="0.25">
      <c r="A402" s="107"/>
      <c r="B402" s="98"/>
      <c r="C402" s="18"/>
      <c r="D402" s="18"/>
      <c r="E402" s="18"/>
      <c r="F402" s="14"/>
      <c r="G402" s="89"/>
      <c r="H402" s="89"/>
      <c r="I402" s="104"/>
      <c r="J402" s="104" t="s">
        <v>135</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135</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35" customHeight="1" outlineLevel="2" x14ac:dyDescent="0.25">
      <c r="A403" s="107"/>
      <c r="B403" s="98"/>
      <c r="C403" s="18"/>
      <c r="D403" s="18"/>
      <c r="E403" s="18"/>
      <c r="F403" s="14"/>
      <c r="G403" s="89"/>
      <c r="H403" s="89"/>
      <c r="I403" s="104"/>
      <c r="J403" s="104" t="s">
        <v>136</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136</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35" customHeight="1" outlineLevel="2" x14ac:dyDescent="0.25">
      <c r="A404" s="107"/>
      <c r="B404" s="98"/>
      <c r="C404" s="18"/>
      <c r="D404" s="18"/>
      <c r="E404" s="18"/>
      <c r="F404" s="14"/>
      <c r="G404" s="89"/>
      <c r="H404" s="89"/>
      <c r="I404" s="104"/>
      <c r="J404" s="104" t="s">
        <v>137</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137</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35" customHeight="1" outlineLevel="2" x14ac:dyDescent="0.25">
      <c r="A405" s="107"/>
      <c r="B405" s="98"/>
      <c r="C405" s="18"/>
      <c r="D405" s="18"/>
      <c r="E405" s="18"/>
      <c r="F405" s="14"/>
      <c r="G405" s="89"/>
      <c r="H405" s="89"/>
      <c r="I405" s="104"/>
      <c r="J405" s="104" t="s">
        <v>138</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138</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35" customHeight="1" outlineLevel="2" x14ac:dyDescent="0.25">
      <c r="A406" s="107"/>
      <c r="B406" s="98"/>
      <c r="C406" s="18"/>
      <c r="D406" s="18"/>
      <c r="E406" s="18"/>
      <c r="F406" s="14"/>
      <c r="G406" s="89"/>
      <c r="H406" s="89"/>
      <c r="I406" s="104"/>
      <c r="J406" s="104" t="s">
        <v>139</v>
      </c>
      <c r="K406" s="250">
        <f t="shared" si="57"/>
        <v>100</v>
      </c>
      <c r="L406" s="250">
        <f t="shared" si="57"/>
        <v>100</v>
      </c>
      <c r="M406" s="250">
        <f t="shared" si="57"/>
        <v>100</v>
      </c>
      <c r="N406" s="250">
        <f t="shared" si="56"/>
        <v>100</v>
      </c>
      <c r="O406" s="137">
        <v>100</v>
      </c>
      <c r="P406" s="137">
        <v>0</v>
      </c>
      <c r="Q406" s="137">
        <v>0</v>
      </c>
      <c r="R406" s="137">
        <v>0</v>
      </c>
      <c r="S406" s="137">
        <v>0</v>
      </c>
      <c r="T406" s="89"/>
      <c r="U406" s="104" t="s">
        <v>139</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35" customHeight="1" outlineLevel="2" x14ac:dyDescent="0.25">
      <c r="A407" s="107"/>
      <c r="B407" s="98"/>
      <c r="C407" s="18"/>
      <c r="D407" s="18"/>
      <c r="E407" s="18"/>
      <c r="F407" s="14"/>
      <c r="G407" s="89"/>
      <c r="H407" s="89"/>
      <c r="I407" s="104"/>
      <c r="J407" s="104" t="s">
        <v>140</v>
      </c>
      <c r="K407" s="250">
        <f t="shared" si="57"/>
        <v>100</v>
      </c>
      <c r="L407" s="250">
        <f t="shared" si="57"/>
        <v>100</v>
      </c>
      <c r="M407" s="250">
        <f t="shared" si="57"/>
        <v>100</v>
      </c>
      <c r="N407" s="250">
        <f t="shared" si="56"/>
        <v>100</v>
      </c>
      <c r="O407" s="137">
        <v>100</v>
      </c>
      <c r="P407" s="137">
        <v>0</v>
      </c>
      <c r="Q407" s="137">
        <v>0</v>
      </c>
      <c r="R407" s="137">
        <v>0</v>
      </c>
      <c r="S407" s="137">
        <v>0</v>
      </c>
      <c r="T407" s="89"/>
      <c r="U407" s="104" t="s">
        <v>140</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35" customHeight="1" outlineLevel="2" x14ac:dyDescent="0.25">
      <c r="A408" s="107"/>
      <c r="B408" s="98"/>
      <c r="C408" s="18"/>
      <c r="D408" s="18"/>
      <c r="E408" s="18"/>
      <c r="F408" s="14"/>
      <c r="G408" s="89"/>
      <c r="H408" s="89"/>
      <c r="I408" s="104"/>
      <c r="J408" s="104" t="s">
        <v>141</v>
      </c>
      <c r="K408" s="250">
        <f t="shared" si="57"/>
        <v>100</v>
      </c>
      <c r="L408" s="250">
        <f t="shared" si="57"/>
        <v>100</v>
      </c>
      <c r="M408" s="250">
        <f t="shared" si="57"/>
        <v>100</v>
      </c>
      <c r="N408" s="250">
        <f t="shared" si="56"/>
        <v>100</v>
      </c>
      <c r="O408" s="137">
        <v>100</v>
      </c>
      <c r="P408" s="137">
        <v>0</v>
      </c>
      <c r="Q408" s="137">
        <v>0</v>
      </c>
      <c r="R408" s="137">
        <v>0</v>
      </c>
      <c r="S408" s="137">
        <v>0</v>
      </c>
      <c r="T408" s="89"/>
      <c r="U408" s="104" t="s">
        <v>141</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35" customHeight="1" outlineLevel="2" x14ac:dyDescent="0.25">
      <c r="A409" s="107"/>
      <c r="B409" s="98"/>
      <c r="C409" s="18"/>
      <c r="D409" s="18"/>
      <c r="E409" s="18"/>
      <c r="F409" s="14"/>
      <c r="G409" s="89"/>
      <c r="H409" s="89"/>
      <c r="I409" s="104"/>
      <c r="J409" s="104" t="s">
        <v>142</v>
      </c>
      <c r="K409" s="250">
        <f t="shared" si="57"/>
        <v>100</v>
      </c>
      <c r="L409" s="250">
        <f t="shared" si="57"/>
        <v>100</v>
      </c>
      <c r="M409" s="250">
        <f t="shared" si="57"/>
        <v>100</v>
      </c>
      <c r="N409" s="250">
        <f t="shared" si="56"/>
        <v>100</v>
      </c>
      <c r="O409" s="137">
        <v>100</v>
      </c>
      <c r="P409" s="137">
        <v>0</v>
      </c>
      <c r="Q409" s="137">
        <v>0</v>
      </c>
      <c r="R409" s="137">
        <v>0</v>
      </c>
      <c r="S409" s="137">
        <v>0</v>
      </c>
      <c r="T409" s="89"/>
      <c r="U409" s="104" t="s">
        <v>142</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x14ac:dyDescent="0.25">
      <c r="A410" s="107"/>
      <c r="B410" s="98"/>
      <c r="C410" s="13" t="s">
        <v>118</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120</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111</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35" customHeight="1" outlineLevel="1" collapsed="1" x14ac:dyDescent="0.25">
      <c r="A416" s="107"/>
      <c r="B416" s="98"/>
      <c r="C416" s="13"/>
      <c r="D416" s="13">
        <v>0</v>
      </c>
      <c r="E416" s="13" t="s">
        <v>1</v>
      </c>
      <c r="F416" s="72"/>
      <c r="G416" s="73" t="s">
        <v>173</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35" customHeight="1" outlineLevel="1" x14ac:dyDescent="0.25">
      <c r="A417" s="107"/>
      <c r="B417" s="98"/>
      <c r="C417" s="13"/>
      <c r="D417" s="13"/>
      <c r="E417" s="18"/>
      <c r="F417" s="76"/>
      <c r="G417" s="77" t="s">
        <v>174</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3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3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35" customHeight="1" outlineLevel="1" x14ac:dyDescent="0.25">
      <c r="A420" s="107"/>
      <c r="B420" s="98"/>
      <c r="C420" s="18"/>
      <c r="D420" s="18"/>
      <c r="E420" s="18"/>
      <c r="F420" s="18"/>
      <c r="G420" s="23"/>
      <c r="H420" s="23"/>
      <c r="I420" s="23"/>
      <c r="J420" s="23"/>
      <c r="K420" s="23"/>
      <c r="L420" s="23"/>
      <c r="M420" s="24" t="s">
        <v>175</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35" customHeight="1" outlineLevel="1" x14ac:dyDescent="0.25">
      <c r="A421" s="107"/>
      <c r="B421" s="98"/>
      <c r="C421" s="18"/>
      <c r="D421" s="18"/>
      <c r="E421" s="18"/>
      <c r="F421" s="18"/>
      <c r="G421" s="18"/>
      <c r="H421" s="18"/>
      <c r="I421" s="18"/>
      <c r="J421" s="18"/>
      <c r="K421" s="18"/>
      <c r="L421" s="23"/>
      <c r="M421" s="24" t="s">
        <v>177</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35" customHeight="1" outlineLevel="1" x14ac:dyDescent="0.25">
      <c r="A422" s="107"/>
      <c r="B422" s="98"/>
      <c r="C422" s="18"/>
      <c r="D422" s="18"/>
      <c r="E422" s="18"/>
      <c r="F422" s="18"/>
      <c r="G422" s="24"/>
      <c r="H422" s="24"/>
      <c r="I422" s="24"/>
      <c r="J422" s="24"/>
      <c r="K422" s="24" t="s">
        <v>176</v>
      </c>
      <c r="L422" s="24"/>
      <c r="M422" s="24" t="s">
        <v>830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35" customHeight="1" outlineLevel="1" x14ac:dyDescent="0.25">
      <c r="A423" s="107"/>
      <c r="B423" s="98"/>
      <c r="C423" s="18"/>
      <c r="D423" s="18"/>
      <c r="E423" s="18"/>
      <c r="F423" s="18"/>
      <c r="G423" s="24"/>
      <c r="H423" s="24"/>
      <c r="I423" s="24"/>
      <c r="J423" s="24"/>
      <c r="K423" s="24" t="s">
        <v>178</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114</v>
      </c>
      <c r="D424" s="18"/>
      <c r="E424" s="18"/>
      <c r="F424" s="18"/>
      <c r="G424" s="24"/>
      <c r="H424" s="24"/>
      <c r="I424" s="24"/>
      <c r="J424" s="87" t="s">
        <v>115</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35" customHeight="1" outlineLevel="1" x14ac:dyDescent="0.25">
      <c r="A426" s="107"/>
      <c r="B426" s="98"/>
      <c r="C426" s="18"/>
      <c r="D426" s="18"/>
      <c r="E426" s="18"/>
      <c r="F426" s="14"/>
      <c r="G426" s="89"/>
      <c r="H426" s="89"/>
      <c r="I426" s="104" t="s">
        <v>382</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35" customHeight="1" outlineLevel="1" x14ac:dyDescent="0.25">
      <c r="A427" s="107"/>
      <c r="B427" s="98"/>
      <c r="C427" s="18"/>
      <c r="D427" s="18"/>
      <c r="E427" s="18"/>
      <c r="F427" s="14"/>
      <c r="G427" s="89"/>
      <c r="H427" s="89"/>
      <c r="I427" s="104" t="s">
        <v>134</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35" customHeight="1" outlineLevel="1" x14ac:dyDescent="0.25">
      <c r="A428" s="107"/>
      <c r="B428" s="98"/>
      <c r="C428" s="18"/>
      <c r="D428" s="18"/>
      <c r="E428" s="18"/>
      <c r="F428" s="14"/>
      <c r="G428" s="89"/>
      <c r="H428" s="89"/>
      <c r="I428" s="104" t="s">
        <v>135</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35" customHeight="1" outlineLevel="1" x14ac:dyDescent="0.25">
      <c r="A429" s="107"/>
      <c r="B429" s="98"/>
      <c r="C429" s="18"/>
      <c r="D429" s="18"/>
      <c r="E429" s="18"/>
      <c r="F429" s="14"/>
      <c r="G429" s="89"/>
      <c r="H429" s="89"/>
      <c r="I429" s="104" t="s">
        <v>136</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35" customHeight="1" outlineLevel="1" x14ac:dyDescent="0.25">
      <c r="A430" s="107"/>
      <c r="B430" s="98"/>
      <c r="C430" s="18"/>
      <c r="D430" s="18"/>
      <c r="E430" s="18"/>
      <c r="F430" s="14"/>
      <c r="G430" s="89"/>
      <c r="H430" s="89"/>
      <c r="I430" s="104" t="s">
        <v>137</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35" customHeight="1" outlineLevel="1" x14ac:dyDescent="0.25">
      <c r="A431" s="107"/>
      <c r="B431" s="98"/>
      <c r="C431" s="18"/>
      <c r="D431" s="18"/>
      <c r="E431" s="18"/>
      <c r="F431" s="14"/>
      <c r="G431" s="89"/>
      <c r="H431" s="89"/>
      <c r="I431" s="104" t="s">
        <v>138</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35" customHeight="1" outlineLevel="1" x14ac:dyDescent="0.25">
      <c r="A432" s="107"/>
      <c r="B432" s="98"/>
      <c r="C432" s="18"/>
      <c r="D432" s="18"/>
      <c r="E432" s="18"/>
      <c r="F432" s="14"/>
      <c r="G432" s="89"/>
      <c r="H432" s="89"/>
      <c r="I432" s="104" t="s">
        <v>139</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35" customHeight="1" outlineLevel="1" x14ac:dyDescent="0.25">
      <c r="A433" s="107"/>
      <c r="B433" s="98"/>
      <c r="C433" s="18"/>
      <c r="D433" s="18"/>
      <c r="E433" s="18"/>
      <c r="F433" s="14"/>
      <c r="G433" s="89"/>
      <c r="H433" s="89"/>
      <c r="I433" s="104" t="s">
        <v>140</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35" customHeight="1" outlineLevel="1" x14ac:dyDescent="0.25">
      <c r="A434" s="107"/>
      <c r="B434" s="98"/>
      <c r="C434" s="18"/>
      <c r="D434" s="18"/>
      <c r="E434" s="18"/>
      <c r="F434" s="14"/>
      <c r="G434" s="89"/>
      <c r="H434" s="89"/>
      <c r="I434" s="104" t="s">
        <v>141</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35" customHeight="1" outlineLevel="1" x14ac:dyDescent="0.25">
      <c r="A435" s="107"/>
      <c r="B435" s="98"/>
      <c r="C435" s="18"/>
      <c r="D435" s="18"/>
      <c r="E435" s="18"/>
      <c r="F435" s="14"/>
      <c r="G435" s="94"/>
      <c r="H435" s="94"/>
      <c r="I435" s="104" t="s">
        <v>142</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3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35" customHeight="1" outlineLevel="1" x14ac:dyDescent="0.25">
      <c r="A437" s="107"/>
      <c r="B437" s="98"/>
      <c r="C437" s="18"/>
      <c r="D437" s="18"/>
      <c r="E437" s="18"/>
      <c r="F437" s="14"/>
      <c r="G437" s="94"/>
      <c r="H437" s="94" t="s">
        <v>218</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35" customHeight="1" outlineLevel="1" x14ac:dyDescent="0.25">
      <c r="A438" s="107"/>
      <c r="B438" s="98"/>
      <c r="C438" s="18"/>
      <c r="D438" s="18"/>
      <c r="E438" s="18"/>
      <c r="F438" s="14"/>
      <c r="G438" s="94"/>
      <c r="H438" s="94" t="s">
        <v>179</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35" customHeight="1" outlineLevel="1" x14ac:dyDescent="0.25">
      <c r="A439" s="107"/>
      <c r="B439" s="98"/>
      <c r="C439" s="18"/>
      <c r="D439" s="18"/>
      <c r="E439" s="18"/>
      <c r="F439" s="14"/>
      <c r="G439" s="94"/>
      <c r="H439" s="94" t="s">
        <v>219</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35" customHeight="1" outlineLevel="1" x14ac:dyDescent="0.25">
      <c r="A440" s="107"/>
      <c r="B440" s="98"/>
      <c r="C440" s="18"/>
      <c r="D440" s="18"/>
      <c r="E440" s="18"/>
      <c r="F440" s="14"/>
      <c r="G440" s="94"/>
      <c r="H440" s="94" t="s">
        <v>220</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35" customHeight="1" outlineLevel="1" x14ac:dyDescent="0.25">
      <c r="A441" s="107"/>
      <c r="B441" s="98"/>
      <c r="C441" s="18"/>
      <c r="D441" s="18"/>
      <c r="E441" s="18"/>
      <c r="F441" s="14"/>
      <c r="G441" s="94"/>
      <c r="H441" s="94" t="s">
        <v>180</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118</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119</v>
      </c>
      <c r="AE443" s="42" t="s">
        <v>120</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111</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35" customHeight="1" outlineLevel="1" collapsed="1" x14ac:dyDescent="0.25">
      <c r="A448" s="107"/>
      <c r="B448" s="98"/>
      <c r="C448" s="13"/>
      <c r="D448" s="13">
        <v>0</v>
      </c>
      <c r="E448" s="13" t="s">
        <v>1</v>
      </c>
      <c r="F448" s="72"/>
      <c r="G448" s="73" t="s">
        <v>181</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35" customHeight="1" outlineLevel="1" x14ac:dyDescent="0.25">
      <c r="A449" s="107"/>
      <c r="B449" s="98"/>
      <c r="C449" s="13"/>
      <c r="D449" s="13"/>
      <c r="E449" s="18"/>
      <c r="F449" s="76"/>
      <c r="G449" s="77" t="s">
        <v>182</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3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3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3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35" customHeight="1" outlineLevel="1" x14ac:dyDescent="0.25">
      <c r="A453" s="107"/>
      <c r="B453" s="98"/>
      <c r="C453" s="18"/>
      <c r="D453" s="18"/>
      <c r="E453" s="18"/>
      <c r="F453" s="18"/>
      <c r="G453" s="18"/>
      <c r="H453" s="18"/>
      <c r="I453" s="18"/>
      <c r="J453" s="592" t="s">
        <v>1203</v>
      </c>
      <c r="K453" s="592"/>
      <c r="L453" s="102"/>
      <c r="M453" s="102"/>
      <c r="N453" s="102"/>
      <c r="O453" s="592"/>
      <c r="P453" s="102"/>
      <c r="Q453" s="102"/>
      <c r="R453" s="102"/>
      <c r="S453" s="102"/>
      <c r="T453" s="23"/>
      <c r="U453" s="135" t="s">
        <v>806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35" customHeight="1" outlineLevel="1" x14ac:dyDescent="0.2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35" customHeight="1" outlineLevel="1" x14ac:dyDescent="0.25">
      <c r="A455" s="107"/>
      <c r="B455" s="98"/>
      <c r="C455" s="18"/>
      <c r="D455" s="18"/>
      <c r="E455" s="18"/>
      <c r="F455" s="18"/>
      <c r="G455" s="24"/>
      <c r="H455" s="24" t="s">
        <v>156</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114</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35" customHeight="1" outlineLevel="1" x14ac:dyDescent="0.25">
      <c r="A458" s="107"/>
      <c r="B458" s="98"/>
      <c r="C458" s="18"/>
      <c r="D458" s="18"/>
      <c r="E458" s="18"/>
      <c r="F458" s="14"/>
      <c r="G458" s="89"/>
      <c r="H458" s="104" t="s">
        <v>384</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35" customHeight="1" outlineLevel="1" x14ac:dyDescent="0.25">
      <c r="A459" s="107"/>
      <c r="B459" s="98"/>
      <c r="C459" s="18"/>
      <c r="D459" s="18"/>
      <c r="E459" s="18"/>
      <c r="F459" s="14"/>
      <c r="G459" s="89"/>
      <c r="H459" s="104" t="s">
        <v>385</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35" customHeight="1" outlineLevel="1" x14ac:dyDescent="0.25">
      <c r="A460" s="107"/>
      <c r="B460" s="98"/>
      <c r="C460" s="18"/>
      <c r="D460" s="18"/>
      <c r="E460" s="18"/>
      <c r="F460" s="14"/>
      <c r="G460" s="89"/>
      <c r="H460" s="104" t="s">
        <v>386</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35" customHeight="1" outlineLevel="1" x14ac:dyDescent="0.25">
      <c r="A461" s="107"/>
      <c r="B461" s="98"/>
      <c r="C461" s="18"/>
      <c r="D461" s="18"/>
      <c r="E461" s="18"/>
      <c r="F461" s="14"/>
      <c r="G461" s="89"/>
      <c r="H461" s="104" t="s">
        <v>387</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35" customHeight="1" outlineLevel="1" x14ac:dyDescent="0.25">
      <c r="A462" s="107"/>
      <c r="B462" s="98"/>
      <c r="C462" s="18"/>
      <c r="D462" s="18"/>
      <c r="E462" s="18"/>
      <c r="F462" s="14"/>
      <c r="G462" s="89"/>
      <c r="H462" s="104" t="s">
        <v>388</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35" customHeight="1" outlineLevel="1" x14ac:dyDescent="0.25">
      <c r="A463" s="107"/>
      <c r="B463" s="98"/>
      <c r="C463" s="18"/>
      <c r="D463" s="18"/>
      <c r="E463" s="18"/>
      <c r="F463" s="14"/>
      <c r="G463" s="89"/>
      <c r="H463" s="104" t="s">
        <v>389</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35" customHeight="1" outlineLevel="1" x14ac:dyDescent="0.25">
      <c r="A464" s="107"/>
      <c r="B464" s="98"/>
      <c r="C464" s="18"/>
      <c r="D464" s="18"/>
      <c r="E464" s="18"/>
      <c r="F464" s="14"/>
      <c r="G464" s="89"/>
      <c r="H464" s="104" t="s">
        <v>390</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35" customHeight="1" outlineLevel="1" x14ac:dyDescent="0.25">
      <c r="A465" s="107"/>
      <c r="B465" s="98"/>
      <c r="C465" s="18"/>
      <c r="D465" s="18"/>
      <c r="E465" s="18"/>
      <c r="F465" s="14"/>
      <c r="G465" s="89"/>
      <c r="H465" s="104" t="s">
        <v>391</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35" customHeight="1" outlineLevel="1" x14ac:dyDescent="0.25">
      <c r="A466" s="107"/>
      <c r="B466" s="98"/>
      <c r="C466" s="18"/>
      <c r="D466" s="18"/>
      <c r="E466" s="18"/>
      <c r="F466" s="14"/>
      <c r="G466" s="89"/>
      <c r="H466" s="104" t="s">
        <v>392</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35" customHeight="1" outlineLevel="1" x14ac:dyDescent="0.25">
      <c r="A467" s="107"/>
      <c r="B467" s="98"/>
      <c r="C467" s="18"/>
      <c r="D467" s="18"/>
      <c r="E467" s="18"/>
      <c r="F467" s="14"/>
      <c r="G467" s="94"/>
      <c r="H467" s="104" t="s">
        <v>393</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118</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119</v>
      </c>
      <c r="W469" s="97"/>
      <c r="X469" s="97"/>
      <c r="Y469" s="97"/>
      <c r="Z469" s="97"/>
      <c r="AA469" s="97"/>
      <c r="AB469" s="97"/>
      <c r="AC469" s="97"/>
      <c r="AD469" s="97"/>
      <c r="AE469" s="42" t="s">
        <v>120</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35" customHeight="1" outlineLevel="1" collapsed="1" x14ac:dyDescent="0.25">
      <c r="A474" s="107"/>
      <c r="B474" s="98"/>
      <c r="C474" s="13"/>
      <c r="D474" s="13">
        <v>0</v>
      </c>
      <c r="E474" s="13" t="s">
        <v>1</v>
      </c>
      <c r="F474" s="72"/>
      <c r="G474" s="73" t="s">
        <v>184</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35" customHeight="1" outlineLevel="1" x14ac:dyDescent="0.25">
      <c r="A475" s="107"/>
      <c r="B475" s="98"/>
      <c r="C475" s="13"/>
      <c r="D475" s="13"/>
      <c r="E475" s="18"/>
      <c r="F475" s="76"/>
      <c r="G475" s="77" t="s">
        <v>827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3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3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3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186</v>
      </c>
      <c r="U478" s="23"/>
      <c r="V478" s="23" t="s">
        <v>185</v>
      </c>
      <c r="W478" s="23"/>
      <c r="X478" s="23"/>
      <c r="Y478" s="23"/>
      <c r="Z478" s="23"/>
      <c r="AA478" s="23"/>
      <c r="AB478" s="23"/>
      <c r="AC478" s="246" t="s">
        <v>886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35" customHeight="1" outlineLevel="1" x14ac:dyDescent="0.25">
      <c r="A479" s="107"/>
      <c r="B479" s="98"/>
      <c r="C479" s="18"/>
      <c r="D479" s="18"/>
      <c r="E479" s="18"/>
      <c r="F479" s="18"/>
      <c r="G479" s="18"/>
      <c r="H479" s="18"/>
      <c r="I479" s="18"/>
      <c r="J479" s="18" t="s">
        <v>826</v>
      </c>
      <c r="K479" s="18"/>
      <c r="L479" s="23"/>
      <c r="M479" s="23"/>
      <c r="N479" s="23"/>
      <c r="O479" s="23"/>
      <c r="P479" s="23"/>
      <c r="Q479" s="23"/>
      <c r="R479" s="23"/>
      <c r="S479" s="23"/>
      <c r="T479" s="24" t="s">
        <v>187</v>
      </c>
      <c r="U479" s="23"/>
      <c r="V479" s="23" t="s">
        <v>829</v>
      </c>
      <c r="W479" s="23"/>
      <c r="X479" s="24" t="s">
        <v>188</v>
      </c>
      <c r="Y479" s="24"/>
      <c r="Z479" s="25"/>
      <c r="AA479" s="25"/>
      <c r="AB479" s="25"/>
      <c r="AC479" s="578" t="s">
        <v>809</v>
      </c>
      <c r="AD479" s="578" t="s">
        <v>887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35" customHeight="1" outlineLevel="1" x14ac:dyDescent="0.25">
      <c r="A480" s="107"/>
      <c r="B480" s="98"/>
      <c r="C480" s="18"/>
      <c r="D480" s="18"/>
      <c r="E480" s="18"/>
      <c r="F480" s="18"/>
      <c r="G480" s="578"/>
      <c r="H480" s="578" t="s">
        <v>809</v>
      </c>
      <c r="I480" s="579" t="s">
        <v>156</v>
      </c>
      <c r="J480" s="579" t="s">
        <v>383</v>
      </c>
      <c r="K480" s="579" t="s">
        <v>56</v>
      </c>
      <c r="L480" s="579" t="s">
        <v>57</v>
      </c>
      <c r="M480" s="579" t="s">
        <v>58</v>
      </c>
      <c r="N480" s="579" t="s">
        <v>59</v>
      </c>
      <c r="O480" s="579" t="s">
        <v>880</v>
      </c>
      <c r="P480" s="579" t="s">
        <v>881</v>
      </c>
      <c r="Q480" s="579" t="s">
        <v>882</v>
      </c>
      <c r="R480" s="579" t="s">
        <v>1187</v>
      </c>
      <c r="S480" s="578"/>
      <c r="T480" s="578" t="s">
        <v>189</v>
      </c>
      <c r="U480" s="578"/>
      <c r="V480" s="578" t="s">
        <v>828</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35" customHeight="1" outlineLevel="1" x14ac:dyDescent="0.25">
      <c r="A481" s="107"/>
      <c r="B481" s="98"/>
      <c r="C481" s="18"/>
      <c r="D481" s="18"/>
      <c r="E481" s="18"/>
      <c r="F481" s="14"/>
      <c r="G481" s="94"/>
      <c r="H481" s="94" t="s">
        <v>819</v>
      </c>
      <c r="I481" s="106" t="s">
        <v>384</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35" customHeight="1" outlineLevel="1" x14ac:dyDescent="0.25">
      <c r="A482" s="107"/>
      <c r="B482" s="98"/>
      <c r="C482" s="18"/>
      <c r="D482" s="18"/>
      <c r="E482" s="18"/>
      <c r="F482" s="14"/>
      <c r="G482" s="94"/>
      <c r="H482" s="94"/>
      <c r="I482" s="106" t="s">
        <v>385</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35" customHeight="1" outlineLevel="1" x14ac:dyDescent="0.25">
      <c r="A483" s="107"/>
      <c r="B483" s="98"/>
      <c r="C483" s="18"/>
      <c r="D483" s="18"/>
      <c r="E483" s="18"/>
      <c r="F483" s="14"/>
      <c r="G483" s="94"/>
      <c r="H483" s="94"/>
      <c r="I483" s="106" t="s">
        <v>386</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35" customHeight="1" outlineLevel="1" x14ac:dyDescent="0.25">
      <c r="A484" s="107"/>
      <c r="B484" s="98"/>
      <c r="C484" s="18"/>
      <c r="D484" s="18"/>
      <c r="E484" s="18"/>
      <c r="F484" s="14"/>
      <c r="G484" s="94"/>
      <c r="H484" s="94"/>
      <c r="I484" s="106" t="s">
        <v>387</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35" customHeight="1" outlineLevel="1" x14ac:dyDescent="0.25">
      <c r="A485" s="107"/>
      <c r="B485" s="98"/>
      <c r="C485" s="18"/>
      <c r="D485" s="18"/>
      <c r="E485" s="18"/>
      <c r="F485" s="14"/>
      <c r="G485" s="94"/>
      <c r="H485" s="94"/>
      <c r="I485" s="106" t="s">
        <v>388</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35" customHeight="1" outlineLevel="1" x14ac:dyDescent="0.25">
      <c r="A486" s="107"/>
      <c r="B486" s="98"/>
      <c r="C486" s="18"/>
      <c r="D486" s="18"/>
      <c r="E486" s="18"/>
      <c r="F486" s="14"/>
      <c r="G486" s="94"/>
      <c r="H486" s="94"/>
      <c r="I486" s="106" t="s">
        <v>389</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35" customHeight="1" outlineLevel="1" x14ac:dyDescent="0.25">
      <c r="A487" s="107"/>
      <c r="B487" s="98"/>
      <c r="C487" s="18"/>
      <c r="D487" s="18"/>
      <c r="E487" s="18"/>
      <c r="F487" s="14"/>
      <c r="G487" s="94"/>
      <c r="H487" s="94"/>
      <c r="I487" s="106" t="s">
        <v>390</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35" customHeight="1" outlineLevel="1" x14ac:dyDescent="0.25">
      <c r="A488" s="107"/>
      <c r="B488" s="98"/>
      <c r="C488" s="18"/>
      <c r="D488" s="18"/>
      <c r="E488" s="18"/>
      <c r="F488" s="14"/>
      <c r="G488" s="94"/>
      <c r="H488" s="94"/>
      <c r="I488" s="106" t="s">
        <v>391</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35" customHeight="1" outlineLevel="1" x14ac:dyDescent="0.25">
      <c r="A489" s="107"/>
      <c r="B489" s="98"/>
      <c r="C489" s="18"/>
      <c r="D489" s="18"/>
      <c r="E489" s="18"/>
      <c r="F489" s="14"/>
      <c r="G489" s="94"/>
      <c r="H489" s="94"/>
      <c r="I489" s="106" t="s">
        <v>392</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35" customHeight="1" outlineLevel="1" x14ac:dyDescent="0.25">
      <c r="A490" s="107"/>
      <c r="B490" s="98"/>
      <c r="C490" s="18"/>
      <c r="D490" s="18"/>
      <c r="E490" s="18"/>
      <c r="F490" s="14"/>
      <c r="G490" s="94"/>
      <c r="H490" s="94"/>
      <c r="I490" s="106" t="s">
        <v>393</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35" hidden="1" customHeight="1" outlineLevel="2" x14ac:dyDescent="0.25">
      <c r="A491" s="107"/>
      <c r="B491" s="98"/>
      <c r="C491" s="18"/>
      <c r="D491" s="18"/>
      <c r="E491" s="18"/>
      <c r="F491" s="14"/>
      <c r="G491" s="94"/>
      <c r="H491" s="94" t="s">
        <v>397</v>
      </c>
      <c r="I491" s="106" t="s">
        <v>384</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35" hidden="1" customHeight="1" outlineLevel="2" x14ac:dyDescent="0.25">
      <c r="A492" s="107"/>
      <c r="B492" s="98"/>
      <c r="C492" s="18"/>
      <c r="D492" s="18"/>
      <c r="E492" s="18"/>
      <c r="F492" s="14"/>
      <c r="G492" s="94"/>
      <c r="H492" s="94"/>
      <c r="I492" s="106" t="s">
        <v>385</v>
      </c>
      <c r="J492" s="236">
        <v>0.81</v>
      </c>
      <c r="K492" s="236">
        <v>0.81</v>
      </c>
      <c r="L492" s="236">
        <v>0.81</v>
      </c>
      <c r="M492" s="236">
        <v>0.81</v>
      </c>
      <c r="N492" s="236">
        <v>0.81</v>
      </c>
      <c r="O492" s="236">
        <v>0.81</v>
      </c>
      <c r="P492" s="236">
        <v>0.81</v>
      </c>
      <c r="Q492" s="236">
        <v>0.81</v>
      </c>
      <c r="R492" s="236">
        <v>0.81</v>
      </c>
      <c r="S492" s="580"/>
      <c r="T492" s="236">
        <v>-0.13</v>
      </c>
      <c r="U492" s="94"/>
      <c r="V492" s="737">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35" hidden="1" customHeight="1" outlineLevel="2" x14ac:dyDescent="0.25">
      <c r="A493" s="107"/>
      <c r="B493" s="98"/>
      <c r="C493" s="18"/>
      <c r="D493" s="18"/>
      <c r="E493" s="18"/>
      <c r="F493" s="14"/>
      <c r="G493" s="94"/>
      <c r="H493" s="94"/>
      <c r="I493" s="106" t="s">
        <v>386</v>
      </c>
      <c r="J493" s="236">
        <v>0.81</v>
      </c>
      <c r="K493" s="236">
        <v>0.81</v>
      </c>
      <c r="L493" s="236">
        <v>0.81</v>
      </c>
      <c r="M493" s="236">
        <v>0.81</v>
      </c>
      <c r="N493" s="236">
        <v>0.81</v>
      </c>
      <c r="O493" s="236">
        <v>0.81</v>
      </c>
      <c r="P493" s="236">
        <v>0.81</v>
      </c>
      <c r="Q493" s="236">
        <v>0.81</v>
      </c>
      <c r="R493" s="236">
        <v>0.81</v>
      </c>
      <c r="S493" s="580"/>
      <c r="T493" s="236">
        <v>-0.13</v>
      </c>
      <c r="U493" s="94"/>
      <c r="V493" s="737">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35" hidden="1" customHeight="1" outlineLevel="2" x14ac:dyDescent="0.25">
      <c r="A494" s="107"/>
      <c r="B494" s="98"/>
      <c r="C494" s="18"/>
      <c r="D494" s="18"/>
      <c r="E494" s="18"/>
      <c r="F494" s="14"/>
      <c r="G494" s="94"/>
      <c r="H494" s="94"/>
      <c r="I494" s="106" t="s">
        <v>387</v>
      </c>
      <c r="J494" s="236">
        <v>0.78</v>
      </c>
      <c r="K494" s="236">
        <v>0.8</v>
      </c>
      <c r="L494" s="236">
        <v>0.8</v>
      </c>
      <c r="M494" s="236">
        <v>0.8</v>
      </c>
      <c r="N494" s="236">
        <v>0.8</v>
      </c>
      <c r="O494" s="236">
        <v>0.8</v>
      </c>
      <c r="P494" s="236">
        <v>0.8</v>
      </c>
      <c r="Q494" s="236">
        <v>0.8</v>
      </c>
      <c r="R494" s="236">
        <v>0.8</v>
      </c>
      <c r="S494" s="580"/>
      <c r="T494" s="236">
        <v>-0.1</v>
      </c>
      <c r="U494" s="94"/>
      <c r="V494" s="737">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35" hidden="1" customHeight="1" outlineLevel="2" x14ac:dyDescent="0.25">
      <c r="A495" s="107"/>
      <c r="B495" s="98"/>
      <c r="C495" s="18"/>
      <c r="D495" s="18"/>
      <c r="E495" s="18"/>
      <c r="F495" s="14"/>
      <c r="G495" s="94"/>
      <c r="H495" s="94"/>
      <c r="I495" s="106" t="s">
        <v>388</v>
      </c>
      <c r="J495" s="236">
        <v>0.75</v>
      </c>
      <c r="K495" s="236">
        <v>0.78</v>
      </c>
      <c r="L495" s="236">
        <v>0.78</v>
      </c>
      <c r="M495" s="236">
        <v>0.78</v>
      </c>
      <c r="N495" s="236">
        <v>0.78</v>
      </c>
      <c r="O495" s="236">
        <v>0.78</v>
      </c>
      <c r="P495" s="236">
        <v>0.78</v>
      </c>
      <c r="Q495" s="236">
        <v>0.78</v>
      </c>
      <c r="R495" s="236">
        <v>0.78</v>
      </c>
      <c r="S495" s="580"/>
      <c r="T495" s="236">
        <v>-0.05</v>
      </c>
      <c r="U495" s="94"/>
      <c r="V495" s="737">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35" hidden="1" customHeight="1" outlineLevel="2" x14ac:dyDescent="0.25">
      <c r="A496" s="107"/>
      <c r="B496" s="98"/>
      <c r="C496" s="18"/>
      <c r="D496" s="18"/>
      <c r="E496" s="18"/>
      <c r="F496" s="14"/>
      <c r="G496" s="94"/>
      <c r="H496" s="94"/>
      <c r="I496" s="106" t="s">
        <v>389</v>
      </c>
      <c r="J496" s="236">
        <v>0.75</v>
      </c>
      <c r="K496" s="236">
        <v>0.78</v>
      </c>
      <c r="L496" s="236">
        <v>0.78</v>
      </c>
      <c r="M496" s="236">
        <v>0.78</v>
      </c>
      <c r="N496" s="236">
        <v>0.78</v>
      </c>
      <c r="O496" s="236">
        <v>0.78</v>
      </c>
      <c r="P496" s="236">
        <v>0.78</v>
      </c>
      <c r="Q496" s="236">
        <v>0.78</v>
      </c>
      <c r="R496" s="236">
        <v>0.78</v>
      </c>
      <c r="S496" s="580"/>
      <c r="T496" s="236">
        <v>-0.05</v>
      </c>
      <c r="U496" s="94"/>
      <c r="V496" s="737">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35" hidden="1" customHeight="1" outlineLevel="2" x14ac:dyDescent="0.25">
      <c r="A497" s="107"/>
      <c r="B497" s="98"/>
      <c r="C497" s="18"/>
      <c r="D497" s="18"/>
      <c r="E497" s="18"/>
      <c r="F497" s="14"/>
      <c r="G497" s="94"/>
      <c r="H497" s="94"/>
      <c r="I497" s="106" t="s">
        <v>390</v>
      </c>
      <c r="J497" s="236">
        <v>0.71</v>
      </c>
      <c r="K497" s="236">
        <v>0.71</v>
      </c>
      <c r="L497" s="236">
        <v>0.71</v>
      </c>
      <c r="M497" s="236">
        <v>0.71</v>
      </c>
      <c r="N497" s="236">
        <v>0.71</v>
      </c>
      <c r="O497" s="236">
        <v>0.71</v>
      </c>
      <c r="P497" s="236">
        <v>0.71</v>
      </c>
      <c r="Q497" s="236">
        <v>0.71</v>
      </c>
      <c r="R497" s="236">
        <v>0.71</v>
      </c>
      <c r="S497" s="580"/>
      <c r="T497" s="236">
        <v>-0.15</v>
      </c>
      <c r="U497" s="94"/>
      <c r="V497" s="737">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35" hidden="1" customHeight="1" outlineLevel="2" x14ac:dyDescent="0.25">
      <c r="A498" s="107"/>
      <c r="B498" s="98"/>
      <c r="C498" s="18"/>
      <c r="D498" s="18"/>
      <c r="E498" s="18"/>
      <c r="F498" s="14"/>
      <c r="G498" s="94"/>
      <c r="H498" s="94"/>
      <c r="I498" s="106" t="s">
        <v>391</v>
      </c>
      <c r="J498" s="236">
        <v>0.7</v>
      </c>
      <c r="K498" s="236">
        <v>0.7</v>
      </c>
      <c r="L498" s="236">
        <v>0.7</v>
      </c>
      <c r="M498" s="236">
        <v>0.7</v>
      </c>
      <c r="N498" s="236">
        <v>0.7</v>
      </c>
      <c r="O498" s="236">
        <v>0.7</v>
      </c>
      <c r="P498" s="236">
        <v>0.7</v>
      </c>
      <c r="Q498" s="236">
        <v>0.7</v>
      </c>
      <c r="R498" s="236">
        <v>0.7</v>
      </c>
      <c r="S498" s="580"/>
      <c r="T498" s="236">
        <v>-0.15</v>
      </c>
      <c r="U498" s="94"/>
      <c r="V498" s="737">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35" hidden="1" customHeight="1" outlineLevel="2" x14ac:dyDescent="0.25">
      <c r="A499" s="107"/>
      <c r="B499" s="98"/>
      <c r="C499" s="18"/>
      <c r="D499" s="18"/>
      <c r="E499" s="18"/>
      <c r="F499" s="14"/>
      <c r="G499" s="94"/>
      <c r="H499" s="94"/>
      <c r="I499" s="106" t="s">
        <v>392</v>
      </c>
      <c r="J499" s="236">
        <v>0.68</v>
      </c>
      <c r="K499" s="236">
        <v>0.68</v>
      </c>
      <c r="L499" s="236">
        <v>0.68</v>
      </c>
      <c r="M499" s="236">
        <v>0.68</v>
      </c>
      <c r="N499" s="236">
        <v>0.68</v>
      </c>
      <c r="O499" s="236">
        <v>0.68</v>
      </c>
      <c r="P499" s="236">
        <v>0.68</v>
      </c>
      <c r="Q499" s="236">
        <v>0.68</v>
      </c>
      <c r="R499" s="236">
        <v>0.68</v>
      </c>
      <c r="S499" s="580"/>
      <c r="T499" s="236">
        <v>-0.15</v>
      </c>
      <c r="U499" s="94"/>
      <c r="V499" s="737">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35" hidden="1" customHeight="1" outlineLevel="2" x14ac:dyDescent="0.25">
      <c r="A500" s="107"/>
      <c r="B500" s="98"/>
      <c r="C500" s="18"/>
      <c r="D500" s="18"/>
      <c r="E500" s="18"/>
      <c r="F500" s="14"/>
      <c r="G500" s="94"/>
      <c r="H500" s="94"/>
      <c r="I500" s="106" t="s">
        <v>393</v>
      </c>
      <c r="J500" s="236">
        <v>0.65</v>
      </c>
      <c r="K500" s="236">
        <v>0.65</v>
      </c>
      <c r="L500" s="236">
        <v>0.65</v>
      </c>
      <c r="M500" s="236">
        <v>0.65</v>
      </c>
      <c r="N500" s="236">
        <v>0.65</v>
      </c>
      <c r="O500" s="236">
        <v>0.65</v>
      </c>
      <c r="P500" s="236">
        <v>0.65</v>
      </c>
      <c r="Q500" s="236">
        <v>0.65</v>
      </c>
      <c r="R500" s="236">
        <v>0.65</v>
      </c>
      <c r="S500" s="580"/>
      <c r="T500" s="236">
        <v>-0.15</v>
      </c>
      <c r="U500" s="94"/>
      <c r="V500" s="737">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35" hidden="1" customHeight="1" outlineLevel="2" x14ac:dyDescent="0.25">
      <c r="A501" s="107"/>
      <c r="B501" s="98"/>
      <c r="C501" s="18"/>
      <c r="D501" s="18"/>
      <c r="E501" s="18"/>
      <c r="F501" s="14"/>
      <c r="G501" s="94"/>
      <c r="H501" s="94" t="s">
        <v>790</v>
      </c>
      <c r="I501" s="106" t="s">
        <v>384</v>
      </c>
      <c r="J501" s="236">
        <v>0.81</v>
      </c>
      <c r="K501" s="236">
        <v>0.81</v>
      </c>
      <c r="L501" s="236">
        <v>0.81</v>
      </c>
      <c r="M501" s="236">
        <v>0.81</v>
      </c>
      <c r="N501" s="236">
        <v>0.81</v>
      </c>
      <c r="O501" s="236">
        <v>0.81</v>
      </c>
      <c r="P501" s="236">
        <v>0.81</v>
      </c>
      <c r="Q501" s="236">
        <v>0.81</v>
      </c>
      <c r="R501" s="236">
        <v>0.81</v>
      </c>
      <c r="S501" s="580"/>
      <c r="T501" s="236">
        <v>-0.13</v>
      </c>
      <c r="U501" s="94"/>
      <c r="V501" s="737">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35" hidden="1" customHeight="1" outlineLevel="2" x14ac:dyDescent="0.25">
      <c r="A502" s="107"/>
      <c r="B502" s="98"/>
      <c r="C502" s="18"/>
      <c r="D502" s="18"/>
      <c r="E502" s="18"/>
      <c r="F502" s="14"/>
      <c r="G502" s="94"/>
      <c r="H502" s="94"/>
      <c r="I502" s="106" t="s">
        <v>385</v>
      </c>
      <c r="J502" s="236">
        <v>0.81</v>
      </c>
      <c r="K502" s="236">
        <v>0.81</v>
      </c>
      <c r="L502" s="236">
        <v>0.81</v>
      </c>
      <c r="M502" s="236">
        <v>0.81</v>
      </c>
      <c r="N502" s="236">
        <v>0.81</v>
      </c>
      <c r="O502" s="236">
        <v>0.81</v>
      </c>
      <c r="P502" s="236">
        <v>0.81</v>
      </c>
      <c r="Q502" s="236">
        <v>0.81</v>
      </c>
      <c r="R502" s="236">
        <v>0.81</v>
      </c>
      <c r="S502" s="580"/>
      <c r="T502" s="236">
        <v>-0.13</v>
      </c>
      <c r="U502" s="94"/>
      <c r="V502" s="737">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35" hidden="1" customHeight="1" outlineLevel="2" x14ac:dyDescent="0.25">
      <c r="A503" s="107"/>
      <c r="B503" s="98"/>
      <c r="C503" s="18"/>
      <c r="D503" s="18"/>
      <c r="E503" s="18"/>
      <c r="F503" s="14"/>
      <c r="G503" s="94"/>
      <c r="H503" s="94"/>
      <c r="I503" s="106" t="s">
        <v>386</v>
      </c>
      <c r="J503" s="236">
        <v>0.81</v>
      </c>
      <c r="K503" s="236">
        <v>0.81</v>
      </c>
      <c r="L503" s="236">
        <v>0.81</v>
      </c>
      <c r="M503" s="236">
        <v>0.81</v>
      </c>
      <c r="N503" s="236">
        <v>0.81</v>
      </c>
      <c r="O503" s="236">
        <v>0.81</v>
      </c>
      <c r="P503" s="236">
        <v>0.81</v>
      </c>
      <c r="Q503" s="236">
        <v>0.81</v>
      </c>
      <c r="R503" s="236">
        <v>0.81</v>
      </c>
      <c r="S503" s="580"/>
      <c r="T503" s="236">
        <v>-0.13</v>
      </c>
      <c r="U503" s="94"/>
      <c r="V503" s="737">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35" hidden="1" customHeight="1" outlineLevel="2" x14ac:dyDescent="0.25">
      <c r="A504" s="107"/>
      <c r="B504" s="98"/>
      <c r="C504" s="18"/>
      <c r="D504" s="18"/>
      <c r="E504" s="18"/>
      <c r="F504" s="14"/>
      <c r="G504" s="94"/>
      <c r="H504" s="94"/>
      <c r="I504" s="106" t="s">
        <v>387</v>
      </c>
      <c r="J504" s="236">
        <v>0.78</v>
      </c>
      <c r="K504" s="236">
        <v>0.8</v>
      </c>
      <c r="L504" s="236">
        <v>0.8</v>
      </c>
      <c r="M504" s="236">
        <v>0.8</v>
      </c>
      <c r="N504" s="236">
        <v>0.8</v>
      </c>
      <c r="O504" s="236">
        <v>0.8</v>
      </c>
      <c r="P504" s="236">
        <v>0.8</v>
      </c>
      <c r="Q504" s="236">
        <v>0.8</v>
      </c>
      <c r="R504" s="236">
        <v>0.8</v>
      </c>
      <c r="S504" s="580"/>
      <c r="T504" s="236">
        <v>-0.1</v>
      </c>
      <c r="U504" s="94"/>
      <c r="V504" s="737">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35" hidden="1" customHeight="1" outlineLevel="2" x14ac:dyDescent="0.25">
      <c r="A505" s="107"/>
      <c r="B505" s="98"/>
      <c r="C505" s="18"/>
      <c r="D505" s="18"/>
      <c r="E505" s="18"/>
      <c r="F505" s="14"/>
      <c r="G505" s="94"/>
      <c r="H505" s="94"/>
      <c r="I505" s="106" t="s">
        <v>388</v>
      </c>
      <c r="J505" s="236">
        <v>0.76</v>
      </c>
      <c r="K505" s="236">
        <v>0.79</v>
      </c>
      <c r="L505" s="236">
        <v>0.79</v>
      </c>
      <c r="M505" s="236">
        <v>0.79</v>
      </c>
      <c r="N505" s="236">
        <v>0.79</v>
      </c>
      <c r="O505" s="236">
        <v>0.79</v>
      </c>
      <c r="P505" s="236">
        <v>0.79</v>
      </c>
      <c r="Q505" s="236">
        <v>0.79</v>
      </c>
      <c r="R505" s="236">
        <v>0.79</v>
      </c>
      <c r="S505" s="580"/>
      <c r="T505" s="236">
        <v>-0.05</v>
      </c>
      <c r="U505" s="94"/>
      <c r="V505" s="737">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35" hidden="1" customHeight="1" outlineLevel="2" x14ac:dyDescent="0.25">
      <c r="A506" s="107"/>
      <c r="B506" s="98"/>
      <c r="C506" s="18"/>
      <c r="D506" s="18"/>
      <c r="E506" s="18"/>
      <c r="F506" s="14"/>
      <c r="G506" s="94"/>
      <c r="H506" s="94"/>
      <c r="I506" s="106" t="s">
        <v>389</v>
      </c>
      <c r="J506" s="236">
        <v>0.76</v>
      </c>
      <c r="K506" s="236">
        <v>0.79</v>
      </c>
      <c r="L506" s="236">
        <v>0.79</v>
      </c>
      <c r="M506" s="236">
        <v>0.79</v>
      </c>
      <c r="N506" s="236">
        <v>0.79</v>
      </c>
      <c r="O506" s="236">
        <v>0.79</v>
      </c>
      <c r="P506" s="236">
        <v>0.79</v>
      </c>
      <c r="Q506" s="236">
        <v>0.79</v>
      </c>
      <c r="R506" s="236">
        <v>0.79</v>
      </c>
      <c r="S506" s="580"/>
      <c r="T506" s="236">
        <v>-0.05</v>
      </c>
      <c r="U506" s="94"/>
      <c r="V506" s="737">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35" hidden="1" customHeight="1" outlineLevel="2" x14ac:dyDescent="0.25">
      <c r="A507" s="107"/>
      <c r="B507" s="98"/>
      <c r="C507" s="18"/>
      <c r="D507" s="18"/>
      <c r="E507" s="18"/>
      <c r="F507" s="14"/>
      <c r="G507" s="94"/>
      <c r="H507" s="94"/>
      <c r="I507" s="106" t="s">
        <v>390</v>
      </c>
      <c r="J507" s="236">
        <v>0.71</v>
      </c>
      <c r="K507" s="236">
        <v>0.71</v>
      </c>
      <c r="L507" s="236">
        <v>0.71</v>
      </c>
      <c r="M507" s="236">
        <v>0.71</v>
      </c>
      <c r="N507" s="236">
        <v>0.71</v>
      </c>
      <c r="O507" s="236">
        <v>0.71</v>
      </c>
      <c r="P507" s="236">
        <v>0.71</v>
      </c>
      <c r="Q507" s="236">
        <v>0.71</v>
      </c>
      <c r="R507" s="236">
        <v>0.71</v>
      </c>
      <c r="S507" s="580"/>
      <c r="T507" s="236">
        <v>-0.15</v>
      </c>
      <c r="U507" s="94"/>
      <c r="V507" s="737">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35" hidden="1" customHeight="1" outlineLevel="2" x14ac:dyDescent="0.25">
      <c r="A508" s="107"/>
      <c r="B508" s="98"/>
      <c r="C508" s="18"/>
      <c r="D508" s="18"/>
      <c r="E508" s="18"/>
      <c r="F508" s="14"/>
      <c r="G508" s="94"/>
      <c r="H508" s="94"/>
      <c r="I508" s="106" t="s">
        <v>391</v>
      </c>
      <c r="J508" s="236">
        <v>0.7</v>
      </c>
      <c r="K508" s="236">
        <v>0.7</v>
      </c>
      <c r="L508" s="236">
        <v>0.7</v>
      </c>
      <c r="M508" s="236">
        <v>0.7</v>
      </c>
      <c r="N508" s="236">
        <v>0.7</v>
      </c>
      <c r="O508" s="236">
        <v>0.7</v>
      </c>
      <c r="P508" s="236">
        <v>0.7</v>
      </c>
      <c r="Q508" s="236">
        <v>0.7</v>
      </c>
      <c r="R508" s="236">
        <v>0.7</v>
      </c>
      <c r="S508" s="580"/>
      <c r="T508" s="236">
        <v>-0.15</v>
      </c>
      <c r="U508" s="94"/>
      <c r="V508" s="737">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35" hidden="1" customHeight="1" outlineLevel="2" x14ac:dyDescent="0.25">
      <c r="A509" s="107"/>
      <c r="B509" s="98"/>
      <c r="C509" s="18"/>
      <c r="D509" s="18"/>
      <c r="E509" s="18"/>
      <c r="F509" s="14"/>
      <c r="G509" s="94"/>
      <c r="H509" s="94"/>
      <c r="I509" s="106" t="s">
        <v>392</v>
      </c>
      <c r="J509" s="236">
        <v>0.68</v>
      </c>
      <c r="K509" s="236">
        <v>0.68</v>
      </c>
      <c r="L509" s="236">
        <v>0.68</v>
      </c>
      <c r="M509" s="236">
        <v>0.68</v>
      </c>
      <c r="N509" s="236">
        <v>0.68</v>
      </c>
      <c r="O509" s="236">
        <v>0.68</v>
      </c>
      <c r="P509" s="236">
        <v>0.68</v>
      </c>
      <c r="Q509" s="236">
        <v>0.68</v>
      </c>
      <c r="R509" s="236">
        <v>0.68</v>
      </c>
      <c r="S509" s="580"/>
      <c r="T509" s="236">
        <v>-0.15</v>
      </c>
      <c r="U509" s="94"/>
      <c r="V509" s="737">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35" hidden="1" customHeight="1" outlineLevel="2" x14ac:dyDescent="0.25">
      <c r="A510" s="107"/>
      <c r="B510" s="98"/>
      <c r="C510" s="18"/>
      <c r="D510" s="18"/>
      <c r="E510" s="18"/>
      <c r="F510" s="14"/>
      <c r="G510" s="94"/>
      <c r="H510" s="94"/>
      <c r="I510" s="106" t="s">
        <v>393</v>
      </c>
      <c r="J510" s="236">
        <v>0.65</v>
      </c>
      <c r="K510" s="236">
        <v>0.65</v>
      </c>
      <c r="L510" s="236">
        <v>0.65</v>
      </c>
      <c r="M510" s="236">
        <v>0.65</v>
      </c>
      <c r="N510" s="236">
        <v>0.65</v>
      </c>
      <c r="O510" s="236">
        <v>0.65</v>
      </c>
      <c r="P510" s="236">
        <v>0.65</v>
      </c>
      <c r="Q510" s="236">
        <v>0.65</v>
      </c>
      <c r="R510" s="236">
        <v>0.65</v>
      </c>
      <c r="S510" s="580"/>
      <c r="T510" s="236">
        <v>-0.15</v>
      </c>
      <c r="U510" s="94"/>
      <c r="V510" s="737">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35" hidden="1" customHeight="1" outlineLevel="2" x14ac:dyDescent="0.25">
      <c r="A511" s="107"/>
      <c r="B511" s="98"/>
      <c r="C511" s="18"/>
      <c r="D511" s="18"/>
      <c r="E511" s="18"/>
      <c r="F511" s="14"/>
      <c r="G511" s="94"/>
      <c r="H511" s="94" t="s">
        <v>791</v>
      </c>
      <c r="I511" s="106" t="s">
        <v>384</v>
      </c>
      <c r="J511" s="236">
        <v>0.81</v>
      </c>
      <c r="K511" s="236">
        <v>0.81</v>
      </c>
      <c r="L511" s="236">
        <v>0.81</v>
      </c>
      <c r="M511" s="236">
        <v>0.81</v>
      </c>
      <c r="N511" s="236">
        <v>0.81</v>
      </c>
      <c r="O511" s="236">
        <v>0.81</v>
      </c>
      <c r="P511" s="236">
        <v>0.81</v>
      </c>
      <c r="Q511" s="236">
        <v>0.81</v>
      </c>
      <c r="R511" s="236">
        <v>0.81</v>
      </c>
      <c r="S511" s="580"/>
      <c r="T511" s="236">
        <v>-0.13</v>
      </c>
      <c r="U511" s="94"/>
      <c r="V511" s="737">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35" hidden="1" customHeight="1" outlineLevel="2" x14ac:dyDescent="0.25">
      <c r="A512" s="107"/>
      <c r="B512" s="98"/>
      <c r="C512" s="18"/>
      <c r="D512" s="18"/>
      <c r="E512" s="18"/>
      <c r="F512" s="14"/>
      <c r="G512" s="94"/>
      <c r="H512" s="94"/>
      <c r="I512" s="106" t="s">
        <v>385</v>
      </c>
      <c r="J512" s="236">
        <v>0.81</v>
      </c>
      <c r="K512" s="236">
        <v>0.81</v>
      </c>
      <c r="L512" s="236">
        <v>0.81</v>
      </c>
      <c r="M512" s="236">
        <v>0.81</v>
      </c>
      <c r="N512" s="236">
        <v>0.81</v>
      </c>
      <c r="O512" s="236">
        <v>0.81</v>
      </c>
      <c r="P512" s="236">
        <v>0.81</v>
      </c>
      <c r="Q512" s="236">
        <v>0.81</v>
      </c>
      <c r="R512" s="236">
        <v>0.81</v>
      </c>
      <c r="S512" s="580"/>
      <c r="T512" s="236">
        <v>-0.13</v>
      </c>
      <c r="U512" s="94"/>
      <c r="V512" s="737">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35" hidden="1" customHeight="1" outlineLevel="2" x14ac:dyDescent="0.25">
      <c r="A513" s="107"/>
      <c r="B513" s="98"/>
      <c r="C513" s="18"/>
      <c r="D513" s="18"/>
      <c r="E513" s="18"/>
      <c r="F513" s="14"/>
      <c r="G513" s="94"/>
      <c r="H513" s="94"/>
      <c r="I513" s="106" t="s">
        <v>386</v>
      </c>
      <c r="J513" s="236">
        <v>0.81</v>
      </c>
      <c r="K513" s="236">
        <v>0.81</v>
      </c>
      <c r="L513" s="236">
        <v>0.81</v>
      </c>
      <c r="M513" s="236">
        <v>0.81</v>
      </c>
      <c r="N513" s="236">
        <v>0.81</v>
      </c>
      <c r="O513" s="236">
        <v>0.81</v>
      </c>
      <c r="P513" s="236">
        <v>0.81</v>
      </c>
      <c r="Q513" s="236">
        <v>0.81</v>
      </c>
      <c r="R513" s="236">
        <v>0.81</v>
      </c>
      <c r="S513" s="580"/>
      <c r="T513" s="236">
        <v>-0.13</v>
      </c>
      <c r="U513" s="94"/>
      <c r="V513" s="737">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35" hidden="1" customHeight="1" outlineLevel="2" x14ac:dyDescent="0.25">
      <c r="A514" s="107"/>
      <c r="B514" s="98"/>
      <c r="C514" s="18"/>
      <c r="D514" s="18"/>
      <c r="E514" s="18"/>
      <c r="F514" s="14"/>
      <c r="G514" s="94"/>
      <c r="H514" s="94"/>
      <c r="I514" s="106" t="s">
        <v>387</v>
      </c>
      <c r="J514" s="236">
        <v>0.78</v>
      </c>
      <c r="K514" s="236">
        <v>0.8</v>
      </c>
      <c r="L514" s="236">
        <v>0.8</v>
      </c>
      <c r="M514" s="236">
        <v>0.8</v>
      </c>
      <c r="N514" s="236">
        <v>0.8</v>
      </c>
      <c r="O514" s="236">
        <v>0.8</v>
      </c>
      <c r="P514" s="236">
        <v>0.8</v>
      </c>
      <c r="Q514" s="236">
        <v>0.8</v>
      </c>
      <c r="R514" s="236">
        <v>0.8</v>
      </c>
      <c r="S514" s="580"/>
      <c r="T514" s="236">
        <v>-0.1</v>
      </c>
      <c r="U514" s="94"/>
      <c r="V514" s="737">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35" hidden="1" customHeight="1" outlineLevel="2" x14ac:dyDescent="0.25">
      <c r="A515" s="107"/>
      <c r="B515" s="98"/>
      <c r="C515" s="18"/>
      <c r="D515" s="18"/>
      <c r="E515" s="18"/>
      <c r="F515" s="14"/>
      <c r="G515" s="94"/>
      <c r="H515" s="94"/>
      <c r="I515" s="106" t="s">
        <v>388</v>
      </c>
      <c r="J515" s="236">
        <v>0.74</v>
      </c>
      <c r="K515" s="236">
        <v>0.77</v>
      </c>
      <c r="L515" s="236">
        <v>0.77</v>
      </c>
      <c r="M515" s="236">
        <v>0.77</v>
      </c>
      <c r="N515" s="236">
        <v>0.77</v>
      </c>
      <c r="O515" s="236">
        <v>0.77</v>
      </c>
      <c r="P515" s="236">
        <v>0.77</v>
      </c>
      <c r="Q515" s="236">
        <v>0.77</v>
      </c>
      <c r="R515" s="236">
        <v>0.77</v>
      </c>
      <c r="S515" s="580"/>
      <c r="T515" s="236">
        <v>-0.05</v>
      </c>
      <c r="U515" s="94"/>
      <c r="V515" s="737">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35" hidden="1" customHeight="1" outlineLevel="2" x14ac:dyDescent="0.25">
      <c r="A516" s="107"/>
      <c r="B516" s="98"/>
      <c r="C516" s="18"/>
      <c r="D516" s="18"/>
      <c r="E516" s="18"/>
      <c r="F516" s="14"/>
      <c r="G516" s="94"/>
      <c r="H516" s="94"/>
      <c r="I516" s="106" t="s">
        <v>389</v>
      </c>
      <c r="J516" s="236">
        <v>0.74</v>
      </c>
      <c r="K516" s="236">
        <v>0.77</v>
      </c>
      <c r="L516" s="236">
        <v>0.77</v>
      </c>
      <c r="M516" s="236">
        <v>0.77</v>
      </c>
      <c r="N516" s="236">
        <v>0.77</v>
      </c>
      <c r="O516" s="236">
        <v>0.77</v>
      </c>
      <c r="P516" s="236">
        <v>0.77</v>
      </c>
      <c r="Q516" s="236">
        <v>0.77</v>
      </c>
      <c r="R516" s="236">
        <v>0.77</v>
      </c>
      <c r="S516" s="580"/>
      <c r="T516" s="236">
        <v>-0.05</v>
      </c>
      <c r="U516" s="94"/>
      <c r="V516" s="737">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35" hidden="1" customHeight="1" outlineLevel="2" x14ac:dyDescent="0.25">
      <c r="A517" s="107"/>
      <c r="B517" s="98"/>
      <c r="C517" s="18"/>
      <c r="D517" s="18"/>
      <c r="E517" s="18"/>
      <c r="F517" s="14"/>
      <c r="G517" s="94"/>
      <c r="H517" s="94"/>
      <c r="I517" s="106" t="s">
        <v>390</v>
      </c>
      <c r="J517" s="236">
        <v>0.71</v>
      </c>
      <c r="K517" s="236">
        <v>0.71</v>
      </c>
      <c r="L517" s="236">
        <v>0.71</v>
      </c>
      <c r="M517" s="236">
        <v>0.71</v>
      </c>
      <c r="N517" s="236">
        <v>0.71</v>
      </c>
      <c r="O517" s="236">
        <v>0.71</v>
      </c>
      <c r="P517" s="236">
        <v>0.71</v>
      </c>
      <c r="Q517" s="236">
        <v>0.71</v>
      </c>
      <c r="R517" s="236">
        <v>0.71</v>
      </c>
      <c r="S517" s="580"/>
      <c r="T517" s="236">
        <v>-0.15</v>
      </c>
      <c r="U517" s="94"/>
      <c r="V517" s="737">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35" hidden="1" customHeight="1" outlineLevel="2" x14ac:dyDescent="0.25">
      <c r="A518" s="107"/>
      <c r="B518" s="98"/>
      <c r="C518" s="18"/>
      <c r="D518" s="18"/>
      <c r="E518" s="18"/>
      <c r="F518" s="14"/>
      <c r="G518" s="94"/>
      <c r="H518" s="94"/>
      <c r="I518" s="106" t="s">
        <v>391</v>
      </c>
      <c r="J518" s="236">
        <v>0.7</v>
      </c>
      <c r="K518" s="236">
        <v>0.7</v>
      </c>
      <c r="L518" s="236">
        <v>0.7</v>
      </c>
      <c r="M518" s="236">
        <v>0.7</v>
      </c>
      <c r="N518" s="236">
        <v>0.7</v>
      </c>
      <c r="O518" s="236">
        <v>0.7</v>
      </c>
      <c r="P518" s="236">
        <v>0.7</v>
      </c>
      <c r="Q518" s="236">
        <v>0.7</v>
      </c>
      <c r="R518" s="236">
        <v>0.7</v>
      </c>
      <c r="S518" s="580"/>
      <c r="T518" s="236">
        <v>-0.15</v>
      </c>
      <c r="U518" s="94"/>
      <c r="V518" s="737">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35" hidden="1" customHeight="1" outlineLevel="2" x14ac:dyDescent="0.25">
      <c r="A519" s="107"/>
      <c r="B519" s="98"/>
      <c r="C519" s="18"/>
      <c r="D519" s="18"/>
      <c r="E519" s="18"/>
      <c r="F519" s="14"/>
      <c r="G519" s="94"/>
      <c r="H519" s="94"/>
      <c r="I519" s="106" t="s">
        <v>392</v>
      </c>
      <c r="J519" s="236">
        <v>0.68</v>
      </c>
      <c r="K519" s="236">
        <v>0.68</v>
      </c>
      <c r="L519" s="236">
        <v>0.68</v>
      </c>
      <c r="M519" s="236">
        <v>0.68</v>
      </c>
      <c r="N519" s="236">
        <v>0.68</v>
      </c>
      <c r="O519" s="236">
        <v>0.68</v>
      </c>
      <c r="P519" s="236">
        <v>0.68</v>
      </c>
      <c r="Q519" s="236">
        <v>0.68</v>
      </c>
      <c r="R519" s="236">
        <v>0.68</v>
      </c>
      <c r="S519" s="580"/>
      <c r="T519" s="236">
        <v>-0.15</v>
      </c>
      <c r="U519" s="94"/>
      <c r="V519" s="737">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35" hidden="1" customHeight="1" outlineLevel="2" x14ac:dyDescent="0.25">
      <c r="A520" s="107"/>
      <c r="B520" s="98"/>
      <c r="C520" s="18"/>
      <c r="D520" s="18"/>
      <c r="E520" s="18"/>
      <c r="F520" s="14"/>
      <c r="G520" s="94"/>
      <c r="H520" s="94"/>
      <c r="I520" s="106" t="s">
        <v>393</v>
      </c>
      <c r="J520" s="236">
        <v>0.65</v>
      </c>
      <c r="K520" s="236">
        <v>0.65</v>
      </c>
      <c r="L520" s="236">
        <v>0.65</v>
      </c>
      <c r="M520" s="236">
        <v>0.65</v>
      </c>
      <c r="N520" s="236">
        <v>0.65</v>
      </c>
      <c r="O520" s="236">
        <v>0.65</v>
      </c>
      <c r="P520" s="236">
        <v>0.65</v>
      </c>
      <c r="Q520" s="236">
        <v>0.65</v>
      </c>
      <c r="R520" s="236">
        <v>0.65</v>
      </c>
      <c r="S520" s="580"/>
      <c r="T520" s="236">
        <v>-0.15</v>
      </c>
      <c r="U520" s="94"/>
      <c r="V520" s="737">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35" hidden="1" customHeight="1" outlineLevel="2" x14ac:dyDescent="0.25">
      <c r="A521" s="107"/>
      <c r="B521" s="98"/>
      <c r="C521" s="18"/>
      <c r="D521" s="18"/>
      <c r="E521" s="18"/>
      <c r="F521" s="14"/>
      <c r="G521" s="94"/>
      <c r="H521" s="94" t="s">
        <v>792</v>
      </c>
      <c r="I521" s="106" t="s">
        <v>384</v>
      </c>
      <c r="J521" s="236">
        <v>0.81</v>
      </c>
      <c r="K521" s="236">
        <v>0.81</v>
      </c>
      <c r="L521" s="236">
        <v>0.81</v>
      </c>
      <c r="M521" s="236">
        <v>0.81</v>
      </c>
      <c r="N521" s="236">
        <v>0.81</v>
      </c>
      <c r="O521" s="236">
        <v>0.81</v>
      </c>
      <c r="P521" s="236">
        <v>0.81</v>
      </c>
      <c r="Q521" s="236">
        <v>0.81</v>
      </c>
      <c r="R521" s="236">
        <v>0.81</v>
      </c>
      <c r="S521" s="580"/>
      <c r="T521" s="236">
        <v>-0.13</v>
      </c>
      <c r="U521" s="94"/>
      <c r="V521" s="737">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35" hidden="1" customHeight="1" outlineLevel="2" x14ac:dyDescent="0.25">
      <c r="A522" s="107"/>
      <c r="B522" s="98"/>
      <c r="C522" s="18"/>
      <c r="D522" s="18"/>
      <c r="E522" s="18"/>
      <c r="F522" s="14"/>
      <c r="G522" s="94"/>
      <c r="H522" s="94"/>
      <c r="I522" s="106" t="s">
        <v>385</v>
      </c>
      <c r="J522" s="236">
        <v>0.81</v>
      </c>
      <c r="K522" s="236">
        <v>0.81</v>
      </c>
      <c r="L522" s="236">
        <v>0.81</v>
      </c>
      <c r="M522" s="236">
        <v>0.81</v>
      </c>
      <c r="N522" s="236">
        <v>0.81</v>
      </c>
      <c r="O522" s="236">
        <v>0.81</v>
      </c>
      <c r="P522" s="236">
        <v>0.81</v>
      </c>
      <c r="Q522" s="236">
        <v>0.81</v>
      </c>
      <c r="R522" s="236">
        <v>0.81</v>
      </c>
      <c r="S522" s="580"/>
      <c r="T522" s="236">
        <v>-0.13</v>
      </c>
      <c r="U522" s="94"/>
      <c r="V522" s="737">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35" hidden="1" customHeight="1" outlineLevel="2" x14ac:dyDescent="0.25">
      <c r="A523" s="107"/>
      <c r="B523" s="98"/>
      <c r="C523" s="18"/>
      <c r="D523" s="18"/>
      <c r="E523" s="18"/>
      <c r="F523" s="14"/>
      <c r="G523" s="94"/>
      <c r="H523" s="94"/>
      <c r="I523" s="106" t="s">
        <v>386</v>
      </c>
      <c r="J523" s="236">
        <v>0.81</v>
      </c>
      <c r="K523" s="236">
        <v>0.81</v>
      </c>
      <c r="L523" s="236">
        <v>0.81</v>
      </c>
      <c r="M523" s="236">
        <v>0.81</v>
      </c>
      <c r="N523" s="236">
        <v>0.81</v>
      </c>
      <c r="O523" s="236">
        <v>0.81</v>
      </c>
      <c r="P523" s="236">
        <v>0.81</v>
      </c>
      <c r="Q523" s="236">
        <v>0.81</v>
      </c>
      <c r="R523" s="236">
        <v>0.81</v>
      </c>
      <c r="S523" s="580"/>
      <c r="T523" s="236">
        <v>-0.13</v>
      </c>
      <c r="U523" s="94"/>
      <c r="V523" s="737">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35" hidden="1" customHeight="1" outlineLevel="2" x14ac:dyDescent="0.25">
      <c r="A524" s="107"/>
      <c r="B524" s="98"/>
      <c r="C524" s="18"/>
      <c r="D524" s="18"/>
      <c r="E524" s="18"/>
      <c r="F524" s="14"/>
      <c r="G524" s="94"/>
      <c r="H524" s="94"/>
      <c r="I524" s="106" t="s">
        <v>387</v>
      </c>
      <c r="J524" s="236">
        <v>0.78</v>
      </c>
      <c r="K524" s="236">
        <v>0.8</v>
      </c>
      <c r="L524" s="236">
        <v>0.8</v>
      </c>
      <c r="M524" s="236">
        <v>0.8</v>
      </c>
      <c r="N524" s="236">
        <v>0.8</v>
      </c>
      <c r="O524" s="236">
        <v>0.8</v>
      </c>
      <c r="P524" s="236">
        <v>0.8</v>
      </c>
      <c r="Q524" s="236">
        <v>0.8</v>
      </c>
      <c r="R524" s="236">
        <v>0.8</v>
      </c>
      <c r="S524" s="580"/>
      <c r="T524" s="236">
        <v>-0.1</v>
      </c>
      <c r="U524" s="94"/>
      <c r="V524" s="737">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35" hidden="1" customHeight="1" outlineLevel="2" x14ac:dyDescent="0.25">
      <c r="A525" s="107"/>
      <c r="B525" s="98"/>
      <c r="C525" s="18"/>
      <c r="D525" s="18"/>
      <c r="E525" s="18"/>
      <c r="F525" s="14"/>
      <c r="G525" s="94"/>
      <c r="H525" s="94"/>
      <c r="I525" s="106" t="s">
        <v>388</v>
      </c>
      <c r="J525" s="236">
        <v>0.75</v>
      </c>
      <c r="K525" s="236">
        <v>0.78</v>
      </c>
      <c r="L525" s="236">
        <v>0.78</v>
      </c>
      <c r="M525" s="236">
        <v>0.78</v>
      </c>
      <c r="N525" s="236">
        <v>0.78</v>
      </c>
      <c r="O525" s="236">
        <v>0.78</v>
      </c>
      <c r="P525" s="236">
        <v>0.78</v>
      </c>
      <c r="Q525" s="236">
        <v>0.78</v>
      </c>
      <c r="R525" s="236">
        <v>0.78</v>
      </c>
      <c r="S525" s="580"/>
      <c r="T525" s="236">
        <v>-0.05</v>
      </c>
      <c r="U525" s="94"/>
      <c r="V525" s="737">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35" hidden="1" customHeight="1" outlineLevel="2" x14ac:dyDescent="0.25">
      <c r="A526" s="107"/>
      <c r="B526" s="98"/>
      <c r="C526" s="18"/>
      <c r="D526" s="18"/>
      <c r="E526" s="18"/>
      <c r="F526" s="14"/>
      <c r="G526" s="94"/>
      <c r="H526" s="94"/>
      <c r="I526" s="106" t="s">
        <v>389</v>
      </c>
      <c r="J526" s="236">
        <v>0.75</v>
      </c>
      <c r="K526" s="236">
        <v>0.78</v>
      </c>
      <c r="L526" s="236">
        <v>0.78</v>
      </c>
      <c r="M526" s="236">
        <v>0.78</v>
      </c>
      <c r="N526" s="236">
        <v>0.78</v>
      </c>
      <c r="O526" s="236">
        <v>0.78</v>
      </c>
      <c r="P526" s="236">
        <v>0.78</v>
      </c>
      <c r="Q526" s="236">
        <v>0.78</v>
      </c>
      <c r="R526" s="236">
        <v>0.78</v>
      </c>
      <c r="S526" s="580"/>
      <c r="T526" s="236">
        <v>-0.05</v>
      </c>
      <c r="U526" s="94"/>
      <c r="V526" s="737">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35" hidden="1" customHeight="1" outlineLevel="2" x14ac:dyDescent="0.25">
      <c r="A527" s="107"/>
      <c r="B527" s="98"/>
      <c r="C527" s="18"/>
      <c r="D527" s="18"/>
      <c r="E527" s="18"/>
      <c r="F527" s="14"/>
      <c r="G527" s="94"/>
      <c r="H527" s="94"/>
      <c r="I527" s="106" t="s">
        <v>390</v>
      </c>
      <c r="J527" s="236">
        <v>0.71</v>
      </c>
      <c r="K527" s="236">
        <v>0.71</v>
      </c>
      <c r="L527" s="236">
        <v>0.71</v>
      </c>
      <c r="M527" s="236">
        <v>0.71</v>
      </c>
      <c r="N527" s="236">
        <v>0.71</v>
      </c>
      <c r="O527" s="236">
        <v>0.71</v>
      </c>
      <c r="P527" s="236">
        <v>0.71</v>
      </c>
      <c r="Q527" s="236">
        <v>0.71</v>
      </c>
      <c r="R527" s="236">
        <v>0.71</v>
      </c>
      <c r="S527" s="580"/>
      <c r="T527" s="236">
        <v>-0.15</v>
      </c>
      <c r="U527" s="94"/>
      <c r="V527" s="737">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35" hidden="1" customHeight="1" outlineLevel="2" x14ac:dyDescent="0.25">
      <c r="A528" s="107"/>
      <c r="B528" s="98"/>
      <c r="C528" s="18"/>
      <c r="D528" s="18"/>
      <c r="E528" s="18"/>
      <c r="F528" s="14"/>
      <c r="G528" s="94"/>
      <c r="H528" s="94"/>
      <c r="I528" s="106" t="s">
        <v>391</v>
      </c>
      <c r="J528" s="236">
        <v>0.7</v>
      </c>
      <c r="K528" s="236">
        <v>0.7</v>
      </c>
      <c r="L528" s="236">
        <v>0.7</v>
      </c>
      <c r="M528" s="236">
        <v>0.7</v>
      </c>
      <c r="N528" s="236">
        <v>0.7</v>
      </c>
      <c r="O528" s="236">
        <v>0.7</v>
      </c>
      <c r="P528" s="236">
        <v>0.7</v>
      </c>
      <c r="Q528" s="236">
        <v>0.7</v>
      </c>
      <c r="R528" s="236">
        <v>0.7</v>
      </c>
      <c r="S528" s="580"/>
      <c r="T528" s="236">
        <v>-0.15</v>
      </c>
      <c r="U528" s="94"/>
      <c r="V528" s="737">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35" hidden="1" customHeight="1" outlineLevel="2" x14ac:dyDescent="0.25">
      <c r="A529" s="107"/>
      <c r="B529" s="98"/>
      <c r="C529" s="18"/>
      <c r="D529" s="18"/>
      <c r="E529" s="18"/>
      <c r="F529" s="14"/>
      <c r="G529" s="94"/>
      <c r="H529" s="94"/>
      <c r="I529" s="106" t="s">
        <v>392</v>
      </c>
      <c r="J529" s="236">
        <v>0.68</v>
      </c>
      <c r="K529" s="236">
        <v>0.68</v>
      </c>
      <c r="L529" s="236">
        <v>0.68</v>
      </c>
      <c r="M529" s="236">
        <v>0.68</v>
      </c>
      <c r="N529" s="236">
        <v>0.68</v>
      </c>
      <c r="O529" s="236">
        <v>0.68</v>
      </c>
      <c r="P529" s="236">
        <v>0.68</v>
      </c>
      <c r="Q529" s="236">
        <v>0.68</v>
      </c>
      <c r="R529" s="236">
        <v>0.68</v>
      </c>
      <c r="S529" s="580"/>
      <c r="T529" s="236">
        <v>-0.15</v>
      </c>
      <c r="U529" s="94"/>
      <c r="V529" s="737">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35" hidden="1" customHeight="1" outlineLevel="2" x14ac:dyDescent="0.25">
      <c r="A530" s="107"/>
      <c r="B530" s="98"/>
      <c r="C530" s="18"/>
      <c r="D530" s="18"/>
      <c r="E530" s="18"/>
      <c r="F530" s="14"/>
      <c r="G530" s="94"/>
      <c r="H530" s="94"/>
      <c r="I530" s="106" t="s">
        <v>393</v>
      </c>
      <c r="J530" s="236">
        <v>0.65</v>
      </c>
      <c r="K530" s="236">
        <v>0.65</v>
      </c>
      <c r="L530" s="236">
        <v>0.65</v>
      </c>
      <c r="M530" s="236">
        <v>0.65</v>
      </c>
      <c r="N530" s="236">
        <v>0.65</v>
      </c>
      <c r="O530" s="236">
        <v>0.65</v>
      </c>
      <c r="P530" s="236">
        <v>0.65</v>
      </c>
      <c r="Q530" s="236">
        <v>0.65</v>
      </c>
      <c r="R530" s="236">
        <v>0.65</v>
      </c>
      <c r="S530" s="580"/>
      <c r="T530" s="236">
        <v>-0.15</v>
      </c>
      <c r="U530" s="94"/>
      <c r="V530" s="737">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35" hidden="1" customHeight="1" outlineLevel="2" x14ac:dyDescent="0.25">
      <c r="A531" s="107"/>
      <c r="B531" s="98"/>
      <c r="C531" s="18"/>
      <c r="D531" s="18"/>
      <c r="E531" s="18"/>
      <c r="F531" s="14"/>
      <c r="G531" s="94"/>
      <c r="H531" s="94" t="s">
        <v>793</v>
      </c>
      <c r="I531" s="106" t="s">
        <v>384</v>
      </c>
      <c r="J531" s="236">
        <v>0.65</v>
      </c>
      <c r="K531" s="236">
        <v>0.65</v>
      </c>
      <c r="L531" s="236">
        <v>0.65</v>
      </c>
      <c r="M531" s="236">
        <v>0.65</v>
      </c>
      <c r="N531" s="236">
        <v>0.65</v>
      </c>
      <c r="O531" s="236">
        <v>0.65</v>
      </c>
      <c r="P531" s="236">
        <v>0.65</v>
      </c>
      <c r="Q531" s="236">
        <v>0.65</v>
      </c>
      <c r="R531" s="236">
        <v>0.65</v>
      </c>
      <c r="S531" s="580"/>
      <c r="T531" s="236">
        <v>-0.15</v>
      </c>
      <c r="U531" s="94"/>
      <c r="V531" s="737">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35" hidden="1" customHeight="1" outlineLevel="2" x14ac:dyDescent="0.25">
      <c r="A532" s="107"/>
      <c r="B532" s="98"/>
      <c r="C532" s="18"/>
      <c r="D532" s="18"/>
      <c r="E532" s="18"/>
      <c r="F532" s="14"/>
      <c r="G532" s="94"/>
      <c r="H532" s="94"/>
      <c r="I532" s="106" t="s">
        <v>385</v>
      </c>
      <c r="J532" s="236">
        <v>0.81</v>
      </c>
      <c r="K532" s="236">
        <v>0.81</v>
      </c>
      <c r="L532" s="236">
        <v>0.81</v>
      </c>
      <c r="M532" s="236">
        <v>0.81</v>
      </c>
      <c r="N532" s="236">
        <v>0.81</v>
      </c>
      <c r="O532" s="236">
        <v>0.81</v>
      </c>
      <c r="P532" s="236">
        <v>0.81</v>
      </c>
      <c r="Q532" s="236">
        <v>0.81</v>
      </c>
      <c r="R532" s="236">
        <v>0.81</v>
      </c>
      <c r="S532" s="580"/>
      <c r="T532" s="236">
        <v>-0.13</v>
      </c>
      <c r="U532" s="94"/>
      <c r="V532" s="737">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35" hidden="1" customHeight="1" outlineLevel="2" x14ac:dyDescent="0.25">
      <c r="A533" s="107"/>
      <c r="B533" s="98"/>
      <c r="C533" s="18"/>
      <c r="D533" s="18"/>
      <c r="E533" s="18"/>
      <c r="F533" s="14"/>
      <c r="G533" s="94"/>
      <c r="H533" s="94"/>
      <c r="I533" s="106" t="s">
        <v>386</v>
      </c>
      <c r="J533" s="236">
        <v>0.81</v>
      </c>
      <c r="K533" s="236">
        <v>0.81</v>
      </c>
      <c r="L533" s="236">
        <v>0.81</v>
      </c>
      <c r="M533" s="236">
        <v>0.81</v>
      </c>
      <c r="N533" s="236">
        <v>0.81</v>
      </c>
      <c r="O533" s="236">
        <v>0.81</v>
      </c>
      <c r="P533" s="236">
        <v>0.81</v>
      </c>
      <c r="Q533" s="236">
        <v>0.81</v>
      </c>
      <c r="R533" s="236">
        <v>0.81</v>
      </c>
      <c r="S533" s="580"/>
      <c r="T533" s="236">
        <v>-0.13</v>
      </c>
      <c r="U533" s="94"/>
      <c r="V533" s="737">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35" hidden="1" customHeight="1" outlineLevel="2" x14ac:dyDescent="0.25">
      <c r="A534" s="107"/>
      <c r="B534" s="98"/>
      <c r="C534" s="18"/>
      <c r="D534" s="18"/>
      <c r="E534" s="18"/>
      <c r="F534" s="14"/>
      <c r="G534" s="94"/>
      <c r="H534" s="94"/>
      <c r="I534" s="106" t="s">
        <v>387</v>
      </c>
      <c r="J534" s="236">
        <v>0.78</v>
      </c>
      <c r="K534" s="236">
        <v>0.8</v>
      </c>
      <c r="L534" s="236">
        <v>0.8</v>
      </c>
      <c r="M534" s="236">
        <v>0.8</v>
      </c>
      <c r="N534" s="236">
        <v>0.8</v>
      </c>
      <c r="O534" s="236">
        <v>0.8</v>
      </c>
      <c r="P534" s="236">
        <v>0.8</v>
      </c>
      <c r="Q534" s="236">
        <v>0.8</v>
      </c>
      <c r="R534" s="236">
        <v>0.8</v>
      </c>
      <c r="S534" s="580"/>
      <c r="T534" s="236">
        <v>-0.1</v>
      </c>
      <c r="U534" s="94"/>
      <c r="V534" s="737">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35" hidden="1" customHeight="1" outlineLevel="2" x14ac:dyDescent="0.25">
      <c r="A535" s="107"/>
      <c r="B535" s="98"/>
      <c r="C535" s="18"/>
      <c r="D535" s="18"/>
      <c r="E535" s="18"/>
      <c r="F535" s="14"/>
      <c r="G535" s="94"/>
      <c r="H535" s="94"/>
      <c r="I535" s="106" t="s">
        <v>388</v>
      </c>
      <c r="J535" s="236">
        <v>0.75</v>
      </c>
      <c r="K535" s="236">
        <v>0.78</v>
      </c>
      <c r="L535" s="236">
        <v>0.78</v>
      </c>
      <c r="M535" s="236">
        <v>0.78</v>
      </c>
      <c r="N535" s="236">
        <v>0.78</v>
      </c>
      <c r="O535" s="236">
        <v>0.78</v>
      </c>
      <c r="P535" s="236">
        <v>0.78</v>
      </c>
      <c r="Q535" s="236">
        <v>0.78</v>
      </c>
      <c r="R535" s="236">
        <v>0.78</v>
      </c>
      <c r="S535" s="580"/>
      <c r="T535" s="236">
        <v>-0.05</v>
      </c>
      <c r="U535" s="94"/>
      <c r="V535" s="737">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35" hidden="1" customHeight="1" outlineLevel="2" x14ac:dyDescent="0.25">
      <c r="A536" s="107"/>
      <c r="B536" s="98"/>
      <c r="C536" s="18"/>
      <c r="D536" s="18"/>
      <c r="E536" s="18"/>
      <c r="F536" s="14"/>
      <c r="G536" s="94"/>
      <c r="H536" s="94"/>
      <c r="I536" s="106" t="s">
        <v>389</v>
      </c>
      <c r="J536" s="236">
        <v>0.75</v>
      </c>
      <c r="K536" s="236">
        <v>0.78</v>
      </c>
      <c r="L536" s="236">
        <v>0.78</v>
      </c>
      <c r="M536" s="236">
        <v>0.78</v>
      </c>
      <c r="N536" s="236">
        <v>0.78</v>
      </c>
      <c r="O536" s="236">
        <v>0.78</v>
      </c>
      <c r="P536" s="236">
        <v>0.78</v>
      </c>
      <c r="Q536" s="236">
        <v>0.78</v>
      </c>
      <c r="R536" s="236">
        <v>0.78</v>
      </c>
      <c r="S536" s="580"/>
      <c r="T536" s="236">
        <v>-0.05</v>
      </c>
      <c r="U536" s="94"/>
      <c r="V536" s="737">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35" hidden="1" customHeight="1" outlineLevel="2" x14ac:dyDescent="0.25">
      <c r="A537" s="107"/>
      <c r="B537" s="98"/>
      <c r="C537" s="18"/>
      <c r="D537" s="18"/>
      <c r="E537" s="18"/>
      <c r="F537" s="14"/>
      <c r="G537" s="94"/>
      <c r="H537" s="94"/>
      <c r="I537" s="106" t="s">
        <v>390</v>
      </c>
      <c r="J537" s="236">
        <v>0.71</v>
      </c>
      <c r="K537" s="236">
        <v>0.71</v>
      </c>
      <c r="L537" s="236">
        <v>0.71</v>
      </c>
      <c r="M537" s="236">
        <v>0.71</v>
      </c>
      <c r="N537" s="236">
        <v>0.71</v>
      </c>
      <c r="O537" s="236">
        <v>0.71</v>
      </c>
      <c r="P537" s="236">
        <v>0.71</v>
      </c>
      <c r="Q537" s="236">
        <v>0.71</v>
      </c>
      <c r="R537" s="236">
        <v>0.71</v>
      </c>
      <c r="S537" s="580"/>
      <c r="T537" s="236">
        <v>-0.15</v>
      </c>
      <c r="U537" s="94"/>
      <c r="V537" s="737">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35" hidden="1" customHeight="1" outlineLevel="2" x14ac:dyDescent="0.25">
      <c r="A538" s="107"/>
      <c r="B538" s="98"/>
      <c r="C538" s="18"/>
      <c r="D538" s="18"/>
      <c r="E538" s="18"/>
      <c r="F538" s="14"/>
      <c r="G538" s="94"/>
      <c r="H538" s="94"/>
      <c r="I538" s="106" t="s">
        <v>391</v>
      </c>
      <c r="J538" s="236">
        <v>0.7</v>
      </c>
      <c r="K538" s="236">
        <v>0.7</v>
      </c>
      <c r="L538" s="236">
        <v>0.7</v>
      </c>
      <c r="M538" s="236">
        <v>0.7</v>
      </c>
      <c r="N538" s="236">
        <v>0.7</v>
      </c>
      <c r="O538" s="236">
        <v>0.7</v>
      </c>
      <c r="P538" s="236">
        <v>0.7</v>
      </c>
      <c r="Q538" s="236">
        <v>0.7</v>
      </c>
      <c r="R538" s="236">
        <v>0.7</v>
      </c>
      <c r="S538" s="580"/>
      <c r="T538" s="236">
        <v>-0.15</v>
      </c>
      <c r="U538" s="94"/>
      <c r="V538" s="737">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35" hidden="1" customHeight="1" outlineLevel="2" x14ac:dyDescent="0.25">
      <c r="A539" s="107"/>
      <c r="B539" s="98"/>
      <c r="C539" s="18"/>
      <c r="D539" s="18"/>
      <c r="E539" s="18"/>
      <c r="F539" s="14"/>
      <c r="G539" s="94"/>
      <c r="H539" s="94"/>
      <c r="I539" s="106" t="s">
        <v>392</v>
      </c>
      <c r="J539" s="236">
        <v>0.68</v>
      </c>
      <c r="K539" s="236">
        <v>0.68</v>
      </c>
      <c r="L539" s="236">
        <v>0.68</v>
      </c>
      <c r="M539" s="236">
        <v>0.68</v>
      </c>
      <c r="N539" s="236">
        <v>0.68</v>
      </c>
      <c r="O539" s="236">
        <v>0.68</v>
      </c>
      <c r="P539" s="236">
        <v>0.68</v>
      </c>
      <c r="Q539" s="236">
        <v>0.68</v>
      </c>
      <c r="R539" s="236">
        <v>0.68</v>
      </c>
      <c r="S539" s="580"/>
      <c r="T539" s="236">
        <v>-0.15</v>
      </c>
      <c r="U539" s="94"/>
      <c r="V539" s="737">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35" hidden="1" customHeight="1" outlineLevel="2" x14ac:dyDescent="0.25">
      <c r="A540" s="107"/>
      <c r="B540" s="98"/>
      <c r="C540" s="18"/>
      <c r="D540" s="18"/>
      <c r="E540" s="18"/>
      <c r="F540" s="14"/>
      <c r="G540" s="94"/>
      <c r="H540" s="94"/>
      <c r="I540" s="106" t="s">
        <v>393</v>
      </c>
      <c r="J540" s="236">
        <v>0.65</v>
      </c>
      <c r="K540" s="236">
        <v>0.65</v>
      </c>
      <c r="L540" s="236">
        <v>0.65</v>
      </c>
      <c r="M540" s="236">
        <v>0.65</v>
      </c>
      <c r="N540" s="236">
        <v>0.65</v>
      </c>
      <c r="O540" s="236">
        <v>0.65</v>
      </c>
      <c r="P540" s="236">
        <v>0.65</v>
      </c>
      <c r="Q540" s="236">
        <v>0.65</v>
      </c>
      <c r="R540" s="236">
        <v>0.65</v>
      </c>
      <c r="S540" s="580"/>
      <c r="T540" s="236">
        <v>-0.15</v>
      </c>
      <c r="U540" s="94"/>
      <c r="V540" s="737">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35" hidden="1" customHeight="1" outlineLevel="2" x14ac:dyDescent="0.25">
      <c r="A541" s="107"/>
      <c r="B541" s="98"/>
      <c r="C541" s="18"/>
      <c r="D541" s="18"/>
      <c r="E541" s="18"/>
      <c r="F541" s="14"/>
      <c r="G541" s="94"/>
      <c r="H541" s="94" t="s">
        <v>794</v>
      </c>
      <c r="I541" s="106" t="s">
        <v>384</v>
      </c>
      <c r="J541" s="236">
        <v>0.65</v>
      </c>
      <c r="K541" s="236">
        <v>0.65</v>
      </c>
      <c r="L541" s="236">
        <v>0.65</v>
      </c>
      <c r="M541" s="236">
        <v>0.65</v>
      </c>
      <c r="N541" s="236">
        <v>0.65</v>
      </c>
      <c r="O541" s="236">
        <v>0.65</v>
      </c>
      <c r="P541" s="236">
        <v>0.65</v>
      </c>
      <c r="Q541" s="236">
        <v>0.65</v>
      </c>
      <c r="R541" s="236">
        <v>0.65</v>
      </c>
      <c r="S541" s="580"/>
      <c r="T541" s="236">
        <v>-0.15</v>
      </c>
      <c r="U541" s="94"/>
      <c r="V541" s="737">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35" hidden="1" customHeight="1" outlineLevel="2" x14ac:dyDescent="0.25">
      <c r="A542" s="107"/>
      <c r="B542" s="98"/>
      <c r="C542" s="18"/>
      <c r="D542" s="18"/>
      <c r="E542" s="18"/>
      <c r="F542" s="14"/>
      <c r="G542" s="94"/>
      <c r="H542" s="94"/>
      <c r="I542" s="106" t="s">
        <v>385</v>
      </c>
      <c r="J542" s="236">
        <v>0.81</v>
      </c>
      <c r="K542" s="236">
        <v>0.81</v>
      </c>
      <c r="L542" s="236">
        <v>0.81</v>
      </c>
      <c r="M542" s="236">
        <v>0.81</v>
      </c>
      <c r="N542" s="236">
        <v>0.81</v>
      </c>
      <c r="O542" s="236">
        <v>0.81</v>
      </c>
      <c r="P542" s="236">
        <v>0.81</v>
      </c>
      <c r="Q542" s="236">
        <v>0.81</v>
      </c>
      <c r="R542" s="236">
        <v>0.81</v>
      </c>
      <c r="S542" s="580"/>
      <c r="T542" s="236">
        <v>-0.13</v>
      </c>
      <c r="U542" s="94"/>
      <c r="V542" s="737">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35" hidden="1" customHeight="1" outlineLevel="2" x14ac:dyDescent="0.25">
      <c r="A543" s="107"/>
      <c r="B543" s="98"/>
      <c r="C543" s="18"/>
      <c r="D543" s="18"/>
      <c r="E543" s="18"/>
      <c r="F543" s="14"/>
      <c r="G543" s="94"/>
      <c r="H543" s="94"/>
      <c r="I543" s="106" t="s">
        <v>386</v>
      </c>
      <c r="J543" s="236">
        <v>0.81</v>
      </c>
      <c r="K543" s="236">
        <v>0.81</v>
      </c>
      <c r="L543" s="236">
        <v>0.81</v>
      </c>
      <c r="M543" s="236">
        <v>0.81</v>
      </c>
      <c r="N543" s="236">
        <v>0.81</v>
      </c>
      <c r="O543" s="236">
        <v>0.81</v>
      </c>
      <c r="P543" s="236">
        <v>0.81</v>
      </c>
      <c r="Q543" s="236">
        <v>0.81</v>
      </c>
      <c r="R543" s="236">
        <v>0.81</v>
      </c>
      <c r="S543" s="580"/>
      <c r="T543" s="236">
        <v>-0.13</v>
      </c>
      <c r="U543" s="94"/>
      <c r="V543" s="737">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35" hidden="1" customHeight="1" outlineLevel="2" x14ac:dyDescent="0.25">
      <c r="A544" s="107"/>
      <c r="B544" s="98"/>
      <c r="C544" s="18"/>
      <c r="D544" s="18"/>
      <c r="E544" s="18"/>
      <c r="F544" s="14"/>
      <c r="G544" s="94"/>
      <c r="H544" s="94"/>
      <c r="I544" s="106" t="s">
        <v>387</v>
      </c>
      <c r="J544" s="236">
        <v>0.78</v>
      </c>
      <c r="K544" s="236">
        <v>0.8</v>
      </c>
      <c r="L544" s="236">
        <v>0.8</v>
      </c>
      <c r="M544" s="236">
        <v>0.8</v>
      </c>
      <c r="N544" s="236">
        <v>0.8</v>
      </c>
      <c r="O544" s="236">
        <v>0.8</v>
      </c>
      <c r="P544" s="236">
        <v>0.8</v>
      </c>
      <c r="Q544" s="236">
        <v>0.8</v>
      </c>
      <c r="R544" s="236">
        <v>0.8</v>
      </c>
      <c r="S544" s="580"/>
      <c r="T544" s="236">
        <v>-0.1</v>
      </c>
      <c r="U544" s="94"/>
      <c r="V544" s="737">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35" hidden="1" customHeight="1" outlineLevel="2" x14ac:dyDescent="0.25">
      <c r="A545" s="107"/>
      <c r="B545" s="98"/>
      <c r="C545" s="18"/>
      <c r="D545" s="18"/>
      <c r="E545" s="18"/>
      <c r="F545" s="14"/>
      <c r="G545" s="94"/>
      <c r="H545" s="94"/>
      <c r="I545" s="106" t="s">
        <v>388</v>
      </c>
      <c r="J545" s="236">
        <v>0.75</v>
      </c>
      <c r="K545" s="236">
        <v>0.78</v>
      </c>
      <c r="L545" s="236">
        <v>0.78</v>
      </c>
      <c r="M545" s="236">
        <v>0.78</v>
      </c>
      <c r="N545" s="236">
        <v>0.78</v>
      </c>
      <c r="O545" s="236">
        <v>0.78</v>
      </c>
      <c r="P545" s="236">
        <v>0.78</v>
      </c>
      <c r="Q545" s="236">
        <v>0.78</v>
      </c>
      <c r="R545" s="236">
        <v>0.78</v>
      </c>
      <c r="S545" s="580"/>
      <c r="T545" s="236">
        <v>-0.05</v>
      </c>
      <c r="U545" s="94"/>
      <c r="V545" s="737">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35" hidden="1" customHeight="1" outlineLevel="2" x14ac:dyDescent="0.25">
      <c r="A546" s="107"/>
      <c r="B546" s="98"/>
      <c r="C546" s="18"/>
      <c r="D546" s="18"/>
      <c r="E546" s="18"/>
      <c r="F546" s="14"/>
      <c r="G546" s="94"/>
      <c r="H546" s="94"/>
      <c r="I546" s="106" t="s">
        <v>389</v>
      </c>
      <c r="J546" s="236">
        <v>0.75</v>
      </c>
      <c r="K546" s="236">
        <v>0.78</v>
      </c>
      <c r="L546" s="236">
        <v>0.78</v>
      </c>
      <c r="M546" s="236">
        <v>0.78</v>
      </c>
      <c r="N546" s="236">
        <v>0.78</v>
      </c>
      <c r="O546" s="236">
        <v>0.78</v>
      </c>
      <c r="P546" s="236">
        <v>0.78</v>
      </c>
      <c r="Q546" s="236">
        <v>0.78</v>
      </c>
      <c r="R546" s="236">
        <v>0.78</v>
      </c>
      <c r="S546" s="580"/>
      <c r="T546" s="236">
        <v>-0.05</v>
      </c>
      <c r="U546" s="94"/>
      <c r="V546" s="737">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35" hidden="1" customHeight="1" outlineLevel="2" x14ac:dyDescent="0.25">
      <c r="A547" s="107"/>
      <c r="B547" s="98"/>
      <c r="C547" s="18"/>
      <c r="D547" s="18"/>
      <c r="E547" s="18"/>
      <c r="F547" s="14"/>
      <c r="G547" s="94"/>
      <c r="H547" s="94"/>
      <c r="I547" s="106" t="s">
        <v>390</v>
      </c>
      <c r="J547" s="236">
        <v>0.71</v>
      </c>
      <c r="K547" s="236">
        <v>0.71</v>
      </c>
      <c r="L547" s="236">
        <v>0.71</v>
      </c>
      <c r="M547" s="236">
        <v>0.71</v>
      </c>
      <c r="N547" s="236">
        <v>0.71</v>
      </c>
      <c r="O547" s="236">
        <v>0.71</v>
      </c>
      <c r="P547" s="236">
        <v>0.71</v>
      </c>
      <c r="Q547" s="236">
        <v>0.71</v>
      </c>
      <c r="R547" s="236">
        <v>0.71</v>
      </c>
      <c r="S547" s="580"/>
      <c r="T547" s="236">
        <v>-0.15</v>
      </c>
      <c r="U547" s="94"/>
      <c r="V547" s="737">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35" hidden="1" customHeight="1" outlineLevel="2" x14ac:dyDescent="0.25">
      <c r="A548" s="107"/>
      <c r="B548" s="98"/>
      <c r="C548" s="18"/>
      <c r="D548" s="18"/>
      <c r="E548" s="18"/>
      <c r="F548" s="14"/>
      <c r="G548" s="94"/>
      <c r="H548" s="94"/>
      <c r="I548" s="106" t="s">
        <v>391</v>
      </c>
      <c r="J548" s="236">
        <v>0.7</v>
      </c>
      <c r="K548" s="236">
        <v>0.7</v>
      </c>
      <c r="L548" s="236">
        <v>0.7</v>
      </c>
      <c r="M548" s="236">
        <v>0.7</v>
      </c>
      <c r="N548" s="236">
        <v>0.7</v>
      </c>
      <c r="O548" s="236">
        <v>0.7</v>
      </c>
      <c r="P548" s="236">
        <v>0.7</v>
      </c>
      <c r="Q548" s="236">
        <v>0.7</v>
      </c>
      <c r="R548" s="236">
        <v>0.7</v>
      </c>
      <c r="S548" s="580"/>
      <c r="T548" s="236">
        <v>-0.15</v>
      </c>
      <c r="U548" s="94"/>
      <c r="V548" s="737">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35" hidden="1" customHeight="1" outlineLevel="2" x14ac:dyDescent="0.25">
      <c r="A549" s="107"/>
      <c r="B549" s="98"/>
      <c r="C549" s="18"/>
      <c r="D549" s="18"/>
      <c r="E549" s="18"/>
      <c r="F549" s="14"/>
      <c r="G549" s="94"/>
      <c r="H549" s="94"/>
      <c r="I549" s="106" t="s">
        <v>392</v>
      </c>
      <c r="J549" s="236">
        <v>0.68</v>
      </c>
      <c r="K549" s="236">
        <v>0.68</v>
      </c>
      <c r="L549" s="236">
        <v>0.68</v>
      </c>
      <c r="M549" s="236">
        <v>0.68</v>
      </c>
      <c r="N549" s="236">
        <v>0.68</v>
      </c>
      <c r="O549" s="236">
        <v>0.68</v>
      </c>
      <c r="P549" s="236">
        <v>0.68</v>
      </c>
      <c r="Q549" s="236">
        <v>0.68</v>
      </c>
      <c r="R549" s="236">
        <v>0.68</v>
      </c>
      <c r="S549" s="580"/>
      <c r="T549" s="236">
        <v>-0.15</v>
      </c>
      <c r="U549" s="94"/>
      <c r="V549" s="737">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35" hidden="1" customHeight="1" outlineLevel="2" x14ac:dyDescent="0.25">
      <c r="A550" s="107"/>
      <c r="B550" s="98"/>
      <c r="C550" s="18"/>
      <c r="D550" s="18"/>
      <c r="E550" s="18"/>
      <c r="F550" s="14"/>
      <c r="G550" s="94"/>
      <c r="H550" s="94"/>
      <c r="I550" s="106" t="s">
        <v>393</v>
      </c>
      <c r="J550" s="236">
        <v>0.65</v>
      </c>
      <c r="K550" s="236">
        <v>0.65</v>
      </c>
      <c r="L550" s="236">
        <v>0.65</v>
      </c>
      <c r="M550" s="236">
        <v>0.65</v>
      </c>
      <c r="N550" s="236">
        <v>0.65</v>
      </c>
      <c r="O550" s="236">
        <v>0.65</v>
      </c>
      <c r="P550" s="236">
        <v>0.65</v>
      </c>
      <c r="Q550" s="236">
        <v>0.65</v>
      </c>
      <c r="R550" s="236">
        <v>0.65</v>
      </c>
      <c r="S550" s="580"/>
      <c r="T550" s="236">
        <v>-0.15</v>
      </c>
      <c r="U550" s="94"/>
      <c r="V550" s="737">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35" hidden="1" customHeight="1" outlineLevel="2" x14ac:dyDescent="0.25">
      <c r="A551" s="107"/>
      <c r="B551" s="98"/>
      <c r="C551" s="18"/>
      <c r="D551" s="18"/>
      <c r="E551" s="18"/>
      <c r="F551" s="14"/>
      <c r="G551" s="94"/>
      <c r="H551" s="94" t="s">
        <v>795</v>
      </c>
      <c r="I551" s="106" t="s">
        <v>384</v>
      </c>
      <c r="J551" s="236">
        <v>0.65</v>
      </c>
      <c r="K551" s="236">
        <v>0.65</v>
      </c>
      <c r="L551" s="236">
        <v>0.65</v>
      </c>
      <c r="M551" s="236">
        <v>0.65</v>
      </c>
      <c r="N551" s="236">
        <v>0.65</v>
      </c>
      <c r="O551" s="236">
        <v>0.65</v>
      </c>
      <c r="P551" s="236">
        <v>0.65</v>
      </c>
      <c r="Q551" s="236">
        <v>0.65</v>
      </c>
      <c r="R551" s="236">
        <v>0.65</v>
      </c>
      <c r="S551" s="580"/>
      <c r="T551" s="236">
        <v>-0.15</v>
      </c>
      <c r="U551" s="94"/>
      <c r="V551" s="737">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35" hidden="1" customHeight="1" outlineLevel="2" x14ac:dyDescent="0.25">
      <c r="A552" s="107"/>
      <c r="B552" s="98"/>
      <c r="C552" s="18"/>
      <c r="D552" s="18"/>
      <c r="E552" s="18"/>
      <c r="F552" s="14"/>
      <c r="G552" s="94"/>
      <c r="H552" s="94"/>
      <c r="I552" s="106" t="s">
        <v>385</v>
      </c>
      <c r="J552" s="236">
        <v>0.65</v>
      </c>
      <c r="K552" s="236">
        <v>0.65</v>
      </c>
      <c r="L552" s="236">
        <v>0.65</v>
      </c>
      <c r="M552" s="236">
        <v>0.65</v>
      </c>
      <c r="N552" s="236">
        <v>0.65</v>
      </c>
      <c r="O552" s="236">
        <v>0.65</v>
      </c>
      <c r="P552" s="236">
        <v>0.65</v>
      </c>
      <c r="Q552" s="236">
        <v>0.65</v>
      </c>
      <c r="R552" s="236">
        <v>0.65</v>
      </c>
      <c r="S552" s="580"/>
      <c r="T552" s="236">
        <v>-0.15</v>
      </c>
      <c r="U552" s="94"/>
      <c r="V552" s="737">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35" hidden="1" customHeight="1" outlineLevel="2" x14ac:dyDescent="0.25">
      <c r="A553" s="107"/>
      <c r="B553" s="98"/>
      <c r="C553" s="18"/>
      <c r="D553" s="18"/>
      <c r="E553" s="18"/>
      <c r="F553" s="14"/>
      <c r="G553" s="94"/>
      <c r="H553" s="94"/>
      <c r="I553" s="106" t="s">
        <v>386</v>
      </c>
      <c r="J553" s="236">
        <v>0.81</v>
      </c>
      <c r="K553" s="236">
        <v>0.81</v>
      </c>
      <c r="L553" s="236">
        <v>0.81</v>
      </c>
      <c r="M553" s="236">
        <v>0.81</v>
      </c>
      <c r="N553" s="236">
        <v>0.81</v>
      </c>
      <c r="O553" s="236">
        <v>0.81</v>
      </c>
      <c r="P553" s="236">
        <v>0.81</v>
      </c>
      <c r="Q553" s="236">
        <v>0.81</v>
      </c>
      <c r="R553" s="236">
        <v>0.81</v>
      </c>
      <c r="S553" s="580"/>
      <c r="T553" s="236">
        <v>-0.13</v>
      </c>
      <c r="U553" s="94"/>
      <c r="V553" s="737">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35" hidden="1" customHeight="1" outlineLevel="2" x14ac:dyDescent="0.25">
      <c r="A554" s="107"/>
      <c r="B554" s="98"/>
      <c r="C554" s="18"/>
      <c r="D554" s="18"/>
      <c r="E554" s="18"/>
      <c r="F554" s="14"/>
      <c r="G554" s="94"/>
      <c r="H554" s="94"/>
      <c r="I554" s="106" t="s">
        <v>387</v>
      </c>
      <c r="J554" s="236">
        <v>0.78</v>
      </c>
      <c r="K554" s="236">
        <v>0.8</v>
      </c>
      <c r="L554" s="236">
        <v>0.8</v>
      </c>
      <c r="M554" s="236">
        <v>0.8</v>
      </c>
      <c r="N554" s="236">
        <v>0.8</v>
      </c>
      <c r="O554" s="236">
        <v>0.8</v>
      </c>
      <c r="P554" s="236">
        <v>0.8</v>
      </c>
      <c r="Q554" s="236">
        <v>0.8</v>
      </c>
      <c r="R554" s="236">
        <v>0.8</v>
      </c>
      <c r="S554" s="580"/>
      <c r="T554" s="236">
        <v>-0.1</v>
      </c>
      <c r="U554" s="94"/>
      <c r="V554" s="737">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35" hidden="1" customHeight="1" outlineLevel="2" x14ac:dyDescent="0.25">
      <c r="A555" s="107"/>
      <c r="B555" s="98"/>
      <c r="C555" s="18"/>
      <c r="D555" s="18"/>
      <c r="E555" s="18"/>
      <c r="F555" s="14"/>
      <c r="G555" s="94"/>
      <c r="H555" s="94"/>
      <c r="I555" s="106" t="s">
        <v>388</v>
      </c>
      <c r="J555" s="236">
        <v>0.76</v>
      </c>
      <c r="K555" s="236">
        <v>0.79</v>
      </c>
      <c r="L555" s="236">
        <v>0.79</v>
      </c>
      <c r="M555" s="236">
        <v>0.79</v>
      </c>
      <c r="N555" s="236">
        <v>0.79</v>
      </c>
      <c r="O555" s="236">
        <v>0.79</v>
      </c>
      <c r="P555" s="236">
        <v>0.79</v>
      </c>
      <c r="Q555" s="236">
        <v>0.79</v>
      </c>
      <c r="R555" s="236">
        <v>0.79</v>
      </c>
      <c r="S555" s="580"/>
      <c r="T555" s="236">
        <v>-0.05</v>
      </c>
      <c r="U555" s="94"/>
      <c r="V555" s="737">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35" hidden="1" customHeight="1" outlineLevel="2" x14ac:dyDescent="0.25">
      <c r="A556" s="107"/>
      <c r="B556" s="98"/>
      <c r="C556" s="18"/>
      <c r="D556" s="18"/>
      <c r="E556" s="18"/>
      <c r="F556" s="14"/>
      <c r="G556" s="94"/>
      <c r="H556" s="94"/>
      <c r="I556" s="106" t="s">
        <v>389</v>
      </c>
      <c r="J556" s="236">
        <v>0.76</v>
      </c>
      <c r="K556" s="236">
        <v>0.79</v>
      </c>
      <c r="L556" s="236">
        <v>0.79</v>
      </c>
      <c r="M556" s="236">
        <v>0.79</v>
      </c>
      <c r="N556" s="236">
        <v>0.79</v>
      </c>
      <c r="O556" s="236">
        <v>0.79</v>
      </c>
      <c r="P556" s="236">
        <v>0.79</v>
      </c>
      <c r="Q556" s="236">
        <v>0.79</v>
      </c>
      <c r="R556" s="236">
        <v>0.79</v>
      </c>
      <c r="S556" s="580"/>
      <c r="T556" s="236">
        <v>-0.05</v>
      </c>
      <c r="U556" s="94"/>
      <c r="V556" s="737">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35" hidden="1" customHeight="1" outlineLevel="2" x14ac:dyDescent="0.25">
      <c r="A557" s="107"/>
      <c r="B557" s="98"/>
      <c r="C557" s="18"/>
      <c r="D557" s="18"/>
      <c r="E557" s="18"/>
      <c r="F557" s="14"/>
      <c r="G557" s="94"/>
      <c r="H557" s="94"/>
      <c r="I557" s="106" t="s">
        <v>390</v>
      </c>
      <c r="J557" s="236">
        <v>0.71</v>
      </c>
      <c r="K557" s="236">
        <v>0.71</v>
      </c>
      <c r="L557" s="236">
        <v>0.71</v>
      </c>
      <c r="M557" s="236">
        <v>0.71</v>
      </c>
      <c r="N557" s="236">
        <v>0.71</v>
      </c>
      <c r="O557" s="236">
        <v>0.71</v>
      </c>
      <c r="P557" s="236">
        <v>0.71</v>
      </c>
      <c r="Q557" s="236">
        <v>0.71</v>
      </c>
      <c r="R557" s="236">
        <v>0.71</v>
      </c>
      <c r="S557" s="580"/>
      <c r="T557" s="236">
        <v>-0.15</v>
      </c>
      <c r="U557" s="94"/>
      <c r="V557" s="737">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35" hidden="1" customHeight="1" outlineLevel="2" x14ac:dyDescent="0.25">
      <c r="A558" s="107"/>
      <c r="B558" s="98"/>
      <c r="C558" s="18"/>
      <c r="D558" s="18"/>
      <c r="E558" s="18"/>
      <c r="F558" s="14"/>
      <c r="G558" s="94"/>
      <c r="H558" s="94"/>
      <c r="I558" s="106" t="s">
        <v>391</v>
      </c>
      <c r="J558" s="236">
        <v>0.7</v>
      </c>
      <c r="K558" s="236">
        <v>0.7</v>
      </c>
      <c r="L558" s="236">
        <v>0.7</v>
      </c>
      <c r="M558" s="236">
        <v>0.7</v>
      </c>
      <c r="N558" s="236">
        <v>0.7</v>
      </c>
      <c r="O558" s="236">
        <v>0.7</v>
      </c>
      <c r="P558" s="236">
        <v>0.7</v>
      </c>
      <c r="Q558" s="236">
        <v>0.7</v>
      </c>
      <c r="R558" s="236">
        <v>0.7</v>
      </c>
      <c r="S558" s="580"/>
      <c r="T558" s="236">
        <v>-0.15</v>
      </c>
      <c r="U558" s="94"/>
      <c r="V558" s="737">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35" hidden="1" customHeight="1" outlineLevel="2" x14ac:dyDescent="0.25">
      <c r="A559" s="107"/>
      <c r="B559" s="98"/>
      <c r="C559" s="18"/>
      <c r="D559" s="18"/>
      <c r="E559" s="18"/>
      <c r="F559" s="14"/>
      <c r="G559" s="94"/>
      <c r="H559" s="94"/>
      <c r="I559" s="106" t="s">
        <v>392</v>
      </c>
      <c r="J559" s="236">
        <v>0.68</v>
      </c>
      <c r="K559" s="236">
        <v>0.68</v>
      </c>
      <c r="L559" s="236">
        <v>0.68</v>
      </c>
      <c r="M559" s="236">
        <v>0.68</v>
      </c>
      <c r="N559" s="236">
        <v>0.68</v>
      </c>
      <c r="O559" s="236">
        <v>0.68</v>
      </c>
      <c r="P559" s="236">
        <v>0.68</v>
      </c>
      <c r="Q559" s="236">
        <v>0.68</v>
      </c>
      <c r="R559" s="236">
        <v>0.68</v>
      </c>
      <c r="S559" s="580"/>
      <c r="T559" s="236">
        <v>-0.15</v>
      </c>
      <c r="U559" s="94"/>
      <c r="V559" s="737">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35" hidden="1" customHeight="1" outlineLevel="2" x14ac:dyDescent="0.25">
      <c r="A560" s="107"/>
      <c r="B560" s="98"/>
      <c r="C560" s="18"/>
      <c r="D560" s="18"/>
      <c r="E560" s="18"/>
      <c r="F560" s="14"/>
      <c r="G560" s="94"/>
      <c r="H560" s="94"/>
      <c r="I560" s="106" t="s">
        <v>393</v>
      </c>
      <c r="J560" s="236">
        <v>0.65</v>
      </c>
      <c r="K560" s="236">
        <v>0.65</v>
      </c>
      <c r="L560" s="236">
        <v>0.65</v>
      </c>
      <c r="M560" s="236">
        <v>0.65</v>
      </c>
      <c r="N560" s="236">
        <v>0.65</v>
      </c>
      <c r="O560" s="236">
        <v>0.65</v>
      </c>
      <c r="P560" s="236">
        <v>0.65</v>
      </c>
      <c r="Q560" s="236">
        <v>0.65</v>
      </c>
      <c r="R560" s="236">
        <v>0.65</v>
      </c>
      <c r="S560" s="580"/>
      <c r="T560" s="236">
        <v>-0.15</v>
      </c>
      <c r="U560" s="94"/>
      <c r="V560" s="737">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35" hidden="1" customHeight="1" outlineLevel="2" x14ac:dyDescent="0.25">
      <c r="A561" s="107"/>
      <c r="B561" s="98"/>
      <c r="C561" s="18"/>
      <c r="D561" s="18"/>
      <c r="E561" s="18"/>
      <c r="F561" s="14"/>
      <c r="G561" s="94"/>
      <c r="H561" s="94" t="s">
        <v>796</v>
      </c>
      <c r="I561" s="106" t="s">
        <v>384</v>
      </c>
      <c r="J561" s="236">
        <v>0.65</v>
      </c>
      <c r="K561" s="236">
        <v>0.65</v>
      </c>
      <c r="L561" s="236">
        <v>0.65</v>
      </c>
      <c r="M561" s="236">
        <v>0.65</v>
      </c>
      <c r="N561" s="236">
        <v>0.65</v>
      </c>
      <c r="O561" s="236">
        <v>0.65</v>
      </c>
      <c r="P561" s="236">
        <v>0.65</v>
      </c>
      <c r="Q561" s="236">
        <v>0.65</v>
      </c>
      <c r="R561" s="236">
        <v>0.65</v>
      </c>
      <c r="S561" s="580"/>
      <c r="T561" s="236">
        <v>-0.15</v>
      </c>
      <c r="U561" s="94"/>
      <c r="V561" s="737">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35" hidden="1" customHeight="1" outlineLevel="2" x14ac:dyDescent="0.25">
      <c r="A562" s="107"/>
      <c r="B562" s="98"/>
      <c r="C562" s="18"/>
      <c r="D562" s="18"/>
      <c r="E562" s="18"/>
      <c r="F562" s="14"/>
      <c r="G562" s="94"/>
      <c r="H562" s="94"/>
      <c r="I562" s="106" t="s">
        <v>385</v>
      </c>
      <c r="J562" s="236">
        <v>0.65</v>
      </c>
      <c r="K562" s="236">
        <v>0.65</v>
      </c>
      <c r="L562" s="236">
        <v>0.65</v>
      </c>
      <c r="M562" s="236">
        <v>0.65</v>
      </c>
      <c r="N562" s="236">
        <v>0.65</v>
      </c>
      <c r="O562" s="236">
        <v>0.65</v>
      </c>
      <c r="P562" s="236">
        <v>0.65</v>
      </c>
      <c r="Q562" s="236">
        <v>0.65</v>
      </c>
      <c r="R562" s="236">
        <v>0.65</v>
      </c>
      <c r="S562" s="580"/>
      <c r="T562" s="236">
        <v>-0.15</v>
      </c>
      <c r="U562" s="94"/>
      <c r="V562" s="737">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35" hidden="1" customHeight="1" outlineLevel="2" x14ac:dyDescent="0.25">
      <c r="A563" s="107"/>
      <c r="B563" s="98"/>
      <c r="C563" s="18"/>
      <c r="D563" s="18"/>
      <c r="E563" s="18"/>
      <c r="F563" s="14"/>
      <c r="G563" s="94"/>
      <c r="H563" s="94"/>
      <c r="I563" s="106" t="s">
        <v>386</v>
      </c>
      <c r="J563" s="236">
        <v>0.81</v>
      </c>
      <c r="K563" s="236">
        <v>0.81</v>
      </c>
      <c r="L563" s="236">
        <v>0.81</v>
      </c>
      <c r="M563" s="236">
        <v>0.81</v>
      </c>
      <c r="N563" s="236">
        <v>0.81</v>
      </c>
      <c r="O563" s="236">
        <v>0.81</v>
      </c>
      <c r="P563" s="236">
        <v>0.81</v>
      </c>
      <c r="Q563" s="236">
        <v>0.81</v>
      </c>
      <c r="R563" s="236">
        <v>0.81</v>
      </c>
      <c r="S563" s="580"/>
      <c r="T563" s="236">
        <v>-0.13</v>
      </c>
      <c r="U563" s="94"/>
      <c r="V563" s="737">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35" hidden="1" customHeight="1" outlineLevel="2" x14ac:dyDescent="0.25">
      <c r="A564" s="107"/>
      <c r="B564" s="98"/>
      <c r="C564" s="18"/>
      <c r="D564" s="18"/>
      <c r="E564" s="18"/>
      <c r="F564" s="14"/>
      <c r="G564" s="94"/>
      <c r="H564" s="94"/>
      <c r="I564" s="106" t="s">
        <v>387</v>
      </c>
      <c r="J564" s="236">
        <v>0.78</v>
      </c>
      <c r="K564" s="236">
        <v>0.8</v>
      </c>
      <c r="L564" s="236">
        <v>0.8</v>
      </c>
      <c r="M564" s="236">
        <v>0.8</v>
      </c>
      <c r="N564" s="236">
        <v>0.8</v>
      </c>
      <c r="O564" s="236">
        <v>0.8</v>
      </c>
      <c r="P564" s="236">
        <v>0.8</v>
      </c>
      <c r="Q564" s="236">
        <v>0.8</v>
      </c>
      <c r="R564" s="236">
        <v>0.8</v>
      </c>
      <c r="S564" s="580"/>
      <c r="T564" s="236">
        <v>-0.1</v>
      </c>
      <c r="U564" s="94"/>
      <c r="V564" s="737">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35" hidden="1" customHeight="1" outlineLevel="2" x14ac:dyDescent="0.25">
      <c r="A565" s="107"/>
      <c r="B565" s="98"/>
      <c r="C565" s="18"/>
      <c r="D565" s="18"/>
      <c r="E565" s="18"/>
      <c r="F565" s="14"/>
      <c r="G565" s="94"/>
      <c r="H565" s="94"/>
      <c r="I565" s="106" t="s">
        <v>388</v>
      </c>
      <c r="J565" s="236">
        <v>0.77</v>
      </c>
      <c r="K565" s="236">
        <v>0.8</v>
      </c>
      <c r="L565" s="236">
        <v>0.8</v>
      </c>
      <c r="M565" s="236">
        <v>0.8</v>
      </c>
      <c r="N565" s="236">
        <v>0.8</v>
      </c>
      <c r="O565" s="236">
        <v>0.8</v>
      </c>
      <c r="P565" s="236">
        <v>0.8</v>
      </c>
      <c r="Q565" s="236">
        <v>0.8</v>
      </c>
      <c r="R565" s="236">
        <v>0.8</v>
      </c>
      <c r="S565" s="580"/>
      <c r="T565" s="236">
        <v>-0.05</v>
      </c>
      <c r="U565" s="94"/>
      <c r="V565" s="737">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35" hidden="1" customHeight="1" outlineLevel="2" x14ac:dyDescent="0.25">
      <c r="A566" s="107"/>
      <c r="B566" s="98"/>
      <c r="C566" s="18"/>
      <c r="D566" s="18"/>
      <c r="E566" s="18"/>
      <c r="F566" s="14"/>
      <c r="G566" s="94"/>
      <c r="H566" s="94"/>
      <c r="I566" s="106" t="s">
        <v>389</v>
      </c>
      <c r="J566" s="236">
        <v>0.77</v>
      </c>
      <c r="K566" s="236">
        <v>0.8</v>
      </c>
      <c r="L566" s="236">
        <v>0.8</v>
      </c>
      <c r="M566" s="236">
        <v>0.8</v>
      </c>
      <c r="N566" s="236">
        <v>0.8</v>
      </c>
      <c r="O566" s="236">
        <v>0.8</v>
      </c>
      <c r="P566" s="236">
        <v>0.8</v>
      </c>
      <c r="Q566" s="236">
        <v>0.8</v>
      </c>
      <c r="R566" s="236">
        <v>0.8</v>
      </c>
      <c r="S566" s="580"/>
      <c r="T566" s="236">
        <v>-0.05</v>
      </c>
      <c r="U566" s="94"/>
      <c r="V566" s="737">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35" hidden="1" customHeight="1" outlineLevel="2" x14ac:dyDescent="0.25">
      <c r="A567" s="107"/>
      <c r="B567" s="98"/>
      <c r="C567" s="18"/>
      <c r="D567" s="18"/>
      <c r="E567" s="18"/>
      <c r="F567" s="14"/>
      <c r="G567" s="94"/>
      <c r="H567" s="94"/>
      <c r="I567" s="106" t="s">
        <v>390</v>
      </c>
      <c r="J567" s="236">
        <v>0.71</v>
      </c>
      <c r="K567" s="236">
        <v>0.71</v>
      </c>
      <c r="L567" s="236">
        <v>0.71</v>
      </c>
      <c r="M567" s="236">
        <v>0.71</v>
      </c>
      <c r="N567" s="236">
        <v>0.71</v>
      </c>
      <c r="O567" s="236">
        <v>0.71</v>
      </c>
      <c r="P567" s="236">
        <v>0.71</v>
      </c>
      <c r="Q567" s="236">
        <v>0.71</v>
      </c>
      <c r="R567" s="236">
        <v>0.71</v>
      </c>
      <c r="S567" s="580"/>
      <c r="T567" s="236">
        <v>-0.15</v>
      </c>
      <c r="U567" s="94"/>
      <c r="V567" s="737">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35" hidden="1" customHeight="1" outlineLevel="2" x14ac:dyDescent="0.25">
      <c r="A568" s="107"/>
      <c r="B568" s="98"/>
      <c r="C568" s="18"/>
      <c r="D568" s="18"/>
      <c r="E568" s="18"/>
      <c r="F568" s="14"/>
      <c r="G568" s="94"/>
      <c r="H568" s="94"/>
      <c r="I568" s="106" t="s">
        <v>391</v>
      </c>
      <c r="J568" s="236">
        <v>0.7</v>
      </c>
      <c r="K568" s="236">
        <v>0.7</v>
      </c>
      <c r="L568" s="236">
        <v>0.7</v>
      </c>
      <c r="M568" s="236">
        <v>0.7</v>
      </c>
      <c r="N568" s="236">
        <v>0.7</v>
      </c>
      <c r="O568" s="236">
        <v>0.7</v>
      </c>
      <c r="P568" s="236">
        <v>0.7</v>
      </c>
      <c r="Q568" s="236">
        <v>0.7</v>
      </c>
      <c r="R568" s="236">
        <v>0.7</v>
      </c>
      <c r="S568" s="580"/>
      <c r="T568" s="236">
        <v>-0.15</v>
      </c>
      <c r="U568" s="94"/>
      <c r="V568" s="737">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35" hidden="1" customHeight="1" outlineLevel="2" x14ac:dyDescent="0.25">
      <c r="A569" s="107"/>
      <c r="B569" s="98"/>
      <c r="C569" s="18"/>
      <c r="D569" s="18"/>
      <c r="E569" s="18"/>
      <c r="F569" s="14"/>
      <c r="G569" s="94"/>
      <c r="H569" s="94"/>
      <c r="I569" s="106" t="s">
        <v>392</v>
      </c>
      <c r="J569" s="236">
        <v>0.68</v>
      </c>
      <c r="K569" s="236">
        <v>0.68</v>
      </c>
      <c r="L569" s="236">
        <v>0.68</v>
      </c>
      <c r="M569" s="236">
        <v>0.68</v>
      </c>
      <c r="N569" s="236">
        <v>0.68</v>
      </c>
      <c r="O569" s="236">
        <v>0.68</v>
      </c>
      <c r="P569" s="236">
        <v>0.68</v>
      </c>
      <c r="Q569" s="236">
        <v>0.68</v>
      </c>
      <c r="R569" s="236">
        <v>0.68</v>
      </c>
      <c r="S569" s="580"/>
      <c r="T569" s="236">
        <v>-0.15</v>
      </c>
      <c r="U569" s="94"/>
      <c r="V569" s="737">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35" hidden="1" customHeight="1" outlineLevel="2" x14ac:dyDescent="0.25">
      <c r="A570" s="107"/>
      <c r="B570" s="98"/>
      <c r="C570" s="18"/>
      <c r="D570" s="18"/>
      <c r="E570" s="18"/>
      <c r="F570" s="14"/>
      <c r="G570" s="94"/>
      <c r="H570" s="94"/>
      <c r="I570" s="106" t="s">
        <v>393</v>
      </c>
      <c r="J570" s="236">
        <v>0.65</v>
      </c>
      <c r="K570" s="236">
        <v>0.65</v>
      </c>
      <c r="L570" s="236">
        <v>0.65</v>
      </c>
      <c r="M570" s="236">
        <v>0.65</v>
      </c>
      <c r="N570" s="236">
        <v>0.65</v>
      </c>
      <c r="O570" s="236">
        <v>0.65</v>
      </c>
      <c r="P570" s="236">
        <v>0.65</v>
      </c>
      <c r="Q570" s="236">
        <v>0.65</v>
      </c>
      <c r="R570" s="236">
        <v>0.65</v>
      </c>
      <c r="S570" s="580"/>
      <c r="T570" s="236">
        <v>-0.15</v>
      </c>
      <c r="U570" s="94"/>
      <c r="V570" s="737">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35" hidden="1" customHeight="1" outlineLevel="2" x14ac:dyDescent="0.25">
      <c r="A571" s="107"/>
      <c r="B571" s="98"/>
      <c r="C571" s="18"/>
      <c r="D571" s="18"/>
      <c r="E571" s="18"/>
      <c r="F571" s="14"/>
      <c r="G571" s="94"/>
      <c r="H571" s="94" t="s">
        <v>797</v>
      </c>
      <c r="I571" s="106" t="s">
        <v>384</v>
      </c>
      <c r="J571" s="236">
        <v>0.65</v>
      </c>
      <c r="K571" s="236">
        <v>0.65</v>
      </c>
      <c r="L571" s="236">
        <v>0.65</v>
      </c>
      <c r="M571" s="236">
        <v>0.65</v>
      </c>
      <c r="N571" s="236">
        <v>0.65</v>
      </c>
      <c r="O571" s="236">
        <v>0.65</v>
      </c>
      <c r="P571" s="236">
        <v>0.65</v>
      </c>
      <c r="Q571" s="236">
        <v>0.65</v>
      </c>
      <c r="R571" s="236">
        <v>0.65</v>
      </c>
      <c r="S571" s="580"/>
      <c r="T571" s="236">
        <v>-0.15</v>
      </c>
      <c r="U571" s="94"/>
      <c r="V571" s="737">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35" hidden="1" customHeight="1" outlineLevel="2" x14ac:dyDescent="0.25">
      <c r="A572" s="107"/>
      <c r="B572" s="98"/>
      <c r="C572" s="18"/>
      <c r="D572" s="18"/>
      <c r="E572" s="18"/>
      <c r="F572" s="14"/>
      <c r="G572" s="94"/>
      <c r="H572" s="94"/>
      <c r="I572" s="106" t="s">
        <v>385</v>
      </c>
      <c r="J572" s="236">
        <v>0.65</v>
      </c>
      <c r="K572" s="236">
        <v>0.65</v>
      </c>
      <c r="L572" s="236">
        <v>0.65</v>
      </c>
      <c r="M572" s="236">
        <v>0.65</v>
      </c>
      <c r="N572" s="236">
        <v>0.65</v>
      </c>
      <c r="O572" s="236">
        <v>0.65</v>
      </c>
      <c r="P572" s="236">
        <v>0.65</v>
      </c>
      <c r="Q572" s="236">
        <v>0.65</v>
      </c>
      <c r="R572" s="236">
        <v>0.65</v>
      </c>
      <c r="S572" s="580"/>
      <c r="T572" s="236">
        <v>-0.15</v>
      </c>
      <c r="U572" s="94"/>
      <c r="V572" s="737">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35" hidden="1" customHeight="1" outlineLevel="2" x14ac:dyDescent="0.25">
      <c r="A573" s="107"/>
      <c r="B573" s="98"/>
      <c r="C573" s="18"/>
      <c r="D573" s="18"/>
      <c r="E573" s="18"/>
      <c r="F573" s="14"/>
      <c r="G573" s="94"/>
      <c r="H573" s="94"/>
      <c r="I573" s="106" t="s">
        <v>386</v>
      </c>
      <c r="J573" s="236">
        <v>0.81</v>
      </c>
      <c r="K573" s="236">
        <v>0.81</v>
      </c>
      <c r="L573" s="236">
        <v>0.81</v>
      </c>
      <c r="M573" s="236">
        <v>0.81</v>
      </c>
      <c r="N573" s="236">
        <v>0.81</v>
      </c>
      <c r="O573" s="236">
        <v>0.81</v>
      </c>
      <c r="P573" s="236">
        <v>0.81</v>
      </c>
      <c r="Q573" s="236">
        <v>0.81</v>
      </c>
      <c r="R573" s="236">
        <v>0.81</v>
      </c>
      <c r="S573" s="580"/>
      <c r="T573" s="236">
        <v>-0.13</v>
      </c>
      <c r="U573" s="94"/>
      <c r="V573" s="737">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35" hidden="1" customHeight="1" outlineLevel="2" x14ac:dyDescent="0.25">
      <c r="A574" s="107"/>
      <c r="B574" s="98"/>
      <c r="C574" s="18"/>
      <c r="D574" s="18"/>
      <c r="E574" s="18"/>
      <c r="F574" s="14"/>
      <c r="G574" s="94"/>
      <c r="H574" s="94"/>
      <c r="I574" s="106" t="s">
        <v>387</v>
      </c>
      <c r="J574" s="236">
        <v>0.78</v>
      </c>
      <c r="K574" s="236">
        <v>0.8</v>
      </c>
      <c r="L574" s="236">
        <v>0.8</v>
      </c>
      <c r="M574" s="236">
        <v>0.8</v>
      </c>
      <c r="N574" s="236">
        <v>0.8</v>
      </c>
      <c r="O574" s="236">
        <v>0.8</v>
      </c>
      <c r="P574" s="236">
        <v>0.8</v>
      </c>
      <c r="Q574" s="236">
        <v>0.8</v>
      </c>
      <c r="R574" s="236">
        <v>0.8</v>
      </c>
      <c r="S574" s="580"/>
      <c r="T574" s="236">
        <v>-0.1</v>
      </c>
      <c r="U574" s="94"/>
      <c r="V574" s="737">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35" hidden="1" customHeight="1" outlineLevel="2" x14ac:dyDescent="0.25">
      <c r="A575" s="107"/>
      <c r="B575" s="98"/>
      <c r="C575" s="18"/>
      <c r="D575" s="18"/>
      <c r="E575" s="18"/>
      <c r="F575" s="14"/>
      <c r="G575" s="94"/>
      <c r="H575" s="94"/>
      <c r="I575" s="106" t="s">
        <v>388</v>
      </c>
      <c r="J575" s="236">
        <v>0.77</v>
      </c>
      <c r="K575" s="236">
        <v>0.8</v>
      </c>
      <c r="L575" s="236">
        <v>0.8</v>
      </c>
      <c r="M575" s="236">
        <v>0.8</v>
      </c>
      <c r="N575" s="236">
        <v>0.8</v>
      </c>
      <c r="O575" s="236">
        <v>0.8</v>
      </c>
      <c r="P575" s="236">
        <v>0.8</v>
      </c>
      <c r="Q575" s="236">
        <v>0.8</v>
      </c>
      <c r="R575" s="236">
        <v>0.8</v>
      </c>
      <c r="S575" s="580"/>
      <c r="T575" s="236">
        <v>-0.05</v>
      </c>
      <c r="U575" s="94"/>
      <c r="V575" s="737">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35" hidden="1" customHeight="1" outlineLevel="2" x14ac:dyDescent="0.25">
      <c r="A576" s="107"/>
      <c r="B576" s="98"/>
      <c r="C576" s="18"/>
      <c r="D576" s="18"/>
      <c r="E576" s="18"/>
      <c r="F576" s="14"/>
      <c r="G576" s="94"/>
      <c r="H576" s="94"/>
      <c r="I576" s="106" t="s">
        <v>389</v>
      </c>
      <c r="J576" s="236">
        <v>0.77</v>
      </c>
      <c r="K576" s="236">
        <v>0.8</v>
      </c>
      <c r="L576" s="236">
        <v>0.8</v>
      </c>
      <c r="M576" s="236">
        <v>0.8</v>
      </c>
      <c r="N576" s="236">
        <v>0.8</v>
      </c>
      <c r="O576" s="236">
        <v>0.8</v>
      </c>
      <c r="P576" s="236">
        <v>0.8</v>
      </c>
      <c r="Q576" s="236">
        <v>0.8</v>
      </c>
      <c r="R576" s="236">
        <v>0.8</v>
      </c>
      <c r="S576" s="580"/>
      <c r="T576" s="236">
        <v>-0.05</v>
      </c>
      <c r="U576" s="94"/>
      <c r="V576" s="737">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35" hidden="1" customHeight="1" outlineLevel="2" x14ac:dyDescent="0.25">
      <c r="A577" s="107"/>
      <c r="B577" s="98"/>
      <c r="C577" s="18"/>
      <c r="D577" s="18"/>
      <c r="E577" s="18"/>
      <c r="F577" s="14"/>
      <c r="G577" s="94"/>
      <c r="H577" s="94"/>
      <c r="I577" s="106" t="s">
        <v>390</v>
      </c>
      <c r="J577" s="236">
        <v>0.71</v>
      </c>
      <c r="K577" s="236">
        <v>0.71</v>
      </c>
      <c r="L577" s="236">
        <v>0.71</v>
      </c>
      <c r="M577" s="236">
        <v>0.71</v>
      </c>
      <c r="N577" s="236">
        <v>0.71</v>
      </c>
      <c r="O577" s="236">
        <v>0.71</v>
      </c>
      <c r="P577" s="236">
        <v>0.71</v>
      </c>
      <c r="Q577" s="236">
        <v>0.71</v>
      </c>
      <c r="R577" s="236">
        <v>0.71</v>
      </c>
      <c r="S577" s="580"/>
      <c r="T577" s="236">
        <v>-0.15</v>
      </c>
      <c r="U577" s="94"/>
      <c r="V577" s="737">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35" hidden="1" customHeight="1" outlineLevel="2" x14ac:dyDescent="0.25">
      <c r="A578" s="107"/>
      <c r="B578" s="98"/>
      <c r="C578" s="18"/>
      <c r="D578" s="18"/>
      <c r="E578" s="18"/>
      <c r="F578" s="14"/>
      <c r="G578" s="94"/>
      <c r="H578" s="94"/>
      <c r="I578" s="106" t="s">
        <v>391</v>
      </c>
      <c r="J578" s="236">
        <v>0.7</v>
      </c>
      <c r="K578" s="236">
        <v>0.7</v>
      </c>
      <c r="L578" s="236">
        <v>0.7</v>
      </c>
      <c r="M578" s="236">
        <v>0.7</v>
      </c>
      <c r="N578" s="236">
        <v>0.7</v>
      </c>
      <c r="O578" s="236">
        <v>0.7</v>
      </c>
      <c r="P578" s="236">
        <v>0.7</v>
      </c>
      <c r="Q578" s="236">
        <v>0.7</v>
      </c>
      <c r="R578" s="236">
        <v>0.7</v>
      </c>
      <c r="S578" s="580"/>
      <c r="T578" s="236">
        <v>-0.15</v>
      </c>
      <c r="U578" s="94"/>
      <c r="V578" s="737">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35" hidden="1" customHeight="1" outlineLevel="2" x14ac:dyDescent="0.25">
      <c r="A579" s="107"/>
      <c r="B579" s="98"/>
      <c r="C579" s="18"/>
      <c r="D579" s="18"/>
      <c r="E579" s="18"/>
      <c r="F579" s="14"/>
      <c r="G579" s="94"/>
      <c r="H579" s="94"/>
      <c r="I579" s="106" t="s">
        <v>392</v>
      </c>
      <c r="J579" s="236">
        <v>0.68</v>
      </c>
      <c r="K579" s="236">
        <v>0.68</v>
      </c>
      <c r="L579" s="236">
        <v>0.68</v>
      </c>
      <c r="M579" s="236">
        <v>0.68</v>
      </c>
      <c r="N579" s="236">
        <v>0.68</v>
      </c>
      <c r="O579" s="236">
        <v>0.68</v>
      </c>
      <c r="P579" s="236">
        <v>0.68</v>
      </c>
      <c r="Q579" s="236">
        <v>0.68</v>
      </c>
      <c r="R579" s="236">
        <v>0.68</v>
      </c>
      <c r="S579" s="580"/>
      <c r="T579" s="236">
        <v>-0.15</v>
      </c>
      <c r="U579" s="94"/>
      <c r="V579" s="737">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35" hidden="1" customHeight="1" outlineLevel="2" x14ac:dyDescent="0.25">
      <c r="A580" s="107"/>
      <c r="B580" s="98"/>
      <c r="C580" s="18"/>
      <c r="D580" s="18"/>
      <c r="E580" s="18"/>
      <c r="F580" s="14"/>
      <c r="G580" s="94"/>
      <c r="H580" s="94"/>
      <c r="I580" s="106" t="s">
        <v>393</v>
      </c>
      <c r="J580" s="236">
        <v>0.65</v>
      </c>
      <c r="K580" s="236">
        <v>0.65</v>
      </c>
      <c r="L580" s="236">
        <v>0.65</v>
      </c>
      <c r="M580" s="236">
        <v>0.65</v>
      </c>
      <c r="N580" s="236">
        <v>0.65</v>
      </c>
      <c r="O580" s="236">
        <v>0.65</v>
      </c>
      <c r="P580" s="236">
        <v>0.65</v>
      </c>
      <c r="Q580" s="236">
        <v>0.65</v>
      </c>
      <c r="R580" s="236">
        <v>0.65</v>
      </c>
      <c r="S580" s="580"/>
      <c r="T580" s="236">
        <v>-0.15</v>
      </c>
      <c r="U580" s="94"/>
      <c r="V580" s="737">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118</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120</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111</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35" customHeight="1" outlineLevel="1" collapsed="1" x14ac:dyDescent="0.25">
      <c r="A587" s="107"/>
      <c r="B587" s="98"/>
      <c r="C587" s="13"/>
      <c r="D587" s="13">
        <v>0</v>
      </c>
      <c r="E587" s="13" t="s">
        <v>1</v>
      </c>
      <c r="F587" s="72"/>
      <c r="G587" s="73" t="s">
        <v>1073</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901" t="s">
        <v>1076</v>
      </c>
      <c r="H588" s="901"/>
      <c r="I588" s="901"/>
      <c r="J588" s="901"/>
      <c r="K588" s="901"/>
      <c r="L588" s="901"/>
      <c r="M588" s="901"/>
      <c r="N588" s="901"/>
      <c r="O588" s="901"/>
      <c r="P588" s="901"/>
      <c r="Q588" s="901"/>
      <c r="R588" s="901"/>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3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3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3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35" customHeight="1" outlineLevel="1" x14ac:dyDescent="0.25">
      <c r="A592" s="107"/>
      <c r="B592" s="98"/>
      <c r="C592" s="18"/>
      <c r="D592" s="18"/>
      <c r="E592" s="18"/>
      <c r="F592" s="18"/>
      <c r="G592" s="18"/>
      <c r="H592" s="18"/>
      <c r="I592" s="18"/>
      <c r="J592" s="18"/>
      <c r="K592" s="18"/>
      <c r="L592" s="24"/>
      <c r="M592" s="140" t="s">
        <v>456</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3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35" customHeight="1" outlineLevel="1" x14ac:dyDescent="0.25">
      <c r="A594" s="107"/>
      <c r="B594" s="98"/>
      <c r="C594" s="18"/>
      <c r="D594" s="18"/>
      <c r="E594" s="18"/>
      <c r="F594" s="18"/>
      <c r="G594" s="24"/>
      <c r="H594" s="24"/>
      <c r="I594" s="24" t="s">
        <v>156</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114</v>
      </c>
      <c r="D595" s="18"/>
      <c r="E595" s="18"/>
      <c r="F595" s="18"/>
      <c r="G595" s="24"/>
      <c r="H595" s="24"/>
      <c r="I595" s="24"/>
      <c r="J595" s="87" t="s">
        <v>115</v>
      </c>
      <c r="K595" s="87" t="s">
        <v>115</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35" customHeight="1" outlineLevel="1" x14ac:dyDescent="0.25">
      <c r="A597" s="107"/>
      <c r="B597" s="98"/>
      <c r="C597" s="18"/>
      <c r="D597" s="18"/>
      <c r="E597" s="18"/>
      <c r="F597" s="14"/>
      <c r="G597" s="89"/>
      <c r="H597" s="89"/>
      <c r="I597" s="104" t="s">
        <v>1074</v>
      </c>
      <c r="J597" s="89"/>
      <c r="K597" s="89"/>
      <c r="L597" s="89" t="s">
        <v>1095</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35" customHeight="1" outlineLevel="1" x14ac:dyDescent="0.25">
      <c r="A598" s="107"/>
      <c r="B598" s="98"/>
      <c r="C598" s="18"/>
      <c r="D598" s="18"/>
      <c r="E598" s="18"/>
      <c r="F598" s="14"/>
      <c r="G598" s="89"/>
      <c r="H598" s="89"/>
      <c r="I598" s="104" t="s">
        <v>1075</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3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3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118</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183</v>
      </c>
      <c r="S602" s="40"/>
      <c r="T602" s="96"/>
      <c r="U602" s="96"/>
      <c r="V602" s="97" t="s">
        <v>119</v>
      </c>
      <c r="W602" s="97"/>
      <c r="X602" s="97"/>
      <c r="Y602" s="97"/>
      <c r="Z602" s="97"/>
      <c r="AA602" s="97"/>
      <c r="AB602" s="97"/>
      <c r="AC602" s="97"/>
      <c r="AD602" s="97"/>
      <c r="AE602" s="42" t="s">
        <v>120</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111</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35" customHeight="1" outlineLevel="1" collapsed="1" x14ac:dyDescent="0.25">
      <c r="A607" s="107"/>
      <c r="B607" s="98"/>
      <c r="C607" s="13"/>
      <c r="D607" s="13">
        <v>0</v>
      </c>
      <c r="E607" s="13" t="s">
        <v>1</v>
      </c>
      <c r="F607" s="72"/>
      <c r="G607" s="73" t="s">
        <v>190</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35" customHeight="1" outlineLevel="1" x14ac:dyDescent="0.25">
      <c r="A608" s="107"/>
      <c r="B608" s="98"/>
      <c r="C608" s="13"/>
      <c r="D608" s="13"/>
      <c r="E608" s="18"/>
      <c r="F608" s="76"/>
      <c r="G608" s="77" t="s">
        <v>191</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3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3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35" customHeight="1" outlineLevel="1" x14ac:dyDescent="0.25">
      <c r="A611" s="107"/>
      <c r="B611" s="98"/>
      <c r="C611" s="18"/>
      <c r="D611" s="18"/>
      <c r="E611" s="18"/>
      <c r="F611" s="18"/>
      <c r="G611" s="23"/>
      <c r="H611" s="23"/>
      <c r="I611" s="23"/>
      <c r="J611" s="23"/>
      <c r="K611" s="23"/>
      <c r="L611" s="18"/>
      <c r="M611" s="144"/>
      <c r="N611" s="47" t="s">
        <v>834</v>
      </c>
      <c r="O611" s="144"/>
      <c r="P611" s="47" t="s">
        <v>831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35" customHeight="1" outlineLevel="1" x14ac:dyDescent="0.25">
      <c r="A612" s="107"/>
      <c r="B612" s="98"/>
      <c r="C612" s="18"/>
      <c r="D612" s="18"/>
      <c r="E612" s="18"/>
      <c r="F612" s="18"/>
      <c r="G612" s="18"/>
      <c r="H612" s="18"/>
      <c r="I612" s="18"/>
      <c r="J612" s="18"/>
      <c r="K612" s="18"/>
      <c r="L612" s="18"/>
      <c r="M612" s="18"/>
      <c r="N612" s="47" t="s">
        <v>833</v>
      </c>
      <c r="O612" s="18"/>
      <c r="P612" s="47" t="s">
        <v>832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35" customHeight="1" outlineLevel="1" x14ac:dyDescent="0.25">
      <c r="A613" s="107"/>
      <c r="B613" s="98"/>
      <c r="C613" s="18"/>
      <c r="D613" s="18"/>
      <c r="E613" s="18"/>
      <c r="F613" s="18"/>
      <c r="G613" s="24"/>
      <c r="H613" s="24"/>
      <c r="I613" s="24"/>
      <c r="J613" s="24"/>
      <c r="K613" s="24"/>
      <c r="L613" s="24"/>
      <c r="M613" s="24"/>
      <c r="N613" s="24" t="s">
        <v>807</v>
      </c>
      <c r="O613" s="24"/>
      <c r="P613" s="24" t="s">
        <v>808</v>
      </c>
      <c r="Q613" s="23"/>
      <c r="R613" s="24"/>
      <c r="S613" s="102" t="s">
        <v>194</v>
      </c>
      <c r="T613" s="102"/>
      <c r="U613" s="24"/>
      <c r="V613" s="25" t="s">
        <v>188</v>
      </c>
      <c r="W613" s="25"/>
      <c r="X613" s="25"/>
      <c r="Y613" s="25"/>
      <c r="Z613" s="25"/>
      <c r="AA613" s="25"/>
      <c r="AB613" s="25"/>
      <c r="AC613" s="246" t="s">
        <v>886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35" customHeight="1" outlineLevel="1" x14ac:dyDescent="0.25">
      <c r="A614" s="107"/>
      <c r="B614" s="98"/>
      <c r="C614" s="18"/>
      <c r="D614" s="18"/>
      <c r="E614" s="18"/>
      <c r="F614" s="18"/>
      <c r="G614" s="18"/>
      <c r="H614" s="18" t="s">
        <v>803</v>
      </c>
      <c r="I614" s="24" t="s">
        <v>156</v>
      </c>
      <c r="J614" s="24" t="s">
        <v>195</v>
      </c>
      <c r="K614" s="24" t="s">
        <v>196</v>
      </c>
      <c r="L614" s="24" t="s">
        <v>198</v>
      </c>
      <c r="M614" s="24"/>
      <c r="N614" s="24" t="s">
        <v>197</v>
      </c>
      <c r="O614" s="24"/>
      <c r="P614" s="24" t="s">
        <v>197</v>
      </c>
      <c r="Q614" s="23"/>
      <c r="R614" s="24"/>
      <c r="S614" s="24" t="s">
        <v>200</v>
      </c>
      <c r="T614" s="24" t="s">
        <v>199</v>
      </c>
      <c r="U614" s="24"/>
      <c r="V614" s="25"/>
      <c r="W614" s="25"/>
      <c r="X614" s="25"/>
      <c r="Y614" s="25"/>
      <c r="Z614" s="25"/>
      <c r="AA614" s="25"/>
      <c r="AB614" s="25"/>
      <c r="AC614" s="25" t="s">
        <v>809</v>
      </c>
      <c r="AD614" s="25" t="s">
        <v>887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114</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35" customHeight="1" outlineLevel="1" x14ac:dyDescent="0.25">
      <c r="A617" s="107"/>
      <c r="B617" s="98"/>
      <c r="C617" s="18"/>
      <c r="D617" s="18"/>
      <c r="E617" s="18"/>
      <c r="F617" s="14"/>
      <c r="H617" s="109" t="s">
        <v>819</v>
      </c>
      <c r="I617" s="104" t="s">
        <v>384</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35" customHeight="1" outlineLevel="1" x14ac:dyDescent="0.25">
      <c r="A618" s="107"/>
      <c r="B618" s="98"/>
      <c r="C618" s="18"/>
      <c r="D618" s="18"/>
      <c r="E618" s="18"/>
      <c r="F618" s="14"/>
      <c r="I618" s="104" t="s">
        <v>385</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35" customHeight="1" outlineLevel="1" x14ac:dyDescent="0.25">
      <c r="A619" s="107"/>
      <c r="B619" s="98"/>
      <c r="C619" s="18"/>
      <c r="D619" s="18"/>
      <c r="E619" s="18"/>
      <c r="F619" s="14"/>
      <c r="I619" s="104" t="s">
        <v>386</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35" customHeight="1" outlineLevel="1" x14ac:dyDescent="0.25">
      <c r="A620" s="107"/>
      <c r="B620" s="98"/>
      <c r="C620" s="18"/>
      <c r="D620" s="18"/>
      <c r="E620" s="18"/>
      <c r="F620" s="14"/>
      <c r="I620" s="104" t="s">
        <v>387</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35" customHeight="1" outlineLevel="1" x14ac:dyDescent="0.25">
      <c r="A621" s="107"/>
      <c r="B621" s="98"/>
      <c r="C621" s="18"/>
      <c r="D621" s="18"/>
      <c r="E621" s="18"/>
      <c r="F621" s="14"/>
      <c r="I621" s="104" t="s">
        <v>388</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35" customHeight="1" outlineLevel="1" x14ac:dyDescent="0.25">
      <c r="A622" s="107"/>
      <c r="B622" s="98"/>
      <c r="C622" s="18"/>
      <c r="D622" s="18"/>
      <c r="E622" s="18"/>
      <c r="F622" s="14"/>
      <c r="I622" s="104" t="s">
        <v>389</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35" customHeight="1" outlineLevel="1" x14ac:dyDescent="0.25">
      <c r="A623" s="107"/>
      <c r="B623" s="98"/>
      <c r="C623" s="18"/>
      <c r="D623" s="18"/>
      <c r="E623" s="18"/>
      <c r="F623" s="14"/>
      <c r="I623" s="104" t="s">
        <v>390</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35" customHeight="1" outlineLevel="1" x14ac:dyDescent="0.25">
      <c r="A624" s="107"/>
      <c r="B624" s="98"/>
      <c r="C624" s="18"/>
      <c r="D624" s="18"/>
      <c r="E624" s="18"/>
      <c r="F624" s="14"/>
      <c r="I624" s="104" t="s">
        <v>391</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35" customHeight="1" outlineLevel="1" x14ac:dyDescent="0.25">
      <c r="A625" s="107"/>
      <c r="B625" s="98"/>
      <c r="C625" s="18"/>
      <c r="D625" s="18"/>
      <c r="E625" s="18"/>
      <c r="F625" s="14"/>
      <c r="I625" s="104" t="s">
        <v>392</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35" customHeight="1" outlineLevel="1" x14ac:dyDescent="0.25">
      <c r="A626" s="107"/>
      <c r="B626" s="98"/>
      <c r="C626" s="18"/>
      <c r="D626" s="18"/>
      <c r="E626" s="18"/>
      <c r="F626" s="14"/>
      <c r="I626" s="104" t="s">
        <v>393</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35" customHeight="1" outlineLevel="2" x14ac:dyDescent="0.25">
      <c r="A627" s="107"/>
      <c r="B627" s="98"/>
      <c r="C627" s="18"/>
      <c r="D627" s="18"/>
      <c r="E627" s="18"/>
      <c r="F627" s="14"/>
      <c r="H627" s="109" t="s">
        <v>397</v>
      </c>
      <c r="I627" s="104" t="s">
        <v>384</v>
      </c>
      <c r="J627" s="813">
        <f t="shared" ref="J627:K628" si="79">J$618</f>
        <v>0.68</v>
      </c>
      <c r="K627" s="813">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35" customHeight="1" outlineLevel="2" x14ac:dyDescent="0.25">
      <c r="A628" s="107"/>
      <c r="B628" s="98"/>
      <c r="C628" s="18"/>
      <c r="D628" s="18"/>
      <c r="E628" s="18"/>
      <c r="F628" s="14"/>
      <c r="I628" s="104" t="s">
        <v>385</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35" customHeight="1" outlineLevel="2" x14ac:dyDescent="0.25">
      <c r="A629" s="107"/>
      <c r="B629" s="98"/>
      <c r="C629" s="18"/>
      <c r="D629" s="18"/>
      <c r="E629" s="18"/>
      <c r="F629" s="14"/>
      <c r="I629" s="104" t="s">
        <v>386</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35" customHeight="1" outlineLevel="2" x14ac:dyDescent="0.25">
      <c r="A630" s="107"/>
      <c r="B630" s="98"/>
      <c r="C630" s="18"/>
      <c r="D630" s="18"/>
      <c r="E630" s="18"/>
      <c r="F630" s="14"/>
      <c r="I630" s="104" t="s">
        <v>387</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35" customHeight="1" outlineLevel="2" x14ac:dyDescent="0.25">
      <c r="A631" s="107"/>
      <c r="B631" s="98"/>
      <c r="C631" s="18"/>
      <c r="D631" s="18"/>
      <c r="E631" s="18"/>
      <c r="F631" s="14"/>
      <c r="I631" s="104" t="s">
        <v>388</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35" customHeight="1" outlineLevel="2" x14ac:dyDescent="0.25">
      <c r="A632" s="107"/>
      <c r="B632" s="98"/>
      <c r="C632" s="18"/>
      <c r="D632" s="18"/>
      <c r="E632" s="18"/>
      <c r="F632" s="14"/>
      <c r="I632" s="104" t="s">
        <v>389</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35" customHeight="1" outlineLevel="2" x14ac:dyDescent="0.25">
      <c r="A633" s="107"/>
      <c r="B633" s="98"/>
      <c r="C633" s="18"/>
      <c r="D633" s="18"/>
      <c r="E633" s="18"/>
      <c r="F633" s="14"/>
      <c r="I633" s="104" t="s">
        <v>390</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35" customHeight="1" outlineLevel="2" x14ac:dyDescent="0.25">
      <c r="A634" s="107"/>
      <c r="B634" s="98"/>
      <c r="C634" s="18"/>
      <c r="D634" s="18"/>
      <c r="E634" s="18"/>
      <c r="F634" s="14"/>
      <c r="I634" s="104" t="s">
        <v>391</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35" customHeight="1" outlineLevel="2" x14ac:dyDescent="0.25">
      <c r="A635" s="107"/>
      <c r="B635" s="98"/>
      <c r="C635" s="18"/>
      <c r="D635" s="18"/>
      <c r="E635" s="18"/>
      <c r="F635" s="14"/>
      <c r="I635" s="104" t="s">
        <v>392</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35" customHeight="1" outlineLevel="2" x14ac:dyDescent="0.25">
      <c r="A636" s="107"/>
      <c r="B636" s="98"/>
      <c r="C636" s="18"/>
      <c r="D636" s="18"/>
      <c r="E636" s="18"/>
      <c r="F636" s="14"/>
      <c r="I636" s="104" t="s">
        <v>393</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35" customHeight="1" outlineLevel="2" x14ac:dyDescent="0.25">
      <c r="A637" s="107"/>
      <c r="B637" s="98"/>
      <c r="C637" s="18"/>
      <c r="D637" s="18"/>
      <c r="E637" s="18"/>
      <c r="F637" s="14"/>
      <c r="H637" s="109" t="s">
        <v>790</v>
      </c>
      <c r="I637" s="104" t="s">
        <v>384</v>
      </c>
      <c r="J637" s="813">
        <f t="shared" ref="J637:K638" si="89">J$618</f>
        <v>0.68</v>
      </c>
      <c r="K637" s="813">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35" customHeight="1" outlineLevel="2" x14ac:dyDescent="0.25">
      <c r="A638" s="107"/>
      <c r="B638" s="98"/>
      <c r="C638" s="18"/>
      <c r="D638" s="18"/>
      <c r="E638" s="18"/>
      <c r="F638" s="14"/>
      <c r="I638" s="104" t="s">
        <v>385</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35" customHeight="1" outlineLevel="2" x14ac:dyDescent="0.25">
      <c r="A639" s="107"/>
      <c r="B639" s="98"/>
      <c r="C639" s="18"/>
      <c r="D639" s="18"/>
      <c r="E639" s="18"/>
      <c r="F639" s="14"/>
      <c r="I639" s="104" t="s">
        <v>386</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35" customHeight="1" outlineLevel="2" x14ac:dyDescent="0.25">
      <c r="A640" s="107"/>
      <c r="B640" s="98"/>
      <c r="C640" s="18"/>
      <c r="D640" s="18"/>
      <c r="E640" s="18"/>
      <c r="F640" s="14"/>
      <c r="I640" s="104" t="s">
        <v>387</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35" customHeight="1" outlineLevel="2" x14ac:dyDescent="0.25">
      <c r="A641" s="107"/>
      <c r="B641" s="98"/>
      <c r="C641" s="18"/>
      <c r="D641" s="18"/>
      <c r="E641" s="18"/>
      <c r="F641" s="14"/>
      <c r="I641" s="104" t="s">
        <v>388</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35" customHeight="1" outlineLevel="2" x14ac:dyDescent="0.25">
      <c r="A642" s="107"/>
      <c r="B642" s="98"/>
      <c r="C642" s="18"/>
      <c r="D642" s="18"/>
      <c r="E642" s="18"/>
      <c r="F642" s="14"/>
      <c r="I642" s="104" t="s">
        <v>389</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35" customHeight="1" outlineLevel="2" x14ac:dyDescent="0.25">
      <c r="A643" s="107"/>
      <c r="B643" s="98"/>
      <c r="C643" s="18"/>
      <c r="D643" s="18"/>
      <c r="E643" s="18"/>
      <c r="F643" s="14"/>
      <c r="I643" s="104" t="s">
        <v>390</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35" customHeight="1" outlineLevel="2" x14ac:dyDescent="0.25">
      <c r="A644" s="107"/>
      <c r="B644" s="98"/>
      <c r="C644" s="18"/>
      <c r="D644" s="18"/>
      <c r="E644" s="18"/>
      <c r="F644" s="14"/>
      <c r="I644" s="104" t="s">
        <v>391</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35" customHeight="1" outlineLevel="2" x14ac:dyDescent="0.25">
      <c r="A645" s="107"/>
      <c r="B645" s="98"/>
      <c r="C645" s="18"/>
      <c r="D645" s="18"/>
      <c r="E645" s="18"/>
      <c r="F645" s="14"/>
      <c r="I645" s="104" t="s">
        <v>392</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35" customHeight="1" outlineLevel="2" x14ac:dyDescent="0.25">
      <c r="A646" s="107"/>
      <c r="B646" s="98"/>
      <c r="C646" s="18"/>
      <c r="D646" s="18"/>
      <c r="E646" s="18"/>
      <c r="F646" s="14"/>
      <c r="I646" s="104" t="s">
        <v>393</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35" customHeight="1" outlineLevel="2" x14ac:dyDescent="0.25">
      <c r="A647" s="107"/>
      <c r="B647" s="98"/>
      <c r="C647" s="18"/>
      <c r="D647" s="18"/>
      <c r="E647" s="18"/>
      <c r="F647" s="14"/>
      <c r="H647" s="109" t="s">
        <v>791</v>
      </c>
      <c r="I647" s="104" t="s">
        <v>384</v>
      </c>
      <c r="J647" s="813">
        <f t="shared" ref="J647:K648" si="97">J$618</f>
        <v>0.68</v>
      </c>
      <c r="K647" s="813">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35" customHeight="1" outlineLevel="2" x14ac:dyDescent="0.25">
      <c r="A648" s="107"/>
      <c r="B648" s="98"/>
      <c r="C648" s="18"/>
      <c r="D648" s="18"/>
      <c r="E648" s="18"/>
      <c r="F648" s="14"/>
      <c r="I648" s="104" t="s">
        <v>385</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35" customHeight="1" outlineLevel="2" x14ac:dyDescent="0.25">
      <c r="A649" s="107"/>
      <c r="B649" s="98"/>
      <c r="C649" s="18"/>
      <c r="D649" s="18"/>
      <c r="E649" s="18"/>
      <c r="F649" s="14"/>
      <c r="I649" s="104" t="s">
        <v>386</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35" customHeight="1" outlineLevel="2" x14ac:dyDescent="0.25">
      <c r="A650" s="107"/>
      <c r="B650" s="98"/>
      <c r="C650" s="18"/>
      <c r="D650" s="18"/>
      <c r="E650" s="18"/>
      <c r="F650" s="14"/>
      <c r="I650" s="104" t="s">
        <v>387</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35" customHeight="1" outlineLevel="2" x14ac:dyDescent="0.25">
      <c r="A651" s="107"/>
      <c r="B651" s="98"/>
      <c r="C651" s="18"/>
      <c r="D651" s="18"/>
      <c r="E651" s="18"/>
      <c r="F651" s="14"/>
      <c r="I651" s="104" t="s">
        <v>388</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35" customHeight="1" outlineLevel="2" x14ac:dyDescent="0.25">
      <c r="A652" s="107"/>
      <c r="B652" s="98"/>
      <c r="C652" s="18"/>
      <c r="D652" s="18"/>
      <c r="E652" s="18"/>
      <c r="F652" s="14"/>
      <c r="I652" s="104" t="s">
        <v>389</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35" customHeight="1" outlineLevel="2" x14ac:dyDescent="0.25">
      <c r="A653" s="107"/>
      <c r="B653" s="98"/>
      <c r="C653" s="18"/>
      <c r="D653" s="18"/>
      <c r="E653" s="18"/>
      <c r="F653" s="14"/>
      <c r="I653" s="104" t="s">
        <v>390</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35" customHeight="1" outlineLevel="2" x14ac:dyDescent="0.25">
      <c r="A654" s="107"/>
      <c r="B654" s="98"/>
      <c r="C654" s="18"/>
      <c r="D654" s="18"/>
      <c r="E654" s="18"/>
      <c r="F654" s="14"/>
      <c r="I654" s="104" t="s">
        <v>391</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35" customHeight="1" outlineLevel="2" x14ac:dyDescent="0.25">
      <c r="A655" s="107"/>
      <c r="B655" s="98"/>
      <c r="C655" s="18"/>
      <c r="D655" s="18"/>
      <c r="E655" s="18"/>
      <c r="F655" s="14"/>
      <c r="I655" s="104" t="s">
        <v>392</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35" customHeight="1" outlineLevel="2" x14ac:dyDescent="0.25">
      <c r="A656" s="107"/>
      <c r="B656" s="98"/>
      <c r="C656" s="18"/>
      <c r="D656" s="18"/>
      <c r="E656" s="18"/>
      <c r="F656" s="14"/>
      <c r="I656" s="104" t="s">
        <v>393</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35" customHeight="1" outlineLevel="2" x14ac:dyDescent="0.25">
      <c r="A657" s="107"/>
      <c r="B657" s="98"/>
      <c r="C657" s="18"/>
      <c r="D657" s="18"/>
      <c r="E657" s="18"/>
      <c r="F657" s="14"/>
      <c r="H657" s="109" t="s">
        <v>792</v>
      </c>
      <c r="I657" s="104" t="s">
        <v>384</v>
      </c>
      <c r="J657" s="813">
        <f t="shared" ref="J657:K658" si="106">J$618</f>
        <v>0.68</v>
      </c>
      <c r="K657" s="813">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35" customHeight="1" outlineLevel="2" x14ac:dyDescent="0.25">
      <c r="A658" s="107"/>
      <c r="B658" s="98"/>
      <c r="C658" s="18"/>
      <c r="D658" s="18"/>
      <c r="E658" s="18"/>
      <c r="F658" s="14"/>
      <c r="I658" s="104" t="s">
        <v>385</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35" customHeight="1" outlineLevel="2" x14ac:dyDescent="0.25">
      <c r="A659" s="107"/>
      <c r="B659" s="98"/>
      <c r="C659" s="18"/>
      <c r="D659" s="18"/>
      <c r="E659" s="18"/>
      <c r="F659" s="14"/>
      <c r="I659" s="104" t="s">
        <v>386</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35" customHeight="1" outlineLevel="2" x14ac:dyDescent="0.25">
      <c r="A660" s="107"/>
      <c r="B660" s="98"/>
      <c r="C660" s="18"/>
      <c r="D660" s="18"/>
      <c r="E660" s="18"/>
      <c r="F660" s="14"/>
      <c r="I660" s="104" t="s">
        <v>387</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35" customHeight="1" outlineLevel="2" x14ac:dyDescent="0.25">
      <c r="A661" s="107"/>
      <c r="B661" s="98"/>
      <c r="C661" s="18"/>
      <c r="D661" s="18"/>
      <c r="E661" s="18"/>
      <c r="F661" s="14"/>
      <c r="I661" s="104" t="s">
        <v>388</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35" customHeight="1" outlineLevel="2" x14ac:dyDescent="0.25">
      <c r="A662" s="107"/>
      <c r="B662" s="98"/>
      <c r="C662" s="18"/>
      <c r="D662" s="18"/>
      <c r="E662" s="18"/>
      <c r="F662" s="14"/>
      <c r="I662" s="104" t="s">
        <v>389</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35" customHeight="1" outlineLevel="2" x14ac:dyDescent="0.25">
      <c r="A663" s="107"/>
      <c r="B663" s="98"/>
      <c r="C663" s="18"/>
      <c r="D663" s="18"/>
      <c r="E663" s="18"/>
      <c r="F663" s="14"/>
      <c r="I663" s="104" t="s">
        <v>390</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35" customHeight="1" outlineLevel="2" x14ac:dyDescent="0.25">
      <c r="A664" s="107"/>
      <c r="B664" s="98"/>
      <c r="C664" s="18"/>
      <c r="D664" s="18"/>
      <c r="E664" s="18"/>
      <c r="F664" s="14"/>
      <c r="I664" s="104" t="s">
        <v>391</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35" customHeight="1" outlineLevel="2" x14ac:dyDescent="0.25">
      <c r="A665" s="107"/>
      <c r="B665" s="98"/>
      <c r="C665" s="18"/>
      <c r="D665" s="18"/>
      <c r="E665" s="18"/>
      <c r="F665" s="14"/>
      <c r="I665" s="104" t="s">
        <v>392</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35" customHeight="1" outlineLevel="2" x14ac:dyDescent="0.25">
      <c r="A666" s="107"/>
      <c r="B666" s="98"/>
      <c r="C666" s="18"/>
      <c r="D666" s="18"/>
      <c r="E666" s="18"/>
      <c r="F666" s="14"/>
      <c r="I666" s="104" t="s">
        <v>393</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35" customHeight="1" outlineLevel="2" x14ac:dyDescent="0.25">
      <c r="A667" s="107"/>
      <c r="B667" s="98"/>
      <c r="C667" s="18"/>
      <c r="D667" s="18"/>
      <c r="E667" s="18"/>
      <c r="F667" s="14"/>
      <c r="H667" s="109" t="s">
        <v>793</v>
      </c>
      <c r="I667" s="104" t="s">
        <v>384</v>
      </c>
      <c r="J667" s="813">
        <f t="shared" ref="J667:K667" si="114">J$617</f>
        <v>0.5</v>
      </c>
      <c r="K667" s="813">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35" customHeight="1" outlineLevel="2" x14ac:dyDescent="0.25">
      <c r="A668" s="107"/>
      <c r="B668" s="98"/>
      <c r="C668" s="18"/>
      <c r="D668" s="18"/>
      <c r="E668" s="18"/>
      <c r="F668" s="14"/>
      <c r="I668" s="104" t="s">
        <v>385</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35" customHeight="1" outlineLevel="2" x14ac:dyDescent="0.25">
      <c r="A669" s="107"/>
      <c r="B669" s="98"/>
      <c r="C669" s="18"/>
      <c r="D669" s="18"/>
      <c r="E669" s="18"/>
      <c r="F669" s="14"/>
      <c r="I669" s="104" t="s">
        <v>386</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35" customHeight="1" outlineLevel="2" x14ac:dyDescent="0.25">
      <c r="A670" s="107"/>
      <c r="B670" s="98"/>
      <c r="C670" s="18"/>
      <c r="D670" s="18"/>
      <c r="E670" s="18"/>
      <c r="F670" s="14"/>
      <c r="I670" s="104" t="s">
        <v>387</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35" customHeight="1" outlineLevel="2" x14ac:dyDescent="0.25">
      <c r="A671" s="107"/>
      <c r="B671" s="98"/>
      <c r="C671" s="18"/>
      <c r="D671" s="18"/>
      <c r="E671" s="18"/>
      <c r="F671" s="14"/>
      <c r="I671" s="104" t="s">
        <v>388</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35" customHeight="1" outlineLevel="2" x14ac:dyDescent="0.25">
      <c r="A672" s="107"/>
      <c r="B672" s="98"/>
      <c r="C672" s="18"/>
      <c r="D672" s="18"/>
      <c r="E672" s="18"/>
      <c r="F672" s="14"/>
      <c r="I672" s="104" t="s">
        <v>389</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35" customHeight="1" outlineLevel="2" x14ac:dyDescent="0.25">
      <c r="A673" s="107"/>
      <c r="B673" s="98"/>
      <c r="C673" s="18"/>
      <c r="D673" s="18"/>
      <c r="E673" s="18"/>
      <c r="F673" s="14"/>
      <c r="I673" s="104" t="s">
        <v>390</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35" customHeight="1" outlineLevel="2" x14ac:dyDescent="0.25">
      <c r="A674" s="107"/>
      <c r="B674" s="98"/>
      <c r="C674" s="18"/>
      <c r="D674" s="18"/>
      <c r="E674" s="18"/>
      <c r="F674" s="14"/>
      <c r="I674" s="104" t="s">
        <v>391</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35" customHeight="1" outlineLevel="2" x14ac:dyDescent="0.25">
      <c r="A675" s="107"/>
      <c r="B675" s="98"/>
      <c r="C675" s="18"/>
      <c r="D675" s="18"/>
      <c r="E675" s="18"/>
      <c r="F675" s="14"/>
      <c r="I675" s="104" t="s">
        <v>392</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35" customHeight="1" outlineLevel="2" x14ac:dyDescent="0.25">
      <c r="A676" s="107"/>
      <c r="B676" s="98"/>
      <c r="C676" s="18"/>
      <c r="D676" s="18"/>
      <c r="E676" s="18"/>
      <c r="F676" s="14"/>
      <c r="I676" s="104" t="s">
        <v>393</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35" customHeight="1" outlineLevel="2" x14ac:dyDescent="0.25">
      <c r="A677" s="107"/>
      <c r="B677" s="98"/>
      <c r="C677" s="18"/>
      <c r="D677" s="18"/>
      <c r="E677" s="18"/>
      <c r="F677" s="14"/>
      <c r="H677" s="109" t="s">
        <v>794</v>
      </c>
      <c r="I677" s="104" t="s">
        <v>384</v>
      </c>
      <c r="J677" s="813">
        <f t="shared" ref="J677:K677" si="123">J$617</f>
        <v>0.5</v>
      </c>
      <c r="K677" s="813">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35" customHeight="1" outlineLevel="2" x14ac:dyDescent="0.25">
      <c r="A678" s="107"/>
      <c r="B678" s="98"/>
      <c r="C678" s="18"/>
      <c r="D678" s="18"/>
      <c r="E678" s="18"/>
      <c r="F678" s="14"/>
      <c r="I678" s="104" t="s">
        <v>385</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35" customHeight="1" outlineLevel="2" x14ac:dyDescent="0.25">
      <c r="A679" s="107"/>
      <c r="B679" s="98"/>
      <c r="C679" s="18"/>
      <c r="D679" s="18"/>
      <c r="E679" s="18"/>
      <c r="F679" s="14"/>
      <c r="I679" s="104" t="s">
        <v>386</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35" customHeight="1" outlineLevel="2" x14ac:dyDescent="0.25">
      <c r="A680" s="107"/>
      <c r="B680" s="98"/>
      <c r="C680" s="18"/>
      <c r="D680" s="18"/>
      <c r="E680" s="18"/>
      <c r="F680" s="14"/>
      <c r="I680" s="104" t="s">
        <v>387</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35" customHeight="1" outlineLevel="2" x14ac:dyDescent="0.25">
      <c r="A681" s="107"/>
      <c r="B681" s="98"/>
      <c r="C681" s="18"/>
      <c r="D681" s="18"/>
      <c r="E681" s="18"/>
      <c r="F681" s="14"/>
      <c r="I681" s="104" t="s">
        <v>388</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35" customHeight="1" outlineLevel="2" x14ac:dyDescent="0.25">
      <c r="A682" s="107"/>
      <c r="B682" s="98"/>
      <c r="C682" s="18"/>
      <c r="D682" s="18"/>
      <c r="E682" s="18"/>
      <c r="F682" s="14"/>
      <c r="I682" s="104" t="s">
        <v>389</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35" customHeight="1" outlineLevel="2" x14ac:dyDescent="0.25">
      <c r="A683" s="107"/>
      <c r="B683" s="98"/>
      <c r="C683" s="18"/>
      <c r="D683" s="18"/>
      <c r="E683" s="18"/>
      <c r="F683" s="14"/>
      <c r="I683" s="104" t="s">
        <v>390</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35" customHeight="1" outlineLevel="2" x14ac:dyDescent="0.25">
      <c r="A684" s="107"/>
      <c r="B684" s="98"/>
      <c r="C684" s="18"/>
      <c r="D684" s="18"/>
      <c r="E684" s="18"/>
      <c r="F684" s="14"/>
      <c r="I684" s="104" t="s">
        <v>391</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35" customHeight="1" outlineLevel="2" x14ac:dyDescent="0.25">
      <c r="A685" s="107"/>
      <c r="B685" s="98"/>
      <c r="C685" s="18"/>
      <c r="D685" s="18"/>
      <c r="E685" s="18"/>
      <c r="F685" s="14"/>
      <c r="I685" s="104" t="s">
        <v>392</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35" customHeight="1" outlineLevel="2" x14ac:dyDescent="0.25">
      <c r="A686" s="107"/>
      <c r="B686" s="98"/>
      <c r="C686" s="18"/>
      <c r="D686" s="18"/>
      <c r="E686" s="18"/>
      <c r="F686" s="14"/>
      <c r="I686" s="104" t="s">
        <v>393</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35" customHeight="1" outlineLevel="2" x14ac:dyDescent="0.25">
      <c r="A687" s="107"/>
      <c r="B687" s="98"/>
      <c r="C687" s="18"/>
      <c r="D687" s="18"/>
      <c r="E687" s="18"/>
      <c r="F687" s="14"/>
      <c r="H687" s="109" t="s">
        <v>795</v>
      </c>
      <c r="I687" s="104" t="s">
        <v>384</v>
      </c>
      <c r="J687" s="813">
        <f t="shared" ref="J687:K688" si="136">J$617</f>
        <v>0.5</v>
      </c>
      <c r="K687" s="813">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35" customHeight="1" outlineLevel="2" x14ac:dyDescent="0.25">
      <c r="A688" s="107"/>
      <c r="B688" s="98"/>
      <c r="C688" s="18"/>
      <c r="D688" s="18"/>
      <c r="E688" s="18"/>
      <c r="F688" s="14"/>
      <c r="I688" s="104" t="s">
        <v>385</v>
      </c>
      <c r="J688" s="813">
        <f t="shared" si="136"/>
        <v>0.5</v>
      </c>
      <c r="K688" s="813">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35" customHeight="1" outlineLevel="2" x14ac:dyDescent="0.25">
      <c r="A689" s="107"/>
      <c r="B689" s="98"/>
      <c r="C689" s="18"/>
      <c r="D689" s="18"/>
      <c r="E689" s="18"/>
      <c r="F689" s="14"/>
      <c r="I689" s="104" t="s">
        <v>386</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35" customHeight="1" outlineLevel="2" x14ac:dyDescent="0.25">
      <c r="A690" s="107"/>
      <c r="B690" s="98"/>
      <c r="C690" s="18"/>
      <c r="D690" s="18"/>
      <c r="E690" s="18"/>
      <c r="F690" s="14"/>
      <c r="I690" s="104" t="s">
        <v>387</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35" customHeight="1" outlineLevel="2" x14ac:dyDescent="0.25">
      <c r="A691" s="107"/>
      <c r="B691" s="98"/>
      <c r="C691" s="18"/>
      <c r="D691" s="18"/>
      <c r="E691" s="18"/>
      <c r="F691" s="14"/>
      <c r="I691" s="104" t="s">
        <v>388</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35" customHeight="1" outlineLevel="2" x14ac:dyDescent="0.25">
      <c r="A692" s="107"/>
      <c r="B692" s="98"/>
      <c r="C692" s="18"/>
      <c r="D692" s="18"/>
      <c r="E692" s="18"/>
      <c r="F692" s="14"/>
      <c r="I692" s="104" t="s">
        <v>389</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35" customHeight="1" outlineLevel="2" x14ac:dyDescent="0.25">
      <c r="A693" s="107"/>
      <c r="B693" s="98"/>
      <c r="C693" s="18"/>
      <c r="D693" s="18"/>
      <c r="E693" s="18"/>
      <c r="F693" s="14"/>
      <c r="I693" s="104" t="s">
        <v>390</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35" customHeight="1" outlineLevel="2" x14ac:dyDescent="0.25">
      <c r="A694" s="107"/>
      <c r="B694" s="98"/>
      <c r="C694" s="18"/>
      <c r="D694" s="18"/>
      <c r="E694" s="18"/>
      <c r="F694" s="14"/>
      <c r="I694" s="104" t="s">
        <v>391</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35" customHeight="1" outlineLevel="2" x14ac:dyDescent="0.25">
      <c r="A695" s="107"/>
      <c r="B695" s="98"/>
      <c r="C695" s="18"/>
      <c r="D695" s="18"/>
      <c r="E695" s="18"/>
      <c r="F695" s="14"/>
      <c r="I695" s="104" t="s">
        <v>392</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35" customHeight="1" outlineLevel="2" x14ac:dyDescent="0.25">
      <c r="A696" s="107"/>
      <c r="B696" s="98"/>
      <c r="C696" s="18"/>
      <c r="D696" s="18"/>
      <c r="E696" s="18"/>
      <c r="F696" s="14"/>
      <c r="I696" s="104" t="s">
        <v>393</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35" customHeight="1" outlineLevel="2" x14ac:dyDescent="0.25">
      <c r="A697" s="107"/>
      <c r="B697" s="98"/>
      <c r="C697" s="18"/>
      <c r="D697" s="18"/>
      <c r="E697" s="18"/>
      <c r="F697" s="14"/>
      <c r="H697" s="109" t="s">
        <v>796</v>
      </c>
      <c r="I697" s="104" t="s">
        <v>384</v>
      </c>
      <c r="J697" s="813">
        <f t="shared" ref="J697:K698" si="146">J$617</f>
        <v>0.5</v>
      </c>
      <c r="K697" s="813">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35" customHeight="1" outlineLevel="2" x14ac:dyDescent="0.25">
      <c r="A698" s="107"/>
      <c r="B698" s="98"/>
      <c r="C698" s="18"/>
      <c r="D698" s="18"/>
      <c r="E698" s="18"/>
      <c r="F698" s="14"/>
      <c r="I698" s="104" t="s">
        <v>385</v>
      </c>
      <c r="J698" s="813">
        <f t="shared" si="146"/>
        <v>0.5</v>
      </c>
      <c r="K698" s="813">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35" customHeight="1" outlineLevel="2" x14ac:dyDescent="0.25">
      <c r="A699" s="107"/>
      <c r="B699" s="98"/>
      <c r="C699" s="18"/>
      <c r="D699" s="18"/>
      <c r="E699" s="18"/>
      <c r="F699" s="14"/>
      <c r="I699" s="104" t="s">
        <v>386</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35" customHeight="1" outlineLevel="2" x14ac:dyDescent="0.25">
      <c r="A700" s="107"/>
      <c r="B700" s="98"/>
      <c r="C700" s="18"/>
      <c r="D700" s="18"/>
      <c r="E700" s="18"/>
      <c r="F700" s="14"/>
      <c r="I700" s="104" t="s">
        <v>387</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35" customHeight="1" outlineLevel="2" x14ac:dyDescent="0.25">
      <c r="A701" s="107"/>
      <c r="B701" s="98"/>
      <c r="C701" s="18"/>
      <c r="D701" s="18"/>
      <c r="E701" s="18"/>
      <c r="F701" s="14"/>
      <c r="I701" s="104" t="s">
        <v>388</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35" customHeight="1" outlineLevel="2" x14ac:dyDescent="0.25">
      <c r="A702" s="107"/>
      <c r="B702" s="98"/>
      <c r="C702" s="18"/>
      <c r="D702" s="18"/>
      <c r="E702" s="18"/>
      <c r="F702" s="14"/>
      <c r="I702" s="104" t="s">
        <v>389</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35" customHeight="1" outlineLevel="2" x14ac:dyDescent="0.25">
      <c r="A703" s="107"/>
      <c r="B703" s="98"/>
      <c r="C703" s="18"/>
      <c r="D703" s="18"/>
      <c r="E703" s="18"/>
      <c r="F703" s="14"/>
      <c r="I703" s="104" t="s">
        <v>390</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35" customHeight="1" outlineLevel="2" x14ac:dyDescent="0.25">
      <c r="A704" s="107"/>
      <c r="B704" s="98"/>
      <c r="C704" s="18"/>
      <c r="D704" s="18"/>
      <c r="E704" s="18"/>
      <c r="F704" s="14"/>
      <c r="I704" s="104" t="s">
        <v>391</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35" customHeight="1" outlineLevel="2" x14ac:dyDescent="0.25">
      <c r="A705" s="107"/>
      <c r="B705" s="98"/>
      <c r="C705" s="18"/>
      <c r="D705" s="18"/>
      <c r="E705" s="18"/>
      <c r="F705" s="14"/>
      <c r="I705" s="104" t="s">
        <v>392</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35" customHeight="1" outlineLevel="2" x14ac:dyDescent="0.25">
      <c r="A706" s="107"/>
      <c r="B706" s="98"/>
      <c r="C706" s="18"/>
      <c r="D706" s="18"/>
      <c r="E706" s="18"/>
      <c r="F706" s="14"/>
      <c r="I706" s="104" t="s">
        <v>393</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35" customHeight="1" outlineLevel="2" x14ac:dyDescent="0.25">
      <c r="A707" s="107"/>
      <c r="B707" s="98"/>
      <c r="C707" s="18"/>
      <c r="D707" s="18"/>
      <c r="E707" s="18"/>
      <c r="F707" s="14"/>
      <c r="H707" s="109" t="s">
        <v>797</v>
      </c>
      <c r="I707" s="104" t="s">
        <v>384</v>
      </c>
      <c r="J707" s="813">
        <f t="shared" ref="J707:K708" si="154">J$617</f>
        <v>0.5</v>
      </c>
      <c r="K707" s="813">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35" customHeight="1" outlineLevel="2" x14ac:dyDescent="0.25">
      <c r="A708" s="107"/>
      <c r="B708" s="98"/>
      <c r="C708" s="18"/>
      <c r="D708" s="18"/>
      <c r="E708" s="18"/>
      <c r="F708" s="14"/>
      <c r="I708" s="104" t="s">
        <v>385</v>
      </c>
      <c r="J708" s="813">
        <f t="shared" si="154"/>
        <v>0.5</v>
      </c>
      <c r="K708" s="813">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35" customHeight="1" outlineLevel="2" x14ac:dyDescent="0.25">
      <c r="A709" s="107"/>
      <c r="B709" s="98"/>
      <c r="C709" s="18"/>
      <c r="D709" s="18"/>
      <c r="E709" s="18"/>
      <c r="F709" s="14"/>
      <c r="I709" s="104" t="s">
        <v>386</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35" customHeight="1" outlineLevel="2" x14ac:dyDescent="0.25">
      <c r="A710" s="107"/>
      <c r="B710" s="98"/>
      <c r="C710" s="18"/>
      <c r="D710" s="18"/>
      <c r="E710" s="18"/>
      <c r="F710" s="14"/>
      <c r="I710" s="104" t="s">
        <v>387</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35" customHeight="1" outlineLevel="2" x14ac:dyDescent="0.25">
      <c r="A711" s="107"/>
      <c r="B711" s="98"/>
      <c r="C711" s="18"/>
      <c r="D711" s="18"/>
      <c r="E711" s="18"/>
      <c r="F711" s="14"/>
      <c r="I711" s="104" t="s">
        <v>388</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35" customHeight="1" outlineLevel="2" x14ac:dyDescent="0.25">
      <c r="A712" s="107"/>
      <c r="B712" s="98"/>
      <c r="C712" s="18"/>
      <c r="D712" s="18"/>
      <c r="E712" s="18"/>
      <c r="F712" s="14"/>
      <c r="I712" s="104" t="s">
        <v>389</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35" customHeight="1" outlineLevel="2" x14ac:dyDescent="0.25">
      <c r="A713" s="107"/>
      <c r="B713" s="98"/>
      <c r="C713" s="18"/>
      <c r="D713" s="18"/>
      <c r="E713" s="18"/>
      <c r="F713" s="14"/>
      <c r="I713" s="104" t="s">
        <v>390</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35" customHeight="1" outlineLevel="2" x14ac:dyDescent="0.25">
      <c r="A714" s="107"/>
      <c r="B714" s="98"/>
      <c r="C714" s="18"/>
      <c r="D714" s="18"/>
      <c r="E714" s="18"/>
      <c r="F714" s="14"/>
      <c r="I714" s="104" t="s">
        <v>391</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35" customHeight="1" outlineLevel="2" x14ac:dyDescent="0.25">
      <c r="A715" s="107"/>
      <c r="B715" s="98"/>
      <c r="C715" s="18"/>
      <c r="D715" s="18"/>
      <c r="E715" s="18"/>
      <c r="F715" s="14"/>
      <c r="I715" s="104" t="s">
        <v>392</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35" customHeight="1" outlineLevel="2" x14ac:dyDescent="0.25">
      <c r="A716" s="107"/>
      <c r="B716" s="98"/>
      <c r="C716" s="18"/>
      <c r="D716" s="18"/>
      <c r="E716" s="18"/>
      <c r="F716" s="14"/>
      <c r="I716" s="104" t="s">
        <v>393</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3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3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3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118</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119</v>
      </c>
      <c r="W721" s="97"/>
      <c r="X721" s="97"/>
      <c r="Y721" s="97"/>
      <c r="Z721" s="97"/>
      <c r="AA721" s="97"/>
      <c r="AB721" s="97"/>
      <c r="AC721" s="97"/>
      <c r="AD721" s="97"/>
      <c r="AE721" s="42" t="s">
        <v>120</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111</v>
      </c>
      <c r="AE725" s="12"/>
      <c r="AF725" s="9"/>
    </row>
    <row r="726" spans="1:62" ht="13.35" customHeight="1" outlineLevel="1" collapsed="1" x14ac:dyDescent="0.25">
      <c r="A726" s="7"/>
      <c r="B726" s="98"/>
      <c r="C726" s="13"/>
      <c r="D726" s="13">
        <v>0</v>
      </c>
      <c r="E726" s="13" t="s">
        <v>1</v>
      </c>
      <c r="F726" s="72"/>
      <c r="G726" s="73" t="s">
        <v>201</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35" customHeight="1" outlineLevel="1" x14ac:dyDescent="0.25">
      <c r="A727" s="7"/>
      <c r="B727" s="98"/>
      <c r="C727" s="13"/>
      <c r="D727" s="13"/>
      <c r="E727" s="18"/>
      <c r="F727" s="76"/>
      <c r="G727" s="77" t="s">
        <v>202</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3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3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3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3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35" customHeight="1" outlineLevel="1" x14ac:dyDescent="0.25">
      <c r="A732" s="7"/>
      <c r="B732" s="98"/>
      <c r="C732" s="18"/>
      <c r="D732" s="18"/>
      <c r="E732" s="18"/>
      <c r="F732" s="18"/>
      <c r="G732" s="18"/>
      <c r="H732" s="18"/>
      <c r="I732" s="25"/>
      <c r="J732" s="25"/>
      <c r="K732" s="24"/>
      <c r="L732" s="893"/>
      <c r="M732" s="894"/>
      <c r="N732" s="894"/>
      <c r="O732" s="24"/>
      <c r="P732" s="24"/>
      <c r="Q732" s="24"/>
      <c r="R732" s="24"/>
      <c r="S732" s="24"/>
      <c r="T732" s="24"/>
      <c r="U732" s="24"/>
      <c r="V732" s="24"/>
      <c r="W732" s="24"/>
      <c r="X732" s="24"/>
      <c r="Y732" s="24"/>
      <c r="Z732" s="24"/>
      <c r="AA732" s="25"/>
      <c r="AB732" s="25"/>
      <c r="AC732" s="25"/>
      <c r="AD732" s="25"/>
      <c r="AE732" s="17"/>
      <c r="AF732" s="9"/>
    </row>
    <row r="733" spans="1:62" ht="13.35" customHeight="1" outlineLevel="1" x14ac:dyDescent="0.25">
      <c r="A733" s="7"/>
      <c r="B733" s="98"/>
      <c r="C733" s="18"/>
      <c r="D733" s="18"/>
      <c r="E733" s="18"/>
      <c r="F733" s="18"/>
      <c r="G733" s="135" t="s">
        <v>203</v>
      </c>
      <c r="H733" s="135"/>
      <c r="I733" s="135"/>
      <c r="J733" s="135"/>
      <c r="K733" s="135"/>
      <c r="L733" s="135"/>
      <c r="M733" s="135" t="s">
        <v>204</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114</v>
      </c>
      <c r="D734" s="18"/>
      <c r="E734" s="18"/>
      <c r="F734" s="18"/>
      <c r="G734" s="18"/>
      <c r="H734" s="18"/>
      <c r="I734" s="24"/>
      <c r="J734" s="149"/>
      <c r="K734" s="149"/>
      <c r="L734" s="113" t="s">
        <v>115</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35" customHeight="1" outlineLevel="1" x14ac:dyDescent="0.25">
      <c r="A736" s="7"/>
      <c r="B736" s="98"/>
      <c r="C736" s="18"/>
      <c r="D736" s="18"/>
      <c r="E736" s="18"/>
      <c r="F736" s="14"/>
      <c r="H736" s="35"/>
      <c r="I736" s="35"/>
      <c r="J736" s="30"/>
      <c r="K736" s="33"/>
      <c r="L736" s="33" t="s">
        <v>370</v>
      </c>
      <c r="M736" s="106" t="s">
        <v>383</v>
      </c>
      <c r="N736" s="106" t="s">
        <v>56</v>
      </c>
      <c r="O736" s="106" t="s">
        <v>57</v>
      </c>
      <c r="P736" s="106" t="s">
        <v>58</v>
      </c>
      <c r="Q736" s="106" t="s">
        <v>59</v>
      </c>
      <c r="R736" s="106" t="s">
        <v>880</v>
      </c>
      <c r="S736" s="106" t="s">
        <v>881</v>
      </c>
      <c r="T736" s="106" t="s">
        <v>882</v>
      </c>
      <c r="U736" s="106" t="s">
        <v>1187</v>
      </c>
      <c r="V736" s="94"/>
      <c r="W736" s="94"/>
      <c r="X736" s="94"/>
      <c r="Y736" s="94"/>
      <c r="Z736" s="94"/>
      <c r="AA736" s="14"/>
      <c r="AB736" s="14"/>
      <c r="AC736" s="14"/>
      <c r="AD736" s="14"/>
      <c r="AE736" s="17"/>
      <c r="AF736" s="9"/>
    </row>
    <row r="737" spans="1:58" ht="13.35" customHeight="1" outlineLevel="1" x14ac:dyDescent="0.25">
      <c r="A737" s="7"/>
      <c r="B737" s="98"/>
      <c r="C737" s="18"/>
      <c r="D737" s="18"/>
      <c r="E737" s="18"/>
      <c r="F737" s="14"/>
      <c r="H737" s="35"/>
      <c r="I737" s="35"/>
      <c r="K737" t="s">
        <v>819</v>
      </c>
      <c r="L737" s="104" t="s">
        <v>382</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35" customHeight="1" outlineLevel="1" x14ac:dyDescent="0.25">
      <c r="A738" s="7"/>
      <c r="B738" s="98"/>
      <c r="C738" s="18"/>
      <c r="D738" s="18"/>
      <c r="E738" s="18"/>
      <c r="F738" s="14"/>
      <c r="G738" s="50"/>
      <c r="H738" s="35"/>
      <c r="I738" s="35"/>
      <c r="J738" s="33"/>
      <c r="K738" s="33"/>
      <c r="L738" s="104" t="s">
        <v>134</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35" customHeight="1" outlineLevel="1" x14ac:dyDescent="0.25">
      <c r="A739" s="7"/>
      <c r="B739" s="98"/>
      <c r="C739" s="18"/>
      <c r="D739" s="18"/>
      <c r="E739" s="18"/>
      <c r="F739" s="14"/>
      <c r="G739" s="50"/>
      <c r="H739" s="35"/>
      <c r="I739" s="35"/>
      <c r="J739" s="33"/>
      <c r="K739" s="33"/>
      <c r="L739" s="104" t="s">
        <v>135</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35" customHeight="1" outlineLevel="1" x14ac:dyDescent="0.25">
      <c r="A740" s="7"/>
      <c r="B740" s="98"/>
      <c r="C740" s="18"/>
      <c r="D740" s="18"/>
      <c r="E740" s="18"/>
      <c r="F740" s="14"/>
      <c r="G740" s="50"/>
      <c r="H740" s="35"/>
      <c r="I740" s="35"/>
      <c r="J740" s="33"/>
      <c r="K740" s="33"/>
      <c r="L740" s="104" t="s">
        <v>136</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35" customHeight="1" outlineLevel="1" x14ac:dyDescent="0.25">
      <c r="A741" s="7"/>
      <c r="B741" s="98"/>
      <c r="C741" s="18"/>
      <c r="D741" s="18"/>
      <c r="E741" s="18"/>
      <c r="F741" s="14"/>
      <c r="G741" s="50"/>
      <c r="H741" s="35"/>
      <c r="I741" s="35"/>
      <c r="J741" s="33"/>
      <c r="K741" s="33"/>
      <c r="L741" s="104" t="s">
        <v>137</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35" customHeight="1" outlineLevel="1" x14ac:dyDescent="0.25">
      <c r="A742" s="7"/>
      <c r="B742" s="98"/>
      <c r="C742" s="18"/>
      <c r="D742" s="18"/>
      <c r="E742" s="18"/>
      <c r="F742" s="14"/>
      <c r="G742" s="50"/>
      <c r="H742" s="35"/>
      <c r="I742" s="35"/>
      <c r="J742" s="33"/>
      <c r="K742" s="33"/>
      <c r="L742" s="104" t="s">
        <v>138</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35" customHeight="1" outlineLevel="1" x14ac:dyDescent="0.25">
      <c r="A743" s="7"/>
      <c r="B743" s="98"/>
      <c r="C743" s="18"/>
      <c r="D743" s="18"/>
      <c r="E743" s="18"/>
      <c r="F743" s="14"/>
      <c r="G743" s="50"/>
      <c r="H743" s="35"/>
      <c r="I743" s="35"/>
      <c r="J743" s="33"/>
      <c r="K743" s="33"/>
      <c r="L743" s="104" t="s">
        <v>139</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35" customHeight="1" outlineLevel="1" x14ac:dyDescent="0.25">
      <c r="A744" s="7"/>
      <c r="B744" s="98"/>
      <c r="C744" s="18"/>
      <c r="D744" s="18"/>
      <c r="E744" s="18"/>
      <c r="F744" s="14"/>
      <c r="G744" s="50"/>
      <c r="H744" s="35"/>
      <c r="I744" s="35"/>
      <c r="J744" s="33"/>
      <c r="K744" s="33"/>
      <c r="L744" s="104" t="s">
        <v>140</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35" customHeight="1" outlineLevel="1" x14ac:dyDescent="0.25">
      <c r="A745" s="7"/>
      <c r="B745" s="98"/>
      <c r="C745" s="18"/>
      <c r="D745" s="18"/>
      <c r="E745" s="18"/>
      <c r="F745" s="14"/>
      <c r="G745" s="50"/>
      <c r="H745" s="35"/>
      <c r="I745" s="35"/>
      <c r="J745" s="33"/>
      <c r="K745" s="33"/>
      <c r="L745" s="104" t="s">
        <v>141</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35" customHeight="1" outlineLevel="1" x14ac:dyDescent="0.25">
      <c r="A746" s="7"/>
      <c r="B746" s="98"/>
      <c r="C746" s="18"/>
      <c r="D746" s="18"/>
      <c r="E746" s="18"/>
      <c r="F746" s="14"/>
      <c r="G746" s="50"/>
      <c r="H746" s="35"/>
      <c r="I746" s="35"/>
      <c r="J746" s="33"/>
      <c r="K746" s="33"/>
      <c r="L746" s="104" t="s">
        <v>142</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35" hidden="1" customHeight="1" outlineLevel="2" x14ac:dyDescent="0.25">
      <c r="A747" s="107"/>
      <c r="B747" s="98"/>
      <c r="C747" s="18"/>
      <c r="D747" s="18"/>
      <c r="E747" s="18"/>
      <c r="F747" s="14"/>
      <c r="G747" s="89"/>
      <c r="H747" s="89"/>
      <c r="K747" s="104" t="s">
        <v>397</v>
      </c>
      <c r="L747" s="104" t="s">
        <v>382</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35" hidden="1" customHeight="1" outlineLevel="2" x14ac:dyDescent="0.25">
      <c r="A748" s="107"/>
      <c r="B748" s="98"/>
      <c r="C748" s="18"/>
      <c r="D748" s="18"/>
      <c r="E748" s="18"/>
      <c r="F748" s="14"/>
      <c r="G748" s="89"/>
      <c r="H748" s="89"/>
      <c r="K748" s="104"/>
      <c r="L748" s="104" t="s">
        <v>134</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35" hidden="1" customHeight="1" outlineLevel="2" x14ac:dyDescent="0.25">
      <c r="A749" s="107"/>
      <c r="B749" s="98"/>
      <c r="C749" s="18"/>
      <c r="D749" s="18"/>
      <c r="E749" s="18"/>
      <c r="F749" s="14"/>
      <c r="G749" s="89"/>
      <c r="H749" s="89"/>
      <c r="K749" s="104"/>
      <c r="L749" s="104" t="s">
        <v>135</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35" hidden="1" customHeight="1" outlineLevel="2" x14ac:dyDescent="0.25">
      <c r="A750" s="107"/>
      <c r="B750" s="98"/>
      <c r="C750" s="18"/>
      <c r="D750" s="18"/>
      <c r="E750" s="18"/>
      <c r="F750" s="14"/>
      <c r="G750" s="89"/>
      <c r="H750" s="89"/>
      <c r="K750" s="104"/>
      <c r="L750" s="104" t="s">
        <v>136</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35" hidden="1" customHeight="1" outlineLevel="2" x14ac:dyDescent="0.25">
      <c r="A751" s="107"/>
      <c r="B751" s="98"/>
      <c r="C751" s="18"/>
      <c r="D751" s="18"/>
      <c r="E751" s="18"/>
      <c r="F751" s="14"/>
      <c r="G751" s="89"/>
      <c r="H751" s="89"/>
      <c r="K751" s="104"/>
      <c r="L751" s="104" t="s">
        <v>137</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35" hidden="1" customHeight="1" outlineLevel="2" x14ac:dyDescent="0.25">
      <c r="A752" s="107"/>
      <c r="B752" s="98"/>
      <c r="C752" s="18"/>
      <c r="D752" s="18"/>
      <c r="E752" s="18"/>
      <c r="F752" s="14"/>
      <c r="G752" s="89"/>
      <c r="H752" s="89"/>
      <c r="K752" s="104"/>
      <c r="L752" s="104" t="s">
        <v>138</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35" hidden="1" customHeight="1" outlineLevel="2" x14ac:dyDescent="0.25">
      <c r="A753" s="107"/>
      <c r="B753" s="98"/>
      <c r="C753" s="18"/>
      <c r="D753" s="18"/>
      <c r="E753" s="18"/>
      <c r="F753" s="14"/>
      <c r="G753" s="89"/>
      <c r="H753" s="89"/>
      <c r="K753" s="104"/>
      <c r="L753" s="104" t="s">
        <v>139</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35" hidden="1" customHeight="1" outlineLevel="2" x14ac:dyDescent="0.25">
      <c r="A754" s="107"/>
      <c r="B754" s="98"/>
      <c r="C754" s="18"/>
      <c r="D754" s="18"/>
      <c r="E754" s="18"/>
      <c r="F754" s="14"/>
      <c r="G754" s="89"/>
      <c r="H754" s="89"/>
      <c r="K754" s="104"/>
      <c r="L754" s="104" t="s">
        <v>140</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35" hidden="1" customHeight="1" outlineLevel="2" x14ac:dyDescent="0.25">
      <c r="A755" s="107"/>
      <c r="B755" s="98"/>
      <c r="C755" s="18"/>
      <c r="D755" s="18"/>
      <c r="E755" s="18"/>
      <c r="F755" s="14"/>
      <c r="G755" s="89"/>
      <c r="H755" s="89"/>
      <c r="K755" s="104"/>
      <c r="L755" s="104" t="s">
        <v>141</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35" hidden="1" customHeight="1" outlineLevel="2" x14ac:dyDescent="0.25">
      <c r="A756" s="107"/>
      <c r="B756" s="98"/>
      <c r="C756" s="18"/>
      <c r="D756" s="18"/>
      <c r="E756" s="18"/>
      <c r="F756" s="14"/>
      <c r="G756" s="89"/>
      <c r="H756" s="89"/>
      <c r="K756" s="104"/>
      <c r="L756" s="104" t="s">
        <v>142</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35" hidden="1" customHeight="1" outlineLevel="2" x14ac:dyDescent="0.25">
      <c r="A757" s="107"/>
      <c r="B757" s="98"/>
      <c r="C757" s="18"/>
      <c r="D757" s="18"/>
      <c r="E757" s="18"/>
      <c r="F757" s="14"/>
      <c r="G757" s="89"/>
      <c r="H757" s="89"/>
      <c r="K757" s="104" t="s">
        <v>790</v>
      </c>
      <c r="L757" s="104" t="s">
        <v>382</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35" hidden="1" customHeight="1" outlineLevel="2" x14ac:dyDescent="0.25">
      <c r="A758" s="107"/>
      <c r="B758" s="98"/>
      <c r="C758" s="18"/>
      <c r="D758" s="18"/>
      <c r="E758" s="18"/>
      <c r="F758" s="14"/>
      <c r="G758" s="89"/>
      <c r="H758" s="89"/>
      <c r="K758" s="104"/>
      <c r="L758" s="104" t="s">
        <v>134</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35" hidden="1" customHeight="1" outlineLevel="2" x14ac:dyDescent="0.25">
      <c r="A759" s="107"/>
      <c r="B759" s="98"/>
      <c r="C759" s="18"/>
      <c r="D759" s="18"/>
      <c r="E759" s="18"/>
      <c r="F759" s="14"/>
      <c r="G759" s="89"/>
      <c r="H759" s="89"/>
      <c r="K759" s="104"/>
      <c r="L759" s="104" t="s">
        <v>135</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35" hidden="1" customHeight="1" outlineLevel="2" x14ac:dyDescent="0.25">
      <c r="A760" s="107"/>
      <c r="B760" s="98"/>
      <c r="C760" s="18"/>
      <c r="D760" s="18"/>
      <c r="E760" s="18"/>
      <c r="F760" s="14"/>
      <c r="G760" s="89"/>
      <c r="H760" s="89"/>
      <c r="K760" s="104"/>
      <c r="L760" s="104" t="s">
        <v>136</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35" hidden="1" customHeight="1" outlineLevel="2" x14ac:dyDescent="0.25">
      <c r="A761" s="107"/>
      <c r="B761" s="98"/>
      <c r="C761" s="18"/>
      <c r="D761" s="18"/>
      <c r="E761" s="18"/>
      <c r="F761" s="14"/>
      <c r="G761" s="89"/>
      <c r="H761" s="89"/>
      <c r="K761" s="104"/>
      <c r="L761" s="104" t="s">
        <v>137</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35" hidden="1" customHeight="1" outlineLevel="2" x14ac:dyDescent="0.25">
      <c r="A762" s="107"/>
      <c r="B762" s="98"/>
      <c r="C762" s="18"/>
      <c r="D762" s="18"/>
      <c r="E762" s="18"/>
      <c r="F762" s="14"/>
      <c r="G762" s="89"/>
      <c r="H762" s="89"/>
      <c r="K762" s="104"/>
      <c r="L762" s="104" t="s">
        <v>138</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35" hidden="1" customHeight="1" outlineLevel="2" x14ac:dyDescent="0.25">
      <c r="A763" s="107"/>
      <c r="B763" s="98"/>
      <c r="C763" s="18"/>
      <c r="D763" s="18"/>
      <c r="E763" s="18"/>
      <c r="F763" s="14"/>
      <c r="G763" s="89"/>
      <c r="H763" s="89"/>
      <c r="K763" s="104"/>
      <c r="L763" s="104" t="s">
        <v>139</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35" hidden="1" customHeight="1" outlineLevel="2" x14ac:dyDescent="0.25">
      <c r="A764" s="107"/>
      <c r="B764" s="98"/>
      <c r="C764" s="18"/>
      <c r="D764" s="18"/>
      <c r="E764" s="18"/>
      <c r="F764" s="14"/>
      <c r="G764" s="89"/>
      <c r="H764" s="89"/>
      <c r="K764" s="104"/>
      <c r="L764" s="104" t="s">
        <v>140</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35" hidden="1" customHeight="1" outlineLevel="2" x14ac:dyDescent="0.25">
      <c r="A765" s="107"/>
      <c r="B765" s="98"/>
      <c r="C765" s="18"/>
      <c r="D765" s="18"/>
      <c r="E765" s="18"/>
      <c r="F765" s="14"/>
      <c r="G765" s="89"/>
      <c r="H765" s="89"/>
      <c r="K765" s="104"/>
      <c r="L765" s="104" t="s">
        <v>141</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35" hidden="1" customHeight="1" outlineLevel="2" x14ac:dyDescent="0.25">
      <c r="A766" s="107"/>
      <c r="B766" s="98"/>
      <c r="C766" s="18"/>
      <c r="D766" s="18"/>
      <c r="E766" s="18"/>
      <c r="F766" s="14"/>
      <c r="G766" s="89"/>
      <c r="H766" s="89"/>
      <c r="K766" s="104"/>
      <c r="L766" s="104" t="s">
        <v>142</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35" hidden="1" customHeight="1" outlineLevel="2" x14ac:dyDescent="0.25">
      <c r="A767" s="107"/>
      <c r="B767" s="98"/>
      <c r="C767" s="18"/>
      <c r="D767" s="18"/>
      <c r="E767" s="18"/>
      <c r="F767" s="14"/>
      <c r="G767" s="89"/>
      <c r="H767" s="89"/>
      <c r="K767" s="104" t="s">
        <v>791</v>
      </c>
      <c r="L767" s="104" t="s">
        <v>382</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35" hidden="1" customHeight="1" outlineLevel="2" x14ac:dyDescent="0.25">
      <c r="A768" s="107"/>
      <c r="B768" s="98"/>
      <c r="C768" s="18"/>
      <c r="D768" s="18"/>
      <c r="E768" s="18"/>
      <c r="F768" s="14"/>
      <c r="G768" s="89"/>
      <c r="H768" s="89"/>
      <c r="K768" s="104"/>
      <c r="L768" s="104" t="s">
        <v>134</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35" hidden="1" customHeight="1" outlineLevel="2" x14ac:dyDescent="0.25">
      <c r="A769" s="107"/>
      <c r="B769" s="98"/>
      <c r="C769" s="18"/>
      <c r="D769" s="18"/>
      <c r="E769" s="18"/>
      <c r="F769" s="14"/>
      <c r="G769" s="89"/>
      <c r="H769" s="89"/>
      <c r="K769" s="104"/>
      <c r="L769" s="104" t="s">
        <v>135</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35" hidden="1" customHeight="1" outlineLevel="2" x14ac:dyDescent="0.25">
      <c r="A770" s="107"/>
      <c r="B770" s="98"/>
      <c r="C770" s="18"/>
      <c r="D770" s="18"/>
      <c r="E770" s="18"/>
      <c r="F770" s="14"/>
      <c r="G770" s="89"/>
      <c r="H770" s="89"/>
      <c r="K770" s="104"/>
      <c r="L770" s="104" t="s">
        <v>136</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35" hidden="1" customHeight="1" outlineLevel="2" x14ac:dyDescent="0.25">
      <c r="A771" s="107"/>
      <c r="B771" s="98"/>
      <c r="C771" s="18"/>
      <c r="D771" s="18"/>
      <c r="E771" s="18"/>
      <c r="F771" s="14"/>
      <c r="G771" s="89"/>
      <c r="H771" s="89"/>
      <c r="K771" s="104"/>
      <c r="L771" s="104" t="s">
        <v>137</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35" hidden="1" customHeight="1" outlineLevel="2" x14ac:dyDescent="0.25">
      <c r="A772" s="107"/>
      <c r="B772" s="98"/>
      <c r="C772" s="18"/>
      <c r="D772" s="18"/>
      <c r="E772" s="18"/>
      <c r="F772" s="14"/>
      <c r="G772" s="89"/>
      <c r="H772" s="89"/>
      <c r="K772" s="104"/>
      <c r="L772" s="104" t="s">
        <v>138</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35" hidden="1" customHeight="1" outlineLevel="2" x14ac:dyDescent="0.25">
      <c r="A773" s="107"/>
      <c r="B773" s="98"/>
      <c r="C773" s="18"/>
      <c r="D773" s="18"/>
      <c r="E773" s="18"/>
      <c r="F773" s="14"/>
      <c r="G773" s="89"/>
      <c r="H773" s="89"/>
      <c r="K773" s="104"/>
      <c r="L773" s="104" t="s">
        <v>139</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35" hidden="1" customHeight="1" outlineLevel="2" x14ac:dyDescent="0.25">
      <c r="A774" s="107"/>
      <c r="B774" s="98"/>
      <c r="C774" s="18"/>
      <c r="D774" s="18"/>
      <c r="E774" s="18"/>
      <c r="F774" s="14"/>
      <c r="G774" s="89"/>
      <c r="H774" s="89"/>
      <c r="K774" s="104"/>
      <c r="L774" s="104" t="s">
        <v>140</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35" hidden="1" customHeight="1" outlineLevel="2" x14ac:dyDescent="0.25">
      <c r="A775" s="107"/>
      <c r="B775" s="98"/>
      <c r="C775" s="18"/>
      <c r="D775" s="18"/>
      <c r="E775" s="18"/>
      <c r="F775" s="14"/>
      <c r="G775" s="89"/>
      <c r="H775" s="89"/>
      <c r="K775" s="104"/>
      <c r="L775" s="104" t="s">
        <v>141</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35" hidden="1" customHeight="1" outlineLevel="2" x14ac:dyDescent="0.25">
      <c r="A776" s="107"/>
      <c r="B776" s="98"/>
      <c r="C776" s="18"/>
      <c r="D776" s="18"/>
      <c r="E776" s="18"/>
      <c r="F776" s="14"/>
      <c r="G776" s="89"/>
      <c r="H776" s="89"/>
      <c r="K776" s="104"/>
      <c r="L776" s="104" t="s">
        <v>142</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35" hidden="1" customHeight="1" outlineLevel="2" x14ac:dyDescent="0.25">
      <c r="A777" s="107"/>
      <c r="B777" s="98"/>
      <c r="C777" s="18"/>
      <c r="D777" s="18"/>
      <c r="E777" s="18"/>
      <c r="F777" s="14"/>
      <c r="G777" s="89"/>
      <c r="H777" s="89"/>
      <c r="K777" s="104" t="s">
        <v>792</v>
      </c>
      <c r="L777" s="104" t="s">
        <v>382</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35" hidden="1" customHeight="1" outlineLevel="2" x14ac:dyDescent="0.25">
      <c r="A778" s="107"/>
      <c r="B778" s="98"/>
      <c r="C778" s="18"/>
      <c r="D778" s="18"/>
      <c r="E778" s="18"/>
      <c r="F778" s="14"/>
      <c r="G778" s="89"/>
      <c r="H778" s="89"/>
      <c r="K778" s="104"/>
      <c r="L778" s="104" t="s">
        <v>134</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35" hidden="1" customHeight="1" outlineLevel="2" x14ac:dyDescent="0.25">
      <c r="A779" s="107"/>
      <c r="B779" s="98"/>
      <c r="C779" s="18"/>
      <c r="D779" s="18"/>
      <c r="E779" s="18"/>
      <c r="F779" s="14"/>
      <c r="G779" s="89"/>
      <c r="H779" s="89"/>
      <c r="K779" s="104"/>
      <c r="L779" s="104" t="s">
        <v>135</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35" hidden="1" customHeight="1" outlineLevel="2" x14ac:dyDescent="0.25">
      <c r="A780" s="107"/>
      <c r="B780" s="98"/>
      <c r="C780" s="18"/>
      <c r="D780" s="18"/>
      <c r="E780" s="18"/>
      <c r="F780" s="14"/>
      <c r="G780" s="89"/>
      <c r="H780" s="89"/>
      <c r="K780" s="104"/>
      <c r="L780" s="104" t="s">
        <v>136</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35" hidden="1" customHeight="1" outlineLevel="2" x14ac:dyDescent="0.25">
      <c r="A781" s="107"/>
      <c r="B781" s="98"/>
      <c r="C781" s="18"/>
      <c r="D781" s="18"/>
      <c r="E781" s="18"/>
      <c r="F781" s="14"/>
      <c r="G781" s="89"/>
      <c r="H781" s="89"/>
      <c r="K781" s="104"/>
      <c r="L781" s="104" t="s">
        <v>137</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35" hidden="1" customHeight="1" outlineLevel="2" x14ac:dyDescent="0.25">
      <c r="A782" s="107"/>
      <c r="B782" s="98"/>
      <c r="C782" s="18"/>
      <c r="D782" s="18"/>
      <c r="E782" s="18"/>
      <c r="F782" s="14"/>
      <c r="G782" s="89"/>
      <c r="H782" s="89"/>
      <c r="K782" s="104"/>
      <c r="L782" s="104" t="s">
        <v>138</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35" hidden="1" customHeight="1" outlineLevel="2" x14ac:dyDescent="0.25">
      <c r="A783" s="107"/>
      <c r="B783" s="98"/>
      <c r="C783" s="18"/>
      <c r="D783" s="18"/>
      <c r="E783" s="18"/>
      <c r="F783" s="14"/>
      <c r="G783" s="89"/>
      <c r="H783" s="89"/>
      <c r="K783" s="104"/>
      <c r="L783" s="104" t="s">
        <v>139</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35" hidden="1" customHeight="1" outlineLevel="2" x14ac:dyDescent="0.25">
      <c r="A784" s="107"/>
      <c r="B784" s="98"/>
      <c r="C784" s="18"/>
      <c r="D784" s="18"/>
      <c r="E784" s="18"/>
      <c r="F784" s="14"/>
      <c r="G784" s="89"/>
      <c r="H784" s="89"/>
      <c r="K784" s="104"/>
      <c r="L784" s="104" t="s">
        <v>140</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35" hidden="1" customHeight="1" outlineLevel="2" x14ac:dyDescent="0.25">
      <c r="A785" s="107"/>
      <c r="B785" s="98"/>
      <c r="C785" s="18"/>
      <c r="D785" s="18"/>
      <c r="E785" s="18"/>
      <c r="F785" s="14"/>
      <c r="G785" s="89"/>
      <c r="H785" s="89"/>
      <c r="K785" s="104"/>
      <c r="L785" s="104" t="s">
        <v>141</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35" hidden="1" customHeight="1" outlineLevel="2" x14ac:dyDescent="0.25">
      <c r="A786" s="107"/>
      <c r="B786" s="98"/>
      <c r="C786" s="18"/>
      <c r="D786" s="18"/>
      <c r="E786" s="18"/>
      <c r="F786" s="14"/>
      <c r="G786" s="89"/>
      <c r="H786" s="89"/>
      <c r="K786" s="104"/>
      <c r="L786" s="104" t="s">
        <v>142</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35" hidden="1" customHeight="1" outlineLevel="2" x14ac:dyDescent="0.25">
      <c r="A787" s="107"/>
      <c r="B787" s="98"/>
      <c r="C787" s="18"/>
      <c r="D787" s="18"/>
      <c r="E787" s="18"/>
      <c r="F787" s="14"/>
      <c r="G787" s="89"/>
      <c r="H787" s="89"/>
      <c r="K787" s="104" t="s">
        <v>793</v>
      </c>
      <c r="L787" s="104" t="s">
        <v>382</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35" hidden="1" customHeight="1" outlineLevel="2" x14ac:dyDescent="0.25">
      <c r="A788" s="107"/>
      <c r="B788" s="98"/>
      <c r="C788" s="18"/>
      <c r="D788" s="18"/>
      <c r="E788" s="18"/>
      <c r="F788" s="14"/>
      <c r="G788" s="89"/>
      <c r="H788" s="89"/>
      <c r="K788" s="104"/>
      <c r="L788" s="104" t="s">
        <v>134</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35" hidden="1" customHeight="1" outlineLevel="2" x14ac:dyDescent="0.25">
      <c r="A789" s="107"/>
      <c r="B789" s="98"/>
      <c r="C789" s="18"/>
      <c r="D789" s="18"/>
      <c r="E789" s="18"/>
      <c r="F789" s="14"/>
      <c r="G789" s="89"/>
      <c r="H789" s="89"/>
      <c r="K789" s="104"/>
      <c r="L789" s="104" t="s">
        <v>135</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35" hidden="1" customHeight="1" outlineLevel="2" x14ac:dyDescent="0.25">
      <c r="A790" s="107"/>
      <c r="B790" s="98"/>
      <c r="C790" s="18"/>
      <c r="D790" s="18"/>
      <c r="E790" s="18"/>
      <c r="F790" s="14"/>
      <c r="G790" s="89"/>
      <c r="H790" s="89"/>
      <c r="K790" s="104"/>
      <c r="L790" s="104" t="s">
        <v>136</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35" hidden="1" customHeight="1" outlineLevel="2" x14ac:dyDescent="0.25">
      <c r="A791" s="107"/>
      <c r="B791" s="98"/>
      <c r="C791" s="18"/>
      <c r="D791" s="18"/>
      <c r="E791" s="18"/>
      <c r="F791" s="14"/>
      <c r="G791" s="89"/>
      <c r="H791" s="89"/>
      <c r="K791" s="104"/>
      <c r="L791" s="104" t="s">
        <v>137</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35" hidden="1" customHeight="1" outlineLevel="2" x14ac:dyDescent="0.25">
      <c r="A792" s="107"/>
      <c r="B792" s="98"/>
      <c r="C792" s="18"/>
      <c r="D792" s="18"/>
      <c r="E792" s="18"/>
      <c r="F792" s="14"/>
      <c r="G792" s="89"/>
      <c r="H792" s="89"/>
      <c r="K792" s="104"/>
      <c r="L792" s="104" t="s">
        <v>138</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35" hidden="1" customHeight="1" outlineLevel="2" x14ac:dyDescent="0.25">
      <c r="A793" s="107"/>
      <c r="B793" s="98"/>
      <c r="C793" s="18"/>
      <c r="D793" s="18"/>
      <c r="E793" s="18"/>
      <c r="F793" s="14"/>
      <c r="G793" s="89"/>
      <c r="H793" s="89"/>
      <c r="K793" s="104"/>
      <c r="L793" s="104" t="s">
        <v>139</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35" hidden="1" customHeight="1" outlineLevel="2" x14ac:dyDescent="0.25">
      <c r="A794" s="107"/>
      <c r="B794" s="98"/>
      <c r="C794" s="18"/>
      <c r="D794" s="18"/>
      <c r="E794" s="18"/>
      <c r="F794" s="14"/>
      <c r="G794" s="89"/>
      <c r="H794" s="89"/>
      <c r="K794" s="104"/>
      <c r="L794" s="104" t="s">
        <v>140</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35" hidden="1" customHeight="1" outlineLevel="2" x14ac:dyDescent="0.25">
      <c r="A795" s="107"/>
      <c r="B795" s="98"/>
      <c r="C795" s="18"/>
      <c r="D795" s="18"/>
      <c r="E795" s="18"/>
      <c r="F795" s="14"/>
      <c r="G795" s="89"/>
      <c r="H795" s="89"/>
      <c r="K795" s="104"/>
      <c r="L795" s="104" t="s">
        <v>141</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35" hidden="1" customHeight="1" outlineLevel="2" x14ac:dyDescent="0.25">
      <c r="A796" s="107"/>
      <c r="B796" s="98"/>
      <c r="C796" s="18"/>
      <c r="D796" s="18"/>
      <c r="E796" s="18"/>
      <c r="F796" s="14"/>
      <c r="G796" s="89"/>
      <c r="H796" s="89"/>
      <c r="K796" s="104"/>
      <c r="L796" s="104" t="s">
        <v>142</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35" hidden="1" customHeight="1" outlineLevel="2" x14ac:dyDescent="0.25">
      <c r="A797" s="107"/>
      <c r="B797" s="98"/>
      <c r="C797" s="18"/>
      <c r="D797" s="18"/>
      <c r="E797" s="18"/>
      <c r="F797" s="14"/>
      <c r="G797" s="89"/>
      <c r="H797" s="89"/>
      <c r="K797" s="104" t="s">
        <v>794</v>
      </c>
      <c r="L797" s="104" t="s">
        <v>382</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35" hidden="1" customHeight="1" outlineLevel="2" x14ac:dyDescent="0.25">
      <c r="A798" s="107"/>
      <c r="B798" s="98"/>
      <c r="C798" s="18"/>
      <c r="D798" s="18"/>
      <c r="E798" s="18"/>
      <c r="F798" s="14"/>
      <c r="G798" s="89"/>
      <c r="H798" s="89"/>
      <c r="K798" s="104"/>
      <c r="L798" s="104" t="s">
        <v>134</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35" hidden="1" customHeight="1" outlineLevel="2" x14ac:dyDescent="0.25">
      <c r="A799" s="107"/>
      <c r="B799" s="98"/>
      <c r="C799" s="18"/>
      <c r="D799" s="18"/>
      <c r="E799" s="18"/>
      <c r="F799" s="14"/>
      <c r="G799" s="89"/>
      <c r="H799" s="89"/>
      <c r="K799" s="104"/>
      <c r="L799" s="104" t="s">
        <v>135</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35" hidden="1" customHeight="1" outlineLevel="2" x14ac:dyDescent="0.25">
      <c r="A800" s="107"/>
      <c r="B800" s="98"/>
      <c r="C800" s="18"/>
      <c r="D800" s="18"/>
      <c r="E800" s="18"/>
      <c r="F800" s="14"/>
      <c r="G800" s="89"/>
      <c r="H800" s="89"/>
      <c r="K800" s="104"/>
      <c r="L800" s="104" t="s">
        <v>136</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35" hidden="1" customHeight="1" outlineLevel="2" x14ac:dyDescent="0.25">
      <c r="A801" s="107"/>
      <c r="B801" s="98"/>
      <c r="C801" s="18"/>
      <c r="D801" s="18"/>
      <c r="E801" s="18"/>
      <c r="F801" s="14"/>
      <c r="G801" s="89"/>
      <c r="H801" s="89"/>
      <c r="K801" s="104"/>
      <c r="L801" s="104" t="s">
        <v>137</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35" hidden="1" customHeight="1" outlineLevel="2" x14ac:dyDescent="0.25">
      <c r="A802" s="107"/>
      <c r="B802" s="98"/>
      <c r="C802" s="18"/>
      <c r="D802" s="18"/>
      <c r="E802" s="18"/>
      <c r="F802" s="14"/>
      <c r="G802" s="89"/>
      <c r="H802" s="89"/>
      <c r="K802" s="104"/>
      <c r="L802" s="104" t="s">
        <v>138</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35" hidden="1" customHeight="1" outlineLevel="2" x14ac:dyDescent="0.25">
      <c r="A803" s="107"/>
      <c r="B803" s="98"/>
      <c r="C803" s="18"/>
      <c r="D803" s="18"/>
      <c r="E803" s="18"/>
      <c r="F803" s="14"/>
      <c r="G803" s="89"/>
      <c r="H803" s="89"/>
      <c r="K803" s="104"/>
      <c r="L803" s="104" t="s">
        <v>139</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35" hidden="1" customHeight="1" outlineLevel="2" x14ac:dyDescent="0.25">
      <c r="A804" s="107"/>
      <c r="B804" s="98"/>
      <c r="C804" s="18"/>
      <c r="D804" s="18"/>
      <c r="E804" s="18"/>
      <c r="F804" s="14"/>
      <c r="G804" s="89"/>
      <c r="H804" s="89"/>
      <c r="K804" s="104"/>
      <c r="L804" s="104" t="s">
        <v>140</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35" hidden="1" customHeight="1" outlineLevel="2" x14ac:dyDescent="0.25">
      <c r="A805" s="107"/>
      <c r="B805" s="98"/>
      <c r="C805" s="18"/>
      <c r="D805" s="18"/>
      <c r="E805" s="18"/>
      <c r="F805" s="14"/>
      <c r="G805" s="89"/>
      <c r="H805" s="89"/>
      <c r="K805" s="104"/>
      <c r="L805" s="104" t="s">
        <v>141</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35" hidden="1" customHeight="1" outlineLevel="2" x14ac:dyDescent="0.25">
      <c r="A806" s="107"/>
      <c r="B806" s="98"/>
      <c r="C806" s="18"/>
      <c r="D806" s="18"/>
      <c r="E806" s="18"/>
      <c r="F806" s="14"/>
      <c r="G806" s="89"/>
      <c r="H806" s="89"/>
      <c r="K806" s="104"/>
      <c r="L806" s="104" t="s">
        <v>142</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35" hidden="1" customHeight="1" outlineLevel="2" x14ac:dyDescent="0.25">
      <c r="A807" s="107"/>
      <c r="B807" s="98"/>
      <c r="C807" s="18"/>
      <c r="D807" s="18"/>
      <c r="E807" s="18"/>
      <c r="F807" s="14"/>
      <c r="G807" s="89"/>
      <c r="H807" s="89"/>
      <c r="K807" s="104" t="s">
        <v>795</v>
      </c>
      <c r="L807" s="104" t="s">
        <v>382</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35" hidden="1" customHeight="1" outlineLevel="2" x14ac:dyDescent="0.25">
      <c r="A808" s="107"/>
      <c r="B808" s="98"/>
      <c r="C808" s="18"/>
      <c r="D808" s="18"/>
      <c r="E808" s="18"/>
      <c r="F808" s="14"/>
      <c r="G808" s="89"/>
      <c r="H808" s="89"/>
      <c r="K808" s="104"/>
      <c r="L808" s="104" t="s">
        <v>134</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35" hidden="1" customHeight="1" outlineLevel="2" x14ac:dyDescent="0.25">
      <c r="A809" s="107"/>
      <c r="B809" s="98"/>
      <c r="C809" s="18"/>
      <c r="D809" s="18"/>
      <c r="E809" s="18"/>
      <c r="F809" s="14"/>
      <c r="G809" s="89"/>
      <c r="H809" s="89"/>
      <c r="K809" s="104"/>
      <c r="L809" s="104" t="s">
        <v>135</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35" hidden="1" customHeight="1" outlineLevel="2" x14ac:dyDescent="0.25">
      <c r="A810" s="107"/>
      <c r="B810" s="98"/>
      <c r="C810" s="18"/>
      <c r="D810" s="18"/>
      <c r="E810" s="18"/>
      <c r="F810" s="14"/>
      <c r="G810" s="89"/>
      <c r="H810" s="89"/>
      <c r="K810" s="104"/>
      <c r="L810" s="104" t="s">
        <v>136</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35" hidden="1" customHeight="1" outlineLevel="2" x14ac:dyDescent="0.25">
      <c r="A811" s="107"/>
      <c r="B811" s="98"/>
      <c r="C811" s="18"/>
      <c r="D811" s="18"/>
      <c r="E811" s="18"/>
      <c r="F811" s="14"/>
      <c r="G811" s="89"/>
      <c r="H811" s="89"/>
      <c r="K811" s="104"/>
      <c r="L811" s="104" t="s">
        <v>137</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35" hidden="1" customHeight="1" outlineLevel="2" x14ac:dyDescent="0.25">
      <c r="A812" s="107"/>
      <c r="B812" s="98"/>
      <c r="C812" s="18"/>
      <c r="D812" s="18"/>
      <c r="E812" s="18"/>
      <c r="F812" s="14"/>
      <c r="G812" s="89"/>
      <c r="H812" s="89"/>
      <c r="K812" s="104"/>
      <c r="L812" s="104" t="s">
        <v>138</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35" hidden="1" customHeight="1" outlineLevel="2" x14ac:dyDescent="0.25">
      <c r="A813" s="107"/>
      <c r="B813" s="98"/>
      <c r="C813" s="18"/>
      <c r="D813" s="18"/>
      <c r="E813" s="18"/>
      <c r="F813" s="14"/>
      <c r="G813" s="89"/>
      <c r="H813" s="89"/>
      <c r="K813" s="104"/>
      <c r="L813" s="104" t="s">
        <v>139</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35" hidden="1" customHeight="1" outlineLevel="2" x14ac:dyDescent="0.25">
      <c r="A814" s="107"/>
      <c r="B814" s="98"/>
      <c r="C814" s="18"/>
      <c r="D814" s="18"/>
      <c r="E814" s="18"/>
      <c r="F814" s="14"/>
      <c r="G814" s="89"/>
      <c r="H814" s="89"/>
      <c r="K814" s="104"/>
      <c r="L814" s="104" t="s">
        <v>140</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35" hidden="1" customHeight="1" outlineLevel="2" x14ac:dyDescent="0.25">
      <c r="A815" s="107"/>
      <c r="B815" s="98"/>
      <c r="C815" s="18"/>
      <c r="D815" s="18"/>
      <c r="E815" s="18"/>
      <c r="F815" s="14"/>
      <c r="G815" s="89"/>
      <c r="H815" s="89"/>
      <c r="K815" s="104"/>
      <c r="L815" s="104" t="s">
        <v>141</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35" hidden="1" customHeight="1" outlineLevel="2" x14ac:dyDescent="0.25">
      <c r="A816" s="107"/>
      <c r="B816" s="98"/>
      <c r="C816" s="18"/>
      <c r="D816" s="18"/>
      <c r="E816" s="18"/>
      <c r="F816" s="14"/>
      <c r="G816" s="89"/>
      <c r="H816" s="89"/>
      <c r="K816" s="104"/>
      <c r="L816" s="104" t="s">
        <v>142</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35" hidden="1" customHeight="1" outlineLevel="2" x14ac:dyDescent="0.25">
      <c r="A817" s="107"/>
      <c r="B817" s="98"/>
      <c r="C817" s="18"/>
      <c r="D817" s="18"/>
      <c r="E817" s="18"/>
      <c r="F817" s="14"/>
      <c r="G817" s="89"/>
      <c r="H817" s="89"/>
      <c r="K817" s="104" t="s">
        <v>796</v>
      </c>
      <c r="L817" s="104" t="s">
        <v>382</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35" hidden="1" customHeight="1" outlineLevel="2" x14ac:dyDescent="0.25">
      <c r="A818" s="107"/>
      <c r="B818" s="98"/>
      <c r="C818" s="18"/>
      <c r="D818" s="18"/>
      <c r="E818" s="18"/>
      <c r="F818" s="14"/>
      <c r="G818" s="89"/>
      <c r="H818" s="89"/>
      <c r="K818" s="104"/>
      <c r="L818" s="104" t="s">
        <v>134</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35" hidden="1" customHeight="1" outlineLevel="2" x14ac:dyDescent="0.25">
      <c r="A819" s="107"/>
      <c r="B819" s="98"/>
      <c r="C819" s="18"/>
      <c r="D819" s="18"/>
      <c r="E819" s="18"/>
      <c r="F819" s="14"/>
      <c r="G819" s="89"/>
      <c r="H819" s="89"/>
      <c r="K819" s="104"/>
      <c r="L819" s="104" t="s">
        <v>135</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35" hidden="1" customHeight="1" outlineLevel="2" x14ac:dyDescent="0.25">
      <c r="A820" s="107"/>
      <c r="B820" s="98"/>
      <c r="C820" s="18"/>
      <c r="D820" s="18"/>
      <c r="E820" s="18"/>
      <c r="F820" s="14"/>
      <c r="G820" s="89"/>
      <c r="H820" s="89"/>
      <c r="K820" s="104"/>
      <c r="L820" s="104" t="s">
        <v>136</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35" hidden="1" customHeight="1" outlineLevel="2" x14ac:dyDescent="0.25">
      <c r="A821" s="107"/>
      <c r="B821" s="98"/>
      <c r="C821" s="18"/>
      <c r="D821" s="18"/>
      <c r="E821" s="18"/>
      <c r="F821" s="14"/>
      <c r="G821" s="89"/>
      <c r="H821" s="89"/>
      <c r="K821" s="104"/>
      <c r="L821" s="104" t="s">
        <v>137</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35" hidden="1" customHeight="1" outlineLevel="2" x14ac:dyDescent="0.25">
      <c r="A822" s="107"/>
      <c r="B822" s="98"/>
      <c r="C822" s="18"/>
      <c r="D822" s="18"/>
      <c r="E822" s="18"/>
      <c r="F822" s="14"/>
      <c r="G822" s="89"/>
      <c r="H822" s="89"/>
      <c r="K822" s="104"/>
      <c r="L822" s="104" t="s">
        <v>138</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35" hidden="1" customHeight="1" outlineLevel="2" x14ac:dyDescent="0.25">
      <c r="A823" s="107"/>
      <c r="B823" s="98"/>
      <c r="C823" s="18"/>
      <c r="D823" s="18"/>
      <c r="E823" s="18"/>
      <c r="F823" s="14"/>
      <c r="G823" s="89"/>
      <c r="H823" s="89"/>
      <c r="K823" s="104"/>
      <c r="L823" s="104" t="s">
        <v>139</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35" hidden="1" customHeight="1" outlineLevel="2" x14ac:dyDescent="0.25">
      <c r="A824" s="107"/>
      <c r="B824" s="98"/>
      <c r="C824" s="18"/>
      <c r="D824" s="18"/>
      <c r="E824" s="18"/>
      <c r="F824" s="14"/>
      <c r="G824" s="89"/>
      <c r="H824" s="89"/>
      <c r="K824" s="104"/>
      <c r="L824" s="104" t="s">
        <v>140</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35" hidden="1" customHeight="1" outlineLevel="2" x14ac:dyDescent="0.25">
      <c r="A825" s="107"/>
      <c r="B825" s="98"/>
      <c r="C825" s="18"/>
      <c r="D825" s="18"/>
      <c r="E825" s="18"/>
      <c r="F825" s="14"/>
      <c r="G825" s="89"/>
      <c r="H825" s="89"/>
      <c r="K825" s="104"/>
      <c r="L825" s="104" t="s">
        <v>141</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35" hidden="1" customHeight="1" outlineLevel="2" x14ac:dyDescent="0.25">
      <c r="A826" s="107"/>
      <c r="B826" s="98"/>
      <c r="C826" s="18"/>
      <c r="D826" s="18"/>
      <c r="E826" s="18"/>
      <c r="F826" s="14"/>
      <c r="G826" s="89"/>
      <c r="H826" s="89"/>
      <c r="K826" s="104"/>
      <c r="L826" s="104" t="s">
        <v>142</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35" hidden="1" customHeight="1" outlineLevel="2" x14ac:dyDescent="0.25">
      <c r="A827" s="107"/>
      <c r="B827" s="98"/>
      <c r="C827" s="18"/>
      <c r="D827" s="18"/>
      <c r="E827" s="18"/>
      <c r="F827" s="14"/>
      <c r="G827" s="89"/>
      <c r="H827" s="89"/>
      <c r="K827" s="104" t="s">
        <v>797</v>
      </c>
      <c r="L827" s="104" t="s">
        <v>382</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35" hidden="1" customHeight="1" outlineLevel="2" x14ac:dyDescent="0.25">
      <c r="A828" s="107"/>
      <c r="B828" s="98"/>
      <c r="C828" s="18"/>
      <c r="D828" s="18"/>
      <c r="E828" s="18"/>
      <c r="F828" s="14"/>
      <c r="G828" s="89"/>
      <c r="H828" s="89"/>
      <c r="K828" s="104"/>
      <c r="L828" s="104" t="s">
        <v>134</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35" hidden="1" customHeight="1" outlineLevel="2" x14ac:dyDescent="0.25">
      <c r="A829" s="107"/>
      <c r="B829" s="98"/>
      <c r="C829" s="18"/>
      <c r="D829" s="18"/>
      <c r="E829" s="18"/>
      <c r="F829" s="14"/>
      <c r="G829" s="89"/>
      <c r="H829" s="89"/>
      <c r="K829" s="104"/>
      <c r="L829" s="104" t="s">
        <v>135</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35" hidden="1" customHeight="1" outlineLevel="2" x14ac:dyDescent="0.25">
      <c r="A830" s="107"/>
      <c r="B830" s="98"/>
      <c r="C830" s="18"/>
      <c r="D830" s="18"/>
      <c r="E830" s="18"/>
      <c r="F830" s="14"/>
      <c r="G830" s="89"/>
      <c r="H830" s="89"/>
      <c r="K830" s="104"/>
      <c r="L830" s="104" t="s">
        <v>136</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35" hidden="1" customHeight="1" outlineLevel="2" x14ac:dyDescent="0.25">
      <c r="A831" s="107"/>
      <c r="B831" s="98"/>
      <c r="C831" s="18"/>
      <c r="D831" s="18"/>
      <c r="E831" s="18"/>
      <c r="F831" s="14"/>
      <c r="G831" s="89"/>
      <c r="H831" s="89"/>
      <c r="K831" s="104"/>
      <c r="L831" s="104" t="s">
        <v>137</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35" hidden="1" customHeight="1" outlineLevel="2" x14ac:dyDescent="0.25">
      <c r="A832" s="107"/>
      <c r="B832" s="98"/>
      <c r="C832" s="18"/>
      <c r="D832" s="18"/>
      <c r="E832" s="18"/>
      <c r="F832" s="14"/>
      <c r="G832" s="89"/>
      <c r="H832" s="89"/>
      <c r="K832" s="104"/>
      <c r="L832" s="104" t="s">
        <v>138</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35" hidden="1" customHeight="1" outlineLevel="2" x14ac:dyDescent="0.25">
      <c r="A833" s="107"/>
      <c r="B833" s="98"/>
      <c r="C833" s="18"/>
      <c r="D833" s="18"/>
      <c r="E833" s="18"/>
      <c r="F833" s="14"/>
      <c r="G833" s="89"/>
      <c r="H833" s="89"/>
      <c r="K833" s="104"/>
      <c r="L833" s="104" t="s">
        <v>139</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35" hidden="1" customHeight="1" outlineLevel="2" x14ac:dyDescent="0.25">
      <c r="A834" s="107"/>
      <c r="B834" s="98"/>
      <c r="C834" s="18"/>
      <c r="D834" s="18"/>
      <c r="E834" s="18"/>
      <c r="F834" s="14"/>
      <c r="G834" s="89"/>
      <c r="H834" s="89"/>
      <c r="K834" s="104"/>
      <c r="L834" s="104" t="s">
        <v>140</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35" hidden="1" customHeight="1" outlineLevel="2" x14ac:dyDescent="0.25">
      <c r="A835" s="107"/>
      <c r="B835" s="98"/>
      <c r="C835" s="18"/>
      <c r="D835" s="18"/>
      <c r="E835" s="18"/>
      <c r="F835" s="14"/>
      <c r="G835" s="89"/>
      <c r="H835" s="89"/>
      <c r="K835" s="104"/>
      <c r="L835" s="104" t="s">
        <v>141</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35" hidden="1" customHeight="1" outlineLevel="2" x14ac:dyDescent="0.25">
      <c r="A836" s="107"/>
      <c r="B836" s="98"/>
      <c r="C836" s="18"/>
      <c r="D836" s="18"/>
      <c r="E836" s="18"/>
      <c r="F836" s="14"/>
      <c r="G836" s="89"/>
      <c r="H836" s="89"/>
      <c r="K836" s="104"/>
      <c r="L836" s="104" t="s">
        <v>142</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118</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3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3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118</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119</v>
      </c>
      <c r="AE841" s="42" t="s">
        <v>120</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35" customHeight="1" outlineLevel="1" collapsed="1" x14ac:dyDescent="0.25">
      <c r="A846" s="107"/>
      <c r="B846" s="8"/>
      <c r="C846" s="13"/>
      <c r="D846" s="13">
        <v>53658.706903201055</v>
      </c>
      <c r="E846" s="13" t="s">
        <v>1</v>
      </c>
      <c r="F846" s="14"/>
      <c r="G846" s="15" t="s">
        <v>205</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35" customHeight="1" outlineLevel="1" x14ac:dyDescent="0.25">
      <c r="A847" s="107"/>
      <c r="B847" s="8"/>
      <c r="C847" s="13"/>
      <c r="D847" s="13"/>
      <c r="E847" s="18"/>
      <c r="F847" s="14"/>
      <c r="G847" s="14" t="s">
        <v>206</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3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3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3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35" customHeight="1" outlineLevel="1" x14ac:dyDescent="0.25">
      <c r="A851" s="107"/>
      <c r="B851" s="8"/>
      <c r="C851" s="18"/>
      <c r="D851" s="18"/>
      <c r="E851" s="18"/>
      <c r="F851" s="18"/>
      <c r="G851" s="18"/>
      <c r="H851" s="18"/>
      <c r="I851" s="24" t="s">
        <v>208</v>
      </c>
      <c r="J851" s="18"/>
      <c r="K851" s="23"/>
      <c r="L851" s="23"/>
      <c r="M851" s="23"/>
      <c r="N851" s="23"/>
      <c r="O851" s="23"/>
      <c r="P851" s="23"/>
      <c r="Q851" s="23"/>
      <c r="R851" s="23"/>
      <c r="S851" s="23"/>
      <c r="T851" s="24" t="s">
        <v>209</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35" customHeight="1" outlineLevel="1" x14ac:dyDescent="0.25">
      <c r="A852" s="107"/>
      <c r="B852" s="8"/>
      <c r="C852" s="18"/>
      <c r="D852" s="18"/>
      <c r="E852" s="18"/>
      <c r="F852" s="18"/>
      <c r="G852" s="18" t="s">
        <v>207</v>
      </c>
      <c r="H852" s="18"/>
      <c r="I852" s="24" t="s">
        <v>210</v>
      </c>
      <c r="J852" s="24"/>
      <c r="K852" s="24"/>
      <c r="L852" s="24"/>
      <c r="M852" s="24"/>
      <c r="N852" s="24"/>
      <c r="O852" s="24"/>
      <c r="P852" s="24"/>
      <c r="Q852" s="24"/>
      <c r="R852" s="24"/>
      <c r="S852" s="23"/>
      <c r="T852" s="24" t="s">
        <v>211</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35" customHeight="1" outlineLevel="1" x14ac:dyDescent="0.25">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115</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35" customHeight="1" outlineLevel="1" x14ac:dyDescent="0.25">
      <c r="A856" s="107"/>
      <c r="B856" s="8"/>
      <c r="C856" s="18"/>
      <c r="D856" s="18"/>
      <c r="E856" s="18"/>
      <c r="F856" s="27"/>
      <c r="G856" s="151" t="s">
        <v>384</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35" customHeight="1" outlineLevel="1" x14ac:dyDescent="0.25">
      <c r="A857" s="107"/>
      <c r="B857" s="8"/>
      <c r="C857" s="18"/>
      <c r="D857" s="18"/>
      <c r="E857" s="18"/>
      <c r="F857" s="27"/>
      <c r="G857" s="151" t="s">
        <v>385</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35" customHeight="1" outlineLevel="1" x14ac:dyDescent="0.25">
      <c r="A858" s="107"/>
      <c r="B858" s="8"/>
      <c r="C858" s="18"/>
      <c r="D858" s="18"/>
      <c r="E858" s="18"/>
      <c r="F858" s="34"/>
      <c r="G858" s="151" t="s">
        <v>386</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35" customHeight="1" outlineLevel="1" x14ac:dyDescent="0.25">
      <c r="A859" s="107"/>
      <c r="B859" s="8"/>
      <c r="C859" s="18"/>
      <c r="D859" s="18"/>
      <c r="E859" s="18"/>
      <c r="F859" s="34"/>
      <c r="G859" s="151" t="s">
        <v>387</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35" customHeight="1" outlineLevel="1" x14ac:dyDescent="0.25">
      <c r="A860" s="107"/>
      <c r="B860" s="8"/>
      <c r="C860" s="18"/>
      <c r="D860" s="18"/>
      <c r="E860" s="18"/>
      <c r="F860" s="34"/>
      <c r="G860" s="151" t="s">
        <v>388</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35" customHeight="1" outlineLevel="1" x14ac:dyDescent="0.25">
      <c r="A861" s="107"/>
      <c r="B861" s="8"/>
      <c r="C861" s="18"/>
      <c r="D861" s="18"/>
      <c r="E861" s="18"/>
      <c r="F861" s="34"/>
      <c r="G861" s="151" t="s">
        <v>389</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35" customHeight="1" outlineLevel="1" x14ac:dyDescent="0.25">
      <c r="A862" s="107"/>
      <c r="B862" s="8"/>
      <c r="C862" s="18"/>
      <c r="D862" s="18"/>
      <c r="E862" s="18"/>
      <c r="F862" s="34"/>
      <c r="G862" s="151" t="s">
        <v>390</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35" customHeight="1" outlineLevel="1" x14ac:dyDescent="0.25">
      <c r="A863" s="107"/>
      <c r="B863" s="8"/>
      <c r="C863" s="18"/>
      <c r="D863" s="18"/>
      <c r="E863" s="18"/>
      <c r="F863" s="34"/>
      <c r="G863" s="151" t="s">
        <v>391</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35" customHeight="1" outlineLevel="1" x14ac:dyDescent="0.25">
      <c r="A864" s="107"/>
      <c r="B864" s="8"/>
      <c r="C864" s="18"/>
      <c r="D864" s="18"/>
      <c r="E864" s="18"/>
      <c r="F864" s="34"/>
      <c r="G864" s="151" t="s">
        <v>392</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35" customHeight="1" outlineLevel="1" x14ac:dyDescent="0.25">
      <c r="A865" s="107"/>
      <c r="B865" s="8"/>
      <c r="C865" s="18"/>
      <c r="D865" s="18"/>
      <c r="E865" s="18"/>
      <c r="F865" s="27"/>
      <c r="G865" s="151" t="s">
        <v>393</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3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3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118</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120</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891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212</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207</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213</v>
      </c>
      <c r="K881" s="24" t="s">
        <v>383</v>
      </c>
      <c r="L881" s="24" t="s">
        <v>56</v>
      </c>
      <c r="M881" s="24" t="s">
        <v>57</v>
      </c>
      <c r="N881" s="24" t="s">
        <v>58</v>
      </c>
      <c r="O881" s="24" t="s">
        <v>59</v>
      </c>
      <c r="P881" s="24" t="s">
        <v>880</v>
      </c>
      <c r="Q881" s="24" t="s">
        <v>881</v>
      </c>
      <c r="R881" s="24" t="s">
        <v>882</v>
      </c>
      <c r="S881" s="24" t="s">
        <v>1187</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819</v>
      </c>
      <c r="J882" s="151" t="s">
        <v>384</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385</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386</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387</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388</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389</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390</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391</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392</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393</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35" hidden="1" customHeight="1" outlineLevel="2" x14ac:dyDescent="0.25">
      <c r="A892" s="107"/>
      <c r="B892" s="98"/>
      <c r="C892" s="18"/>
      <c r="D892" s="18"/>
      <c r="E892" s="18"/>
      <c r="F892" s="14"/>
      <c r="G892" s="89"/>
      <c r="H892" s="89"/>
      <c r="I892" s="104" t="s">
        <v>397</v>
      </c>
      <c r="J892" s="104" t="s">
        <v>382</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35" hidden="1" customHeight="1" outlineLevel="2" x14ac:dyDescent="0.25">
      <c r="A893" s="107"/>
      <c r="B893" s="98"/>
      <c r="C893" s="18"/>
      <c r="D893" s="18"/>
      <c r="E893" s="18"/>
      <c r="F893" s="14"/>
      <c r="G893" s="89"/>
      <c r="H893" s="89"/>
      <c r="I893" s="104"/>
      <c r="J893" s="104" t="s">
        <v>134</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35" hidden="1" customHeight="1" outlineLevel="2" x14ac:dyDescent="0.25">
      <c r="A894" s="107"/>
      <c r="B894" s="98"/>
      <c r="C894" s="18"/>
      <c r="D894" s="18"/>
      <c r="E894" s="18"/>
      <c r="F894" s="14"/>
      <c r="G894" s="89"/>
      <c r="H894" s="89"/>
      <c r="I894" s="104"/>
      <c r="J894" s="104" t="s">
        <v>135</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35" hidden="1" customHeight="1" outlineLevel="2" x14ac:dyDescent="0.25">
      <c r="A895" s="107"/>
      <c r="B895" s="98"/>
      <c r="C895" s="18"/>
      <c r="D895" s="18"/>
      <c r="E895" s="18"/>
      <c r="F895" s="14"/>
      <c r="G895" s="89"/>
      <c r="H895" s="89"/>
      <c r="I895" s="104"/>
      <c r="J895" s="104" t="s">
        <v>136</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35" hidden="1" customHeight="1" outlineLevel="2" x14ac:dyDescent="0.25">
      <c r="A896" s="107"/>
      <c r="B896" s="98"/>
      <c r="C896" s="18"/>
      <c r="D896" s="18"/>
      <c r="E896" s="18"/>
      <c r="F896" s="14"/>
      <c r="G896" s="89"/>
      <c r="H896" s="89"/>
      <c r="I896" s="104"/>
      <c r="J896" s="104" t="s">
        <v>137</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35" hidden="1" customHeight="1" outlineLevel="2" x14ac:dyDescent="0.25">
      <c r="A897" s="107"/>
      <c r="B897" s="98"/>
      <c r="C897" s="18"/>
      <c r="D897" s="18"/>
      <c r="E897" s="18"/>
      <c r="F897" s="14"/>
      <c r="G897" s="89"/>
      <c r="H897" s="89"/>
      <c r="I897" s="104"/>
      <c r="J897" s="104" t="s">
        <v>138</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35" hidden="1" customHeight="1" outlineLevel="2" x14ac:dyDescent="0.25">
      <c r="A898" s="107"/>
      <c r="B898" s="98"/>
      <c r="C898" s="18"/>
      <c r="D898" s="18"/>
      <c r="E898" s="18"/>
      <c r="F898" s="14"/>
      <c r="G898" s="89"/>
      <c r="H898" s="89"/>
      <c r="I898" s="104"/>
      <c r="J898" s="104" t="s">
        <v>139</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35" hidden="1" customHeight="1" outlineLevel="2" x14ac:dyDescent="0.25">
      <c r="A899" s="107"/>
      <c r="B899" s="98"/>
      <c r="C899" s="18"/>
      <c r="D899" s="18"/>
      <c r="E899" s="18"/>
      <c r="F899" s="14"/>
      <c r="G899" s="89"/>
      <c r="H899" s="89"/>
      <c r="I899" s="104"/>
      <c r="J899" s="104" t="s">
        <v>140</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35" hidden="1" customHeight="1" outlineLevel="2" x14ac:dyDescent="0.25">
      <c r="A900" s="107"/>
      <c r="B900" s="98"/>
      <c r="C900" s="18"/>
      <c r="D900" s="18"/>
      <c r="E900" s="18"/>
      <c r="F900" s="14"/>
      <c r="G900" s="89"/>
      <c r="H900" s="89"/>
      <c r="I900" s="104"/>
      <c r="J900" s="104" t="s">
        <v>141</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35" hidden="1" customHeight="1" outlineLevel="2" x14ac:dyDescent="0.25">
      <c r="A901" s="107"/>
      <c r="B901" s="98"/>
      <c r="C901" s="18"/>
      <c r="D901" s="18"/>
      <c r="E901" s="18"/>
      <c r="F901" s="14"/>
      <c r="G901" s="89"/>
      <c r="H901" s="89"/>
      <c r="I901" s="104"/>
      <c r="J901" s="104" t="s">
        <v>142</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35" hidden="1" customHeight="1" outlineLevel="2" x14ac:dyDescent="0.25">
      <c r="A902" s="107"/>
      <c r="B902" s="98"/>
      <c r="C902" s="18"/>
      <c r="D902" s="18"/>
      <c r="E902" s="18"/>
      <c r="F902" s="14"/>
      <c r="G902" s="89"/>
      <c r="H902" s="89"/>
      <c r="I902" s="104" t="s">
        <v>790</v>
      </c>
      <c r="J902" s="104" t="s">
        <v>382</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35" hidden="1" customHeight="1" outlineLevel="2" x14ac:dyDescent="0.25">
      <c r="A903" s="107"/>
      <c r="B903" s="98"/>
      <c r="C903" s="18"/>
      <c r="D903" s="18"/>
      <c r="E903" s="18"/>
      <c r="F903" s="14"/>
      <c r="G903" s="89"/>
      <c r="H903" s="89"/>
      <c r="I903" s="104"/>
      <c r="J903" s="104" t="s">
        <v>134</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35" hidden="1" customHeight="1" outlineLevel="2" x14ac:dyDescent="0.25">
      <c r="A904" s="107"/>
      <c r="B904" s="98"/>
      <c r="C904" s="18"/>
      <c r="D904" s="18"/>
      <c r="E904" s="18"/>
      <c r="F904" s="14"/>
      <c r="G904" s="89"/>
      <c r="H904" s="89"/>
      <c r="I904" s="104"/>
      <c r="J904" s="104" t="s">
        <v>135</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35" hidden="1" customHeight="1" outlineLevel="2" x14ac:dyDescent="0.25">
      <c r="A905" s="107"/>
      <c r="B905" s="98"/>
      <c r="C905" s="18"/>
      <c r="D905" s="18"/>
      <c r="E905" s="18"/>
      <c r="F905" s="14"/>
      <c r="G905" s="89"/>
      <c r="H905" s="89"/>
      <c r="I905" s="104"/>
      <c r="J905" s="104" t="s">
        <v>136</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35" hidden="1" customHeight="1" outlineLevel="2" x14ac:dyDescent="0.25">
      <c r="A906" s="107"/>
      <c r="B906" s="98"/>
      <c r="C906" s="18"/>
      <c r="D906" s="18"/>
      <c r="E906" s="18"/>
      <c r="F906" s="14"/>
      <c r="G906" s="89"/>
      <c r="H906" s="89"/>
      <c r="I906" s="104"/>
      <c r="J906" s="104" t="s">
        <v>137</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35" hidden="1" customHeight="1" outlineLevel="2" x14ac:dyDescent="0.25">
      <c r="A907" s="107"/>
      <c r="B907" s="98"/>
      <c r="C907" s="18"/>
      <c r="D907" s="18"/>
      <c r="E907" s="18"/>
      <c r="F907" s="14"/>
      <c r="G907" s="89"/>
      <c r="H907" s="89"/>
      <c r="I907" s="104"/>
      <c r="J907" s="104" t="s">
        <v>138</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35" hidden="1" customHeight="1" outlineLevel="2" x14ac:dyDescent="0.25">
      <c r="A908" s="107"/>
      <c r="B908" s="98"/>
      <c r="C908" s="18"/>
      <c r="D908" s="18"/>
      <c r="E908" s="18"/>
      <c r="F908" s="14"/>
      <c r="G908" s="89"/>
      <c r="H908" s="89"/>
      <c r="I908" s="104"/>
      <c r="J908" s="104" t="s">
        <v>139</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35" hidden="1" customHeight="1" outlineLevel="2" x14ac:dyDescent="0.25">
      <c r="A909" s="107"/>
      <c r="B909" s="98"/>
      <c r="C909" s="18"/>
      <c r="D909" s="18"/>
      <c r="E909" s="18"/>
      <c r="F909" s="14"/>
      <c r="G909" s="89"/>
      <c r="H909" s="89"/>
      <c r="I909" s="104"/>
      <c r="J909" s="104" t="s">
        <v>140</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35" hidden="1" customHeight="1" outlineLevel="2" x14ac:dyDescent="0.25">
      <c r="A910" s="107"/>
      <c r="B910" s="98"/>
      <c r="C910" s="18"/>
      <c r="D910" s="18"/>
      <c r="E910" s="18"/>
      <c r="F910" s="14"/>
      <c r="G910" s="89"/>
      <c r="H910" s="89"/>
      <c r="I910" s="104"/>
      <c r="J910" s="104" t="s">
        <v>141</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35" hidden="1" customHeight="1" outlineLevel="2" x14ac:dyDescent="0.25">
      <c r="A911" s="107"/>
      <c r="B911" s="98"/>
      <c r="C911" s="18"/>
      <c r="D911" s="18"/>
      <c r="E911" s="18"/>
      <c r="F911" s="14"/>
      <c r="G911" s="89"/>
      <c r="H911" s="89"/>
      <c r="I911" s="104"/>
      <c r="J911" s="104" t="s">
        <v>142</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35" hidden="1" customHeight="1" outlineLevel="2" x14ac:dyDescent="0.25">
      <c r="A912" s="107"/>
      <c r="B912" s="98"/>
      <c r="C912" s="18"/>
      <c r="D912" s="18"/>
      <c r="E912" s="18"/>
      <c r="F912" s="14"/>
      <c r="G912" s="89"/>
      <c r="H912" s="89"/>
      <c r="I912" s="104" t="s">
        <v>791</v>
      </c>
      <c r="J912" s="104" t="s">
        <v>382</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35" hidden="1" customHeight="1" outlineLevel="2" x14ac:dyDescent="0.25">
      <c r="A913" s="107"/>
      <c r="B913" s="98"/>
      <c r="C913" s="18"/>
      <c r="D913" s="18"/>
      <c r="E913" s="18"/>
      <c r="F913" s="14"/>
      <c r="G913" s="89"/>
      <c r="H913" s="89"/>
      <c r="I913" s="104"/>
      <c r="J913" s="104" t="s">
        <v>134</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35" hidden="1" customHeight="1" outlineLevel="2" x14ac:dyDescent="0.25">
      <c r="A914" s="107"/>
      <c r="B914" s="98"/>
      <c r="C914" s="18"/>
      <c r="D914" s="18"/>
      <c r="E914" s="18"/>
      <c r="F914" s="14"/>
      <c r="G914" s="89"/>
      <c r="H914" s="89"/>
      <c r="I914" s="104"/>
      <c r="J914" s="104" t="s">
        <v>135</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35" hidden="1" customHeight="1" outlineLevel="2" x14ac:dyDescent="0.25">
      <c r="A915" s="107"/>
      <c r="B915" s="98"/>
      <c r="C915" s="18"/>
      <c r="D915" s="18"/>
      <c r="E915" s="18"/>
      <c r="F915" s="14"/>
      <c r="G915" s="89"/>
      <c r="H915" s="89"/>
      <c r="I915" s="104"/>
      <c r="J915" s="104" t="s">
        <v>136</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35" hidden="1" customHeight="1" outlineLevel="2" x14ac:dyDescent="0.25">
      <c r="A916" s="107"/>
      <c r="B916" s="98"/>
      <c r="C916" s="18"/>
      <c r="D916" s="18"/>
      <c r="E916" s="18"/>
      <c r="F916" s="14"/>
      <c r="G916" s="89"/>
      <c r="H916" s="89"/>
      <c r="I916" s="104"/>
      <c r="J916" s="104" t="s">
        <v>137</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35" hidden="1" customHeight="1" outlineLevel="2" x14ac:dyDescent="0.25">
      <c r="A917" s="107"/>
      <c r="B917" s="98"/>
      <c r="C917" s="18"/>
      <c r="D917" s="18"/>
      <c r="E917" s="18"/>
      <c r="F917" s="14"/>
      <c r="G917" s="89"/>
      <c r="H917" s="89"/>
      <c r="I917" s="104"/>
      <c r="J917" s="104" t="s">
        <v>138</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35" hidden="1" customHeight="1" outlineLevel="2" x14ac:dyDescent="0.25">
      <c r="A918" s="107"/>
      <c r="B918" s="98"/>
      <c r="C918" s="18"/>
      <c r="D918" s="18"/>
      <c r="E918" s="18"/>
      <c r="F918" s="14"/>
      <c r="G918" s="89"/>
      <c r="H918" s="89"/>
      <c r="I918" s="104"/>
      <c r="J918" s="104" t="s">
        <v>139</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35" hidden="1" customHeight="1" outlineLevel="2" x14ac:dyDescent="0.25">
      <c r="A919" s="107"/>
      <c r="B919" s="98"/>
      <c r="C919" s="18"/>
      <c r="D919" s="18"/>
      <c r="E919" s="18"/>
      <c r="F919" s="14"/>
      <c r="G919" s="89"/>
      <c r="H919" s="89"/>
      <c r="I919" s="104"/>
      <c r="J919" s="104" t="s">
        <v>140</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35" hidden="1" customHeight="1" outlineLevel="2" x14ac:dyDescent="0.25">
      <c r="A920" s="107"/>
      <c r="B920" s="98"/>
      <c r="C920" s="18"/>
      <c r="D920" s="18"/>
      <c r="E920" s="18"/>
      <c r="F920" s="14"/>
      <c r="G920" s="89"/>
      <c r="H920" s="89"/>
      <c r="I920" s="104"/>
      <c r="J920" s="104" t="s">
        <v>141</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35" hidden="1" customHeight="1" outlineLevel="2" x14ac:dyDescent="0.25">
      <c r="A921" s="107"/>
      <c r="B921" s="98"/>
      <c r="C921" s="18"/>
      <c r="D921" s="18"/>
      <c r="E921" s="18"/>
      <c r="F921" s="14"/>
      <c r="G921" s="89"/>
      <c r="H921" s="89"/>
      <c r="I921" s="104"/>
      <c r="J921" s="104" t="s">
        <v>142</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35" hidden="1" customHeight="1" outlineLevel="2" x14ac:dyDescent="0.25">
      <c r="A922" s="107"/>
      <c r="B922" s="98"/>
      <c r="C922" s="18"/>
      <c r="D922" s="18"/>
      <c r="E922" s="18"/>
      <c r="F922" s="14"/>
      <c r="G922" s="89"/>
      <c r="H922" s="89"/>
      <c r="I922" s="104" t="s">
        <v>792</v>
      </c>
      <c r="J922" s="104" t="s">
        <v>382</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35" hidden="1" customHeight="1" outlineLevel="2" x14ac:dyDescent="0.25">
      <c r="A923" s="107"/>
      <c r="B923" s="98"/>
      <c r="C923" s="18"/>
      <c r="D923" s="18"/>
      <c r="E923" s="18"/>
      <c r="F923" s="14"/>
      <c r="G923" s="89"/>
      <c r="H923" s="89"/>
      <c r="I923" s="104"/>
      <c r="J923" s="104" t="s">
        <v>134</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35" hidden="1" customHeight="1" outlineLevel="2" x14ac:dyDescent="0.25">
      <c r="A924" s="107"/>
      <c r="B924" s="98"/>
      <c r="C924" s="18"/>
      <c r="D924" s="18"/>
      <c r="E924" s="18"/>
      <c r="F924" s="14"/>
      <c r="G924" s="89"/>
      <c r="H924" s="89"/>
      <c r="I924" s="104"/>
      <c r="J924" s="104" t="s">
        <v>135</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35" hidden="1" customHeight="1" outlineLevel="2" x14ac:dyDescent="0.25">
      <c r="A925" s="107"/>
      <c r="B925" s="98"/>
      <c r="C925" s="18"/>
      <c r="D925" s="18"/>
      <c r="E925" s="18"/>
      <c r="F925" s="14"/>
      <c r="G925" s="89"/>
      <c r="H925" s="89"/>
      <c r="I925" s="104"/>
      <c r="J925" s="104" t="s">
        <v>136</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35" hidden="1" customHeight="1" outlineLevel="2" x14ac:dyDescent="0.25">
      <c r="A926" s="107"/>
      <c r="B926" s="98"/>
      <c r="C926" s="18"/>
      <c r="D926" s="18"/>
      <c r="E926" s="18"/>
      <c r="F926" s="14"/>
      <c r="G926" s="89"/>
      <c r="H926" s="89"/>
      <c r="I926" s="104"/>
      <c r="J926" s="104" t="s">
        <v>137</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35" hidden="1" customHeight="1" outlineLevel="2" x14ac:dyDescent="0.25">
      <c r="A927" s="107"/>
      <c r="B927" s="98"/>
      <c r="C927" s="18"/>
      <c r="D927" s="18"/>
      <c r="E927" s="18"/>
      <c r="F927" s="14"/>
      <c r="G927" s="89"/>
      <c r="H927" s="89"/>
      <c r="I927" s="104"/>
      <c r="J927" s="104" t="s">
        <v>138</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35" hidden="1" customHeight="1" outlineLevel="2" x14ac:dyDescent="0.25">
      <c r="A928" s="107"/>
      <c r="B928" s="98"/>
      <c r="C928" s="18"/>
      <c r="D928" s="18"/>
      <c r="E928" s="18"/>
      <c r="F928" s="14"/>
      <c r="G928" s="89"/>
      <c r="H928" s="89"/>
      <c r="I928" s="104"/>
      <c r="J928" s="104" t="s">
        <v>139</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35" hidden="1" customHeight="1" outlineLevel="2" x14ac:dyDescent="0.25">
      <c r="A929" s="107"/>
      <c r="B929" s="98"/>
      <c r="C929" s="18"/>
      <c r="D929" s="18"/>
      <c r="E929" s="18"/>
      <c r="F929" s="14"/>
      <c r="G929" s="89"/>
      <c r="H929" s="89"/>
      <c r="I929" s="104"/>
      <c r="J929" s="104" t="s">
        <v>140</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35" hidden="1" customHeight="1" outlineLevel="2" x14ac:dyDescent="0.25">
      <c r="A930" s="107"/>
      <c r="B930" s="98"/>
      <c r="C930" s="18"/>
      <c r="D930" s="18"/>
      <c r="E930" s="18"/>
      <c r="F930" s="14"/>
      <c r="G930" s="89"/>
      <c r="H930" s="89"/>
      <c r="I930" s="104"/>
      <c r="J930" s="104" t="s">
        <v>141</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35" hidden="1" customHeight="1" outlineLevel="2" x14ac:dyDescent="0.25">
      <c r="A931" s="107"/>
      <c r="B931" s="98"/>
      <c r="C931" s="18"/>
      <c r="D931" s="18"/>
      <c r="E931" s="18"/>
      <c r="F931" s="14"/>
      <c r="G931" s="89"/>
      <c r="H931" s="89"/>
      <c r="I931" s="104"/>
      <c r="J931" s="104" t="s">
        <v>142</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35" hidden="1" customHeight="1" outlineLevel="2" x14ac:dyDescent="0.25">
      <c r="A932" s="107"/>
      <c r="B932" s="98"/>
      <c r="C932" s="18"/>
      <c r="D932" s="18"/>
      <c r="E932" s="18"/>
      <c r="F932" s="14"/>
      <c r="G932" s="89"/>
      <c r="H932" s="89"/>
      <c r="I932" s="104" t="s">
        <v>793</v>
      </c>
      <c r="J932" s="104" t="s">
        <v>382</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35" hidden="1" customHeight="1" outlineLevel="2" x14ac:dyDescent="0.25">
      <c r="A933" s="107"/>
      <c r="B933" s="98"/>
      <c r="C933" s="18"/>
      <c r="D933" s="18"/>
      <c r="E933" s="18"/>
      <c r="F933" s="14"/>
      <c r="G933" s="89"/>
      <c r="H933" s="89"/>
      <c r="I933" s="104"/>
      <c r="J933" s="104" t="s">
        <v>134</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35" hidden="1" customHeight="1" outlineLevel="2" x14ac:dyDescent="0.25">
      <c r="A934" s="107"/>
      <c r="B934" s="98"/>
      <c r="C934" s="18"/>
      <c r="D934" s="18"/>
      <c r="E934" s="18"/>
      <c r="F934" s="14"/>
      <c r="G934" s="89"/>
      <c r="H934" s="89"/>
      <c r="I934" s="104"/>
      <c r="J934" s="104" t="s">
        <v>135</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35" hidden="1" customHeight="1" outlineLevel="2" x14ac:dyDescent="0.25">
      <c r="A935" s="107"/>
      <c r="B935" s="98"/>
      <c r="C935" s="18"/>
      <c r="D935" s="18"/>
      <c r="E935" s="18"/>
      <c r="F935" s="14"/>
      <c r="G935" s="89"/>
      <c r="H935" s="89"/>
      <c r="I935" s="104"/>
      <c r="J935" s="104" t="s">
        <v>136</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35" hidden="1" customHeight="1" outlineLevel="2" x14ac:dyDescent="0.25">
      <c r="A936" s="107"/>
      <c r="B936" s="98"/>
      <c r="C936" s="18"/>
      <c r="D936" s="18"/>
      <c r="E936" s="18"/>
      <c r="F936" s="14"/>
      <c r="G936" s="89"/>
      <c r="H936" s="89"/>
      <c r="I936" s="104"/>
      <c r="J936" s="104" t="s">
        <v>137</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35" hidden="1" customHeight="1" outlineLevel="2" x14ac:dyDescent="0.25">
      <c r="A937" s="107"/>
      <c r="B937" s="98"/>
      <c r="C937" s="18"/>
      <c r="D937" s="18"/>
      <c r="E937" s="18"/>
      <c r="F937" s="14"/>
      <c r="G937" s="89"/>
      <c r="H937" s="89"/>
      <c r="I937" s="104"/>
      <c r="J937" s="104" t="s">
        <v>138</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35" hidden="1" customHeight="1" outlineLevel="2" x14ac:dyDescent="0.25">
      <c r="A938" s="107"/>
      <c r="B938" s="98"/>
      <c r="C938" s="18"/>
      <c r="D938" s="18"/>
      <c r="E938" s="18"/>
      <c r="F938" s="14"/>
      <c r="G938" s="89"/>
      <c r="H938" s="89"/>
      <c r="I938" s="104"/>
      <c r="J938" s="104" t="s">
        <v>139</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35" hidden="1" customHeight="1" outlineLevel="2" x14ac:dyDescent="0.25">
      <c r="A939" s="107"/>
      <c r="B939" s="98"/>
      <c r="C939" s="18"/>
      <c r="D939" s="18"/>
      <c r="E939" s="18"/>
      <c r="F939" s="14"/>
      <c r="G939" s="89"/>
      <c r="H939" s="89"/>
      <c r="I939" s="104"/>
      <c r="J939" s="104" t="s">
        <v>140</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35" hidden="1" customHeight="1" outlineLevel="2" x14ac:dyDescent="0.25">
      <c r="A940" s="107"/>
      <c r="B940" s="98"/>
      <c r="C940" s="18"/>
      <c r="D940" s="18"/>
      <c r="E940" s="18"/>
      <c r="F940" s="14"/>
      <c r="G940" s="89"/>
      <c r="H940" s="89"/>
      <c r="I940" s="104"/>
      <c r="J940" s="104" t="s">
        <v>141</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35" hidden="1" customHeight="1" outlineLevel="2" x14ac:dyDescent="0.25">
      <c r="A941" s="107"/>
      <c r="B941" s="98"/>
      <c r="C941" s="18"/>
      <c r="D941" s="18"/>
      <c r="E941" s="18"/>
      <c r="F941" s="14"/>
      <c r="G941" s="89"/>
      <c r="H941" s="89"/>
      <c r="I941" s="104"/>
      <c r="J941" s="104" t="s">
        <v>142</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35" hidden="1" customHeight="1" outlineLevel="2" x14ac:dyDescent="0.25">
      <c r="A942" s="107"/>
      <c r="B942" s="98"/>
      <c r="C942" s="18"/>
      <c r="D942" s="18"/>
      <c r="E942" s="18"/>
      <c r="F942" s="14"/>
      <c r="G942" s="89"/>
      <c r="H942" s="89"/>
      <c r="I942" s="104" t="s">
        <v>794</v>
      </c>
      <c r="J942" s="104" t="s">
        <v>382</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35" hidden="1" customHeight="1" outlineLevel="2" x14ac:dyDescent="0.25">
      <c r="A943" s="107"/>
      <c r="B943" s="98"/>
      <c r="C943" s="18"/>
      <c r="D943" s="18"/>
      <c r="E943" s="18"/>
      <c r="F943" s="14"/>
      <c r="G943" s="89"/>
      <c r="H943" s="89"/>
      <c r="I943" s="104"/>
      <c r="J943" s="104" t="s">
        <v>134</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35" hidden="1" customHeight="1" outlineLevel="2" x14ac:dyDescent="0.25">
      <c r="A944" s="107"/>
      <c r="B944" s="98"/>
      <c r="C944" s="18"/>
      <c r="D944" s="18"/>
      <c r="E944" s="18"/>
      <c r="F944" s="14"/>
      <c r="G944" s="89"/>
      <c r="H944" s="89"/>
      <c r="I944" s="104"/>
      <c r="J944" s="104" t="s">
        <v>135</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35" hidden="1" customHeight="1" outlineLevel="2" x14ac:dyDescent="0.25">
      <c r="A945" s="107"/>
      <c r="B945" s="98"/>
      <c r="C945" s="18"/>
      <c r="D945" s="18"/>
      <c r="E945" s="18"/>
      <c r="F945" s="14"/>
      <c r="G945" s="89"/>
      <c r="H945" s="89"/>
      <c r="I945" s="104"/>
      <c r="J945" s="104" t="s">
        <v>136</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35" hidden="1" customHeight="1" outlineLevel="2" x14ac:dyDescent="0.25">
      <c r="A946" s="107"/>
      <c r="B946" s="98"/>
      <c r="C946" s="18"/>
      <c r="D946" s="18"/>
      <c r="E946" s="18"/>
      <c r="F946" s="14"/>
      <c r="G946" s="89"/>
      <c r="H946" s="89"/>
      <c r="I946" s="104"/>
      <c r="J946" s="104" t="s">
        <v>137</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35" hidden="1" customHeight="1" outlineLevel="2" x14ac:dyDescent="0.25">
      <c r="A947" s="107"/>
      <c r="B947" s="98"/>
      <c r="C947" s="18"/>
      <c r="D947" s="18"/>
      <c r="E947" s="18"/>
      <c r="F947" s="14"/>
      <c r="G947" s="89"/>
      <c r="H947" s="89"/>
      <c r="I947" s="104"/>
      <c r="J947" s="104" t="s">
        <v>138</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35" hidden="1" customHeight="1" outlineLevel="2" x14ac:dyDescent="0.25">
      <c r="A948" s="107"/>
      <c r="B948" s="98"/>
      <c r="C948" s="18"/>
      <c r="D948" s="18"/>
      <c r="E948" s="18"/>
      <c r="F948" s="14"/>
      <c r="G948" s="89"/>
      <c r="H948" s="89"/>
      <c r="I948" s="104"/>
      <c r="J948" s="104" t="s">
        <v>139</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35" hidden="1" customHeight="1" outlineLevel="2" x14ac:dyDescent="0.25">
      <c r="A949" s="107"/>
      <c r="B949" s="98"/>
      <c r="C949" s="18"/>
      <c r="D949" s="18"/>
      <c r="E949" s="18"/>
      <c r="F949" s="14"/>
      <c r="G949" s="89"/>
      <c r="H949" s="89"/>
      <c r="I949" s="104"/>
      <c r="J949" s="104" t="s">
        <v>140</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35" hidden="1" customHeight="1" outlineLevel="2" x14ac:dyDescent="0.25">
      <c r="A950" s="107"/>
      <c r="B950" s="98"/>
      <c r="C950" s="18"/>
      <c r="D950" s="18"/>
      <c r="E950" s="18"/>
      <c r="F950" s="14"/>
      <c r="G950" s="89"/>
      <c r="H950" s="89"/>
      <c r="I950" s="104"/>
      <c r="J950" s="104" t="s">
        <v>141</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35" hidden="1" customHeight="1" outlineLevel="2" x14ac:dyDescent="0.25">
      <c r="A951" s="107"/>
      <c r="B951" s="98"/>
      <c r="C951" s="18"/>
      <c r="D951" s="18"/>
      <c r="E951" s="18"/>
      <c r="F951" s="14"/>
      <c r="G951" s="89"/>
      <c r="H951" s="89"/>
      <c r="I951" s="104"/>
      <c r="J951" s="104" t="s">
        <v>142</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35" hidden="1" customHeight="1" outlineLevel="2" x14ac:dyDescent="0.25">
      <c r="A952" s="107"/>
      <c r="B952" s="98"/>
      <c r="C952" s="18"/>
      <c r="D952" s="18"/>
      <c r="E952" s="18"/>
      <c r="F952" s="14"/>
      <c r="G952" s="89"/>
      <c r="H952" s="89"/>
      <c r="I952" s="104" t="s">
        <v>795</v>
      </c>
      <c r="J952" s="104" t="s">
        <v>382</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35" hidden="1" customHeight="1" outlineLevel="2" x14ac:dyDescent="0.25">
      <c r="A953" s="107"/>
      <c r="B953" s="98"/>
      <c r="C953" s="18"/>
      <c r="D953" s="18"/>
      <c r="E953" s="18"/>
      <c r="F953" s="14"/>
      <c r="G953" s="89"/>
      <c r="H953" s="89"/>
      <c r="I953" s="104"/>
      <c r="J953" s="104" t="s">
        <v>134</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35" hidden="1" customHeight="1" outlineLevel="2" x14ac:dyDescent="0.25">
      <c r="A954" s="107"/>
      <c r="B954" s="98"/>
      <c r="C954" s="18"/>
      <c r="D954" s="18"/>
      <c r="E954" s="18"/>
      <c r="F954" s="14"/>
      <c r="G954" s="89"/>
      <c r="H954" s="89"/>
      <c r="I954" s="104"/>
      <c r="J954" s="104" t="s">
        <v>135</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35" hidden="1" customHeight="1" outlineLevel="2" x14ac:dyDescent="0.25">
      <c r="A955" s="107"/>
      <c r="B955" s="98"/>
      <c r="C955" s="18"/>
      <c r="D955" s="18"/>
      <c r="E955" s="18"/>
      <c r="F955" s="14"/>
      <c r="G955" s="89"/>
      <c r="H955" s="89"/>
      <c r="I955" s="104"/>
      <c r="J955" s="104" t="s">
        <v>136</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35" hidden="1" customHeight="1" outlineLevel="2" x14ac:dyDescent="0.25">
      <c r="A956" s="107"/>
      <c r="B956" s="98"/>
      <c r="C956" s="18"/>
      <c r="D956" s="18"/>
      <c r="E956" s="18"/>
      <c r="F956" s="14"/>
      <c r="G956" s="89"/>
      <c r="H956" s="89"/>
      <c r="I956" s="104"/>
      <c r="J956" s="104" t="s">
        <v>137</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35" hidden="1" customHeight="1" outlineLevel="2" x14ac:dyDescent="0.25">
      <c r="A957" s="107"/>
      <c r="B957" s="98"/>
      <c r="C957" s="18"/>
      <c r="D957" s="18"/>
      <c r="E957" s="18"/>
      <c r="F957" s="14"/>
      <c r="G957" s="89"/>
      <c r="H957" s="89"/>
      <c r="I957" s="104"/>
      <c r="J957" s="104" t="s">
        <v>138</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35" hidden="1" customHeight="1" outlineLevel="2" x14ac:dyDescent="0.25">
      <c r="A958" s="107"/>
      <c r="B958" s="98"/>
      <c r="C958" s="18"/>
      <c r="D958" s="18"/>
      <c r="E958" s="18"/>
      <c r="F958" s="14"/>
      <c r="G958" s="89"/>
      <c r="H958" s="89"/>
      <c r="I958" s="104"/>
      <c r="J958" s="104" t="s">
        <v>139</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35" hidden="1" customHeight="1" outlineLevel="2" x14ac:dyDescent="0.25">
      <c r="A959" s="107"/>
      <c r="B959" s="98"/>
      <c r="C959" s="18"/>
      <c r="D959" s="18"/>
      <c r="E959" s="18"/>
      <c r="F959" s="14"/>
      <c r="G959" s="89"/>
      <c r="H959" s="89"/>
      <c r="I959" s="104"/>
      <c r="J959" s="104" t="s">
        <v>140</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35" hidden="1" customHeight="1" outlineLevel="2" x14ac:dyDescent="0.25">
      <c r="A960" s="107"/>
      <c r="B960" s="98"/>
      <c r="C960" s="18"/>
      <c r="D960" s="18"/>
      <c r="E960" s="18"/>
      <c r="F960" s="14"/>
      <c r="G960" s="89"/>
      <c r="H960" s="89"/>
      <c r="I960" s="104"/>
      <c r="J960" s="104" t="s">
        <v>141</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35" hidden="1" customHeight="1" outlineLevel="2" x14ac:dyDescent="0.25">
      <c r="A961" s="107"/>
      <c r="B961" s="98"/>
      <c r="C961" s="18"/>
      <c r="D961" s="18"/>
      <c r="E961" s="18"/>
      <c r="F961" s="14"/>
      <c r="G961" s="89"/>
      <c r="H961" s="89"/>
      <c r="I961" s="104"/>
      <c r="J961" s="104" t="s">
        <v>142</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35" hidden="1" customHeight="1" outlineLevel="2" x14ac:dyDescent="0.25">
      <c r="A962" s="107"/>
      <c r="B962" s="98"/>
      <c r="C962" s="18"/>
      <c r="D962" s="18"/>
      <c r="E962" s="18"/>
      <c r="F962" s="14"/>
      <c r="G962" s="89"/>
      <c r="H962" s="89"/>
      <c r="I962" s="104" t="s">
        <v>796</v>
      </c>
      <c r="J962" s="104" t="s">
        <v>382</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35" hidden="1" customHeight="1" outlineLevel="2" x14ac:dyDescent="0.25">
      <c r="A963" s="107"/>
      <c r="B963" s="98"/>
      <c r="C963" s="18"/>
      <c r="D963" s="18"/>
      <c r="E963" s="18"/>
      <c r="F963" s="14"/>
      <c r="G963" s="89"/>
      <c r="H963" s="89"/>
      <c r="I963" s="104"/>
      <c r="J963" s="104" t="s">
        <v>134</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35" hidden="1" customHeight="1" outlineLevel="2" x14ac:dyDescent="0.25">
      <c r="A964" s="107"/>
      <c r="B964" s="98"/>
      <c r="C964" s="18"/>
      <c r="D964" s="18"/>
      <c r="E964" s="18"/>
      <c r="F964" s="14"/>
      <c r="G964" s="89"/>
      <c r="H964" s="89"/>
      <c r="I964" s="104"/>
      <c r="J964" s="104" t="s">
        <v>135</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35" hidden="1" customHeight="1" outlineLevel="2" x14ac:dyDescent="0.25">
      <c r="A965" s="107"/>
      <c r="B965" s="98"/>
      <c r="C965" s="18"/>
      <c r="D965" s="18"/>
      <c r="E965" s="18"/>
      <c r="F965" s="14"/>
      <c r="G965" s="89"/>
      <c r="H965" s="89"/>
      <c r="I965" s="104"/>
      <c r="J965" s="104" t="s">
        <v>136</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35" hidden="1" customHeight="1" outlineLevel="2" x14ac:dyDescent="0.25">
      <c r="A966" s="107"/>
      <c r="B966" s="98"/>
      <c r="C966" s="18"/>
      <c r="D966" s="18"/>
      <c r="E966" s="18"/>
      <c r="F966" s="14"/>
      <c r="G966" s="89"/>
      <c r="H966" s="89"/>
      <c r="I966" s="104"/>
      <c r="J966" s="104" t="s">
        <v>137</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35" hidden="1" customHeight="1" outlineLevel="2" x14ac:dyDescent="0.25">
      <c r="A967" s="107"/>
      <c r="B967" s="98"/>
      <c r="C967" s="18"/>
      <c r="D967" s="18"/>
      <c r="E967" s="18"/>
      <c r="F967" s="14"/>
      <c r="G967" s="89"/>
      <c r="H967" s="89"/>
      <c r="I967" s="104"/>
      <c r="J967" s="104" t="s">
        <v>138</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35" hidden="1" customHeight="1" outlineLevel="2" x14ac:dyDescent="0.25">
      <c r="A968" s="107"/>
      <c r="B968" s="98"/>
      <c r="C968" s="18"/>
      <c r="D968" s="18"/>
      <c r="E968" s="18"/>
      <c r="F968" s="14"/>
      <c r="G968" s="89"/>
      <c r="H968" s="89"/>
      <c r="I968" s="104"/>
      <c r="J968" s="104" t="s">
        <v>139</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35" hidden="1" customHeight="1" outlineLevel="2" x14ac:dyDescent="0.25">
      <c r="A969" s="107"/>
      <c r="B969" s="98"/>
      <c r="C969" s="18"/>
      <c r="D969" s="18"/>
      <c r="E969" s="18"/>
      <c r="F969" s="14"/>
      <c r="G969" s="89"/>
      <c r="H969" s="89"/>
      <c r="I969" s="104"/>
      <c r="J969" s="104" t="s">
        <v>140</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35" hidden="1" customHeight="1" outlineLevel="2" x14ac:dyDescent="0.25">
      <c r="A970" s="107"/>
      <c r="B970" s="98"/>
      <c r="C970" s="18"/>
      <c r="D970" s="18"/>
      <c r="E970" s="18"/>
      <c r="F970" s="14"/>
      <c r="G970" s="89"/>
      <c r="H970" s="89"/>
      <c r="I970" s="104"/>
      <c r="J970" s="104" t="s">
        <v>141</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35" hidden="1" customHeight="1" outlineLevel="2" x14ac:dyDescent="0.25">
      <c r="A971" s="107"/>
      <c r="B971" s="98"/>
      <c r="C971" s="18"/>
      <c r="D971" s="18"/>
      <c r="E971" s="18"/>
      <c r="F971" s="14"/>
      <c r="G971" s="89"/>
      <c r="H971" s="89"/>
      <c r="I971" s="104"/>
      <c r="J971" s="104" t="s">
        <v>142</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35" hidden="1" customHeight="1" outlineLevel="2" x14ac:dyDescent="0.25">
      <c r="A972" s="107"/>
      <c r="B972" s="98"/>
      <c r="C972" s="18"/>
      <c r="D972" s="18"/>
      <c r="E972" s="18"/>
      <c r="F972" s="14"/>
      <c r="G972" s="89"/>
      <c r="H972" s="89"/>
      <c r="I972" s="104" t="s">
        <v>797</v>
      </c>
      <c r="J972" s="104" t="s">
        <v>382</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35" hidden="1" customHeight="1" outlineLevel="2" x14ac:dyDescent="0.25">
      <c r="A973" s="107"/>
      <c r="B973" s="98"/>
      <c r="C973" s="18"/>
      <c r="D973" s="18"/>
      <c r="E973" s="18"/>
      <c r="F973" s="14"/>
      <c r="G973" s="89"/>
      <c r="H973" s="89"/>
      <c r="I973" s="104"/>
      <c r="J973" s="104" t="s">
        <v>134</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35" hidden="1" customHeight="1" outlineLevel="2" x14ac:dyDescent="0.25">
      <c r="A974" s="107"/>
      <c r="B974" s="98"/>
      <c r="C974" s="18"/>
      <c r="D974" s="18"/>
      <c r="E974" s="18"/>
      <c r="F974" s="14"/>
      <c r="G974" s="89"/>
      <c r="H974" s="89"/>
      <c r="I974" s="104"/>
      <c r="J974" s="104" t="s">
        <v>135</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35" hidden="1" customHeight="1" outlineLevel="2" x14ac:dyDescent="0.25">
      <c r="A975" s="107"/>
      <c r="B975" s="98"/>
      <c r="C975" s="18"/>
      <c r="D975" s="18"/>
      <c r="E975" s="18"/>
      <c r="F975" s="14"/>
      <c r="G975" s="89"/>
      <c r="H975" s="89"/>
      <c r="I975" s="104"/>
      <c r="J975" s="104" t="s">
        <v>136</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35" hidden="1" customHeight="1" outlineLevel="2" x14ac:dyDescent="0.25">
      <c r="A976" s="107"/>
      <c r="B976" s="98"/>
      <c r="C976" s="18"/>
      <c r="D976" s="18"/>
      <c r="E976" s="18"/>
      <c r="F976" s="14"/>
      <c r="G976" s="89"/>
      <c r="H976" s="89"/>
      <c r="I976" s="104"/>
      <c r="J976" s="104" t="s">
        <v>137</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35" hidden="1" customHeight="1" outlineLevel="2" x14ac:dyDescent="0.25">
      <c r="A977" s="107"/>
      <c r="B977" s="98"/>
      <c r="C977" s="18"/>
      <c r="D977" s="18"/>
      <c r="E977" s="18"/>
      <c r="F977" s="14"/>
      <c r="G977" s="89"/>
      <c r="H977" s="89"/>
      <c r="I977" s="104"/>
      <c r="J977" s="104" t="s">
        <v>138</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35" hidden="1" customHeight="1" outlineLevel="2" x14ac:dyDescent="0.25">
      <c r="A978" s="107"/>
      <c r="B978" s="98"/>
      <c r="C978" s="18"/>
      <c r="D978" s="18"/>
      <c r="E978" s="18"/>
      <c r="F978" s="14"/>
      <c r="G978" s="89"/>
      <c r="H978" s="89"/>
      <c r="I978" s="104"/>
      <c r="J978" s="104" t="s">
        <v>139</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35" hidden="1" customHeight="1" outlineLevel="2" x14ac:dyDescent="0.25">
      <c r="A979" s="107"/>
      <c r="B979" s="98"/>
      <c r="C979" s="18"/>
      <c r="D979" s="18"/>
      <c r="E979" s="18"/>
      <c r="F979" s="14"/>
      <c r="G979" s="89"/>
      <c r="H979" s="89"/>
      <c r="I979" s="104"/>
      <c r="J979" s="104" t="s">
        <v>140</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35" hidden="1" customHeight="1" outlineLevel="2" x14ac:dyDescent="0.25">
      <c r="A980" s="107"/>
      <c r="B980" s="98"/>
      <c r="C980" s="18"/>
      <c r="D980" s="18"/>
      <c r="E980" s="18"/>
      <c r="F980" s="14"/>
      <c r="G980" s="89"/>
      <c r="H980" s="89"/>
      <c r="I980" s="104"/>
      <c r="J980" s="104" t="s">
        <v>141</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35" hidden="1" customHeight="1" outlineLevel="2" x14ac:dyDescent="0.25">
      <c r="A981" s="107"/>
      <c r="B981" s="98"/>
      <c r="C981" s="18"/>
      <c r="D981" s="18"/>
      <c r="E981" s="18"/>
      <c r="F981" s="14"/>
      <c r="G981" s="89"/>
      <c r="H981" s="89"/>
      <c r="I981" s="104"/>
      <c r="J981" s="104" t="s">
        <v>142</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118</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120</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111</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35" customHeight="1" outlineLevel="1" collapsed="1" x14ac:dyDescent="0.25">
      <c r="A990" s="107"/>
      <c r="B990" s="98"/>
      <c r="C990" s="13"/>
      <c r="D990" s="13">
        <v>0</v>
      </c>
      <c r="E990" s="13" t="s">
        <v>1</v>
      </c>
      <c r="F990" s="72"/>
      <c r="G990" s="73" t="s">
        <v>744</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35" customHeight="1" outlineLevel="1" x14ac:dyDescent="0.25">
      <c r="A991" s="107"/>
      <c r="B991" s="98"/>
      <c r="C991" s="13"/>
      <c r="D991" s="13"/>
      <c r="E991" s="18"/>
      <c r="F991" s="76"/>
      <c r="G991" s="77" t="s">
        <v>748</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3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35" customHeight="1" outlineLevel="1" x14ac:dyDescent="0.25">
      <c r="A993" s="107"/>
      <c r="B993" s="98"/>
      <c r="C993" s="18">
        <v>1</v>
      </c>
      <c r="D993" s="13"/>
      <c r="E993" s="18"/>
      <c r="F993" s="82"/>
      <c r="G993" s="83" t="s">
        <v>939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35" customHeight="1" outlineLevel="1" x14ac:dyDescent="0.25">
      <c r="A994" s="107"/>
      <c r="B994" s="98"/>
      <c r="C994" s="18"/>
      <c r="D994" s="18"/>
      <c r="E994" s="18"/>
      <c r="F994" s="18"/>
      <c r="G994" s="23"/>
      <c r="H994" s="23"/>
      <c r="I994" s="23"/>
      <c r="J994" s="23"/>
      <c r="K994" s="23"/>
      <c r="L994" s="23"/>
      <c r="M994" s="478" t="s">
        <v>746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35" customHeight="1" outlineLevel="1" x14ac:dyDescent="0.25">
      <c r="A995" s="107"/>
      <c r="B995" s="98"/>
      <c r="C995" s="18"/>
      <c r="D995" s="18"/>
      <c r="E995" s="18"/>
      <c r="F995" s="18"/>
      <c r="G995" s="18"/>
      <c r="H995" s="18"/>
      <c r="I995" s="18"/>
      <c r="J995" s="18"/>
      <c r="K995" s="18"/>
      <c r="L995" s="23"/>
      <c r="M995" s="478" t="s">
        <v>745</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35" customHeight="1" outlineLevel="1" x14ac:dyDescent="0.25">
      <c r="A996" s="107"/>
      <c r="B996" s="98"/>
      <c r="C996" s="18"/>
      <c r="D996" s="18"/>
      <c r="E996" s="18"/>
      <c r="F996" s="18"/>
      <c r="G996" s="18"/>
      <c r="H996" s="18"/>
      <c r="I996" s="18"/>
      <c r="J996" s="18"/>
      <c r="K996" s="18"/>
      <c r="L996" s="23"/>
      <c r="M996" s="102" t="s">
        <v>909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35" customHeight="1" outlineLevel="1" x14ac:dyDescent="0.25">
      <c r="A997" s="107"/>
      <c r="B997" s="98"/>
      <c r="C997" s="18"/>
      <c r="D997" s="18"/>
      <c r="E997" s="18"/>
      <c r="F997" s="18"/>
      <c r="G997" s="24"/>
      <c r="H997" s="24"/>
      <c r="I997" s="24"/>
      <c r="J997" s="24"/>
      <c r="K997" s="24"/>
      <c r="L997" s="24" t="s">
        <v>214</v>
      </c>
      <c r="M997" s="102" t="s">
        <v>358</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35" customHeight="1" outlineLevel="1" x14ac:dyDescent="0.25">
      <c r="A998" s="107"/>
      <c r="B998" s="98"/>
      <c r="C998" s="18"/>
      <c r="D998" s="18"/>
      <c r="E998" s="18"/>
      <c r="F998" s="18"/>
      <c r="G998" s="24"/>
      <c r="H998" s="24"/>
      <c r="I998" s="24"/>
      <c r="J998" s="24"/>
      <c r="K998" s="118" t="s">
        <v>156</v>
      </c>
      <c r="L998" s="118" t="s">
        <v>215</v>
      </c>
      <c r="M998" s="473" t="s">
        <v>193</v>
      </c>
      <c r="N998" s="473" t="s">
        <v>372</v>
      </c>
      <c r="O998" s="473" t="s">
        <v>371</v>
      </c>
      <c r="P998" s="473" t="s">
        <v>192</v>
      </c>
      <c r="Q998" s="24" t="s">
        <v>743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35" customHeight="1" outlineLevel="1" x14ac:dyDescent="0.25">
      <c r="A999" s="107"/>
      <c r="B999" s="98"/>
      <c r="C999" s="18"/>
      <c r="D999" s="18"/>
      <c r="E999" s="18"/>
      <c r="F999" s="14"/>
      <c r="G999" s="152"/>
      <c r="H999" s="153"/>
      <c r="I999" s="125"/>
      <c r="J999" s="125"/>
      <c r="K999" s="515" t="s">
        <v>384</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35" customHeight="1" outlineLevel="1" x14ac:dyDescent="0.25">
      <c r="A1000" s="107"/>
      <c r="B1000" s="98"/>
      <c r="C1000" s="18"/>
      <c r="D1000" s="18"/>
      <c r="E1000" s="18"/>
      <c r="F1000" s="14"/>
      <c r="G1000" s="104"/>
      <c r="H1000" s="104"/>
      <c r="I1000" s="89"/>
      <c r="J1000" s="89"/>
      <c r="K1000" s="516" t="s">
        <v>385</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35" customHeight="1" outlineLevel="1" x14ac:dyDescent="0.25">
      <c r="A1001" s="107"/>
      <c r="B1001" s="98"/>
      <c r="C1001" s="18"/>
      <c r="D1001" s="18"/>
      <c r="E1001" s="18"/>
      <c r="F1001" s="14"/>
      <c r="G1001" s="104"/>
      <c r="H1001" s="104"/>
      <c r="I1001" s="89"/>
      <c r="J1001" s="89"/>
      <c r="K1001" s="516" t="s">
        <v>386</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35" customHeight="1" outlineLevel="1" x14ac:dyDescent="0.25">
      <c r="A1002" s="107"/>
      <c r="B1002" s="98"/>
      <c r="C1002" s="18"/>
      <c r="D1002" s="18"/>
      <c r="E1002" s="18"/>
      <c r="F1002" s="14"/>
      <c r="G1002" s="104"/>
      <c r="H1002" s="104"/>
      <c r="I1002" s="89"/>
      <c r="J1002" s="89"/>
      <c r="K1002" s="516" t="s">
        <v>387</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35" customHeight="1" outlineLevel="1" x14ac:dyDescent="0.25">
      <c r="A1003" s="107"/>
      <c r="B1003" s="98"/>
      <c r="C1003" s="18"/>
      <c r="D1003" s="18"/>
      <c r="E1003" s="18"/>
      <c r="F1003" s="14"/>
      <c r="G1003" s="104"/>
      <c r="H1003" s="104"/>
      <c r="I1003" s="89"/>
      <c r="J1003" s="89"/>
      <c r="K1003" s="516" t="s">
        <v>388</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35" customHeight="1" outlineLevel="1" x14ac:dyDescent="0.25">
      <c r="A1004" s="107"/>
      <c r="B1004" s="98"/>
      <c r="C1004" s="18"/>
      <c r="D1004" s="18"/>
      <c r="E1004" s="18"/>
      <c r="F1004" s="14"/>
      <c r="G1004" s="104"/>
      <c r="H1004" s="104"/>
      <c r="I1004" s="89"/>
      <c r="J1004" s="89"/>
      <c r="K1004" s="516" t="s">
        <v>389</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35" customHeight="1" outlineLevel="1" x14ac:dyDescent="0.25">
      <c r="A1005" s="107"/>
      <c r="B1005" s="98"/>
      <c r="C1005" s="18"/>
      <c r="D1005" s="18"/>
      <c r="E1005" s="18"/>
      <c r="F1005" s="14"/>
      <c r="G1005" s="104"/>
      <c r="H1005" s="104"/>
      <c r="I1005" s="94"/>
      <c r="J1005" s="94"/>
      <c r="K1005" s="516" t="s">
        <v>390</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35" customHeight="1" outlineLevel="1" x14ac:dyDescent="0.25">
      <c r="A1006" s="107"/>
      <c r="B1006" s="98"/>
      <c r="C1006" s="18"/>
      <c r="D1006" s="18"/>
      <c r="E1006" s="18"/>
      <c r="F1006" s="14"/>
      <c r="G1006" s="104"/>
      <c r="H1006" s="104"/>
      <c r="I1006" s="94"/>
      <c r="J1006" s="94"/>
      <c r="K1006" s="516" t="s">
        <v>391</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35" customHeight="1" outlineLevel="1" x14ac:dyDescent="0.25">
      <c r="A1007" s="107"/>
      <c r="B1007" s="98"/>
      <c r="C1007" s="18"/>
      <c r="D1007" s="18"/>
      <c r="E1007" s="18"/>
      <c r="F1007" s="14"/>
      <c r="G1007" s="104"/>
      <c r="H1007" s="104"/>
      <c r="I1007" s="94"/>
      <c r="J1007" s="94"/>
      <c r="K1007" s="516" t="s">
        <v>392</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35" customHeight="1" outlineLevel="1" x14ac:dyDescent="0.25">
      <c r="A1008" s="107"/>
      <c r="B1008" s="98"/>
      <c r="C1008" s="18"/>
      <c r="D1008" s="18"/>
      <c r="E1008" s="18"/>
      <c r="F1008" s="14"/>
      <c r="G1008" s="129"/>
      <c r="H1008" s="129"/>
      <c r="I1008" s="128"/>
      <c r="J1008" s="128"/>
      <c r="K1008" s="517" t="s">
        <v>393</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3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35" customHeight="1" outlineLevel="1" x14ac:dyDescent="0.25">
      <c r="A1010" s="107"/>
      <c r="B1010" s="98"/>
      <c r="C1010" s="18"/>
      <c r="D1010" s="18"/>
      <c r="E1010" s="18"/>
      <c r="F1010" s="14"/>
      <c r="G1010" s="94" t="s">
        <v>910</v>
      </c>
      <c r="H1010" s="88"/>
      <c r="I1010" s="88"/>
      <c r="J1010" s="88"/>
      <c r="K1010" s="88"/>
      <c r="L1010" s="232">
        <v>6.5</v>
      </c>
      <c r="M1010" s="88" t="s">
        <v>749</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3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118</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119</v>
      </c>
      <c r="AE1013" s="42" t="s">
        <v>120</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8" t="s">
        <v>922</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248</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315</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243</v>
      </c>
      <c r="I14" s="24"/>
      <c r="J14" s="24" t="s">
        <v>242</v>
      </c>
      <c r="K14" s="24"/>
      <c r="L14" s="24" t="s">
        <v>244</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199</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200</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250</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249</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3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245</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243</v>
      </c>
      <c r="I34" s="24"/>
      <c r="J34" s="24" t="s">
        <v>242</v>
      </c>
      <c r="K34" s="24"/>
      <c r="L34" s="24" t="s">
        <v>244</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246</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247</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3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251</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243</v>
      </c>
      <c r="I51" s="24" t="s">
        <v>242</v>
      </c>
      <c r="J51" s="24" t="s">
        <v>244</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252</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253</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254</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255</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360</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242</v>
      </c>
      <c r="J58" s="152" t="s">
        <v>244</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256</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257</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3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 customHeight="1" x14ac:dyDescent="0.25">
      <c r="A67" s="7"/>
      <c r="B67" s="8"/>
      <c r="C67" s="13"/>
      <c r="D67" s="14"/>
      <c r="E67" s="15" t="s">
        <v>258</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 customHeight="1" outlineLevel="1" x14ac:dyDescent="0.25">
      <c r="A68" s="7"/>
      <c r="B68" s="8"/>
      <c r="C68" s="13"/>
      <c r="D68" s="14"/>
      <c r="E68" s="22"/>
      <c r="F68" s="14"/>
      <c r="G68" s="14"/>
      <c r="H68" s="14"/>
      <c r="I68" s="14" t="s">
        <v>262</v>
      </c>
      <c r="J68" s="14"/>
      <c r="K68" s="14"/>
      <c r="L68" s="14"/>
      <c r="M68" s="14"/>
      <c r="N68" s="14"/>
      <c r="O68" s="14"/>
      <c r="P68" s="14"/>
      <c r="Q68" s="16"/>
      <c r="R68" s="20"/>
      <c r="S68" s="16"/>
      <c r="T68" s="16"/>
      <c r="U68" s="16"/>
      <c r="V68" s="16"/>
      <c r="W68" s="16"/>
      <c r="X68" s="16"/>
      <c r="Y68" s="16"/>
      <c r="Z68" s="17"/>
      <c r="AA68" s="9"/>
      <c r="AB68" s="9"/>
      <c r="AC68" s="9"/>
    </row>
    <row r="69" spans="1:29" ht="14.1"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 customHeight="1" outlineLevel="1" x14ac:dyDescent="0.25">
      <c r="A71" s="7"/>
      <c r="B71" s="8"/>
      <c r="C71" s="18"/>
      <c r="D71" s="18"/>
      <c r="E71" s="18"/>
      <c r="F71" s="586" t="s">
        <v>260</v>
      </c>
      <c r="G71" s="586"/>
      <c r="H71" s="102"/>
      <c r="I71" s="23"/>
      <c r="J71" s="102" t="s">
        <v>261</v>
      </c>
      <c r="K71" s="102"/>
      <c r="L71" s="102"/>
      <c r="M71" s="23"/>
      <c r="N71" s="102" t="s">
        <v>361</v>
      </c>
      <c r="O71" s="102"/>
      <c r="P71" s="102"/>
      <c r="Q71" s="23"/>
      <c r="R71" s="102" t="s">
        <v>263</v>
      </c>
      <c r="S71" s="102"/>
      <c r="T71" s="586"/>
      <c r="U71" s="23"/>
      <c r="V71" s="587" t="s">
        <v>264</v>
      </c>
      <c r="W71" s="23"/>
      <c r="X71" s="23"/>
      <c r="Y71" s="23"/>
      <c r="Z71" s="17"/>
      <c r="AA71" s="9"/>
      <c r="AB71" s="9"/>
      <c r="AC71" s="9"/>
    </row>
    <row r="72" spans="1:29" ht="14.1" customHeight="1" outlineLevel="1" x14ac:dyDescent="0.25">
      <c r="A72" s="7"/>
      <c r="B72" s="8"/>
      <c r="C72" s="18"/>
      <c r="D72" s="18"/>
      <c r="E72" s="18"/>
      <c r="F72" s="587" t="s">
        <v>94</v>
      </c>
      <c r="G72" s="24" t="s">
        <v>1123</v>
      </c>
      <c r="H72" s="149" t="s">
        <v>259</v>
      </c>
      <c r="I72" s="23"/>
      <c r="J72" s="24" t="s">
        <v>94</v>
      </c>
      <c r="K72" s="24" t="s">
        <v>1123</v>
      </c>
      <c r="L72" s="24" t="s">
        <v>259</v>
      </c>
      <c r="M72" s="23"/>
      <c r="N72" s="24" t="s">
        <v>94</v>
      </c>
      <c r="O72" s="24" t="s">
        <v>1123</v>
      </c>
      <c r="P72" s="24" t="s">
        <v>259</v>
      </c>
      <c r="Q72" s="23"/>
      <c r="R72" s="24" t="s">
        <v>94</v>
      </c>
      <c r="S72" s="24" t="s">
        <v>1123</v>
      </c>
      <c r="T72" s="24" t="s">
        <v>259</v>
      </c>
      <c r="U72" s="23"/>
      <c r="V72" s="587" t="s">
        <v>259</v>
      </c>
      <c r="W72" s="23"/>
      <c r="X72" s="23"/>
      <c r="Y72" s="23"/>
      <c r="Z72" s="17"/>
      <c r="AA72" s="9"/>
      <c r="AB72" s="9"/>
      <c r="AC72" s="9"/>
    </row>
    <row r="73" spans="1:29" ht="14.1" customHeight="1" outlineLevel="1" x14ac:dyDescent="0.2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4.1" customHeight="1" outlineLevel="1" x14ac:dyDescent="0.2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4.1" customHeight="1" outlineLevel="1" x14ac:dyDescent="0.2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4.1" customHeight="1" outlineLevel="1" x14ac:dyDescent="0.2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4.1" customHeight="1" outlineLevel="1" x14ac:dyDescent="0.2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4.1" customHeight="1" outlineLevel="1" x14ac:dyDescent="0.2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4.1" customHeight="1" outlineLevel="1" x14ac:dyDescent="0.2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4.1" customHeight="1" outlineLevel="1" x14ac:dyDescent="0.2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4.1" customHeight="1" outlineLevel="1" x14ac:dyDescent="0.2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4.1" customHeight="1" outlineLevel="1" x14ac:dyDescent="0.2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4.1" customHeight="1" outlineLevel="1" x14ac:dyDescent="0.2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4.1"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1"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1"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1"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1"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3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921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265</v>
      </c>
      <c r="G97" s="23"/>
      <c r="H97" s="23"/>
      <c r="I97" s="23"/>
      <c r="J97" s="23"/>
      <c r="K97" s="23"/>
      <c r="L97" s="23"/>
      <c r="M97" s="23"/>
      <c r="N97" s="23"/>
      <c r="O97" s="23" t="s">
        <v>366</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97"/>
      <c r="F99" s="902"/>
      <c r="G99" s="24" t="s">
        <v>266</v>
      </c>
      <c r="H99" s="24"/>
      <c r="I99" s="24"/>
      <c r="J99" s="102" t="s">
        <v>362</v>
      </c>
      <c r="K99" s="102"/>
      <c r="L99" s="102"/>
      <c r="M99" s="592"/>
      <c r="N99" s="102" t="s">
        <v>363</v>
      </c>
      <c r="O99" s="102"/>
      <c r="P99" s="246"/>
      <c r="Q99" s="135"/>
      <c r="R99" s="246" t="s">
        <v>364</v>
      </c>
      <c r="S99" s="140"/>
      <c r="T99" s="140"/>
      <c r="U99" s="135"/>
      <c r="V99" s="140" t="s">
        <v>365</v>
      </c>
      <c r="W99" s="140"/>
      <c r="X99" s="140"/>
      <c r="Y99" s="135"/>
      <c r="Z99" s="17"/>
      <c r="AA99" s="9"/>
      <c r="AB99" s="9"/>
      <c r="AC99" s="9"/>
    </row>
    <row r="100" spans="1:29" ht="13.5" customHeight="1" outlineLevel="1" x14ac:dyDescent="0.25">
      <c r="A100" s="7"/>
      <c r="B100" s="8"/>
      <c r="C100" s="18"/>
      <c r="D100" s="18"/>
      <c r="E100" s="18" t="s">
        <v>254</v>
      </c>
      <c r="F100" s="18"/>
      <c r="G100" s="24" t="s">
        <v>101</v>
      </c>
      <c r="H100" s="24" t="s">
        <v>267</v>
      </c>
      <c r="I100" s="24"/>
      <c r="J100" s="24" t="s">
        <v>94</v>
      </c>
      <c r="K100" s="24" t="s">
        <v>1123</v>
      </c>
      <c r="L100" s="24" t="s">
        <v>259</v>
      </c>
      <c r="M100" s="24"/>
      <c r="N100" s="24" t="s">
        <v>94</v>
      </c>
      <c r="O100" s="24" t="s">
        <v>1123</v>
      </c>
      <c r="P100" s="24" t="s">
        <v>259</v>
      </c>
      <c r="Q100" s="24"/>
      <c r="R100" s="24" t="s">
        <v>94</v>
      </c>
      <c r="S100" s="24" t="s">
        <v>1123</v>
      </c>
      <c r="T100" s="24" t="s">
        <v>259</v>
      </c>
      <c r="U100" s="24"/>
      <c r="V100" s="24" t="s">
        <v>94</v>
      </c>
      <c r="W100" s="24" t="s">
        <v>1123</v>
      </c>
      <c r="X100" s="24" t="s">
        <v>259</v>
      </c>
      <c r="Y100" s="25"/>
      <c r="Z100" s="17"/>
      <c r="AA100" s="9"/>
      <c r="AB100" s="9"/>
      <c r="AC100" s="9"/>
    </row>
    <row r="101" spans="1:29" ht="13.5" customHeight="1" outlineLevel="1" x14ac:dyDescent="0.2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2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2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2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2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2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2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2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2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2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2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2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2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2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2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2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2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2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2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2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2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2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25">
      <c r="A123" s="7"/>
      <c r="B123" s="8"/>
      <c r="C123" s="18"/>
      <c r="D123" s="34"/>
      <c r="E123" s="724" t="s">
        <v>738</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25">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25">
      <c r="A125" s="7"/>
      <c r="B125" s="8"/>
      <c r="C125" s="18"/>
      <c r="D125" s="34"/>
      <c r="E125" s="594" t="s">
        <v>94</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25">
      <c r="A126" s="7"/>
      <c r="B126" s="8"/>
      <c r="C126" s="18"/>
      <c r="D126" s="34"/>
      <c r="E126" s="594" t="s">
        <v>739</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2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2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2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25">
      <c r="A130" s="7"/>
      <c r="B130" s="8"/>
      <c r="C130" s="18"/>
      <c r="D130" s="34"/>
      <c r="E130" s="724" t="s">
        <v>737</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2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2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2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2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2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2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2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2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2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2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2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2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2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2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2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2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2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2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2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3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5703125" defaultRowHeight="15" outlineLevelRow="4" outlineLevelCol="1" x14ac:dyDescent="0.25"/>
  <cols>
    <col min="1" max="1" width="4.5703125" customWidth="1"/>
    <col min="2" max="2" width="2.5703125" customWidth="1" collapsed="1"/>
    <col min="3" max="3" width="6.42578125" hidden="1" customWidth="1" outlineLevel="1"/>
    <col min="4" max="4" width="1.5703125" customWidth="1"/>
    <col min="5" max="6" width="9.42578125" customWidth="1" outlineLevel="1"/>
    <col min="7" max="7" width="1.5703125" customWidth="1" outlineLevel="1"/>
    <col min="8" max="8" width="21.5703125" customWidth="1"/>
    <col min="9" max="16" width="10.42578125" customWidth="1"/>
    <col min="17" max="17" width="10.85546875" customWidth="1"/>
    <col min="18" max="20" width="10.42578125" customWidth="1"/>
    <col min="21" max="21" width="10" customWidth="1"/>
    <col min="22" max="22" width="9.5703125" bestFit="1" customWidth="1"/>
    <col min="23" max="25" width="9.42578125" bestFit="1" customWidth="1"/>
    <col min="26" max="26" width="10.42578125" bestFit="1" customWidth="1"/>
    <col min="29" max="29" width="9.85546875" bestFit="1" customWidth="1"/>
    <col min="30" max="30" width="8.5703125" customWidth="1"/>
    <col min="34" max="36" width="12.42578125" customWidth="1"/>
    <col min="40" max="40" width="12" customWidth="1"/>
    <col min="41" max="41" width="10" bestFit="1" customWidth="1"/>
    <col min="42" max="42" width="11.5703125" customWidth="1"/>
    <col min="43" max="43" width="1.5703125" customWidth="1"/>
    <col min="44" max="45" width="4.5703125" customWidth="1"/>
    <col min="47" max="47" width="46.42578125" customWidth="1"/>
  </cols>
  <sheetData>
    <row r="1" spans="1:47"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x14ac:dyDescent="0.25">
      <c r="A6" s="255"/>
      <c r="B6" s="264"/>
      <c r="C6" s="257">
        <v>1.02</v>
      </c>
      <c r="D6" s="268"/>
      <c r="E6" s="328" t="s">
        <v>400</v>
      </c>
      <c r="F6" s="329">
        <v>2</v>
      </c>
      <c r="G6" s="269"/>
      <c r="H6" s="635" t="s">
        <v>401</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customHeight="1" outlineLevel="1" x14ac:dyDescent="0.25">
      <c r="A7" s="255"/>
      <c r="B7" s="264"/>
      <c r="C7" s="257">
        <f>INT($C$6)+1.02</f>
        <v>2.02</v>
      </c>
      <c r="D7" s="268"/>
      <c r="E7" s="335" t="s">
        <v>402</v>
      </c>
      <c r="F7" s="335">
        <v>1</v>
      </c>
      <c r="G7" s="273"/>
      <c r="H7" s="274" t="s">
        <v>403</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customHeight="1" outlineLevel="1" x14ac:dyDescent="0.25">
      <c r="A9" s="255"/>
      <c r="B9" s="264"/>
      <c r="C9" s="257">
        <f>INT($C$6)+1.005</f>
        <v>2.0049999999999999</v>
      </c>
      <c r="D9" s="280" t="s">
        <v>408</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25">
      <c r="A10" s="255"/>
      <c r="B10" s="264"/>
      <c r="C10" s="257">
        <f>INT($C$6)+1</f>
        <v>2</v>
      </c>
      <c r="D10" s="280"/>
      <c r="E10" s="335"/>
      <c r="F10" s="335"/>
      <c r="G10" s="280"/>
      <c r="H10" s="283" t="s">
        <v>409</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25">
      <c r="A11" s="255"/>
      <c r="B11" s="264"/>
      <c r="C11" s="257">
        <f>INT($C$6)+1.045</f>
        <v>2.0449999999999999</v>
      </c>
      <c r="D11" s="280"/>
      <c r="E11" s="335"/>
      <c r="F11" s="335"/>
      <c r="G11" s="280"/>
      <c r="H11" s="285" t="s">
        <v>410</v>
      </c>
      <c r="I11" s="481">
        <v>44910.6743796296</v>
      </c>
      <c r="J11" s="909" t="s">
        <v>1249</v>
      </c>
      <c r="K11" s="910"/>
      <c r="L11" s="910"/>
      <c r="M11" s="910"/>
      <c r="N11" s="910"/>
      <c r="O11" s="910"/>
      <c r="P11" s="910"/>
      <c r="Q11" s="910"/>
      <c r="R11" s="910"/>
      <c r="S11" s="910"/>
      <c r="T11" s="910"/>
      <c r="U11" s="910"/>
      <c r="V11" s="910"/>
      <c r="W11" s="910"/>
      <c r="X11" s="911"/>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25">
      <c r="A12" s="255"/>
      <c r="B12" s="264"/>
      <c r="C12" s="257">
        <f>INT($C$6)+1.045</f>
        <v>2.0449999999999999</v>
      </c>
      <c r="D12" s="280"/>
      <c r="E12" s="335"/>
      <c r="F12" s="335"/>
      <c r="G12" s="280"/>
      <c r="H12" s="285" t="s">
        <v>411</v>
      </c>
      <c r="I12" s="379">
        <v>45124.979479745401</v>
      </c>
      <c r="J12" s="912" t="s">
        <v>1259</v>
      </c>
      <c r="K12" s="912"/>
      <c r="L12" s="912"/>
      <c r="M12" s="912"/>
      <c r="N12" s="912"/>
      <c r="O12" s="912"/>
      <c r="P12" s="912"/>
      <c r="Q12" s="912"/>
      <c r="R12" s="912"/>
      <c r="S12" s="912"/>
      <c r="T12" s="912"/>
      <c r="U12" s="912"/>
      <c r="V12" s="912"/>
      <c r="W12" s="912"/>
      <c r="X12" s="912"/>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412</v>
      </c>
      <c r="AR13" s="267"/>
      <c r="AS13" s="255"/>
      <c r="AT13" s="255"/>
      <c r="AU13" s="255"/>
    </row>
    <row r="14" spans="1:47" ht="5.0999999999999996" hidden="1" customHeight="1" outlineLevel="3" x14ac:dyDescent="0.25">
      <c r="A14" s="255"/>
      <c r="B14" s="264"/>
      <c r="C14" s="257">
        <f>INT($C$6)+3.005</f>
        <v>4.0049999999999999</v>
      </c>
      <c r="D14" s="280" t="s">
        <v>408</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5"/>
      <c r="F15" s="335"/>
      <c r="G15" s="280"/>
      <c r="H15" s="286" t="s">
        <v>413</v>
      </c>
      <c r="I15" s="287" t="s">
        <v>414</v>
      </c>
      <c r="J15" s="288">
        <v>15</v>
      </c>
      <c r="K15" s="287" t="s">
        <v>415</v>
      </c>
      <c r="L15" s="288">
        <v>8.43</v>
      </c>
      <c r="M15" s="285" t="s">
        <v>416</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5"/>
      <c r="F16" s="335"/>
      <c r="G16" s="280"/>
      <c r="H16" s="285" t="s">
        <v>417</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5"/>
      <c r="F17" s="335"/>
      <c r="G17" s="280"/>
      <c r="H17" s="285" t="s">
        <v>418</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5"/>
      <c r="F18" s="335"/>
      <c r="G18" s="280"/>
      <c r="H18" s="285" t="s">
        <v>419</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5"/>
      <c r="F19" s="335"/>
      <c r="G19" s="280"/>
      <c r="H19" s="285" t="s">
        <v>420</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412</v>
      </c>
      <c r="AR20" s="267"/>
      <c r="AS20" s="255"/>
      <c r="AT20" s="255"/>
      <c r="AU20" s="255"/>
    </row>
    <row r="21" spans="1:47" ht="5.0999999999999996"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120</v>
      </c>
      <c r="AS22" s="255"/>
      <c r="AT22" s="255"/>
      <c r="AU22" s="255"/>
    </row>
    <row r="23" spans="1:47" ht="5.0999999999999996" customHeight="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x14ac:dyDescent="0.25">
      <c r="A29" s="255"/>
      <c r="B29" s="264"/>
      <c r="C29" s="257">
        <v>1.02</v>
      </c>
      <c r="D29" s="268"/>
      <c r="E29" s="328" t="s">
        <v>400</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customHeight="1" outlineLevel="1" x14ac:dyDescent="0.25">
      <c r="A30" s="255"/>
      <c r="B30" s="264"/>
      <c r="C30" s="257">
        <f>INT($C$29)+1.02</f>
        <v>2.02</v>
      </c>
      <c r="D30" s="268"/>
      <c r="E30" s="335" t="s">
        <v>402</v>
      </c>
      <c r="F30" s="335">
        <v>1</v>
      </c>
      <c r="G30" s="273"/>
      <c r="H30" s="274" t="s">
        <v>421</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2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2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2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2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85" customHeight="1" outlineLevel="2" collapsed="1" x14ac:dyDescent="0.25">
      <c r="A36" s="255"/>
      <c r="B36" s="264" t="s">
        <v>405</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5"/>
      <c r="F37" s="335"/>
      <c r="G37" s="280"/>
      <c r="AQ37" s="280"/>
      <c r="AR37" s="267"/>
      <c r="AS37" s="255"/>
      <c r="AT37" s="255"/>
      <c r="AU37" s="255"/>
    </row>
    <row r="38" spans="1:47" hidden="1" outlineLevel="4" x14ac:dyDescent="0.25">
      <c r="A38" s="255"/>
      <c r="B38" s="264" t="s">
        <v>406</v>
      </c>
      <c r="C38" s="257">
        <f>INT(MAX($C$40:$C$169))+1</f>
        <v>5</v>
      </c>
      <c r="D38" s="280" t="s">
        <v>407</v>
      </c>
      <c r="E38" s="335"/>
      <c r="F38" s="335"/>
      <c r="G38" s="280"/>
      <c r="AQ38" s="280"/>
      <c r="AR38" s="267"/>
      <c r="AS38" s="255"/>
      <c r="AT38" s="255"/>
      <c r="AU38" s="255"/>
    </row>
    <row r="39" spans="1:47" outlineLevel="1" x14ac:dyDescent="0.25">
      <c r="A39" s="255"/>
      <c r="B39" s="264"/>
      <c r="C39" s="257">
        <f>INT($C$29)+1</f>
        <v>2</v>
      </c>
      <c r="D39" s="280"/>
      <c r="E39" s="335"/>
      <c r="F39" s="335"/>
      <c r="G39" s="280"/>
      <c r="H39" s="297" t="s">
        <v>422</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25">
      <c r="A40" s="255"/>
      <c r="B40" s="264"/>
      <c r="C40" s="257">
        <f>INT($C$29)+3.005</f>
        <v>4.0049999999999999</v>
      </c>
      <c r="D40" s="280" t="s">
        <v>408</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25">
      <c r="A41" s="255"/>
      <c r="B41" s="264"/>
      <c r="C41" s="257">
        <f>INT($C$29)+2</f>
        <v>3</v>
      </c>
      <c r="D41" s="280"/>
      <c r="E41" s="335"/>
      <c r="F41" s="335"/>
      <c r="G41" s="280"/>
      <c r="H41" s="285" t="s">
        <v>423</v>
      </c>
      <c r="I41" s="301"/>
      <c r="J41" s="302">
        <v>2</v>
      </c>
      <c r="K41" s="285"/>
      <c r="L41" s="285" t="s">
        <v>889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25">
      <c r="A42" s="255"/>
      <c r="B42" s="264"/>
      <c r="C42" s="257">
        <f>INT($C$29)+2</f>
        <v>3</v>
      </c>
      <c r="D42" s="280"/>
      <c r="E42" s="335"/>
      <c r="F42" s="335"/>
      <c r="G42" s="280"/>
      <c r="H42" s="285" t="s">
        <v>424</v>
      </c>
      <c r="I42" s="301"/>
      <c r="J42" s="302">
        <v>0</v>
      </c>
      <c r="K42" s="285"/>
      <c r="L42" s="285" t="s">
        <v>425</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25">
      <c r="A43" s="255"/>
      <c r="B43" s="264"/>
      <c r="C43" s="257">
        <f>INT($C$29)+2</f>
        <v>3</v>
      </c>
      <c r="D43" s="280"/>
      <c r="E43" s="335"/>
      <c r="F43" s="335"/>
      <c r="G43" s="280"/>
      <c r="H43" s="285" t="s">
        <v>426</v>
      </c>
      <c r="I43" s="301" t="s">
        <v>427</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25">
      <c r="A44" s="255"/>
      <c r="B44" s="264"/>
      <c r="C44" s="257">
        <f>INT($C$29)+2</f>
        <v>3</v>
      </c>
      <c r="D44" s="280"/>
      <c r="E44" s="335"/>
      <c r="F44" s="335"/>
      <c r="G44" s="280"/>
      <c r="H44" s="285" t="s">
        <v>428</v>
      </c>
      <c r="I44" s="301" t="s">
        <v>427</v>
      </c>
      <c r="J44" s="302">
        <v>15</v>
      </c>
      <c r="K44" s="285"/>
      <c r="L44" s="285" t="s">
        <v>429</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25">
      <c r="A45" s="255"/>
      <c r="B45" s="264"/>
      <c r="C45" s="257">
        <f>INT($C$29)+3</f>
        <v>4</v>
      </c>
      <c r="D45" s="280"/>
      <c r="E45" s="335"/>
      <c r="F45" s="335"/>
      <c r="G45" s="280"/>
      <c r="H45" s="285" t="s">
        <v>430</v>
      </c>
      <c r="I45" s="301"/>
      <c r="J45" s="302">
        <v>0</v>
      </c>
      <c r="K45" s="285"/>
      <c r="L45" s="285" t="s">
        <v>431</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25">
      <c r="A46" s="255"/>
      <c r="B46" s="264"/>
      <c r="C46" s="257">
        <f>INT($C$29)+3</f>
        <v>4</v>
      </c>
      <c r="D46" s="280"/>
      <c r="E46" s="335"/>
      <c r="F46" s="335"/>
      <c r="G46" s="280"/>
      <c r="H46" s="303" t="s">
        <v>432</v>
      </c>
      <c r="I46" s="304" t="s">
        <v>433</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25">
      <c r="A47" s="255"/>
      <c r="B47" s="264"/>
      <c r="C47" s="257">
        <f>INT($C$29)+3</f>
        <v>4</v>
      </c>
      <c r="D47" s="280"/>
      <c r="E47" s="335"/>
      <c r="F47" s="335"/>
      <c r="G47" s="280"/>
      <c r="H47" s="285" t="s">
        <v>434</v>
      </c>
      <c r="I47" s="301"/>
      <c r="J47" s="302">
        <v>1</v>
      </c>
      <c r="K47" s="285"/>
      <c r="L47" s="285" t="s">
        <v>435</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25">
      <c r="A48" s="255"/>
      <c r="B48" s="264"/>
      <c r="C48" s="257">
        <f>INT($C$29)+3</f>
        <v>4</v>
      </c>
      <c r="D48" s="280"/>
      <c r="E48" s="335"/>
      <c r="F48" s="335"/>
      <c r="G48" s="280"/>
      <c r="H48" s="285" t="s">
        <v>436</v>
      </c>
      <c r="I48" s="301" t="s">
        <v>437</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25">
      <c r="A49" s="255"/>
      <c r="B49" s="264"/>
      <c r="C49" s="257">
        <v>4</v>
      </c>
      <c r="D49" s="280"/>
      <c r="E49" s="335"/>
      <c r="F49" s="335"/>
      <c r="G49" s="280"/>
      <c r="H49" s="285" t="s">
        <v>438</v>
      </c>
      <c r="I49" s="285"/>
      <c r="J49" s="288">
        <v>35</v>
      </c>
      <c r="K49" s="285"/>
      <c r="L49" s="285" t="s">
        <v>960</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25">
      <c r="A50" s="255"/>
      <c r="B50" s="264"/>
      <c r="C50" s="257">
        <v>4</v>
      </c>
      <c r="D50" s="280"/>
      <c r="E50" s="335"/>
      <c r="F50" s="335"/>
      <c r="G50" s="280"/>
      <c r="H50" s="285" t="s">
        <v>439</v>
      </c>
      <c r="I50" s="301" t="s">
        <v>433</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25">
      <c r="A51" s="255"/>
      <c r="B51" s="264"/>
      <c r="C51" s="257">
        <v>4</v>
      </c>
      <c r="D51" s="280"/>
      <c r="E51" s="335"/>
      <c r="F51" s="335"/>
      <c r="G51" s="280"/>
      <c r="H51" s="285" t="s">
        <v>1189</v>
      </c>
      <c r="I51" s="803" t="s">
        <v>1190</v>
      </c>
      <c r="J51" s="321">
        <f>20*0</f>
        <v>0</v>
      </c>
      <c r="K51" s="285"/>
      <c r="L51" s="285" t="s">
        <v>1191</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2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25">
      <c r="A53" s="255"/>
      <c r="B53" s="264"/>
      <c r="C53" s="257">
        <f>INT($C$29)+3</f>
        <v>4</v>
      </c>
      <c r="D53" s="280"/>
      <c r="E53" s="335"/>
      <c r="F53" s="335"/>
      <c r="G53" s="280"/>
      <c r="H53" s="285" t="s">
        <v>440</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25">
      <c r="A54" s="255"/>
      <c r="B54" s="264"/>
      <c r="C54" s="257">
        <f>INT($C$29)+3</f>
        <v>4</v>
      </c>
      <c r="D54" s="280"/>
      <c r="E54" s="335"/>
      <c r="F54" s="335"/>
      <c r="G54" s="280"/>
      <c r="H54" s="285"/>
      <c r="I54" s="307" t="s">
        <v>441</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25">
      <c r="A55" s="255"/>
      <c r="B55" s="264"/>
      <c r="C55" s="257">
        <f>INT($C$29)+3</f>
        <v>4</v>
      </c>
      <c r="D55" s="280"/>
      <c r="E55" s="335"/>
      <c r="F55" s="335"/>
      <c r="G55" s="280"/>
      <c r="H55" s="285"/>
      <c r="I55" s="308" t="s">
        <v>442</v>
      </c>
      <c r="J55" s="308"/>
      <c r="K55" s="308" t="s">
        <v>443</v>
      </c>
      <c r="L55" s="308"/>
      <c r="M55" s="308" t="s">
        <v>444</v>
      </c>
      <c r="N55" s="308"/>
      <c r="O55" s="308" t="s">
        <v>445</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25">
      <c r="A56" s="255"/>
      <c r="B56" s="264"/>
      <c r="C56" s="257">
        <v>3</v>
      </c>
      <c r="D56" s="280"/>
      <c r="E56" s="335"/>
      <c r="F56" s="335"/>
      <c r="G56" s="280"/>
      <c r="H56" s="287" t="s">
        <v>446</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25">
      <c r="A57" s="255"/>
      <c r="B57" s="264"/>
      <c r="C57" s="257">
        <v>3</v>
      </c>
      <c r="D57" s="280"/>
      <c r="E57" s="335"/>
      <c r="F57" s="335"/>
      <c r="G57" s="280"/>
      <c r="H57" s="287" t="s">
        <v>446</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412</v>
      </c>
      <c r="AR58" s="267"/>
      <c r="AS58" s="255"/>
      <c r="AT58" s="255"/>
      <c r="AU58" s="255"/>
    </row>
    <row r="59" spans="1:47" outlineLevel="1" x14ac:dyDescent="0.25">
      <c r="A59" s="255"/>
      <c r="B59" s="264"/>
      <c r="C59" s="257">
        <f>INT($C$29)+1</f>
        <v>2</v>
      </c>
      <c r="D59" s="280"/>
      <c r="E59" s="335"/>
      <c r="F59" s="335"/>
      <c r="G59" s="280"/>
      <c r="H59" s="297" t="s">
        <v>447</v>
      </c>
      <c r="I59" s="298"/>
      <c r="J59" s="299"/>
      <c r="K59" s="311" t="s">
        <v>448</v>
      </c>
      <c r="L59" s="311" t="s">
        <v>449</v>
      </c>
      <c r="M59" s="312"/>
      <c r="N59" s="313"/>
      <c r="O59" s="270" t="s">
        <v>450</v>
      </c>
      <c r="P59" s="270"/>
      <c r="Q59" s="270" t="s">
        <v>451</v>
      </c>
      <c r="R59" s="270"/>
      <c r="S59" s="314" t="s">
        <v>22</v>
      </c>
      <c r="T59" s="299"/>
      <c r="U59" s="642" t="s">
        <v>452</v>
      </c>
      <c r="V59" s="270" t="s">
        <v>964</v>
      </c>
      <c r="W59" s="299"/>
      <c r="X59" s="313" t="s">
        <v>454</v>
      </c>
      <c r="Y59" s="315" t="s">
        <v>453</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outlineLevel="1" x14ac:dyDescent="0.25">
      <c r="A60" s="255"/>
      <c r="B60" s="264"/>
      <c r="C60" s="257">
        <f>INT($C$29)+1</f>
        <v>2</v>
      </c>
      <c r="D60" s="280"/>
      <c r="E60" s="335"/>
      <c r="F60" s="335"/>
      <c r="G60" s="280"/>
      <c r="H60" s="314" t="s">
        <v>455</v>
      </c>
      <c r="I60" s="314" t="s">
        <v>456</v>
      </c>
      <c r="J60" s="313"/>
      <c r="K60" s="311"/>
      <c r="L60" s="311" t="s">
        <v>457</v>
      </c>
      <c r="M60" s="312"/>
      <c r="N60" s="313"/>
      <c r="O60" s="314" t="s">
        <v>459</v>
      </c>
      <c r="P60" s="314" t="s">
        <v>460</v>
      </c>
      <c r="Q60" s="314" t="s">
        <v>459</v>
      </c>
      <c r="R60" s="314" t="s">
        <v>460</v>
      </c>
      <c r="S60" s="314" t="s">
        <v>458</v>
      </c>
      <c r="T60" s="313" t="s">
        <v>461</v>
      </c>
      <c r="U60" s="313" t="s">
        <v>462</v>
      </c>
      <c r="V60" s="314" t="s">
        <v>965</v>
      </c>
      <c r="W60" s="313"/>
      <c r="X60" s="313" t="s">
        <v>463</v>
      </c>
      <c r="Y60" s="574" t="s">
        <v>442</v>
      </c>
      <c r="Z60" s="574"/>
      <c r="AA60" s="574"/>
      <c r="AB60" s="574" t="s">
        <v>443</v>
      </c>
      <c r="AC60" s="574"/>
      <c r="AD60" s="574"/>
      <c r="AE60" s="574" t="s">
        <v>445</v>
      </c>
      <c r="AF60" s="574"/>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25">
      <c r="A61" s="255"/>
      <c r="B61" s="264"/>
      <c r="C61" s="257">
        <f>INT($C$29)+3.005</f>
        <v>4.0049999999999999</v>
      </c>
      <c r="D61" s="280" t="s">
        <v>408</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2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742</v>
      </c>
      <c r="Y62" s="352"/>
      <c r="Z62" s="352"/>
      <c r="AA62" s="352"/>
      <c r="AB62" s="352"/>
      <c r="AC62" s="352"/>
      <c r="AD62" s="352"/>
      <c r="AE62" s="352"/>
      <c r="AF62" s="352"/>
      <c r="AG62" s="352"/>
      <c r="AH62" s="285" t="s">
        <v>1102</v>
      </c>
      <c r="AI62" s="285"/>
      <c r="AJ62" s="285">
        <f>COUNT($J$65:$J$74)</f>
        <v>10</v>
      </c>
      <c r="AK62" s="285"/>
      <c r="AL62" s="285"/>
      <c r="AM62" s="285"/>
      <c r="AN62" s="285"/>
      <c r="AO62" s="285"/>
      <c r="AP62" s="285"/>
      <c r="AQ62" s="280"/>
      <c r="AR62" s="267"/>
      <c r="AS62" s="255"/>
      <c r="AT62" s="255"/>
      <c r="AU62" s="255"/>
    </row>
    <row r="63" spans="1:47" outlineLevel="2" x14ac:dyDescent="0.2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4" t="s">
        <v>741</v>
      </c>
      <c r="Z63" s="825"/>
      <c r="AA63" s="825"/>
      <c r="AB63" s="825"/>
      <c r="AC63" s="825"/>
      <c r="AD63" s="825"/>
      <c r="AE63" s="826"/>
      <c r="AF63" s="826"/>
      <c r="AG63" s="827"/>
      <c r="AH63" s="823"/>
      <c r="AI63" s="307" t="s">
        <v>1215</v>
      </c>
      <c r="AJ63" s="307"/>
      <c r="AK63" s="301"/>
      <c r="AL63" s="301"/>
      <c r="AM63" s="301"/>
      <c r="AN63" s="307" t="s">
        <v>1217</v>
      </c>
      <c r="AO63" s="307"/>
      <c r="AP63" s="307"/>
      <c r="AQ63" s="280"/>
      <c r="AR63" s="267"/>
      <c r="AS63" s="255"/>
      <c r="AT63" s="255"/>
      <c r="AU63" s="255"/>
    </row>
    <row r="64" spans="1:47" ht="45" customHeight="1" outlineLevel="2" x14ac:dyDescent="0.25">
      <c r="A64" s="255"/>
      <c r="B64" s="264"/>
      <c r="C64" s="257">
        <f>INT($C$29)+2</f>
        <v>3</v>
      </c>
      <c r="D64" s="280"/>
      <c r="E64" s="808" t="s">
        <v>1214</v>
      </c>
      <c r="F64" s="808" t="s">
        <v>1207</v>
      </c>
      <c r="G64" s="280"/>
      <c r="H64" s="285"/>
      <c r="I64" s="351" t="s">
        <v>456</v>
      </c>
      <c r="J64" s="351" t="s">
        <v>156</v>
      </c>
      <c r="K64" s="351" t="s">
        <v>155</v>
      </c>
      <c r="L64" s="351" t="s">
        <v>449</v>
      </c>
      <c r="M64" s="352"/>
      <c r="N64" s="830" t="s">
        <v>823</v>
      </c>
      <c r="O64" s="721" t="s">
        <v>822</v>
      </c>
      <c r="P64" s="722"/>
      <c r="Q64" s="722"/>
      <c r="R64" s="722"/>
      <c r="S64" s="722"/>
      <c r="T64" s="723"/>
      <c r="U64" s="352"/>
      <c r="V64" s="641"/>
      <c r="W64" s="352"/>
      <c r="X64" s="530"/>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1218</v>
      </c>
      <c r="AI64" s="351" t="s">
        <v>1210</v>
      </c>
      <c r="AJ64" s="351" t="s">
        <v>1209</v>
      </c>
      <c r="AK64" s="830" t="s">
        <v>1205</v>
      </c>
      <c r="AL64" s="830" t="s">
        <v>1216</v>
      </c>
      <c r="AM64" s="830" t="s">
        <v>1206</v>
      </c>
      <c r="AN64" s="830" t="s">
        <v>1211</v>
      </c>
      <c r="AO64" s="830" t="s">
        <v>1212</v>
      </c>
      <c r="AP64" s="830" t="s">
        <v>1213</v>
      </c>
      <c r="AQ64" s="280"/>
      <c r="AR64" s="267"/>
      <c r="AS64" s="255"/>
      <c r="AT64" s="255"/>
      <c r="AU64" s="255"/>
    </row>
    <row r="65" spans="1:47" outlineLevel="2" x14ac:dyDescent="0.25">
      <c r="A65" s="255"/>
      <c r="B65" s="264"/>
      <c r="C65" s="257">
        <f>INT($C$29)+2</f>
        <v>3</v>
      </c>
      <c r="D65" s="280"/>
      <c r="E65" s="335">
        <v>-1</v>
      </c>
      <c r="F65" s="809">
        <f>$K65+364*($K65&lt;$AN65)</f>
        <v>43936</v>
      </c>
      <c r="G65" s="280"/>
      <c r="H65" s="301"/>
      <c r="I65" s="511" t="s">
        <v>819</v>
      </c>
      <c r="J65" s="511">
        <v>0</v>
      </c>
      <c r="K65" s="835">
        <f>INDEX(Periods!$F$21:$O$30,J65+1,$E65+2)</f>
        <v>43572</v>
      </c>
      <c r="L65" s="836">
        <f t="shared" ref="L65:L96" ca="1" si="1">IF(K66-K65&gt;0,K66-K65,OFFSET(K66,-i_p6_len,0)+364-K65)</f>
        <v>13</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3"/>
      <c r="X65" s="842">
        <v>1</v>
      </c>
      <c r="Y65" s="841">
        <v>50</v>
      </c>
      <c r="Z65" s="841">
        <v>50</v>
      </c>
      <c r="AA65" s="841">
        <v>50</v>
      </c>
      <c r="AB65" s="841">
        <v>400</v>
      </c>
      <c r="AC65" s="841">
        <v>400</v>
      </c>
      <c r="AD65" s="841">
        <v>400</v>
      </c>
      <c r="AE65" s="841">
        <v>400</v>
      </c>
      <c r="AF65" s="841">
        <v>400</v>
      </c>
      <c r="AG65" s="84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3">
        <f t="shared" ref="AN65:AN96" si="4">INDEX(i_break_date,$E65+2,1)</f>
        <v>43585</v>
      </c>
      <c r="AO65" s="844">
        <f>Periods!$F$25</f>
        <v>43684</v>
      </c>
      <c r="AP65" s="845">
        <f>INDEX(Periods!$F$21:$O$31,INDEX(Annual!EndGS,1,$E65+2)+2,$E65+2)</f>
        <v>43778</v>
      </c>
      <c r="AQ65" s="280"/>
      <c r="AR65" s="267"/>
      <c r="AS65" s="255"/>
      <c r="AT65" s="255"/>
      <c r="AU65" s="255"/>
    </row>
    <row r="66" spans="1:47" outlineLevel="2" x14ac:dyDescent="0.25">
      <c r="A66" s="255"/>
      <c r="B66" s="264"/>
      <c r="C66" s="257">
        <f t="shared" ref="C66:C74" si="5">INT($C$29)+2</f>
        <v>3</v>
      </c>
      <c r="D66" s="280"/>
      <c r="E66" s="335">
        <v>-1</v>
      </c>
      <c r="F66" s="809">
        <f t="shared" ref="F66:F129" si="6">$K66+364*($K66&lt;$AN66)</f>
        <v>43585</v>
      </c>
      <c r="G66" s="280"/>
      <c r="H66" s="301"/>
      <c r="I66" s="301"/>
      <c r="J66" s="301">
        <v>1</v>
      </c>
      <c r="K66" s="480">
        <f>INDEX(Periods!$F$21:$O$30,J66+1,$E66+2)</f>
        <v>43585</v>
      </c>
      <c r="L66" s="846">
        <f t="shared" ca="1" si="1"/>
        <v>21</v>
      </c>
      <c r="M66" s="847"/>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8">
        <f>INDEX(Periods!$F$21:$O$31,INDEX(Annual!EndGS,1,$E66+2)+2,$E66+2)</f>
        <v>43778</v>
      </c>
      <c r="AQ66" s="280"/>
      <c r="AR66" s="267"/>
      <c r="AS66" s="255"/>
      <c r="AT66" s="255"/>
      <c r="AU66" s="255"/>
    </row>
    <row r="67" spans="1:47" outlineLevel="2" x14ac:dyDescent="0.25">
      <c r="A67" s="255"/>
      <c r="B67" s="264"/>
      <c r="C67" s="257">
        <f t="shared" si="5"/>
        <v>3</v>
      </c>
      <c r="D67" s="280"/>
      <c r="E67" s="335">
        <v>-1</v>
      </c>
      <c r="F67" s="809">
        <f t="shared" si="6"/>
        <v>43606</v>
      </c>
      <c r="G67" s="280"/>
      <c r="H67" s="301"/>
      <c r="I67" s="301"/>
      <c r="J67" s="301">
        <v>2</v>
      </c>
      <c r="K67" s="480">
        <f>INDEX(Periods!$F$21:$O$30,J67+1,$E67+2)</f>
        <v>43606</v>
      </c>
      <c r="L67" s="846">
        <f t="shared" ca="1" si="1"/>
        <v>22</v>
      </c>
      <c r="M67" s="847"/>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8">
        <f>INDEX(Periods!$F$21:$O$31,INDEX(Annual!EndGS,1,$E67+2)+2,$E67+2)</f>
        <v>43778</v>
      </c>
      <c r="AQ67" s="280"/>
      <c r="AR67" s="267"/>
      <c r="AS67" s="255"/>
      <c r="AT67" s="255"/>
      <c r="AU67" s="255"/>
    </row>
    <row r="68" spans="1:47" outlineLevel="2" x14ac:dyDescent="0.25">
      <c r="A68" s="255"/>
      <c r="B68" s="264"/>
      <c r="C68" s="257">
        <f t="shared" si="5"/>
        <v>3</v>
      </c>
      <c r="D68" s="280"/>
      <c r="E68" s="335">
        <v>-1</v>
      </c>
      <c r="F68" s="809">
        <f t="shared" si="6"/>
        <v>43628</v>
      </c>
      <c r="G68" s="280"/>
      <c r="H68" s="301"/>
      <c r="I68" s="301"/>
      <c r="J68" s="301">
        <v>3</v>
      </c>
      <c r="K68" s="480">
        <f>INDEX(Periods!$F$21:$O$30,J68+1,$E68+2)</f>
        <v>43628</v>
      </c>
      <c r="L68" s="846">
        <f t="shared" ca="1" si="1"/>
        <v>56</v>
      </c>
      <c r="M68" s="847"/>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8">
        <f>INDEX(Periods!$F$21:$O$31,INDEX(Annual!EndGS,1,$E68+2)+2,$E68+2)</f>
        <v>43778</v>
      </c>
      <c r="AQ68" s="280"/>
      <c r="AR68" s="267"/>
      <c r="AS68" s="255"/>
      <c r="AT68" s="255"/>
      <c r="AU68" s="255"/>
    </row>
    <row r="69" spans="1:47" outlineLevel="2" x14ac:dyDescent="0.25">
      <c r="A69" s="255"/>
      <c r="B69" s="264"/>
      <c r="C69" s="257">
        <f t="shared" si="5"/>
        <v>3</v>
      </c>
      <c r="D69" s="280"/>
      <c r="E69" s="335">
        <v>-1</v>
      </c>
      <c r="F69" s="809">
        <f t="shared" si="6"/>
        <v>43684</v>
      </c>
      <c r="G69" s="280"/>
      <c r="H69" s="301"/>
      <c r="I69" s="301"/>
      <c r="J69" s="301">
        <v>4</v>
      </c>
      <c r="K69" s="480">
        <f>INDEX(Periods!$F$21:$O$30,J69+1,$E69+2)</f>
        <v>43684</v>
      </c>
      <c r="L69" s="846">
        <f t="shared" ca="1" si="1"/>
        <v>49</v>
      </c>
      <c r="M69" s="847"/>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8">
        <f>INDEX(Periods!$F$21:$O$31,INDEX(Annual!EndGS,1,$E69+2)+2,$E69+2)</f>
        <v>43778</v>
      </c>
      <c r="AQ69" s="280"/>
      <c r="AR69" s="267"/>
      <c r="AS69" s="255"/>
      <c r="AT69" s="255"/>
      <c r="AU69" s="255"/>
    </row>
    <row r="70" spans="1:47" outlineLevel="2" x14ac:dyDescent="0.25">
      <c r="A70" s="255"/>
      <c r="B70" s="264"/>
      <c r="C70" s="257">
        <f t="shared" si="5"/>
        <v>3</v>
      </c>
      <c r="D70" s="280"/>
      <c r="E70" s="335">
        <v>-1</v>
      </c>
      <c r="F70" s="809">
        <f t="shared" si="6"/>
        <v>43733</v>
      </c>
      <c r="G70" s="280"/>
      <c r="H70" s="301"/>
      <c r="I70" s="301"/>
      <c r="J70" s="301">
        <v>5</v>
      </c>
      <c r="K70" s="480">
        <f>INDEX(Periods!$F$21:$O$30,J70+1,$E70+2)</f>
        <v>43733</v>
      </c>
      <c r="L70" s="846">
        <f t="shared" ca="1" si="1"/>
        <v>45</v>
      </c>
      <c r="M70" s="847"/>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8">
        <f>INDEX(Periods!$F$21:$O$31,INDEX(Annual!EndGS,1,$E70+2)+2,$E70+2)</f>
        <v>43778</v>
      </c>
      <c r="AQ70" s="280"/>
      <c r="AR70" s="267"/>
      <c r="AS70" s="255"/>
      <c r="AT70" s="255"/>
      <c r="AU70" s="255"/>
    </row>
    <row r="71" spans="1:47" outlineLevel="2" x14ac:dyDescent="0.25">
      <c r="A71" s="255"/>
      <c r="B71" s="264"/>
      <c r="C71" s="257">
        <f t="shared" si="5"/>
        <v>3</v>
      </c>
      <c r="D71" s="280"/>
      <c r="E71" s="335">
        <v>-1</v>
      </c>
      <c r="F71" s="809">
        <f t="shared" si="6"/>
        <v>43778</v>
      </c>
      <c r="G71" s="280"/>
      <c r="H71" s="301"/>
      <c r="I71" s="301"/>
      <c r="J71" s="301">
        <v>6</v>
      </c>
      <c r="K71" s="480">
        <f>INDEX(Periods!$F$21:$O$30,J71+1,$E71+2)</f>
        <v>43778</v>
      </c>
      <c r="L71" s="846">
        <f t="shared" ca="1" si="1"/>
        <v>31</v>
      </c>
      <c r="M71" s="847"/>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8">
        <f>INDEX(Periods!$F$21:$O$31,INDEX(Annual!EndGS,1,$E71+2)+2,$E71+2)</f>
        <v>43778</v>
      </c>
      <c r="AQ71" s="280"/>
      <c r="AR71" s="267"/>
      <c r="AS71" s="255"/>
      <c r="AT71" s="255"/>
      <c r="AU71" s="255"/>
    </row>
    <row r="72" spans="1:47" outlineLevel="2" x14ac:dyDescent="0.25">
      <c r="A72" s="255"/>
      <c r="B72" s="264"/>
      <c r="C72" s="257">
        <f t="shared" si="5"/>
        <v>3</v>
      </c>
      <c r="D72" s="280"/>
      <c r="E72" s="335">
        <v>-1</v>
      </c>
      <c r="F72" s="809">
        <f t="shared" si="6"/>
        <v>43809</v>
      </c>
      <c r="G72" s="280"/>
      <c r="H72" s="301"/>
      <c r="I72" s="301"/>
      <c r="J72" s="301">
        <v>7</v>
      </c>
      <c r="K72" s="480">
        <f>INDEX(Periods!$F$21:$O$30,J72+1,$E72+2)</f>
        <v>43809</v>
      </c>
      <c r="L72" s="846">
        <f t="shared" ca="1" si="1"/>
        <v>43</v>
      </c>
      <c r="M72" s="847"/>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8">
        <f>INDEX(Periods!$F$21:$O$31,INDEX(Annual!EndGS,1,$E72+2)+2,$E72+2)</f>
        <v>43778</v>
      </c>
      <c r="AQ72" s="280"/>
      <c r="AR72" s="267"/>
      <c r="AS72" s="255"/>
      <c r="AT72" s="255"/>
      <c r="AU72" s="255"/>
    </row>
    <row r="73" spans="1:47" outlineLevel="2" x14ac:dyDescent="0.25">
      <c r="A73" s="255"/>
      <c r="B73" s="264"/>
      <c r="C73" s="257">
        <f t="shared" si="5"/>
        <v>3</v>
      </c>
      <c r="D73" s="280"/>
      <c r="E73" s="335">
        <v>-1</v>
      </c>
      <c r="F73" s="809">
        <f t="shared" si="6"/>
        <v>43852</v>
      </c>
      <c r="G73" s="280"/>
      <c r="H73" s="301"/>
      <c r="I73" s="301"/>
      <c r="J73" s="301">
        <v>8</v>
      </c>
      <c r="K73" s="480">
        <f>INDEX(Periods!$F$21:$O$30,J73+1,$E73+2)</f>
        <v>43852</v>
      </c>
      <c r="L73" s="846">
        <f t="shared" ca="1" si="1"/>
        <v>50</v>
      </c>
      <c r="M73" s="847"/>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8">
        <f>INDEX(Periods!$F$21:$O$31,INDEX(Annual!EndGS,1,$E73+2)+2,$E73+2)</f>
        <v>43778</v>
      </c>
      <c r="AQ73" s="280"/>
      <c r="AR73" s="267"/>
      <c r="AS73" s="255"/>
      <c r="AT73" s="255"/>
      <c r="AU73" s="255"/>
    </row>
    <row r="74" spans="1:47" outlineLevel="2" x14ac:dyDescent="0.25">
      <c r="A74" s="255"/>
      <c r="B74" s="264"/>
      <c r="C74" s="257">
        <f t="shared" si="5"/>
        <v>3</v>
      </c>
      <c r="D74" s="280"/>
      <c r="E74" s="335">
        <v>-1</v>
      </c>
      <c r="F74" s="809">
        <f t="shared" si="6"/>
        <v>43902</v>
      </c>
      <c r="G74" s="280"/>
      <c r="H74" s="301"/>
      <c r="I74" s="849"/>
      <c r="J74" s="849">
        <v>9</v>
      </c>
      <c r="K74" s="822">
        <f>INDEX(Periods!$F$21:$O$30,J74+1,$E74+2)</f>
        <v>43902</v>
      </c>
      <c r="L74" s="850">
        <f t="shared" ca="1" si="1"/>
        <v>34</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124</v>
      </c>
      <c r="AM74" s="852">
        <f t="shared" si="3"/>
        <v>1</v>
      </c>
      <c r="AN74" s="857">
        <f t="shared" si="4"/>
        <v>43585</v>
      </c>
      <c r="AO74" s="857">
        <f t="shared" si="8"/>
        <v>43684</v>
      </c>
      <c r="AP74" s="858">
        <f>INDEX(Periods!$F$21:$O$31,INDEX(Annual!EndGS,1,$E74+2)+2,$E74+2)</f>
        <v>43778</v>
      </c>
      <c r="AQ74" s="280"/>
      <c r="AR74" s="267"/>
      <c r="AS74" s="255"/>
      <c r="AT74" s="255"/>
      <c r="AU74" s="255"/>
    </row>
    <row r="75" spans="1:47" outlineLevel="2" collapsed="1" x14ac:dyDescent="0.25">
      <c r="A75" s="255"/>
      <c r="B75" s="264"/>
      <c r="C75" s="257">
        <f t="shared" ref="C75" si="10">INT($C$29)+2</f>
        <v>3</v>
      </c>
      <c r="D75" s="280"/>
      <c r="E75" s="335">
        <v>0</v>
      </c>
      <c r="F75" s="809">
        <f t="shared" si="6"/>
        <v>43572</v>
      </c>
      <c r="G75" s="280"/>
      <c r="H75" s="301"/>
      <c r="I75" s="511" t="s">
        <v>762</v>
      </c>
      <c r="J75" s="511">
        <v>0</v>
      </c>
      <c r="K75" s="835">
        <f>INDEX(Periods!$F$21:$O$30,J75+1,$E75+2)</f>
        <v>43572</v>
      </c>
      <c r="L75" s="836">
        <f t="shared" ca="1" si="1"/>
        <v>21</v>
      </c>
      <c r="M75" s="512"/>
      <c r="N75" s="513"/>
      <c r="O75" s="733" cm="1">
        <f t="array" aca="1" ref="O75" ca="1">INDEX(O$65:O$74,$AI75,1)*(1-$AH75)+INDEX(O$65:O$74,$AJ75,1)*($AH75)</f>
        <v>200</v>
      </c>
      <c r="P75" s="733"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3">
        <f t="shared" si="4"/>
        <v>43572</v>
      </c>
      <c r="AO75" s="843">
        <f t="shared" si="8"/>
        <v>43684</v>
      </c>
      <c r="AP75" s="845">
        <f>INDEX(Periods!$F$21:$O$31,INDEX(Annual!EndGS,1,$E75+2)+2,$E75+2)</f>
        <v>43784</v>
      </c>
      <c r="AQ75" s="280"/>
      <c r="AR75" s="267"/>
      <c r="AS75" s="255"/>
      <c r="AT75" s="255"/>
      <c r="AU75" s="255"/>
    </row>
    <row r="76" spans="1:47" hidden="1" outlineLevel="3" collapsed="1" x14ac:dyDescent="0.25">
      <c r="A76" s="255"/>
      <c r="B76" s="264"/>
      <c r="C76" s="257">
        <f t="shared" ref="C76:C129" si="12">INT($C$29)+3</f>
        <v>4</v>
      </c>
      <c r="D76" s="280"/>
      <c r="E76" s="335">
        <v>0</v>
      </c>
      <c r="F76" s="809">
        <f t="shared" si="6"/>
        <v>43593</v>
      </c>
      <c r="G76" s="280"/>
      <c r="H76" s="301"/>
      <c r="I76" s="301"/>
      <c r="J76" s="301">
        <v>1</v>
      </c>
      <c r="K76" s="480">
        <f>INDEX(Periods!$F$21:$O$30,J76+1,$E76+2)</f>
        <v>43593</v>
      </c>
      <c r="L76" s="846">
        <f t="shared" ca="1" si="1"/>
        <v>35</v>
      </c>
      <c r="M76" s="861"/>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150</v>
      </c>
      <c r="AD76" s="806" cm="1">
        <f t="array" aca="1" ref="AD76" ca="1">INDEX(AD$65:AD$74,$AI76,1)*(1-$AH76)+INDEX(AD$65:AD$74,$AJ76,1)*($AH76)</f>
        <v>150</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8">
        <f>INDEX(Periods!$F$21:$O$31,INDEX(Annual!EndGS,1,$E76+2)+2,$E76+2)</f>
        <v>43784</v>
      </c>
      <c r="AQ76" s="280"/>
      <c r="AR76" s="267"/>
      <c r="AS76" s="255"/>
      <c r="AT76" s="255"/>
      <c r="AU76" s="255"/>
    </row>
    <row r="77" spans="1:47" hidden="1" outlineLevel="3" x14ac:dyDescent="0.25">
      <c r="A77" s="255"/>
      <c r="B77" s="264"/>
      <c r="C77" s="257">
        <f t="shared" si="12"/>
        <v>4</v>
      </c>
      <c r="D77" s="280"/>
      <c r="E77" s="335">
        <v>0</v>
      </c>
      <c r="F77" s="809">
        <f t="shared" si="6"/>
        <v>43628</v>
      </c>
      <c r="G77" s="280"/>
      <c r="H77" s="301"/>
      <c r="I77" s="301"/>
      <c r="J77" s="301">
        <v>2</v>
      </c>
      <c r="K77" s="480">
        <f>INDEX(Periods!$F$21:$O$30,J77+1,$E77+2)</f>
        <v>43628</v>
      </c>
      <c r="L77" s="846">
        <f t="shared" ca="1" si="1"/>
        <v>56</v>
      </c>
      <c r="M77" s="861"/>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150</v>
      </c>
      <c r="AC77" s="806" cm="1">
        <f t="array" aca="1" ref="AC77" ca="1">INDEX(AC$65:AC$74,$AI77,1)*(1-$AH77)+INDEX(AC$65:AC$74,$AJ77,1)*($AH77)</f>
        <v>111.60714285714285</v>
      </c>
      <c r="AD77" s="806" cm="1">
        <f t="array" aca="1" ref="AD77" ca="1">INDEX(AD$65:AD$74,$AI77,1)*(1-$AH77)+INDEX(AD$65:AD$74,$AJ77,1)*($AH77)</f>
        <v>138.39285714285714</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8">
        <f>INDEX(Periods!$F$21:$O$31,INDEX(Annual!EndGS,1,$E77+2)+2,$E77+2)</f>
        <v>43784</v>
      </c>
      <c r="AQ77" s="280"/>
      <c r="AR77" s="267"/>
      <c r="AS77" s="255"/>
      <c r="AT77" s="255"/>
      <c r="AU77" s="255"/>
    </row>
    <row r="78" spans="1:47" hidden="1" outlineLevel="3" x14ac:dyDescent="0.25">
      <c r="A78" s="255"/>
      <c r="B78" s="264"/>
      <c r="C78" s="257">
        <f t="shared" si="12"/>
        <v>4</v>
      </c>
      <c r="D78" s="280"/>
      <c r="E78" s="335">
        <v>0</v>
      </c>
      <c r="F78" s="809">
        <f t="shared" si="6"/>
        <v>43684</v>
      </c>
      <c r="G78" s="280"/>
      <c r="H78" s="301"/>
      <c r="I78" s="301"/>
      <c r="J78" s="301">
        <v>3</v>
      </c>
      <c r="K78" s="480">
        <f>INDEX(Periods!$F$21:$O$30,J78+1,$E78+2)</f>
        <v>43684</v>
      </c>
      <c r="L78" s="846">
        <f t="shared" ca="1" si="1"/>
        <v>49</v>
      </c>
      <c r="M78" s="861"/>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29" cm="1">
        <f t="array" aca="1" ref="X78" ca="1">INDEX(X$65:X$74,$AI78,1)*(1-$AH78)+INDEX(X$65:X$74,$AJ78,1)*($AH78)</f>
        <v>1</v>
      </c>
      <c r="Y78" s="806" cm="1">
        <f t="array" aca="1" ref="Y78" ca="1">INDEX(Y$65:Y$74,$AI78,1)*(1-$AH78)+INDEX(Y$65:Y$74,$AJ78,1)*($AH78)</f>
        <v>50</v>
      </c>
      <c r="Z78" s="806" cm="1">
        <f t="array" aca="1" ref="Z78" ca="1">INDEX(Z$65:Z$74,$AI78,1)*(1-$AH78)+INDEX(Z$65:Z$74,$AJ78,1)*($AH78)</f>
        <v>50</v>
      </c>
      <c r="AA78" s="806" cm="1">
        <f t="array" aca="1" ref="AA78" ca="1">INDEX(AA$65:AA$74,$AI78,1)*(1-$AH78)+INDEX(AA$65:AA$74,$AJ78,1)*($AH78)</f>
        <v>50</v>
      </c>
      <c r="AB78" s="806" cm="1">
        <f t="array" aca="1" ref="AB78" ca="1">INDEX(AB$65:AB$74,$AI78,1)*(1-$AH78)+INDEX(AB$65:AB$74,$AJ78,1)*($AH78)</f>
        <v>150</v>
      </c>
      <c r="AC78" s="806" cm="1">
        <f t="array" aca="1" ref="AC78" ca="1">INDEX(AC$65:AC$74,$AI78,1)*(1-$AH78)+INDEX(AC$65:AC$74,$AJ78,1)*($AH78)</f>
        <v>150</v>
      </c>
      <c r="AD78" s="806" cm="1">
        <f t="array" aca="1" ref="AD78" ca="1">INDEX(AD$65:AD$74,$AI78,1)*(1-$AH78)+INDEX(AD$65:AD$74,$AJ78,1)*($AH78)</f>
        <v>100</v>
      </c>
      <c r="AE78" s="806" cm="1">
        <f t="array" aca="1" ref="AE78" ca="1">INDEX(AE$65:AE$74,$AI78,1)*(1-$AH78)+INDEX(AE$65:AE$74,$AJ78,1)*($AH78)</f>
        <v>400</v>
      </c>
      <c r="AF78" s="806" cm="1">
        <f t="array" aca="1" ref="AF78" ca="1">INDEX(AF$65:AF$74,$AI78,1)*(1-$AH78)+INDEX(AF$65:AF$74,$AJ78,1)*($AH78)</f>
        <v>400</v>
      </c>
      <c r="AG78" s="80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8">
        <f>INDEX(Periods!$F$21:$O$31,INDEX(Annual!EndGS,1,$E78+2)+2,$E78+2)</f>
        <v>43784</v>
      </c>
      <c r="AQ78" s="280"/>
      <c r="AR78" s="267"/>
      <c r="AS78" s="255"/>
      <c r="AT78" s="255"/>
      <c r="AU78" s="255"/>
    </row>
    <row r="79" spans="1:47" hidden="1" outlineLevel="3" x14ac:dyDescent="0.25">
      <c r="A79" s="255"/>
      <c r="B79" s="264"/>
      <c r="C79" s="257">
        <f t="shared" si="12"/>
        <v>4</v>
      </c>
      <c r="D79" s="280"/>
      <c r="E79" s="335">
        <v>0</v>
      </c>
      <c r="F79" s="809">
        <f t="shared" si="6"/>
        <v>43733</v>
      </c>
      <c r="G79" s="280"/>
      <c r="H79" s="301"/>
      <c r="I79" s="301"/>
      <c r="J79" s="301">
        <v>4</v>
      </c>
      <c r="K79" s="480">
        <f>INDEX(Periods!$F$21:$O$30,J79+1,$E79+2)</f>
        <v>43733</v>
      </c>
      <c r="L79" s="846">
        <f t="shared" ca="1" si="1"/>
        <v>20</v>
      </c>
      <c r="M79" s="861"/>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29" cm="1">
        <f t="array" aca="1" ref="X79" ca="1">INDEX(X$65:X$74,$AI79,1)*(1-$AH79)+INDEX(X$65:X$74,$AJ79,1)*($AH79)</f>
        <v>0.75</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150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8">
        <f>INDEX(Periods!$F$21:$O$31,INDEX(Annual!EndGS,1,$E79+2)+2,$E79+2)</f>
        <v>43784</v>
      </c>
      <c r="AQ79" s="280"/>
      <c r="AR79" s="267"/>
      <c r="AS79" s="255"/>
      <c r="AT79" s="255"/>
      <c r="AU79" s="255"/>
    </row>
    <row r="80" spans="1:47" hidden="1" outlineLevel="3" x14ac:dyDescent="0.25">
      <c r="A80" s="255"/>
      <c r="B80" s="264"/>
      <c r="C80" s="257">
        <f t="shared" si="12"/>
        <v>4</v>
      </c>
      <c r="D80" s="280"/>
      <c r="E80" s="335">
        <v>0</v>
      </c>
      <c r="F80" s="809">
        <f t="shared" si="6"/>
        <v>43753</v>
      </c>
      <c r="G80" s="280"/>
      <c r="H80" s="301"/>
      <c r="I80" s="301"/>
      <c r="J80" s="301">
        <v>5</v>
      </c>
      <c r="K80" s="480">
        <f>INDEX(Periods!$F$21:$O$30,J80+1,$E80+2)</f>
        <v>43753</v>
      </c>
      <c r="L80" s="846">
        <f t="shared" ca="1" si="1"/>
        <v>31</v>
      </c>
      <c r="M80" s="861"/>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8">
        <f>INDEX(Periods!$F$21:$O$31,INDEX(Annual!EndGS,1,$E80+2)+2,$E80+2)</f>
        <v>43784</v>
      </c>
      <c r="AQ80" s="280"/>
      <c r="AR80" s="267"/>
      <c r="AS80" s="255"/>
      <c r="AT80" s="255"/>
      <c r="AU80" s="255"/>
    </row>
    <row r="81" spans="1:47" hidden="1" outlineLevel="3" x14ac:dyDescent="0.25">
      <c r="A81" s="255"/>
      <c r="B81" s="264"/>
      <c r="C81" s="257">
        <f t="shared" si="12"/>
        <v>4</v>
      </c>
      <c r="D81" s="280"/>
      <c r="E81" s="335">
        <v>0</v>
      </c>
      <c r="F81" s="809">
        <f t="shared" si="6"/>
        <v>43784</v>
      </c>
      <c r="G81" s="280"/>
      <c r="H81" s="301"/>
      <c r="I81" s="301"/>
      <c r="J81" s="301">
        <v>6</v>
      </c>
      <c r="K81" s="480">
        <f>INDEX(Periods!$F$21:$O$30,J81+1,$E81+2)</f>
        <v>43784</v>
      </c>
      <c r="L81" s="846">
        <f t="shared" ca="1" si="1"/>
        <v>68</v>
      </c>
      <c r="M81" s="861"/>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29" cm="1">
        <f t="array" aca="1" ref="X81" ca="1">INDEX(X$65:X$74,$AI81,1)*(1-$AH81)+INDEX(X$65:X$74,$AJ81,1)*($AH81)</f>
        <v>0.68225806451612891</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198.38709677419354</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8">
        <f>INDEX(Periods!$F$21:$O$31,INDEX(Annual!EndGS,1,$E81+2)+2,$E81+2)</f>
        <v>43784</v>
      </c>
      <c r="AQ81" s="280"/>
      <c r="AR81" s="267"/>
      <c r="AS81" s="255"/>
      <c r="AT81" s="255"/>
      <c r="AU81" s="255"/>
    </row>
    <row r="82" spans="1:47" hidden="1" outlineLevel="3" x14ac:dyDescent="0.25">
      <c r="A82" s="255"/>
      <c r="B82" s="264"/>
      <c r="C82" s="257">
        <f t="shared" si="12"/>
        <v>4</v>
      </c>
      <c r="D82" s="280"/>
      <c r="E82" s="335">
        <v>0</v>
      </c>
      <c r="F82" s="809">
        <f t="shared" si="6"/>
        <v>43852</v>
      </c>
      <c r="G82" s="280"/>
      <c r="H82" s="301"/>
      <c r="I82" s="301"/>
      <c r="J82" s="301">
        <v>7</v>
      </c>
      <c r="K82" s="480">
        <f>INDEX(Periods!$F$21:$O$30,J82+1,$E82+2)</f>
        <v>43852</v>
      </c>
      <c r="L82" s="846">
        <f t="shared" ca="1" si="1"/>
        <v>39</v>
      </c>
      <c r="M82" s="861"/>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8">
        <f>INDEX(Periods!$F$21:$O$31,INDEX(Annual!EndGS,1,$E82+2)+2,$E82+2)</f>
        <v>43784</v>
      </c>
      <c r="AQ82" s="280"/>
      <c r="AR82" s="267"/>
      <c r="AS82" s="255"/>
      <c r="AT82" s="255"/>
      <c r="AU82" s="255"/>
    </row>
    <row r="83" spans="1:47" hidden="1" outlineLevel="3" x14ac:dyDescent="0.25">
      <c r="A83" s="255"/>
      <c r="B83" s="264"/>
      <c r="C83" s="257">
        <f t="shared" si="12"/>
        <v>4</v>
      </c>
      <c r="D83" s="280"/>
      <c r="E83" s="335">
        <v>0</v>
      </c>
      <c r="F83" s="809">
        <f t="shared" si="6"/>
        <v>43891</v>
      </c>
      <c r="G83" s="280"/>
      <c r="H83" s="301"/>
      <c r="I83" s="301"/>
      <c r="J83" s="301">
        <v>8</v>
      </c>
      <c r="K83" s="480">
        <f>INDEX(Periods!$F$21:$O$30,J83+1,$E83+2)</f>
        <v>43891</v>
      </c>
      <c r="L83" s="846">
        <f t="shared" ca="1" si="1"/>
        <v>31</v>
      </c>
      <c r="M83" s="861"/>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8">
        <f>INDEX(Periods!$F$21:$O$31,INDEX(Annual!EndGS,1,$E83+2)+2,$E83+2)</f>
        <v>43784</v>
      </c>
      <c r="AQ83" s="280"/>
      <c r="AR83" s="267"/>
      <c r="AS83" s="255"/>
      <c r="AT83" s="255"/>
      <c r="AU83" s="255"/>
    </row>
    <row r="84" spans="1:47" hidden="1" outlineLevel="3" x14ac:dyDescent="0.25">
      <c r="A84" s="255"/>
      <c r="B84" s="264"/>
      <c r="C84" s="257">
        <f t="shared" si="12"/>
        <v>4</v>
      </c>
      <c r="D84" s="280"/>
      <c r="E84" s="335">
        <v>0</v>
      </c>
      <c r="F84" s="809">
        <f t="shared" si="6"/>
        <v>43922</v>
      </c>
      <c r="G84" s="280"/>
      <c r="H84" s="301"/>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545.88235294117658</v>
      </c>
      <c r="Q84" s="864" cm="1">
        <f t="array" aca="1" ref="Q84" ca="1">INDEX(Q$65:Q$74,$AI84,1)*(1-$AH84)+INDEX(Q$65:Q$74,$AJ84,1)*($AH84)</f>
        <v>0.47514705882352942</v>
      </c>
      <c r="R84" s="864" cm="1">
        <f t="array" aca="1" ref="R84" ca="1">INDEX(R$65:R$74,$AI84,1)*(1-$AH84)+INDEX(R$65:R$74,$AJ84,1)*($AH84)</f>
        <v>0.54132352941176465</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0.10882352941176471</v>
      </c>
      <c r="W84" s="852"/>
      <c r="X84" s="865" cm="1">
        <f t="array" aca="1" ref="X84" ca="1">INDEX(X$65:X$74,$AI84,1)*(1-$AH84)+INDEX(X$65:X$74,$AJ84,1)*($AH84)</f>
        <v>0.72411764705882353</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0.58823529411764708</v>
      </c>
      <c r="AI84" s="852">
        <f t="shared" si="14"/>
        <v>10</v>
      </c>
      <c r="AJ84" s="852">
        <f t="shared" si="15"/>
        <v>1</v>
      </c>
      <c r="AK84" s="849" t="str">
        <f t="shared" si="7"/>
        <v>Dry</v>
      </c>
      <c r="AL84" s="852">
        <f t="shared" si="9"/>
        <v>144</v>
      </c>
      <c r="AM84" s="852"/>
      <c r="AN84" s="857">
        <f t="shared" si="4"/>
        <v>43572</v>
      </c>
      <c r="AO84" s="857">
        <f t="shared" si="8"/>
        <v>43684</v>
      </c>
      <c r="AP84" s="858">
        <f>INDEX(Periods!$F$21:$O$31,INDEX(Annual!EndGS,1,$E84+2)+2,$E84+2)</f>
        <v>43784</v>
      </c>
      <c r="AQ84" s="280"/>
      <c r="AR84" s="267"/>
      <c r="AS84" s="255"/>
      <c r="AT84" s="255"/>
      <c r="AU84" s="255"/>
    </row>
    <row r="85" spans="1:47" outlineLevel="2" collapsed="1" x14ac:dyDescent="0.25">
      <c r="A85" s="255"/>
      <c r="B85" s="264"/>
      <c r="C85" s="257">
        <f t="shared" ref="C85" si="16">INT($C$29)+2</f>
        <v>3</v>
      </c>
      <c r="D85" s="280"/>
      <c r="E85" s="335">
        <v>1</v>
      </c>
      <c r="F85" s="809">
        <f t="shared" si="6"/>
        <v>43572</v>
      </c>
      <c r="G85" s="280"/>
      <c r="H85" s="301"/>
      <c r="I85" s="511" t="s">
        <v>754</v>
      </c>
      <c r="J85" s="511">
        <v>0</v>
      </c>
      <c r="K85" s="835">
        <f>INDEX(Periods!$F$21:$O$30,J85+1,$E85+2)</f>
        <v>43572</v>
      </c>
      <c r="L85" s="836">
        <f t="shared" ca="1" si="1"/>
        <v>21</v>
      </c>
      <c r="M85" s="512"/>
      <c r="N85" s="513"/>
      <c r="O85" s="733" cm="1">
        <f t="array" aca="1" ref="O85" ca="1">INDEX(O$65:O$74,$AI85,1)*(1-$AH85)+INDEX(O$65:O$74,$AJ85,1)*($AH85)</f>
        <v>200</v>
      </c>
      <c r="P85" s="733"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3">
        <f t="shared" si="4"/>
        <v>43572</v>
      </c>
      <c r="AO85" s="843">
        <f t="shared" si="8"/>
        <v>43684</v>
      </c>
      <c r="AP85" s="845">
        <f>INDEX(Periods!$F$21:$O$31,INDEX(Annual!EndGS,1,$E85+2)+2,$E85+2)</f>
        <v>43769</v>
      </c>
      <c r="AQ85" s="280"/>
      <c r="AR85" s="267"/>
      <c r="AS85" s="255"/>
      <c r="AT85" s="255"/>
      <c r="AU85" s="255"/>
    </row>
    <row r="86" spans="1:47" hidden="1" outlineLevel="3" collapsed="1" x14ac:dyDescent="0.25">
      <c r="A86" s="255"/>
      <c r="B86" s="264"/>
      <c r="C86" s="257">
        <f t="shared" si="12"/>
        <v>4</v>
      </c>
      <c r="D86" s="280"/>
      <c r="E86" s="335">
        <v>1</v>
      </c>
      <c r="F86" s="809">
        <f t="shared" si="6"/>
        <v>43593</v>
      </c>
      <c r="G86" s="280"/>
      <c r="H86" s="301"/>
      <c r="I86" s="301"/>
      <c r="J86" s="301">
        <v>1</v>
      </c>
      <c r="K86" s="480">
        <f>INDEX(Periods!$F$21:$O$30,J86+1,$E86+2)</f>
        <v>43593</v>
      </c>
      <c r="L86" s="846">
        <f t="shared" ca="1" si="1"/>
        <v>35</v>
      </c>
      <c r="M86" s="861"/>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150</v>
      </c>
      <c r="AD86" s="806" cm="1">
        <f t="array" aca="1" ref="AD86" ca="1">INDEX(AD$65:AD$74,$AI86,1)*(1-$AH86)+INDEX(AD$65:AD$74,$AJ86,1)*($AH86)</f>
        <v>150</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8">
        <f>INDEX(Periods!$F$21:$O$31,INDEX(Annual!EndGS,1,$E86+2)+2,$E86+2)</f>
        <v>43769</v>
      </c>
      <c r="AQ86" s="280"/>
      <c r="AR86" s="267"/>
      <c r="AS86" s="255"/>
      <c r="AT86" s="255"/>
      <c r="AU86" s="255"/>
    </row>
    <row r="87" spans="1:47" hidden="1" outlineLevel="3" x14ac:dyDescent="0.25">
      <c r="A87" s="255"/>
      <c r="B87" s="264"/>
      <c r="C87" s="257">
        <f t="shared" si="12"/>
        <v>4</v>
      </c>
      <c r="D87" s="280"/>
      <c r="E87" s="335">
        <v>1</v>
      </c>
      <c r="F87" s="809">
        <f t="shared" si="6"/>
        <v>43628</v>
      </c>
      <c r="G87" s="280"/>
      <c r="H87" s="301"/>
      <c r="I87" s="301"/>
      <c r="J87" s="301">
        <v>2</v>
      </c>
      <c r="K87" s="480">
        <f>INDEX(Periods!$F$21:$O$30,J87+1,$E87+2)</f>
        <v>43628</v>
      </c>
      <c r="L87" s="846">
        <f t="shared" ca="1" si="1"/>
        <v>56</v>
      </c>
      <c r="M87" s="861"/>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150</v>
      </c>
      <c r="AC87" s="806" cm="1">
        <f t="array" aca="1" ref="AC87" ca="1">INDEX(AC$65:AC$74,$AI87,1)*(1-$AH87)+INDEX(AC$65:AC$74,$AJ87,1)*($AH87)</f>
        <v>111.60714285714285</v>
      </c>
      <c r="AD87" s="806" cm="1">
        <f t="array" aca="1" ref="AD87" ca="1">INDEX(AD$65:AD$74,$AI87,1)*(1-$AH87)+INDEX(AD$65:AD$74,$AJ87,1)*($AH87)</f>
        <v>138.39285714285714</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8">
        <f>INDEX(Periods!$F$21:$O$31,INDEX(Annual!EndGS,1,$E87+2)+2,$E87+2)</f>
        <v>43769</v>
      </c>
      <c r="AQ87" s="280"/>
      <c r="AR87" s="267"/>
      <c r="AS87" s="255"/>
      <c r="AT87" s="255"/>
      <c r="AU87" s="255"/>
    </row>
    <row r="88" spans="1:47" hidden="1" outlineLevel="3" x14ac:dyDescent="0.25">
      <c r="A88" s="255"/>
      <c r="B88" s="264"/>
      <c r="C88" s="257">
        <f t="shared" si="12"/>
        <v>4</v>
      </c>
      <c r="D88" s="280"/>
      <c r="E88" s="335">
        <v>1</v>
      </c>
      <c r="F88" s="809">
        <f t="shared" si="6"/>
        <v>43684</v>
      </c>
      <c r="G88" s="280"/>
      <c r="H88" s="301"/>
      <c r="I88" s="301"/>
      <c r="J88" s="301">
        <v>3</v>
      </c>
      <c r="K88" s="480">
        <f>INDEX(Periods!$F$21:$O$30,J88+1,$E88+2)</f>
        <v>43684</v>
      </c>
      <c r="L88" s="846">
        <f t="shared" ca="1" si="1"/>
        <v>49</v>
      </c>
      <c r="M88" s="861"/>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29" cm="1">
        <f t="array" aca="1" ref="X88" ca="1">INDEX(X$65:X$74,$AI88,1)*(1-$AH88)+INDEX(X$65:X$74,$AJ88,1)*($AH88)</f>
        <v>1</v>
      </c>
      <c r="Y88" s="806" cm="1">
        <f t="array" aca="1" ref="Y88" ca="1">INDEX(Y$65:Y$74,$AI88,1)*(1-$AH88)+INDEX(Y$65:Y$74,$AJ88,1)*($AH88)</f>
        <v>50</v>
      </c>
      <c r="Z88" s="806" cm="1">
        <f t="array" aca="1" ref="Z88" ca="1">INDEX(Z$65:Z$74,$AI88,1)*(1-$AH88)+INDEX(Z$65:Z$74,$AJ88,1)*($AH88)</f>
        <v>50</v>
      </c>
      <c r="AA88" s="806" cm="1">
        <f t="array" aca="1" ref="AA88" ca="1">INDEX(AA$65:AA$74,$AI88,1)*(1-$AH88)+INDEX(AA$65:AA$74,$AJ88,1)*($AH88)</f>
        <v>50</v>
      </c>
      <c r="AB88" s="806" cm="1">
        <f t="array" aca="1" ref="AB88" ca="1">INDEX(AB$65:AB$74,$AI88,1)*(1-$AH88)+INDEX(AB$65:AB$74,$AJ88,1)*($AH88)</f>
        <v>150</v>
      </c>
      <c r="AC88" s="806" cm="1">
        <f t="array" aca="1" ref="AC88" ca="1">INDEX(AC$65:AC$74,$AI88,1)*(1-$AH88)+INDEX(AC$65:AC$74,$AJ88,1)*($AH88)</f>
        <v>150</v>
      </c>
      <c r="AD88" s="806" cm="1">
        <f t="array" aca="1" ref="AD88" ca="1">INDEX(AD$65:AD$74,$AI88,1)*(1-$AH88)+INDEX(AD$65:AD$74,$AJ88,1)*($AH88)</f>
        <v>100</v>
      </c>
      <c r="AE88" s="806" cm="1">
        <f t="array" aca="1" ref="AE88" ca="1">INDEX(AE$65:AE$74,$AI88,1)*(1-$AH88)+INDEX(AE$65:AE$74,$AJ88,1)*($AH88)</f>
        <v>400</v>
      </c>
      <c r="AF88" s="806" cm="1">
        <f t="array" aca="1" ref="AF88" ca="1">INDEX(AF$65:AF$74,$AI88,1)*(1-$AH88)+INDEX(AF$65:AF$74,$AJ88,1)*($AH88)</f>
        <v>400</v>
      </c>
      <c r="AG88" s="80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8">
        <f>INDEX(Periods!$F$21:$O$31,INDEX(Annual!EndGS,1,$E88+2)+2,$E88+2)</f>
        <v>43769</v>
      </c>
      <c r="AQ88" s="280"/>
      <c r="AR88" s="267"/>
      <c r="AS88" s="255"/>
      <c r="AT88" s="255"/>
      <c r="AU88" s="255"/>
    </row>
    <row r="89" spans="1:47" hidden="1" outlineLevel="3" x14ac:dyDescent="0.25">
      <c r="A89" s="255"/>
      <c r="B89" s="264"/>
      <c r="C89" s="257">
        <f t="shared" si="12"/>
        <v>4</v>
      </c>
      <c r="D89" s="280"/>
      <c r="E89" s="335">
        <v>1</v>
      </c>
      <c r="F89" s="809">
        <f t="shared" si="6"/>
        <v>43733</v>
      </c>
      <c r="G89" s="280"/>
      <c r="H89" s="301"/>
      <c r="I89" s="301"/>
      <c r="J89" s="301">
        <v>4</v>
      </c>
      <c r="K89" s="480">
        <f>INDEX(Periods!$F$21:$O$30,J89+1,$E89+2)</f>
        <v>43733</v>
      </c>
      <c r="L89" s="846">
        <f t="shared" ca="1" si="1"/>
        <v>20</v>
      </c>
      <c r="M89" s="861"/>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29" cm="1">
        <f t="array" aca="1" ref="X89" ca="1">INDEX(X$65:X$74,$AI89,1)*(1-$AH89)+INDEX(X$65:X$74,$AJ89,1)*($AH89)</f>
        <v>0.75</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150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8">
        <f>INDEX(Periods!$F$21:$O$31,INDEX(Annual!EndGS,1,$E89+2)+2,$E89+2)</f>
        <v>43769</v>
      </c>
      <c r="AQ89" s="280"/>
      <c r="AR89" s="267"/>
      <c r="AS89" s="255"/>
      <c r="AT89" s="255"/>
      <c r="AU89" s="255"/>
    </row>
    <row r="90" spans="1:47" hidden="1" outlineLevel="3" x14ac:dyDescent="0.25">
      <c r="A90" s="255"/>
      <c r="B90" s="264"/>
      <c r="C90" s="257">
        <f t="shared" si="12"/>
        <v>4</v>
      </c>
      <c r="D90" s="280"/>
      <c r="E90" s="335">
        <v>1</v>
      </c>
      <c r="F90" s="809">
        <f t="shared" si="6"/>
        <v>43753</v>
      </c>
      <c r="G90" s="280"/>
      <c r="H90" s="301"/>
      <c r="I90" s="301"/>
      <c r="J90" s="301">
        <v>5</v>
      </c>
      <c r="K90" s="480">
        <f>INDEX(Periods!$F$21:$O$30,J90+1,$E90+2)</f>
        <v>43753</v>
      </c>
      <c r="L90" s="846">
        <f t="shared" ca="1" si="1"/>
        <v>16</v>
      </c>
      <c r="M90" s="861"/>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8">
        <f>INDEX(Periods!$F$21:$O$31,INDEX(Annual!EndGS,1,$E90+2)+2,$E90+2)</f>
        <v>43769</v>
      </c>
      <c r="AQ90" s="280"/>
      <c r="AR90" s="267"/>
      <c r="AS90" s="255"/>
      <c r="AT90" s="255"/>
      <c r="AU90" s="255"/>
    </row>
    <row r="91" spans="1:47" hidden="1" outlineLevel="3" x14ac:dyDescent="0.25">
      <c r="A91" s="255"/>
      <c r="B91" s="264"/>
      <c r="C91" s="257">
        <f t="shared" si="12"/>
        <v>4</v>
      </c>
      <c r="D91" s="280"/>
      <c r="E91" s="335">
        <v>1</v>
      </c>
      <c r="F91" s="809">
        <f t="shared" si="6"/>
        <v>43769</v>
      </c>
      <c r="G91" s="280"/>
      <c r="H91" s="301"/>
      <c r="I91" s="301"/>
      <c r="J91" s="301">
        <v>6</v>
      </c>
      <c r="K91" s="480">
        <f>INDEX(Periods!$F$21:$O$30,J91+1,$E91+2)</f>
        <v>43769</v>
      </c>
      <c r="L91" s="846">
        <f t="shared" ca="1" si="1"/>
        <v>83</v>
      </c>
      <c r="M91" s="861"/>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8">
        <f>INDEX(Periods!$F$21:$O$31,INDEX(Annual!EndGS,1,$E91+2)+2,$E91+2)</f>
        <v>43769</v>
      </c>
      <c r="AQ91" s="280"/>
      <c r="AR91" s="267"/>
      <c r="AS91" s="255"/>
      <c r="AT91" s="255"/>
      <c r="AU91" s="255"/>
    </row>
    <row r="92" spans="1:47" hidden="1" outlineLevel="3" x14ac:dyDescent="0.25">
      <c r="A92" s="255"/>
      <c r="B92" s="264"/>
      <c r="C92" s="257">
        <f t="shared" si="12"/>
        <v>4</v>
      </c>
      <c r="D92" s="280"/>
      <c r="E92" s="335">
        <v>1</v>
      </c>
      <c r="F92" s="809">
        <f t="shared" si="6"/>
        <v>43852</v>
      </c>
      <c r="G92" s="280"/>
      <c r="H92" s="301"/>
      <c r="I92" s="301"/>
      <c r="J92" s="301">
        <v>7</v>
      </c>
      <c r="K92" s="480">
        <f>INDEX(Periods!$F$21:$O$30,J92+1,$E92+2)</f>
        <v>43852</v>
      </c>
      <c r="L92" s="846">
        <f t="shared" ca="1" si="1"/>
        <v>39</v>
      </c>
      <c r="M92" s="861"/>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8">
        <f>INDEX(Periods!$F$21:$O$31,INDEX(Annual!EndGS,1,$E92+2)+2,$E92+2)</f>
        <v>43769</v>
      </c>
      <c r="AQ92" s="280"/>
      <c r="AR92" s="267"/>
      <c r="AS92" s="255"/>
      <c r="AT92" s="255"/>
      <c r="AU92" s="255"/>
    </row>
    <row r="93" spans="1:47" hidden="1" outlineLevel="3" x14ac:dyDescent="0.25">
      <c r="A93" s="255"/>
      <c r="B93" s="264"/>
      <c r="C93" s="257">
        <f t="shared" si="12"/>
        <v>4</v>
      </c>
      <c r="D93" s="280"/>
      <c r="E93" s="335">
        <v>1</v>
      </c>
      <c r="F93" s="809">
        <f t="shared" si="6"/>
        <v>43891</v>
      </c>
      <c r="G93" s="280"/>
      <c r="H93" s="301"/>
      <c r="I93" s="301"/>
      <c r="J93" s="301">
        <v>8</v>
      </c>
      <c r="K93" s="480">
        <f>INDEX(Periods!$F$21:$O$30,J93+1,$E93+2)</f>
        <v>43891</v>
      </c>
      <c r="L93" s="846">
        <f t="shared" ca="1" si="1"/>
        <v>31</v>
      </c>
      <c r="M93" s="861"/>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8">
        <f>INDEX(Periods!$F$21:$O$31,INDEX(Annual!EndGS,1,$E93+2)+2,$E93+2)</f>
        <v>43769</v>
      </c>
      <c r="AQ93" s="280"/>
      <c r="AR93" s="267"/>
      <c r="AS93" s="255"/>
      <c r="AT93" s="255"/>
      <c r="AU93" s="255"/>
    </row>
    <row r="94" spans="1:47" hidden="1" outlineLevel="3" x14ac:dyDescent="0.25">
      <c r="A94" s="255"/>
      <c r="B94" s="264"/>
      <c r="C94" s="257">
        <f t="shared" si="12"/>
        <v>4</v>
      </c>
      <c r="D94" s="280"/>
      <c r="E94" s="335">
        <v>1</v>
      </c>
      <c r="F94" s="809">
        <f t="shared" si="6"/>
        <v>43922</v>
      </c>
      <c r="G94" s="280"/>
      <c r="H94" s="301"/>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545.88235294117658</v>
      </c>
      <c r="Q94" s="864" cm="1">
        <f t="array" aca="1" ref="Q94" ca="1">INDEX(Q$65:Q$74,$AI94,1)*(1-$AH94)+INDEX(Q$65:Q$74,$AJ94,1)*($AH94)</f>
        <v>0.47514705882352942</v>
      </c>
      <c r="R94" s="864" cm="1">
        <f t="array" aca="1" ref="R94" ca="1">INDEX(R$65:R$74,$AI94,1)*(1-$AH94)+INDEX(R$65:R$74,$AJ94,1)*($AH94)</f>
        <v>0.54132352941176465</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0.10882352941176471</v>
      </c>
      <c r="W94" s="852"/>
      <c r="X94" s="865" cm="1">
        <f t="array" aca="1" ref="X94" ca="1">INDEX(X$65:X$74,$AI94,1)*(1-$AH94)+INDEX(X$65:X$74,$AJ94,1)*($AH94)</f>
        <v>0.72411764705882353</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0.58823529411764708</v>
      </c>
      <c r="AI94" s="852">
        <f t="shared" si="14"/>
        <v>10</v>
      </c>
      <c r="AJ94" s="852">
        <f t="shared" si="15"/>
        <v>1</v>
      </c>
      <c r="AK94" s="849" t="str">
        <f t="shared" si="7"/>
        <v>Dry</v>
      </c>
      <c r="AL94" s="852">
        <f t="shared" si="9"/>
        <v>144</v>
      </c>
      <c r="AM94" s="852"/>
      <c r="AN94" s="857">
        <f t="shared" si="4"/>
        <v>43572</v>
      </c>
      <c r="AO94" s="857">
        <f t="shared" si="8"/>
        <v>43684</v>
      </c>
      <c r="AP94" s="858">
        <f>INDEX(Periods!$F$21:$O$31,INDEX(Annual!EndGS,1,$E94+2)+2,$E94+2)</f>
        <v>43769</v>
      </c>
      <c r="AQ94" s="280"/>
      <c r="AR94" s="267"/>
      <c r="AS94" s="255"/>
      <c r="AT94" s="255"/>
      <c r="AU94" s="255"/>
    </row>
    <row r="95" spans="1:47" outlineLevel="2" collapsed="1" x14ac:dyDescent="0.25">
      <c r="A95" s="255"/>
      <c r="B95" s="264"/>
      <c r="C95" s="257">
        <f t="shared" ref="C95" si="17">INT($C$29)+2</f>
        <v>3</v>
      </c>
      <c r="D95" s="280"/>
      <c r="E95" s="335">
        <v>2</v>
      </c>
      <c r="F95" s="809">
        <f t="shared" si="6"/>
        <v>43572</v>
      </c>
      <c r="G95" s="280"/>
      <c r="H95" s="301"/>
      <c r="I95" s="511" t="s">
        <v>755</v>
      </c>
      <c r="J95" s="511">
        <v>0</v>
      </c>
      <c r="K95" s="835">
        <f>INDEX(Periods!$F$21:$O$30,J95+1,$E95+2)</f>
        <v>43572</v>
      </c>
      <c r="L95" s="836">
        <f t="shared" ca="1" si="1"/>
        <v>21</v>
      </c>
      <c r="M95" s="512"/>
      <c r="N95" s="513"/>
      <c r="O95" s="733" cm="1">
        <f t="array" aca="1" ref="O95" ca="1">INDEX(O$65:O$74,$AI95,1)*(1-$AH95)+INDEX(O$65:O$74,$AJ95,1)*($AH95)</f>
        <v>200</v>
      </c>
      <c r="P95" s="733"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3">
        <f t="shared" si="4"/>
        <v>43572</v>
      </c>
      <c r="AO95" s="843">
        <f t="shared" si="8"/>
        <v>43684</v>
      </c>
      <c r="AP95" s="845">
        <f>INDEX(Periods!$F$21:$O$31,INDEX(Annual!EndGS,1,$E95+2)+2,$E95+2)</f>
        <v>43784</v>
      </c>
      <c r="AQ95" s="280"/>
      <c r="AR95" s="267"/>
      <c r="AS95" s="255"/>
      <c r="AT95" s="255"/>
      <c r="AU95" s="255"/>
    </row>
    <row r="96" spans="1:47" hidden="1" outlineLevel="3" collapsed="1" x14ac:dyDescent="0.25">
      <c r="A96" s="255"/>
      <c r="B96" s="264"/>
      <c r="C96" s="257">
        <f t="shared" si="12"/>
        <v>4</v>
      </c>
      <c r="D96" s="280"/>
      <c r="E96" s="335">
        <v>2</v>
      </c>
      <c r="F96" s="809">
        <f t="shared" si="6"/>
        <v>43593</v>
      </c>
      <c r="G96" s="280"/>
      <c r="H96" s="301"/>
      <c r="I96" s="301"/>
      <c r="J96" s="301">
        <v>1</v>
      </c>
      <c r="K96" s="480">
        <f>INDEX(Periods!$F$21:$O$30,J96+1,$E96+2)</f>
        <v>43593</v>
      </c>
      <c r="L96" s="846">
        <f t="shared" ca="1" si="1"/>
        <v>35</v>
      </c>
      <c r="M96" s="861"/>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150</v>
      </c>
      <c r="AD96" s="806" cm="1">
        <f t="array" aca="1" ref="AD96" ca="1">INDEX(AD$65:AD$74,$AI96,1)*(1-$AH96)+INDEX(AD$65:AD$74,$AJ96,1)*($AH96)</f>
        <v>150</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8">
        <f>INDEX(Periods!$F$21:$O$31,INDEX(Annual!EndGS,1,$E96+2)+2,$E96+2)</f>
        <v>43784</v>
      </c>
      <c r="AQ96" s="280"/>
      <c r="AR96" s="267"/>
      <c r="AS96" s="255"/>
      <c r="AT96" s="255"/>
      <c r="AU96" s="255"/>
    </row>
    <row r="97" spans="1:47" hidden="1" outlineLevel="3" x14ac:dyDescent="0.25">
      <c r="A97" s="255"/>
      <c r="B97" s="264"/>
      <c r="C97" s="257">
        <f t="shared" si="12"/>
        <v>4</v>
      </c>
      <c r="D97" s="280"/>
      <c r="E97" s="335">
        <v>2</v>
      </c>
      <c r="F97" s="809">
        <f t="shared" si="6"/>
        <v>43628</v>
      </c>
      <c r="G97" s="280"/>
      <c r="H97" s="301"/>
      <c r="I97" s="301"/>
      <c r="J97" s="301">
        <v>2</v>
      </c>
      <c r="K97" s="480">
        <f>INDEX(Periods!$F$21:$O$30,J97+1,$E97+2)</f>
        <v>43628</v>
      </c>
      <c r="L97" s="846">
        <f t="shared" ref="L97:L128" ca="1" si="18">IF(K98-K97&gt;0,K98-K97,OFFSET(K98,-i_p6_len,0)+364-K97)</f>
        <v>56</v>
      </c>
      <c r="M97" s="861"/>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150</v>
      </c>
      <c r="AC97" s="806" cm="1">
        <f t="array" aca="1" ref="AC97" ca="1">INDEX(AC$65:AC$74,$AI97,1)*(1-$AH97)+INDEX(AC$65:AC$74,$AJ97,1)*($AH97)</f>
        <v>111.60714285714285</v>
      </c>
      <c r="AD97" s="806" cm="1">
        <f t="array" aca="1" ref="AD97" ca="1">INDEX(AD$65:AD$74,$AI97,1)*(1-$AH97)+INDEX(AD$65:AD$74,$AJ97,1)*($AH97)</f>
        <v>138.39285714285714</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8">
        <f>INDEX(Periods!$F$21:$O$31,INDEX(Annual!EndGS,1,$E97+2)+2,$E97+2)</f>
        <v>43784</v>
      </c>
      <c r="AQ97" s="280"/>
      <c r="AR97" s="267"/>
      <c r="AS97" s="255"/>
      <c r="AT97" s="255"/>
      <c r="AU97" s="255"/>
    </row>
    <row r="98" spans="1:47" hidden="1" outlineLevel="3" x14ac:dyDescent="0.25">
      <c r="A98" s="255"/>
      <c r="B98" s="264"/>
      <c r="C98" s="257">
        <f t="shared" si="12"/>
        <v>4</v>
      </c>
      <c r="D98" s="280"/>
      <c r="E98" s="335">
        <v>2</v>
      </c>
      <c r="F98" s="809">
        <f t="shared" si="6"/>
        <v>43684</v>
      </c>
      <c r="G98" s="280"/>
      <c r="H98" s="301"/>
      <c r="I98" s="301"/>
      <c r="J98" s="301">
        <v>3</v>
      </c>
      <c r="K98" s="480">
        <f>INDEX(Periods!$F$21:$O$30,J98+1,$E98+2)</f>
        <v>43684</v>
      </c>
      <c r="L98" s="846">
        <f t="shared" ca="1" si="18"/>
        <v>49</v>
      </c>
      <c r="M98" s="861"/>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29" cm="1">
        <f t="array" aca="1" ref="X98" ca="1">INDEX(X$65:X$74,$AI98,1)*(1-$AH98)+INDEX(X$65:X$74,$AJ98,1)*($AH98)</f>
        <v>1</v>
      </c>
      <c r="Y98" s="806" cm="1">
        <f t="array" aca="1" ref="Y98" ca="1">INDEX(Y$65:Y$74,$AI98,1)*(1-$AH98)+INDEX(Y$65:Y$74,$AJ98,1)*($AH98)</f>
        <v>50</v>
      </c>
      <c r="Z98" s="806" cm="1">
        <f t="array" aca="1" ref="Z98" ca="1">INDEX(Z$65:Z$74,$AI98,1)*(1-$AH98)+INDEX(Z$65:Z$74,$AJ98,1)*($AH98)</f>
        <v>50</v>
      </c>
      <c r="AA98" s="806" cm="1">
        <f t="array" aca="1" ref="AA98" ca="1">INDEX(AA$65:AA$74,$AI98,1)*(1-$AH98)+INDEX(AA$65:AA$74,$AJ98,1)*($AH98)</f>
        <v>50</v>
      </c>
      <c r="AB98" s="806" cm="1">
        <f t="array" aca="1" ref="AB98" ca="1">INDEX(AB$65:AB$74,$AI98,1)*(1-$AH98)+INDEX(AB$65:AB$74,$AJ98,1)*($AH98)</f>
        <v>150</v>
      </c>
      <c r="AC98" s="806" cm="1">
        <f t="array" aca="1" ref="AC98" ca="1">INDEX(AC$65:AC$74,$AI98,1)*(1-$AH98)+INDEX(AC$65:AC$74,$AJ98,1)*($AH98)</f>
        <v>150</v>
      </c>
      <c r="AD98" s="806" cm="1">
        <f t="array" aca="1" ref="AD98" ca="1">INDEX(AD$65:AD$74,$AI98,1)*(1-$AH98)+INDEX(AD$65:AD$74,$AJ98,1)*($AH98)</f>
        <v>100</v>
      </c>
      <c r="AE98" s="806" cm="1">
        <f t="array" aca="1" ref="AE98" ca="1">INDEX(AE$65:AE$74,$AI98,1)*(1-$AH98)+INDEX(AE$65:AE$74,$AJ98,1)*($AH98)</f>
        <v>400</v>
      </c>
      <c r="AF98" s="806" cm="1">
        <f t="array" aca="1" ref="AF98" ca="1">INDEX(AF$65:AF$74,$AI98,1)*(1-$AH98)+INDEX(AF$65:AF$74,$AJ98,1)*($AH98)</f>
        <v>400</v>
      </c>
      <c r="AG98" s="80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8">
        <f>INDEX(Periods!$F$21:$O$31,INDEX(Annual!EndGS,1,$E98+2)+2,$E98+2)</f>
        <v>43784</v>
      </c>
      <c r="AQ98" s="280"/>
      <c r="AR98" s="267"/>
      <c r="AS98" s="255"/>
      <c r="AT98" s="255"/>
      <c r="AU98" s="255"/>
    </row>
    <row r="99" spans="1:47" hidden="1" outlineLevel="3" x14ac:dyDescent="0.25">
      <c r="A99" s="255"/>
      <c r="B99" s="264"/>
      <c r="C99" s="257">
        <f t="shared" si="12"/>
        <v>4</v>
      </c>
      <c r="D99" s="280"/>
      <c r="E99" s="335">
        <v>2</v>
      </c>
      <c r="F99" s="809">
        <f t="shared" si="6"/>
        <v>43733</v>
      </c>
      <c r="G99" s="280"/>
      <c r="H99" s="301"/>
      <c r="I99" s="301"/>
      <c r="J99" s="301">
        <v>4</v>
      </c>
      <c r="K99" s="480">
        <f>INDEX(Periods!$F$21:$O$30,J99+1,$E99+2)</f>
        <v>43733</v>
      </c>
      <c r="L99" s="846">
        <f t="shared" ca="1" si="18"/>
        <v>20</v>
      </c>
      <c r="M99" s="861"/>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29" cm="1">
        <f t="array" aca="1" ref="X99" ca="1">INDEX(X$65:X$74,$AI99,1)*(1-$AH99)+INDEX(X$65:X$74,$AJ99,1)*($AH99)</f>
        <v>0.75</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150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8">
        <f>INDEX(Periods!$F$21:$O$31,INDEX(Annual!EndGS,1,$E99+2)+2,$E99+2)</f>
        <v>43784</v>
      </c>
      <c r="AQ99" s="280"/>
      <c r="AR99" s="267"/>
      <c r="AS99" s="255"/>
      <c r="AT99" s="255"/>
      <c r="AU99" s="255"/>
    </row>
    <row r="100" spans="1:47" hidden="1" outlineLevel="3" x14ac:dyDescent="0.25">
      <c r="A100" s="255"/>
      <c r="B100" s="264"/>
      <c r="C100" s="257">
        <f t="shared" si="12"/>
        <v>4</v>
      </c>
      <c r="D100" s="280"/>
      <c r="E100" s="335">
        <v>2</v>
      </c>
      <c r="F100" s="809">
        <f t="shared" si="6"/>
        <v>43753</v>
      </c>
      <c r="G100" s="280"/>
      <c r="H100" s="301"/>
      <c r="I100" s="301"/>
      <c r="J100" s="301">
        <v>5</v>
      </c>
      <c r="K100" s="480">
        <f>INDEX(Periods!$F$21:$O$30,J100+1,$E100+2)</f>
        <v>43753</v>
      </c>
      <c r="L100" s="846">
        <f t="shared" ca="1" si="18"/>
        <v>31</v>
      </c>
      <c r="M100" s="861"/>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8">
        <f>INDEX(Periods!$F$21:$O$31,INDEX(Annual!EndGS,1,$E100+2)+2,$E100+2)</f>
        <v>43784</v>
      </c>
      <c r="AQ100" s="280"/>
      <c r="AR100" s="267"/>
      <c r="AS100" s="255"/>
      <c r="AT100" s="255"/>
      <c r="AU100" s="255"/>
    </row>
    <row r="101" spans="1:47" hidden="1" outlineLevel="3" x14ac:dyDescent="0.25">
      <c r="A101" s="255"/>
      <c r="B101" s="264"/>
      <c r="C101" s="257">
        <f t="shared" si="12"/>
        <v>4</v>
      </c>
      <c r="D101" s="280"/>
      <c r="E101" s="335">
        <v>2</v>
      </c>
      <c r="F101" s="809">
        <f t="shared" si="6"/>
        <v>43784</v>
      </c>
      <c r="G101" s="280"/>
      <c r="H101" s="301"/>
      <c r="I101" s="301"/>
      <c r="J101" s="301">
        <v>6</v>
      </c>
      <c r="K101" s="480">
        <f>INDEX(Periods!$F$21:$O$30,J101+1,$E101+2)</f>
        <v>43784</v>
      </c>
      <c r="L101" s="846">
        <f t="shared" ca="1" si="18"/>
        <v>68</v>
      </c>
      <c r="M101" s="861"/>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29" cm="1">
        <f t="array" aca="1" ref="X101" ca="1">INDEX(X$65:X$74,$AI101,1)*(1-$AH101)+INDEX(X$65:X$74,$AJ101,1)*($AH101)</f>
        <v>0.68225806451612891</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198.38709677419354</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8">
        <f>INDEX(Periods!$F$21:$O$31,INDEX(Annual!EndGS,1,$E101+2)+2,$E101+2)</f>
        <v>43784</v>
      </c>
      <c r="AQ101" s="280"/>
      <c r="AR101" s="267"/>
      <c r="AS101" s="255"/>
      <c r="AT101" s="255"/>
      <c r="AU101" s="255"/>
    </row>
    <row r="102" spans="1:47" hidden="1" outlineLevel="3" x14ac:dyDescent="0.25">
      <c r="A102" s="255"/>
      <c r="B102" s="264"/>
      <c r="C102" s="257">
        <f t="shared" si="12"/>
        <v>4</v>
      </c>
      <c r="D102" s="280"/>
      <c r="E102" s="335">
        <v>2</v>
      </c>
      <c r="F102" s="809">
        <f t="shared" si="6"/>
        <v>43852</v>
      </c>
      <c r="G102" s="280"/>
      <c r="H102" s="301"/>
      <c r="I102" s="301"/>
      <c r="J102" s="301">
        <v>7</v>
      </c>
      <c r="K102" s="480">
        <f>INDEX(Periods!$F$21:$O$30,J102+1,$E102+2)</f>
        <v>43852</v>
      </c>
      <c r="L102" s="846">
        <f t="shared" ca="1" si="18"/>
        <v>39</v>
      </c>
      <c r="M102" s="861"/>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8">
        <f>INDEX(Periods!$F$21:$O$31,INDEX(Annual!EndGS,1,$E102+2)+2,$E102+2)</f>
        <v>43784</v>
      </c>
      <c r="AQ102" s="280"/>
      <c r="AR102" s="267"/>
      <c r="AS102" s="255"/>
      <c r="AT102" s="255"/>
      <c r="AU102" s="255"/>
    </row>
    <row r="103" spans="1:47" hidden="1" outlineLevel="3" x14ac:dyDescent="0.25">
      <c r="A103" s="255"/>
      <c r="B103" s="264"/>
      <c r="C103" s="257">
        <f t="shared" si="12"/>
        <v>4</v>
      </c>
      <c r="D103" s="280"/>
      <c r="E103" s="335">
        <v>2</v>
      </c>
      <c r="F103" s="809">
        <f t="shared" si="6"/>
        <v>43891</v>
      </c>
      <c r="G103" s="280"/>
      <c r="H103" s="301"/>
      <c r="I103" s="301"/>
      <c r="J103" s="301">
        <v>8</v>
      </c>
      <c r="K103" s="480">
        <f>INDEX(Periods!$F$21:$O$30,J103+1,$E103+2)</f>
        <v>43891</v>
      </c>
      <c r="L103" s="846">
        <f t="shared" ca="1" si="18"/>
        <v>31</v>
      </c>
      <c r="M103" s="861"/>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8">
        <f>INDEX(Periods!$F$21:$O$31,INDEX(Annual!EndGS,1,$E103+2)+2,$E103+2)</f>
        <v>43784</v>
      </c>
      <c r="AQ103" s="280"/>
      <c r="AR103" s="267"/>
      <c r="AS103" s="255"/>
      <c r="AT103" s="255"/>
      <c r="AU103" s="255"/>
    </row>
    <row r="104" spans="1:47" hidden="1" outlineLevel="3" x14ac:dyDescent="0.25">
      <c r="A104" s="255"/>
      <c r="B104" s="264"/>
      <c r="C104" s="257">
        <f t="shared" si="12"/>
        <v>4</v>
      </c>
      <c r="D104" s="280"/>
      <c r="E104" s="335">
        <v>2</v>
      </c>
      <c r="F104" s="809">
        <f t="shared" si="6"/>
        <v>43922</v>
      </c>
      <c r="G104" s="280"/>
      <c r="H104" s="301"/>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545.88235294117658</v>
      </c>
      <c r="Q104" s="864" cm="1">
        <f t="array" aca="1" ref="Q104" ca="1">INDEX(Q$65:Q$74,$AI104,1)*(1-$AH104)+INDEX(Q$65:Q$74,$AJ104,1)*($AH104)</f>
        <v>0.47514705882352942</v>
      </c>
      <c r="R104" s="864" cm="1">
        <f t="array" aca="1" ref="R104" ca="1">INDEX(R$65:R$74,$AI104,1)*(1-$AH104)+INDEX(R$65:R$74,$AJ104,1)*($AH104)</f>
        <v>0.54132352941176465</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0.10882352941176471</v>
      </c>
      <c r="W104" s="852"/>
      <c r="X104" s="865" cm="1">
        <f t="array" aca="1" ref="X104" ca="1">INDEX(X$65:X$74,$AI104,1)*(1-$AH104)+INDEX(X$65:X$74,$AJ104,1)*($AH104)</f>
        <v>0.72411764705882353</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0.58823529411764708</v>
      </c>
      <c r="AI104" s="852">
        <f t="shared" si="14"/>
        <v>10</v>
      </c>
      <c r="AJ104" s="852">
        <f t="shared" si="15"/>
        <v>1</v>
      </c>
      <c r="AK104" s="849" t="str">
        <f t="shared" si="7"/>
        <v>Dry</v>
      </c>
      <c r="AL104" s="852">
        <f t="shared" si="9"/>
        <v>144</v>
      </c>
      <c r="AM104" s="852"/>
      <c r="AN104" s="857">
        <f t="shared" si="19"/>
        <v>43572</v>
      </c>
      <c r="AO104" s="857">
        <f t="shared" si="8"/>
        <v>43684</v>
      </c>
      <c r="AP104" s="858">
        <f>INDEX(Periods!$F$21:$O$31,INDEX(Annual!EndGS,1,$E104+2)+2,$E104+2)</f>
        <v>43784</v>
      </c>
      <c r="AQ104" s="280"/>
      <c r="AR104" s="267"/>
      <c r="AS104" s="255"/>
      <c r="AT104" s="255"/>
      <c r="AU104" s="255"/>
    </row>
    <row r="105" spans="1:47" outlineLevel="2" collapsed="1" x14ac:dyDescent="0.25">
      <c r="A105" s="255"/>
      <c r="B105" s="264"/>
      <c r="C105" s="257">
        <f t="shared" ref="C105" si="20">INT($C$29)+2</f>
        <v>3</v>
      </c>
      <c r="D105" s="280"/>
      <c r="E105" s="335">
        <v>3</v>
      </c>
      <c r="F105" s="809">
        <f t="shared" si="6"/>
        <v>43572</v>
      </c>
      <c r="G105" s="280"/>
      <c r="H105" s="301"/>
      <c r="I105" s="511" t="s">
        <v>756</v>
      </c>
      <c r="J105" s="511">
        <v>0</v>
      </c>
      <c r="K105" s="835">
        <f>INDEX(Periods!$F$21:$O$30,J105+1,$E105+2)</f>
        <v>43572</v>
      </c>
      <c r="L105" s="836">
        <f t="shared" ca="1" si="18"/>
        <v>21</v>
      </c>
      <c r="M105" s="512"/>
      <c r="N105" s="513"/>
      <c r="O105" s="733" cm="1">
        <f t="array" aca="1" ref="O105" ca="1">INDEX(O$65:O$74,$AI105,1)*(1-$AH105)+INDEX(O$65:O$74,$AJ105,1)*($AH105)</f>
        <v>200</v>
      </c>
      <c r="P105" s="733"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3">
        <f t="shared" si="19"/>
        <v>43572</v>
      </c>
      <c r="AO105" s="843">
        <f t="shared" si="8"/>
        <v>43684</v>
      </c>
      <c r="AP105" s="845">
        <f>INDEX(Periods!$F$21:$O$31,INDEX(Annual!EndGS,1,$E105+2)+2,$E105+2)</f>
        <v>43766</v>
      </c>
      <c r="AQ105" s="280"/>
      <c r="AR105" s="267"/>
      <c r="AS105" s="255"/>
      <c r="AT105" s="255"/>
      <c r="AU105" s="255"/>
    </row>
    <row r="106" spans="1:47" hidden="1" outlineLevel="3" collapsed="1" x14ac:dyDescent="0.25">
      <c r="A106" s="255"/>
      <c r="B106" s="264"/>
      <c r="C106" s="257">
        <f t="shared" si="12"/>
        <v>4</v>
      </c>
      <c r="D106" s="280"/>
      <c r="E106" s="335">
        <v>3</v>
      </c>
      <c r="F106" s="809">
        <f t="shared" si="6"/>
        <v>43593</v>
      </c>
      <c r="G106" s="280"/>
      <c r="H106" s="301"/>
      <c r="I106" s="301"/>
      <c r="J106" s="301">
        <v>1</v>
      </c>
      <c r="K106" s="480">
        <f>INDEX(Periods!$F$21:$O$30,J106+1,$E106+2)</f>
        <v>43593</v>
      </c>
      <c r="L106" s="846">
        <f t="shared" ca="1" si="18"/>
        <v>35</v>
      </c>
      <c r="M106" s="861"/>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150</v>
      </c>
      <c r="AD106" s="806" cm="1">
        <f t="array" aca="1" ref="AD106" ca="1">INDEX(AD$65:AD$74,$AI106,1)*(1-$AH106)+INDEX(AD$65:AD$74,$AJ106,1)*($AH106)</f>
        <v>150</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8">
        <f>INDEX(Periods!$F$21:$O$31,INDEX(Annual!EndGS,1,$E106+2)+2,$E106+2)</f>
        <v>43766</v>
      </c>
      <c r="AQ106" s="280"/>
      <c r="AR106" s="267"/>
      <c r="AS106" s="255"/>
      <c r="AT106" s="255"/>
      <c r="AU106" s="255"/>
    </row>
    <row r="107" spans="1:47" hidden="1" outlineLevel="3" x14ac:dyDescent="0.25">
      <c r="A107" s="255"/>
      <c r="B107" s="264"/>
      <c r="C107" s="257">
        <f t="shared" si="12"/>
        <v>4</v>
      </c>
      <c r="D107" s="280"/>
      <c r="E107" s="335">
        <v>3</v>
      </c>
      <c r="F107" s="809">
        <f t="shared" si="6"/>
        <v>43628</v>
      </c>
      <c r="G107" s="280"/>
      <c r="H107" s="301"/>
      <c r="I107" s="301"/>
      <c r="J107" s="301">
        <v>2</v>
      </c>
      <c r="K107" s="480">
        <f>INDEX(Periods!$F$21:$O$30,J107+1,$E107+2)</f>
        <v>43628</v>
      </c>
      <c r="L107" s="846">
        <f t="shared" ca="1" si="18"/>
        <v>56</v>
      </c>
      <c r="M107" s="861"/>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150</v>
      </c>
      <c r="AC107" s="806" cm="1">
        <f t="array" aca="1" ref="AC107" ca="1">INDEX(AC$65:AC$74,$AI107,1)*(1-$AH107)+INDEX(AC$65:AC$74,$AJ107,1)*($AH107)</f>
        <v>111.60714285714285</v>
      </c>
      <c r="AD107" s="806" cm="1">
        <f t="array" aca="1" ref="AD107" ca="1">INDEX(AD$65:AD$74,$AI107,1)*(1-$AH107)+INDEX(AD$65:AD$74,$AJ107,1)*($AH107)</f>
        <v>138.39285714285714</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8">
        <f>INDEX(Periods!$F$21:$O$31,INDEX(Annual!EndGS,1,$E107+2)+2,$E107+2)</f>
        <v>43766</v>
      </c>
      <c r="AQ107" s="280"/>
      <c r="AR107" s="267"/>
      <c r="AS107" s="255"/>
      <c r="AT107" s="255"/>
      <c r="AU107" s="255"/>
    </row>
    <row r="108" spans="1:47" hidden="1" outlineLevel="3" x14ac:dyDescent="0.25">
      <c r="A108" s="255"/>
      <c r="B108" s="264"/>
      <c r="C108" s="257">
        <f t="shared" si="12"/>
        <v>4</v>
      </c>
      <c r="D108" s="280"/>
      <c r="E108" s="335">
        <v>3</v>
      </c>
      <c r="F108" s="809">
        <f t="shared" si="6"/>
        <v>43684</v>
      </c>
      <c r="G108" s="280"/>
      <c r="H108" s="301"/>
      <c r="I108" s="301"/>
      <c r="J108" s="301">
        <v>3</v>
      </c>
      <c r="K108" s="480">
        <f>INDEX(Periods!$F$21:$O$30,J108+1,$E108+2)</f>
        <v>43684</v>
      </c>
      <c r="L108" s="846">
        <f t="shared" ca="1" si="18"/>
        <v>49</v>
      </c>
      <c r="M108" s="861"/>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29" cm="1">
        <f t="array" aca="1" ref="X108" ca="1">INDEX(X$65:X$74,$AI108,1)*(1-$AH108)+INDEX(X$65:X$74,$AJ108,1)*($AH108)</f>
        <v>1</v>
      </c>
      <c r="Y108" s="806" cm="1">
        <f t="array" aca="1" ref="Y108" ca="1">INDEX(Y$65:Y$74,$AI108,1)*(1-$AH108)+INDEX(Y$65:Y$74,$AJ108,1)*($AH108)</f>
        <v>50</v>
      </c>
      <c r="Z108" s="806" cm="1">
        <f t="array" aca="1" ref="Z108" ca="1">INDEX(Z$65:Z$74,$AI108,1)*(1-$AH108)+INDEX(Z$65:Z$74,$AJ108,1)*($AH108)</f>
        <v>50</v>
      </c>
      <c r="AA108" s="806" cm="1">
        <f t="array" aca="1" ref="AA108" ca="1">INDEX(AA$65:AA$74,$AI108,1)*(1-$AH108)+INDEX(AA$65:AA$74,$AJ108,1)*($AH108)</f>
        <v>50</v>
      </c>
      <c r="AB108" s="806" cm="1">
        <f t="array" aca="1" ref="AB108" ca="1">INDEX(AB$65:AB$74,$AI108,1)*(1-$AH108)+INDEX(AB$65:AB$74,$AJ108,1)*($AH108)</f>
        <v>150</v>
      </c>
      <c r="AC108" s="806" cm="1">
        <f t="array" aca="1" ref="AC108" ca="1">INDEX(AC$65:AC$74,$AI108,1)*(1-$AH108)+INDEX(AC$65:AC$74,$AJ108,1)*($AH108)</f>
        <v>150</v>
      </c>
      <c r="AD108" s="806" cm="1">
        <f t="array" aca="1" ref="AD108" ca="1">INDEX(AD$65:AD$74,$AI108,1)*(1-$AH108)+INDEX(AD$65:AD$74,$AJ108,1)*($AH108)</f>
        <v>100</v>
      </c>
      <c r="AE108" s="806" cm="1">
        <f t="array" aca="1" ref="AE108" ca="1">INDEX(AE$65:AE$74,$AI108,1)*(1-$AH108)+INDEX(AE$65:AE$74,$AJ108,1)*($AH108)</f>
        <v>400</v>
      </c>
      <c r="AF108" s="806" cm="1">
        <f t="array" aca="1" ref="AF108" ca="1">INDEX(AF$65:AF$74,$AI108,1)*(1-$AH108)+INDEX(AF$65:AF$74,$AJ108,1)*($AH108)</f>
        <v>400</v>
      </c>
      <c r="AG108" s="80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8">
        <f>INDEX(Periods!$F$21:$O$31,INDEX(Annual!EndGS,1,$E108+2)+2,$E108+2)</f>
        <v>43766</v>
      </c>
      <c r="AQ108" s="280"/>
      <c r="AR108" s="267"/>
      <c r="AS108" s="255"/>
      <c r="AT108" s="255"/>
      <c r="AU108" s="255"/>
    </row>
    <row r="109" spans="1:47" hidden="1" outlineLevel="3" x14ac:dyDescent="0.25">
      <c r="A109" s="255"/>
      <c r="B109" s="264"/>
      <c r="C109" s="257">
        <f t="shared" si="12"/>
        <v>4</v>
      </c>
      <c r="D109" s="280"/>
      <c r="E109" s="335">
        <v>3</v>
      </c>
      <c r="F109" s="809">
        <f t="shared" si="6"/>
        <v>43733</v>
      </c>
      <c r="G109" s="280"/>
      <c r="H109" s="301"/>
      <c r="I109" s="301"/>
      <c r="J109" s="301">
        <v>4</v>
      </c>
      <c r="K109" s="480">
        <f>INDEX(Periods!$F$21:$O$30,J109+1,$E109+2)</f>
        <v>43733</v>
      </c>
      <c r="L109" s="846">
        <f t="shared" ca="1" si="18"/>
        <v>20</v>
      </c>
      <c r="M109" s="861"/>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29" cm="1">
        <f t="array" aca="1" ref="X109" ca="1">INDEX(X$65:X$74,$AI109,1)*(1-$AH109)+INDEX(X$65:X$74,$AJ109,1)*($AH109)</f>
        <v>0.75</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150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8">
        <f>INDEX(Periods!$F$21:$O$31,INDEX(Annual!EndGS,1,$E109+2)+2,$E109+2)</f>
        <v>43766</v>
      </c>
      <c r="AQ109" s="280"/>
      <c r="AR109" s="267"/>
      <c r="AS109" s="255"/>
      <c r="AT109" s="255"/>
      <c r="AU109" s="255"/>
    </row>
    <row r="110" spans="1:47" hidden="1" outlineLevel="3" x14ac:dyDescent="0.25">
      <c r="A110" s="255"/>
      <c r="B110" s="264"/>
      <c r="C110" s="257">
        <f t="shared" si="12"/>
        <v>4</v>
      </c>
      <c r="D110" s="280"/>
      <c r="E110" s="335">
        <v>3</v>
      </c>
      <c r="F110" s="809">
        <f t="shared" si="6"/>
        <v>43753</v>
      </c>
      <c r="G110" s="280"/>
      <c r="H110" s="301"/>
      <c r="I110" s="301"/>
      <c r="J110" s="301">
        <v>5</v>
      </c>
      <c r="K110" s="480">
        <f>INDEX(Periods!$F$21:$O$30,J110+1,$E110+2)</f>
        <v>43753</v>
      </c>
      <c r="L110" s="846">
        <f t="shared" ca="1" si="18"/>
        <v>13</v>
      </c>
      <c r="M110" s="861"/>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8">
        <f>INDEX(Periods!$F$21:$O$31,INDEX(Annual!EndGS,1,$E110+2)+2,$E110+2)</f>
        <v>43766</v>
      </c>
      <c r="AQ110" s="280"/>
      <c r="AR110" s="267"/>
      <c r="AS110" s="255"/>
      <c r="AT110" s="255"/>
      <c r="AU110" s="255"/>
    </row>
    <row r="111" spans="1:47" hidden="1" outlineLevel="3" x14ac:dyDescent="0.25">
      <c r="A111" s="255"/>
      <c r="B111" s="264"/>
      <c r="C111" s="257">
        <f t="shared" si="12"/>
        <v>4</v>
      </c>
      <c r="D111" s="280"/>
      <c r="E111" s="335">
        <v>3</v>
      </c>
      <c r="F111" s="809">
        <f t="shared" si="6"/>
        <v>43766</v>
      </c>
      <c r="G111" s="280"/>
      <c r="H111" s="301"/>
      <c r="I111" s="301"/>
      <c r="J111" s="301">
        <v>6</v>
      </c>
      <c r="K111" s="480">
        <f>INDEX(Periods!$F$21:$O$30,J111+1,$E111+2)</f>
        <v>43766</v>
      </c>
      <c r="L111" s="846">
        <f t="shared" ca="1" si="18"/>
        <v>86</v>
      </c>
      <c r="M111" s="861"/>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8">
        <f>INDEX(Periods!$F$21:$O$31,INDEX(Annual!EndGS,1,$E111+2)+2,$E111+2)</f>
        <v>43766</v>
      </c>
      <c r="AQ111" s="280"/>
      <c r="AR111" s="267"/>
      <c r="AS111" s="255"/>
      <c r="AT111" s="255"/>
      <c r="AU111" s="255"/>
    </row>
    <row r="112" spans="1:47" hidden="1" outlineLevel="3" x14ac:dyDescent="0.25">
      <c r="A112" s="255"/>
      <c r="B112" s="264"/>
      <c r="C112" s="257">
        <f t="shared" si="12"/>
        <v>4</v>
      </c>
      <c r="D112" s="280"/>
      <c r="E112" s="335">
        <v>3</v>
      </c>
      <c r="F112" s="809">
        <f t="shared" si="6"/>
        <v>43852</v>
      </c>
      <c r="G112" s="280"/>
      <c r="H112" s="301"/>
      <c r="I112" s="301"/>
      <c r="J112" s="301">
        <v>7</v>
      </c>
      <c r="K112" s="480">
        <f>INDEX(Periods!$F$21:$O$30,J112+1,$E112+2)</f>
        <v>43852</v>
      </c>
      <c r="L112" s="846">
        <f t="shared" ca="1" si="18"/>
        <v>39</v>
      </c>
      <c r="M112" s="861"/>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8">
        <f>INDEX(Periods!$F$21:$O$31,INDEX(Annual!EndGS,1,$E112+2)+2,$E112+2)</f>
        <v>43766</v>
      </c>
      <c r="AQ112" s="280"/>
      <c r="AR112" s="267"/>
      <c r="AS112" s="255"/>
      <c r="AT112" s="255"/>
      <c r="AU112" s="255"/>
    </row>
    <row r="113" spans="1:47" hidden="1" outlineLevel="3" x14ac:dyDescent="0.25">
      <c r="A113" s="255"/>
      <c r="B113" s="264"/>
      <c r="C113" s="257">
        <f t="shared" si="12"/>
        <v>4</v>
      </c>
      <c r="D113" s="280"/>
      <c r="E113" s="335">
        <v>3</v>
      </c>
      <c r="F113" s="809">
        <f t="shared" si="6"/>
        <v>43891</v>
      </c>
      <c r="G113" s="280"/>
      <c r="H113" s="301"/>
      <c r="I113" s="301"/>
      <c r="J113" s="301">
        <v>8</v>
      </c>
      <c r="K113" s="480">
        <f>INDEX(Periods!$F$21:$O$30,J113+1,$E113+2)</f>
        <v>43891</v>
      </c>
      <c r="L113" s="846">
        <f t="shared" ca="1" si="18"/>
        <v>31</v>
      </c>
      <c r="M113" s="861"/>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8">
        <f>INDEX(Periods!$F$21:$O$31,INDEX(Annual!EndGS,1,$E113+2)+2,$E113+2)</f>
        <v>43766</v>
      </c>
      <c r="AQ113" s="280"/>
      <c r="AR113" s="267"/>
      <c r="AS113" s="255"/>
      <c r="AT113" s="255"/>
      <c r="AU113" s="255"/>
    </row>
    <row r="114" spans="1:47" hidden="1" outlineLevel="3" x14ac:dyDescent="0.25">
      <c r="A114" s="255"/>
      <c r="B114" s="264"/>
      <c r="C114" s="257">
        <f t="shared" si="12"/>
        <v>4</v>
      </c>
      <c r="D114" s="280"/>
      <c r="E114" s="335">
        <v>3</v>
      </c>
      <c r="F114" s="809">
        <f t="shared" si="6"/>
        <v>43922</v>
      </c>
      <c r="G114" s="280"/>
      <c r="H114" s="301"/>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545.88235294117658</v>
      </c>
      <c r="Q114" s="864" cm="1">
        <f t="array" aca="1" ref="Q114" ca="1">INDEX(Q$65:Q$74,$AI114,1)*(1-$AH114)+INDEX(Q$65:Q$74,$AJ114,1)*($AH114)</f>
        <v>0.47514705882352942</v>
      </c>
      <c r="R114" s="864" cm="1">
        <f t="array" aca="1" ref="R114" ca="1">INDEX(R$65:R$74,$AI114,1)*(1-$AH114)+INDEX(R$65:R$74,$AJ114,1)*($AH114)</f>
        <v>0.54132352941176465</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0.10882352941176471</v>
      </c>
      <c r="W114" s="852"/>
      <c r="X114" s="865" cm="1">
        <f t="array" aca="1" ref="X114" ca="1">INDEX(X$65:X$74,$AI114,1)*(1-$AH114)+INDEX(X$65:X$74,$AJ114,1)*($AH114)</f>
        <v>0.72411764705882353</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0.58823529411764708</v>
      </c>
      <c r="AI114" s="852">
        <f t="shared" si="14"/>
        <v>10</v>
      </c>
      <c r="AJ114" s="852">
        <f t="shared" si="15"/>
        <v>1</v>
      </c>
      <c r="AK114" s="849" t="str">
        <f t="shared" si="7"/>
        <v>Dry</v>
      </c>
      <c r="AL114" s="852">
        <f t="shared" si="9"/>
        <v>144</v>
      </c>
      <c r="AM114" s="852"/>
      <c r="AN114" s="857">
        <f t="shared" si="19"/>
        <v>43572</v>
      </c>
      <c r="AO114" s="857">
        <f t="shared" si="8"/>
        <v>43684</v>
      </c>
      <c r="AP114" s="858">
        <f>INDEX(Periods!$F$21:$O$31,INDEX(Annual!EndGS,1,$E114+2)+2,$E114+2)</f>
        <v>43766</v>
      </c>
      <c r="AQ114" s="280"/>
      <c r="AR114" s="267"/>
      <c r="AS114" s="255"/>
      <c r="AT114" s="255"/>
      <c r="AU114" s="255"/>
    </row>
    <row r="115" spans="1:47" outlineLevel="2" collapsed="1" x14ac:dyDescent="0.25">
      <c r="A115" s="255"/>
      <c r="B115" s="264"/>
      <c r="C115" s="257">
        <f t="shared" ref="C115" si="21">INT($C$29)+2</f>
        <v>3</v>
      </c>
      <c r="D115" s="280"/>
      <c r="E115" s="335">
        <v>4</v>
      </c>
      <c r="F115" s="809">
        <f t="shared" si="6"/>
        <v>43936</v>
      </c>
      <c r="G115" s="280"/>
      <c r="H115" s="301"/>
      <c r="I115" s="511" t="s">
        <v>757</v>
      </c>
      <c r="J115" s="511">
        <v>0</v>
      </c>
      <c r="K115" s="835">
        <f>INDEX(Periods!$F$21:$O$30,J115+1,$E115+2)</f>
        <v>43572</v>
      </c>
      <c r="L115" s="836">
        <f t="shared" ca="1" si="18"/>
        <v>21</v>
      </c>
      <c r="M115" s="512"/>
      <c r="N115" s="513"/>
      <c r="O115" s="733" cm="1">
        <f t="array" aca="1" ref="O115" ca="1">INDEX(O$65:O$74,$AI115,1)*(1-$AH115)+INDEX(O$65:O$74,$AJ115,1)*($AH115)</f>
        <v>200</v>
      </c>
      <c r="P115" s="733"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3">
        <f t="shared" si="19"/>
        <v>43593</v>
      </c>
      <c r="AO115" s="843">
        <f t="shared" si="8"/>
        <v>43684</v>
      </c>
      <c r="AP115" s="845">
        <f>INDEX(Periods!$F$21:$O$31,INDEX(Annual!EndGS,1,$E115+2)+2,$E115+2)</f>
        <v>43789</v>
      </c>
      <c r="AQ115" s="280"/>
      <c r="AR115" s="267"/>
      <c r="AS115" s="255"/>
      <c r="AT115" s="255"/>
      <c r="AU115" s="255"/>
    </row>
    <row r="116" spans="1:47" hidden="1" outlineLevel="3" collapsed="1" x14ac:dyDescent="0.25">
      <c r="A116" s="255"/>
      <c r="B116" s="264"/>
      <c r="C116" s="257">
        <f t="shared" si="12"/>
        <v>4</v>
      </c>
      <c r="D116" s="280"/>
      <c r="E116" s="335">
        <v>4</v>
      </c>
      <c r="F116" s="809">
        <f t="shared" si="6"/>
        <v>43593</v>
      </c>
      <c r="G116" s="280"/>
      <c r="H116" s="301"/>
      <c r="I116" s="301"/>
      <c r="J116" s="301">
        <v>1</v>
      </c>
      <c r="K116" s="480">
        <f>INDEX(Periods!$F$21:$O$30,J116+1,$E116+2)</f>
        <v>43593</v>
      </c>
      <c r="L116" s="846">
        <f t="shared" ca="1" si="18"/>
        <v>35</v>
      </c>
      <c r="M116" s="861"/>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8">
        <f>INDEX(Periods!$F$21:$O$31,INDEX(Annual!EndGS,1,$E116+2)+2,$E116+2)</f>
        <v>43789</v>
      </c>
      <c r="AQ116" s="280"/>
      <c r="AR116" s="267"/>
      <c r="AS116" s="255"/>
      <c r="AT116" s="255"/>
      <c r="AU116" s="255"/>
    </row>
    <row r="117" spans="1:47" hidden="1" outlineLevel="3" x14ac:dyDescent="0.25">
      <c r="A117" s="255"/>
      <c r="B117" s="264"/>
      <c r="C117" s="257">
        <f t="shared" si="12"/>
        <v>4</v>
      </c>
      <c r="D117" s="280"/>
      <c r="E117" s="335">
        <v>4</v>
      </c>
      <c r="F117" s="809">
        <f t="shared" si="6"/>
        <v>43628</v>
      </c>
      <c r="G117" s="280"/>
      <c r="H117" s="301"/>
      <c r="I117" s="301"/>
      <c r="J117" s="301">
        <v>2</v>
      </c>
      <c r="K117" s="480">
        <f>INDEX(Periods!$F$21:$O$30,J117+1,$E117+2)</f>
        <v>43628</v>
      </c>
      <c r="L117" s="846">
        <f t="shared" ca="1" si="18"/>
        <v>56</v>
      </c>
      <c r="M117" s="861"/>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131.81818181818181</v>
      </c>
      <c r="AC117" s="806" cm="1">
        <f t="array" aca="1" ref="AC117" ca="1">INDEX(AC$65:AC$74,$AI117,1)*(1-$AH117)+INDEX(AC$65:AC$74,$AJ117,1)*($AH117)</f>
        <v>118.18181818181819</v>
      </c>
      <c r="AD117" s="806" cm="1">
        <f t="array" aca="1" ref="AD117" ca="1">INDEX(AD$65:AD$74,$AI117,1)*(1-$AH117)+INDEX(AD$65:AD$74,$AJ117,1)*($AH117)</f>
        <v>150</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8">
        <f>INDEX(Periods!$F$21:$O$31,INDEX(Annual!EndGS,1,$E117+2)+2,$E117+2)</f>
        <v>43789</v>
      </c>
      <c r="AQ117" s="280"/>
      <c r="AR117" s="267"/>
      <c r="AS117" s="255"/>
      <c r="AT117" s="255"/>
      <c r="AU117" s="255"/>
    </row>
    <row r="118" spans="1:47" hidden="1" outlineLevel="3" x14ac:dyDescent="0.25">
      <c r="A118" s="255"/>
      <c r="B118" s="264"/>
      <c r="C118" s="257">
        <f t="shared" si="12"/>
        <v>4</v>
      </c>
      <c r="D118" s="280"/>
      <c r="E118" s="335">
        <v>4</v>
      </c>
      <c r="F118" s="809">
        <f t="shared" si="6"/>
        <v>43684</v>
      </c>
      <c r="G118" s="280"/>
      <c r="H118" s="301"/>
      <c r="I118" s="301"/>
      <c r="J118" s="301">
        <v>3</v>
      </c>
      <c r="K118" s="480">
        <f>INDEX(Periods!$F$21:$O$30,J118+1,$E118+2)</f>
        <v>43684</v>
      </c>
      <c r="L118" s="846">
        <f t="shared" ca="1" si="18"/>
        <v>49</v>
      </c>
      <c r="M118" s="861"/>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150</v>
      </c>
      <c r="AC118" s="806" cm="1">
        <f t="array" aca="1" ref="AC118" ca="1">INDEX(AC$65:AC$74,$AI118,1)*(1-$AH118)+INDEX(AC$65:AC$74,$AJ118,1)*($AH118)</f>
        <v>150</v>
      </c>
      <c r="AD118" s="806" cm="1">
        <f t="array" aca="1" ref="AD118" ca="1">INDEX(AD$65:AD$74,$AI118,1)*(1-$AH118)+INDEX(AD$65:AD$74,$AJ118,1)*($AH118)</f>
        <v>100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8">
        <f>INDEX(Periods!$F$21:$O$31,INDEX(Annual!EndGS,1,$E118+2)+2,$E118+2)</f>
        <v>43789</v>
      </c>
      <c r="AQ118" s="280"/>
      <c r="AR118" s="267"/>
      <c r="AS118" s="255"/>
      <c r="AT118" s="255"/>
      <c r="AU118" s="255"/>
    </row>
    <row r="119" spans="1:47" hidden="1" outlineLevel="3" x14ac:dyDescent="0.25">
      <c r="A119" s="255"/>
      <c r="B119" s="264"/>
      <c r="C119" s="257">
        <f t="shared" si="12"/>
        <v>4</v>
      </c>
      <c r="D119" s="280"/>
      <c r="E119" s="335">
        <v>4</v>
      </c>
      <c r="F119" s="809">
        <f t="shared" si="6"/>
        <v>43733</v>
      </c>
      <c r="G119" s="280"/>
      <c r="H119" s="301"/>
      <c r="I119" s="301"/>
      <c r="J119" s="301">
        <v>4</v>
      </c>
      <c r="K119" s="480">
        <f>INDEX(Periods!$F$21:$O$30,J119+1,$E119+2)</f>
        <v>43733</v>
      </c>
      <c r="L119" s="846">
        <f t="shared" ca="1" si="18"/>
        <v>20</v>
      </c>
      <c r="M119" s="861"/>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29" cm="1">
        <f t="array" aca="1" ref="X119" ca="1">INDEX(X$65:X$74,$AI119,1)*(1-$AH119)+INDEX(X$65:X$74,$AJ119,1)*($AH119)</f>
        <v>0.75</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150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8">
        <f>INDEX(Periods!$F$21:$O$31,INDEX(Annual!EndGS,1,$E119+2)+2,$E119+2)</f>
        <v>43789</v>
      </c>
      <c r="AQ119" s="280"/>
      <c r="AR119" s="267"/>
      <c r="AS119" s="255"/>
      <c r="AT119" s="255"/>
      <c r="AU119" s="255"/>
    </row>
    <row r="120" spans="1:47" hidden="1" outlineLevel="3" x14ac:dyDescent="0.25">
      <c r="A120" s="255"/>
      <c r="B120" s="264"/>
      <c r="C120" s="257">
        <f t="shared" si="12"/>
        <v>4</v>
      </c>
      <c r="D120" s="280"/>
      <c r="E120" s="335">
        <v>4</v>
      </c>
      <c r="F120" s="809">
        <f t="shared" si="6"/>
        <v>43753</v>
      </c>
      <c r="G120" s="280"/>
      <c r="H120" s="301"/>
      <c r="I120" s="301"/>
      <c r="J120" s="301">
        <v>5</v>
      </c>
      <c r="K120" s="480">
        <f>INDEX(Periods!$F$21:$O$30,J120+1,$E120+2)</f>
        <v>43753</v>
      </c>
      <c r="L120" s="846">
        <f t="shared" ca="1" si="18"/>
        <v>36</v>
      </c>
      <c r="M120" s="861"/>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8">
        <f>INDEX(Periods!$F$21:$O$31,INDEX(Annual!EndGS,1,$E120+2)+2,$E120+2)</f>
        <v>43789</v>
      </c>
      <c r="AQ120" s="280"/>
      <c r="AR120" s="267"/>
      <c r="AS120" s="255"/>
      <c r="AT120" s="255"/>
      <c r="AU120" s="255"/>
    </row>
    <row r="121" spans="1:47" hidden="1" outlineLevel="3" x14ac:dyDescent="0.25">
      <c r="A121" s="255"/>
      <c r="B121" s="264"/>
      <c r="C121" s="257">
        <f t="shared" si="12"/>
        <v>4</v>
      </c>
      <c r="D121" s="280"/>
      <c r="E121" s="335">
        <v>4</v>
      </c>
      <c r="F121" s="809">
        <f t="shared" si="6"/>
        <v>43789</v>
      </c>
      <c r="G121" s="280"/>
      <c r="H121" s="301"/>
      <c r="I121" s="301"/>
      <c r="J121" s="301">
        <v>6</v>
      </c>
      <c r="K121" s="480">
        <f>INDEX(Periods!$F$21:$O$30,J121+1,$E121+2)</f>
        <v>43789</v>
      </c>
      <c r="L121" s="846">
        <f t="shared" ca="1" si="18"/>
        <v>63</v>
      </c>
      <c r="M121" s="861"/>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29" cm="1">
        <f t="array" aca="1" ref="X121" ca="1">INDEX(X$65:X$74,$AI121,1)*(1-$AH121)+INDEX(X$65:X$74,$AJ121,1)*($AH121)</f>
        <v>0.62580645161290327</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238.70967741935482</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8">
        <f>INDEX(Periods!$F$21:$O$31,INDEX(Annual!EndGS,1,$E121+2)+2,$E121+2)</f>
        <v>43789</v>
      </c>
      <c r="AQ121" s="280"/>
      <c r="AR121" s="267"/>
      <c r="AS121" s="255"/>
      <c r="AT121" s="255"/>
      <c r="AU121" s="255"/>
    </row>
    <row r="122" spans="1:47" hidden="1" outlineLevel="3" x14ac:dyDescent="0.25">
      <c r="A122" s="255"/>
      <c r="B122" s="264"/>
      <c r="C122" s="257">
        <f t="shared" si="12"/>
        <v>4</v>
      </c>
      <c r="D122" s="280"/>
      <c r="E122" s="335">
        <v>4</v>
      </c>
      <c r="F122" s="809">
        <f t="shared" si="6"/>
        <v>43852</v>
      </c>
      <c r="G122" s="280"/>
      <c r="H122" s="301"/>
      <c r="I122" s="301"/>
      <c r="J122" s="301">
        <v>7</v>
      </c>
      <c r="K122" s="480">
        <f>INDEX(Periods!$F$21:$O$30,J122+1,$E122+2)</f>
        <v>43852</v>
      </c>
      <c r="L122" s="846">
        <f t="shared" ca="1" si="18"/>
        <v>39</v>
      </c>
      <c r="M122" s="861"/>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8">
        <f>INDEX(Periods!$F$21:$O$31,INDEX(Annual!EndGS,1,$E122+2)+2,$E122+2)</f>
        <v>43789</v>
      </c>
      <c r="AQ122" s="280"/>
      <c r="AR122" s="267"/>
      <c r="AS122" s="255"/>
      <c r="AT122" s="255"/>
      <c r="AU122" s="255"/>
    </row>
    <row r="123" spans="1:47" hidden="1" outlineLevel="3" x14ac:dyDescent="0.25">
      <c r="A123" s="255"/>
      <c r="B123" s="264"/>
      <c r="C123" s="257">
        <f t="shared" si="12"/>
        <v>4</v>
      </c>
      <c r="D123" s="280"/>
      <c r="E123" s="335">
        <v>4</v>
      </c>
      <c r="F123" s="809">
        <f t="shared" si="6"/>
        <v>43891</v>
      </c>
      <c r="G123" s="280"/>
      <c r="H123" s="301"/>
      <c r="I123" s="301"/>
      <c r="J123" s="301">
        <v>8</v>
      </c>
      <c r="K123" s="480">
        <f>INDEX(Periods!$F$21:$O$30,J123+1,$E123+2)</f>
        <v>43891</v>
      </c>
      <c r="L123" s="846">
        <f t="shared" ca="1" si="18"/>
        <v>31</v>
      </c>
      <c r="M123" s="861"/>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8">
        <f>INDEX(Periods!$F$21:$O$31,INDEX(Annual!EndGS,1,$E123+2)+2,$E123+2)</f>
        <v>43789</v>
      </c>
      <c r="AQ123" s="280"/>
      <c r="AR123" s="267"/>
      <c r="AS123" s="255"/>
      <c r="AT123" s="255"/>
      <c r="AU123" s="255"/>
    </row>
    <row r="124" spans="1:47" hidden="1" outlineLevel="3" x14ac:dyDescent="0.25">
      <c r="A124" s="255"/>
      <c r="B124" s="264"/>
      <c r="C124" s="257">
        <f t="shared" si="12"/>
        <v>4</v>
      </c>
      <c r="D124" s="280"/>
      <c r="E124" s="335">
        <v>4</v>
      </c>
      <c r="F124" s="809">
        <f t="shared" si="6"/>
        <v>43922</v>
      </c>
      <c r="G124" s="280"/>
      <c r="H124" s="301"/>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545.88235294117658</v>
      </c>
      <c r="Q124" s="864" cm="1">
        <f t="array" aca="1" ref="Q124" ca="1">INDEX(Q$65:Q$74,$AI124,1)*(1-$AH124)+INDEX(Q$65:Q$74,$AJ124,1)*($AH124)</f>
        <v>0.47514705882352942</v>
      </c>
      <c r="R124" s="864" cm="1">
        <f t="array" aca="1" ref="R124" ca="1">INDEX(R$65:R$74,$AI124,1)*(1-$AH124)+INDEX(R$65:R$74,$AJ124,1)*($AH124)</f>
        <v>0.54132352941176465</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0.10882352941176471</v>
      </c>
      <c r="W124" s="852"/>
      <c r="X124" s="865" cm="1">
        <f t="array" aca="1" ref="X124" ca="1">INDEX(X$65:X$74,$AI124,1)*(1-$AH124)+INDEX(X$65:X$74,$AJ124,1)*($AH124)</f>
        <v>0.72411764705882353</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0.58823529411764708</v>
      </c>
      <c r="AI124" s="852">
        <f t="shared" si="14"/>
        <v>10</v>
      </c>
      <c r="AJ124" s="852">
        <f t="shared" si="15"/>
        <v>1</v>
      </c>
      <c r="AK124" s="849" t="str">
        <f t="shared" si="7"/>
        <v>Dry</v>
      </c>
      <c r="AL124" s="852">
        <f t="shared" si="9"/>
        <v>144</v>
      </c>
      <c r="AM124" s="852"/>
      <c r="AN124" s="857">
        <f t="shared" si="19"/>
        <v>43593</v>
      </c>
      <c r="AO124" s="857">
        <f t="shared" si="8"/>
        <v>43684</v>
      </c>
      <c r="AP124" s="858">
        <f>INDEX(Periods!$F$21:$O$31,INDEX(Annual!EndGS,1,$E124+2)+2,$E124+2)</f>
        <v>43789</v>
      </c>
      <c r="AQ124" s="280"/>
      <c r="AR124" s="267"/>
      <c r="AS124" s="255"/>
      <c r="AT124" s="255"/>
      <c r="AU124" s="255"/>
    </row>
    <row r="125" spans="1:47" outlineLevel="2" collapsed="1" x14ac:dyDescent="0.25">
      <c r="A125" s="255"/>
      <c r="B125" s="264"/>
      <c r="C125" s="257">
        <f t="shared" ref="C125" si="22">INT($C$29)+2</f>
        <v>3</v>
      </c>
      <c r="D125" s="280"/>
      <c r="E125" s="335">
        <v>5</v>
      </c>
      <c r="F125" s="809">
        <f t="shared" si="6"/>
        <v>43936</v>
      </c>
      <c r="G125" s="280"/>
      <c r="H125" s="301"/>
      <c r="I125" s="511" t="s">
        <v>758</v>
      </c>
      <c r="J125" s="511">
        <v>0</v>
      </c>
      <c r="K125" s="835">
        <f>INDEX(Periods!$F$21:$O$30,J125+1,$E125+2)</f>
        <v>43572</v>
      </c>
      <c r="L125" s="836">
        <f t="shared" ca="1" si="18"/>
        <v>21</v>
      </c>
      <c r="M125" s="512"/>
      <c r="N125" s="513"/>
      <c r="O125" s="733" cm="1">
        <f t="array" aca="1" ref="O125" ca="1">INDEX(O$65:O$74,$AI125,1)*(1-$AH125)+INDEX(O$65:O$74,$AJ125,1)*($AH125)</f>
        <v>200</v>
      </c>
      <c r="P125" s="733"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3">
        <f t="shared" si="19"/>
        <v>43593</v>
      </c>
      <c r="AO125" s="843">
        <f t="shared" si="8"/>
        <v>43684</v>
      </c>
      <c r="AP125" s="845">
        <f>INDEX(Periods!$F$21:$O$31,INDEX(Annual!EndGS,1,$E125+2)+2,$E125+2)</f>
        <v>43775</v>
      </c>
      <c r="AQ125" s="280"/>
      <c r="AR125" s="267"/>
      <c r="AS125" s="255"/>
      <c r="AT125" s="255"/>
      <c r="AU125" s="255"/>
    </row>
    <row r="126" spans="1:47" hidden="1" outlineLevel="3" collapsed="1" x14ac:dyDescent="0.25">
      <c r="A126" s="255"/>
      <c r="B126" s="264"/>
      <c r="C126" s="257">
        <f t="shared" si="12"/>
        <v>4</v>
      </c>
      <c r="D126" s="280"/>
      <c r="E126" s="335">
        <v>5</v>
      </c>
      <c r="F126" s="809">
        <f t="shared" si="6"/>
        <v>43593</v>
      </c>
      <c r="G126" s="280"/>
      <c r="H126" s="301"/>
      <c r="I126" s="301"/>
      <c r="J126" s="301">
        <v>1</v>
      </c>
      <c r="K126" s="480">
        <f>INDEX(Periods!$F$21:$O$30,J126+1,$E126+2)</f>
        <v>43593</v>
      </c>
      <c r="L126" s="846">
        <f t="shared" ca="1" si="18"/>
        <v>35</v>
      </c>
      <c r="M126" s="861"/>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8">
        <f>INDEX(Periods!$F$21:$O$31,INDEX(Annual!EndGS,1,$E126+2)+2,$E126+2)</f>
        <v>43775</v>
      </c>
      <c r="AQ126" s="280"/>
      <c r="AR126" s="267"/>
      <c r="AS126" s="255"/>
      <c r="AT126" s="255"/>
      <c r="AU126" s="255"/>
    </row>
    <row r="127" spans="1:47" hidden="1" outlineLevel="3" x14ac:dyDescent="0.25">
      <c r="A127" s="255"/>
      <c r="B127" s="264"/>
      <c r="C127" s="257">
        <f t="shared" si="12"/>
        <v>4</v>
      </c>
      <c r="D127" s="280"/>
      <c r="E127" s="335">
        <v>5</v>
      </c>
      <c r="F127" s="809">
        <f t="shared" si="6"/>
        <v>43628</v>
      </c>
      <c r="G127" s="280"/>
      <c r="H127" s="301"/>
      <c r="I127" s="301"/>
      <c r="J127" s="301">
        <v>2</v>
      </c>
      <c r="K127" s="480">
        <f>INDEX(Periods!$F$21:$O$30,J127+1,$E127+2)</f>
        <v>43628</v>
      </c>
      <c r="L127" s="846">
        <f t="shared" ca="1" si="18"/>
        <v>56</v>
      </c>
      <c r="M127" s="861"/>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131.81818181818181</v>
      </c>
      <c r="AC127" s="806" cm="1">
        <f t="array" aca="1" ref="AC127" ca="1">INDEX(AC$65:AC$74,$AI127,1)*(1-$AH127)+INDEX(AC$65:AC$74,$AJ127,1)*($AH127)</f>
        <v>118.18181818181819</v>
      </c>
      <c r="AD127" s="806" cm="1">
        <f t="array" aca="1" ref="AD127" ca="1">INDEX(AD$65:AD$74,$AI127,1)*(1-$AH127)+INDEX(AD$65:AD$74,$AJ127,1)*($AH127)</f>
        <v>150</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8">
        <f>INDEX(Periods!$F$21:$O$31,INDEX(Annual!EndGS,1,$E127+2)+2,$E127+2)</f>
        <v>43775</v>
      </c>
      <c r="AQ127" s="280"/>
      <c r="AR127" s="267"/>
      <c r="AS127" s="255"/>
      <c r="AT127" s="255"/>
      <c r="AU127" s="255"/>
    </row>
    <row r="128" spans="1:47" hidden="1" outlineLevel="3" x14ac:dyDescent="0.25">
      <c r="A128" s="255"/>
      <c r="B128" s="264"/>
      <c r="C128" s="257">
        <f t="shared" si="12"/>
        <v>4</v>
      </c>
      <c r="D128" s="280"/>
      <c r="E128" s="335">
        <v>5</v>
      </c>
      <c r="F128" s="809">
        <f t="shared" si="6"/>
        <v>43684</v>
      </c>
      <c r="G128" s="280"/>
      <c r="H128" s="301"/>
      <c r="I128" s="301"/>
      <c r="J128" s="301">
        <v>3</v>
      </c>
      <c r="K128" s="480">
        <f>INDEX(Periods!$F$21:$O$30,J128+1,$E128+2)</f>
        <v>43684</v>
      </c>
      <c r="L128" s="846">
        <f t="shared" ca="1" si="18"/>
        <v>49</v>
      </c>
      <c r="M128" s="861"/>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150</v>
      </c>
      <c r="AC128" s="806" cm="1">
        <f t="array" aca="1" ref="AC128" ca="1">INDEX(AC$65:AC$74,$AI128,1)*(1-$AH128)+INDEX(AC$65:AC$74,$AJ128,1)*($AH128)</f>
        <v>150</v>
      </c>
      <c r="AD128" s="806" cm="1">
        <f t="array" aca="1" ref="AD128" ca="1">INDEX(AD$65:AD$74,$AI128,1)*(1-$AH128)+INDEX(AD$65:AD$74,$AJ128,1)*($AH128)</f>
        <v>100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8">
        <f>INDEX(Periods!$F$21:$O$31,INDEX(Annual!EndGS,1,$E128+2)+2,$E128+2)</f>
        <v>43775</v>
      </c>
      <c r="AQ128" s="280"/>
      <c r="AR128" s="267"/>
      <c r="AS128" s="255"/>
      <c r="AT128" s="255"/>
      <c r="AU128" s="255"/>
    </row>
    <row r="129" spans="1:47" hidden="1" outlineLevel="3" x14ac:dyDescent="0.25">
      <c r="A129" s="255"/>
      <c r="B129" s="264"/>
      <c r="C129" s="257">
        <f t="shared" si="12"/>
        <v>4</v>
      </c>
      <c r="D129" s="280"/>
      <c r="E129" s="335">
        <v>5</v>
      </c>
      <c r="F129" s="809">
        <f t="shared" si="6"/>
        <v>43733</v>
      </c>
      <c r="G129" s="280"/>
      <c r="H129" s="301"/>
      <c r="I129" s="301"/>
      <c r="J129" s="301">
        <v>4</v>
      </c>
      <c r="K129" s="480">
        <f>INDEX(Periods!$F$21:$O$30,J129+1,$E129+2)</f>
        <v>43733</v>
      </c>
      <c r="L129" s="846">
        <f t="shared" ref="L129:L160" ca="1" si="23">IF(K130-K129&gt;0,K130-K129,OFFSET(K130,-i_p6_len,0)+364-K129)</f>
        <v>20</v>
      </c>
      <c r="M129" s="861"/>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29" cm="1">
        <f t="array" aca="1" ref="X129" ca="1">INDEX(X$65:X$74,$AI129,1)*(1-$AH129)+INDEX(X$65:X$74,$AJ129,1)*($AH129)</f>
        <v>0.75</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150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8">
        <f>INDEX(Periods!$F$21:$O$31,INDEX(Annual!EndGS,1,$E129+2)+2,$E129+2)</f>
        <v>43775</v>
      </c>
      <c r="AQ129" s="280"/>
      <c r="AR129" s="267"/>
      <c r="AS129" s="255"/>
      <c r="AT129" s="255"/>
      <c r="AU129" s="255"/>
    </row>
    <row r="130" spans="1:47" hidden="1" outlineLevel="3" x14ac:dyDescent="0.25">
      <c r="A130" s="255"/>
      <c r="B130" s="264"/>
      <c r="C130" s="257">
        <f t="shared" ref="C130:C164" si="25">INT($C$29)+3</f>
        <v>4</v>
      </c>
      <c r="D130" s="280"/>
      <c r="E130" s="335">
        <v>5</v>
      </c>
      <c r="F130" s="809">
        <f t="shared" ref="F130:F164" si="26">$K130+364*($K130&lt;$AN130)</f>
        <v>43753</v>
      </c>
      <c r="G130" s="280"/>
      <c r="H130" s="301"/>
      <c r="I130" s="301"/>
      <c r="J130" s="301">
        <v>5</v>
      </c>
      <c r="K130" s="480">
        <f>INDEX(Periods!$F$21:$O$30,J130+1,$E130+2)</f>
        <v>43753</v>
      </c>
      <c r="L130" s="846">
        <f t="shared" ca="1" si="23"/>
        <v>22</v>
      </c>
      <c r="M130" s="861"/>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8">
        <f>INDEX(Periods!$F$21:$O$31,INDEX(Annual!EndGS,1,$E130+2)+2,$E130+2)</f>
        <v>43775</v>
      </c>
      <c r="AQ130" s="280"/>
      <c r="AR130" s="267"/>
      <c r="AS130" s="255"/>
      <c r="AT130" s="255"/>
      <c r="AU130" s="255"/>
    </row>
    <row r="131" spans="1:47" hidden="1" outlineLevel="3" x14ac:dyDescent="0.25">
      <c r="A131" s="255"/>
      <c r="B131" s="264"/>
      <c r="C131" s="257">
        <f t="shared" si="25"/>
        <v>4</v>
      </c>
      <c r="D131" s="280"/>
      <c r="E131" s="335">
        <v>5</v>
      </c>
      <c r="F131" s="809">
        <f t="shared" si="26"/>
        <v>43775</v>
      </c>
      <c r="G131" s="280"/>
      <c r="H131" s="301"/>
      <c r="I131" s="301"/>
      <c r="J131" s="301">
        <v>6</v>
      </c>
      <c r="K131" s="480">
        <f>INDEX(Periods!$F$21:$O$30,J131+1,$E131+2)</f>
        <v>43775</v>
      </c>
      <c r="L131" s="846">
        <f t="shared" ca="1" si="23"/>
        <v>77</v>
      </c>
      <c r="M131" s="861"/>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8">
        <f>INDEX(Periods!$F$21:$O$31,INDEX(Annual!EndGS,1,$E131+2)+2,$E131+2)</f>
        <v>43775</v>
      </c>
      <c r="AQ131" s="280"/>
      <c r="AR131" s="267"/>
      <c r="AS131" s="255"/>
      <c r="AT131" s="255"/>
      <c r="AU131" s="255"/>
    </row>
    <row r="132" spans="1:47" hidden="1" outlineLevel="3" x14ac:dyDescent="0.25">
      <c r="A132" s="255"/>
      <c r="B132" s="264"/>
      <c r="C132" s="257">
        <f t="shared" si="25"/>
        <v>4</v>
      </c>
      <c r="D132" s="280"/>
      <c r="E132" s="335">
        <v>5</v>
      </c>
      <c r="F132" s="809">
        <f t="shared" si="26"/>
        <v>43852</v>
      </c>
      <c r="G132" s="280"/>
      <c r="H132" s="301"/>
      <c r="I132" s="301"/>
      <c r="J132" s="301">
        <v>7</v>
      </c>
      <c r="K132" s="480">
        <f>INDEX(Periods!$F$21:$O$30,J132+1,$E132+2)</f>
        <v>43852</v>
      </c>
      <c r="L132" s="846">
        <f t="shared" ca="1" si="23"/>
        <v>39</v>
      </c>
      <c r="M132" s="861"/>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8">
        <f>INDEX(Periods!$F$21:$O$31,INDEX(Annual!EndGS,1,$E132+2)+2,$E132+2)</f>
        <v>43775</v>
      </c>
      <c r="AQ132" s="280"/>
      <c r="AR132" s="267"/>
      <c r="AS132" s="255"/>
      <c r="AT132" s="255"/>
      <c r="AU132" s="255"/>
    </row>
    <row r="133" spans="1:47" hidden="1" outlineLevel="3" x14ac:dyDescent="0.25">
      <c r="A133" s="255"/>
      <c r="B133" s="264"/>
      <c r="C133" s="257">
        <f t="shared" si="25"/>
        <v>4</v>
      </c>
      <c r="D133" s="280"/>
      <c r="E133" s="335">
        <v>5</v>
      </c>
      <c r="F133" s="809">
        <f t="shared" si="26"/>
        <v>43891</v>
      </c>
      <c r="G133" s="280"/>
      <c r="H133" s="301"/>
      <c r="I133" s="301"/>
      <c r="J133" s="301">
        <v>8</v>
      </c>
      <c r="K133" s="480">
        <f>INDEX(Periods!$F$21:$O$30,J133+1,$E133+2)</f>
        <v>43891</v>
      </c>
      <c r="L133" s="846">
        <f t="shared" ca="1" si="23"/>
        <v>31</v>
      </c>
      <c r="M133" s="861"/>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8">
        <f>INDEX(Periods!$F$21:$O$31,INDEX(Annual!EndGS,1,$E133+2)+2,$E133+2)</f>
        <v>43775</v>
      </c>
      <c r="AQ133" s="280"/>
      <c r="AR133" s="267"/>
      <c r="AS133" s="255"/>
      <c r="AT133" s="255"/>
      <c r="AU133" s="255"/>
    </row>
    <row r="134" spans="1:47" hidden="1" outlineLevel="3" x14ac:dyDescent="0.25">
      <c r="A134" s="255"/>
      <c r="B134" s="264"/>
      <c r="C134" s="257">
        <f t="shared" si="25"/>
        <v>4</v>
      </c>
      <c r="D134" s="280"/>
      <c r="E134" s="335">
        <v>5</v>
      </c>
      <c r="F134" s="809">
        <f t="shared" si="26"/>
        <v>43922</v>
      </c>
      <c r="G134" s="280"/>
      <c r="H134" s="301"/>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545.88235294117658</v>
      </c>
      <c r="Q134" s="864" cm="1">
        <f t="array" aca="1" ref="Q134" ca="1">INDEX(Q$65:Q$74,$AI134,1)*(1-$AH134)+INDEX(Q$65:Q$74,$AJ134,1)*($AH134)</f>
        <v>0.47514705882352942</v>
      </c>
      <c r="R134" s="864" cm="1">
        <f t="array" aca="1" ref="R134" ca="1">INDEX(R$65:R$74,$AI134,1)*(1-$AH134)+INDEX(R$65:R$74,$AJ134,1)*($AH134)</f>
        <v>0.54132352941176465</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0.10882352941176471</v>
      </c>
      <c r="W134" s="852"/>
      <c r="X134" s="865" cm="1">
        <f t="array" aca="1" ref="X134" ca="1">INDEX(X$65:X$74,$AI134,1)*(1-$AH134)+INDEX(X$65:X$74,$AJ134,1)*($AH134)</f>
        <v>0.72411764705882353</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0.58823529411764708</v>
      </c>
      <c r="AI134" s="852">
        <f t="shared" si="14"/>
        <v>10</v>
      </c>
      <c r="AJ134" s="852">
        <f t="shared" si="15"/>
        <v>1</v>
      </c>
      <c r="AK134" s="849" t="str">
        <f t="shared" si="27"/>
        <v>Dry</v>
      </c>
      <c r="AL134" s="852">
        <f t="shared" si="29"/>
        <v>144</v>
      </c>
      <c r="AM134" s="852"/>
      <c r="AN134" s="857">
        <f t="shared" si="24"/>
        <v>43593</v>
      </c>
      <c r="AO134" s="857">
        <f t="shared" si="28"/>
        <v>43684</v>
      </c>
      <c r="AP134" s="858">
        <f>INDEX(Periods!$F$21:$O$31,INDEX(Annual!EndGS,1,$E134+2)+2,$E134+2)</f>
        <v>43775</v>
      </c>
      <c r="AQ134" s="280"/>
      <c r="AR134" s="267"/>
      <c r="AS134" s="255"/>
      <c r="AT134" s="255"/>
      <c r="AU134" s="255"/>
    </row>
    <row r="135" spans="1:47" outlineLevel="2" collapsed="1" x14ac:dyDescent="0.25">
      <c r="A135" s="255"/>
      <c r="B135" s="264"/>
      <c r="C135" s="257">
        <f t="shared" ref="C135" si="30">INT($C$29)+2</f>
        <v>3</v>
      </c>
      <c r="D135" s="280"/>
      <c r="E135" s="335">
        <v>6</v>
      </c>
      <c r="F135" s="809">
        <f t="shared" si="26"/>
        <v>43936</v>
      </c>
      <c r="G135" s="280"/>
      <c r="H135" s="301"/>
      <c r="I135" s="511" t="s">
        <v>759</v>
      </c>
      <c r="J135" s="511">
        <v>0</v>
      </c>
      <c r="K135" s="835">
        <f>INDEX(Periods!$F$21:$O$30,J135+1,$E135+2)</f>
        <v>43572</v>
      </c>
      <c r="L135" s="836">
        <f t="shared" ca="1" si="23"/>
        <v>21</v>
      </c>
      <c r="M135" s="512"/>
      <c r="N135" s="513"/>
      <c r="O135" s="733" cm="1">
        <f t="array" aca="1" ref="O135" ca="1">INDEX(O$65:O$74,$AI135,1)*(1-$AH135)+INDEX(O$65:O$74,$AJ135,1)*($AH135)</f>
        <v>200</v>
      </c>
      <c r="P135" s="733"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3">
        <f t="shared" si="24"/>
        <v>43614</v>
      </c>
      <c r="AO135" s="843">
        <f t="shared" si="28"/>
        <v>43684</v>
      </c>
      <c r="AP135" s="845">
        <f>INDEX(Periods!$F$21:$O$31,INDEX(Annual!EndGS,1,$E135+2)+2,$E135+2)</f>
        <v>43797</v>
      </c>
      <c r="AQ135" s="280"/>
      <c r="AR135" s="267"/>
      <c r="AS135" s="255"/>
      <c r="AT135" s="255"/>
      <c r="AU135" s="255"/>
    </row>
    <row r="136" spans="1:47" hidden="1" outlineLevel="3" collapsed="1" x14ac:dyDescent="0.25">
      <c r="A136" s="255"/>
      <c r="B136" s="264"/>
      <c r="C136" s="257">
        <f t="shared" si="25"/>
        <v>4</v>
      </c>
      <c r="D136" s="280"/>
      <c r="E136" s="335">
        <v>6</v>
      </c>
      <c r="F136" s="809">
        <f t="shared" si="26"/>
        <v>43957</v>
      </c>
      <c r="G136" s="280"/>
      <c r="H136" s="301"/>
      <c r="I136" s="301"/>
      <c r="J136" s="301">
        <v>1</v>
      </c>
      <c r="K136" s="480">
        <f>INDEX(Periods!$F$21:$O$30,J136+1,$E136+2)</f>
        <v>43593</v>
      </c>
      <c r="L136" s="846">
        <f t="shared" ca="1" si="23"/>
        <v>21</v>
      </c>
      <c r="M136" s="861"/>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8">
        <f>INDEX(Periods!$F$21:$O$31,INDEX(Annual!EndGS,1,$E136+2)+2,$E136+2)</f>
        <v>43797</v>
      </c>
      <c r="AQ136" s="280"/>
      <c r="AR136" s="267"/>
      <c r="AS136" s="255"/>
      <c r="AT136" s="255"/>
      <c r="AU136" s="255"/>
    </row>
    <row r="137" spans="1:47" hidden="1" outlineLevel="3" x14ac:dyDescent="0.25">
      <c r="A137" s="255"/>
      <c r="B137" s="264"/>
      <c r="C137" s="257">
        <f t="shared" si="25"/>
        <v>4</v>
      </c>
      <c r="D137" s="280"/>
      <c r="E137" s="335">
        <v>6</v>
      </c>
      <c r="F137" s="809">
        <f t="shared" si="26"/>
        <v>43614</v>
      </c>
      <c r="G137" s="280"/>
      <c r="H137" s="301"/>
      <c r="I137" s="301"/>
      <c r="J137" s="301">
        <v>2</v>
      </c>
      <c r="K137" s="480">
        <f>INDEX(Periods!$F$21:$O$30,J137+1,$E137+2)</f>
        <v>43614</v>
      </c>
      <c r="L137" s="846">
        <f t="shared" ca="1" si="23"/>
        <v>70</v>
      </c>
      <c r="M137" s="861"/>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8">
        <f>INDEX(Periods!$F$21:$O$31,INDEX(Annual!EndGS,1,$E137+2)+2,$E137+2)</f>
        <v>43797</v>
      </c>
      <c r="AQ137" s="280"/>
      <c r="AR137" s="267"/>
      <c r="AS137" s="255"/>
      <c r="AT137" s="255"/>
      <c r="AU137" s="255"/>
    </row>
    <row r="138" spans="1:47" hidden="1" outlineLevel="3" x14ac:dyDescent="0.25">
      <c r="A138" s="255"/>
      <c r="B138" s="264"/>
      <c r="C138" s="257">
        <f t="shared" si="25"/>
        <v>4</v>
      </c>
      <c r="D138" s="280"/>
      <c r="E138" s="335">
        <v>6</v>
      </c>
      <c r="F138" s="809">
        <f t="shared" si="26"/>
        <v>43684</v>
      </c>
      <c r="G138" s="280"/>
      <c r="H138" s="301"/>
      <c r="I138" s="301"/>
      <c r="J138" s="301">
        <v>3</v>
      </c>
      <c r="K138" s="480">
        <f>INDEX(Periods!$F$21:$O$30,J138+1,$E138+2)</f>
        <v>43684</v>
      </c>
      <c r="L138" s="846">
        <f t="shared" ca="1" si="23"/>
        <v>49</v>
      </c>
      <c r="M138" s="861"/>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150</v>
      </c>
      <c r="AC138" s="806" cm="1">
        <f t="array" aca="1" ref="AC138" ca="1">INDEX(AC$65:AC$74,$AI138,1)*(1-$AH138)+INDEX(AC$65:AC$74,$AJ138,1)*($AH138)</f>
        <v>150</v>
      </c>
      <c r="AD138" s="806" cm="1">
        <f t="array" aca="1" ref="AD138" ca="1">INDEX(AD$65:AD$74,$AI138,1)*(1-$AH138)+INDEX(AD$65:AD$74,$AJ138,1)*($AH138)</f>
        <v>100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8">
        <f>INDEX(Periods!$F$21:$O$31,INDEX(Annual!EndGS,1,$E138+2)+2,$E138+2)</f>
        <v>43797</v>
      </c>
      <c r="AQ138" s="280"/>
      <c r="AR138" s="267"/>
      <c r="AS138" s="255"/>
      <c r="AT138" s="255"/>
      <c r="AU138" s="255"/>
    </row>
    <row r="139" spans="1:47" hidden="1" outlineLevel="3" x14ac:dyDescent="0.25">
      <c r="A139" s="255"/>
      <c r="B139" s="264"/>
      <c r="C139" s="257">
        <f t="shared" si="25"/>
        <v>4</v>
      </c>
      <c r="D139" s="280"/>
      <c r="E139" s="335">
        <v>6</v>
      </c>
      <c r="F139" s="809">
        <f t="shared" si="26"/>
        <v>43733</v>
      </c>
      <c r="G139" s="280"/>
      <c r="H139" s="301"/>
      <c r="I139" s="301"/>
      <c r="J139" s="301">
        <v>4</v>
      </c>
      <c r="K139" s="480">
        <f>INDEX(Periods!$F$21:$O$30,J139+1,$E139+2)</f>
        <v>43733</v>
      </c>
      <c r="L139" s="846">
        <f t="shared" ca="1" si="23"/>
        <v>20</v>
      </c>
      <c r="M139" s="861"/>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29" cm="1">
        <f t="array" aca="1" ref="X139" ca="1">INDEX(X$65:X$74,$AI139,1)*(1-$AH139)+INDEX(X$65:X$74,$AJ139,1)*($AH139)</f>
        <v>0.75</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150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8">
        <f>INDEX(Periods!$F$21:$O$31,INDEX(Annual!EndGS,1,$E139+2)+2,$E139+2)</f>
        <v>43797</v>
      </c>
      <c r="AQ139" s="280"/>
      <c r="AR139" s="267"/>
      <c r="AS139" s="255"/>
      <c r="AT139" s="255"/>
      <c r="AU139" s="255"/>
    </row>
    <row r="140" spans="1:47" hidden="1" outlineLevel="3" x14ac:dyDescent="0.25">
      <c r="A140" s="255"/>
      <c r="B140" s="264"/>
      <c r="C140" s="257">
        <f t="shared" si="25"/>
        <v>4</v>
      </c>
      <c r="D140" s="280"/>
      <c r="E140" s="335">
        <v>6</v>
      </c>
      <c r="F140" s="809">
        <f t="shared" si="26"/>
        <v>43753</v>
      </c>
      <c r="G140" s="280"/>
      <c r="H140" s="301"/>
      <c r="I140" s="301"/>
      <c r="J140" s="301">
        <v>5</v>
      </c>
      <c r="K140" s="480">
        <f>INDEX(Periods!$F$21:$O$30,J140+1,$E140+2)</f>
        <v>43753</v>
      </c>
      <c r="L140" s="846">
        <f t="shared" ca="1" si="23"/>
        <v>44</v>
      </c>
      <c r="M140" s="861"/>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8">
        <f>INDEX(Periods!$F$21:$O$31,INDEX(Annual!EndGS,1,$E140+2)+2,$E140+2)</f>
        <v>43797</v>
      </c>
      <c r="AQ140" s="280"/>
      <c r="AR140" s="267"/>
      <c r="AS140" s="255"/>
      <c r="AT140" s="255"/>
      <c r="AU140" s="255"/>
    </row>
    <row r="141" spans="1:47" hidden="1" outlineLevel="3" x14ac:dyDescent="0.25">
      <c r="A141" s="255"/>
      <c r="B141" s="264"/>
      <c r="C141" s="257">
        <f t="shared" si="25"/>
        <v>4</v>
      </c>
      <c r="D141" s="280"/>
      <c r="E141" s="335">
        <v>6</v>
      </c>
      <c r="F141" s="809">
        <f t="shared" si="26"/>
        <v>43797</v>
      </c>
      <c r="G141" s="280"/>
      <c r="H141" s="301"/>
      <c r="I141" s="301"/>
      <c r="J141" s="301">
        <v>6</v>
      </c>
      <c r="K141" s="480">
        <f>INDEX(Periods!$F$21:$O$30,J141+1,$E141+2)</f>
        <v>43797</v>
      </c>
      <c r="L141" s="846">
        <f t="shared" ca="1" si="23"/>
        <v>55</v>
      </c>
      <c r="M141" s="861"/>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29" cm="1">
        <f t="array" aca="1" ref="X141" ca="1">INDEX(X$65:X$74,$AI141,1)*(1-$AH141)+INDEX(X$65:X$74,$AJ141,1)*($AH141)</f>
        <v>0.53548387096774186</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303.22580645161293</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8">
        <f>INDEX(Periods!$F$21:$O$31,INDEX(Annual!EndGS,1,$E141+2)+2,$E141+2)</f>
        <v>43797</v>
      </c>
      <c r="AQ141" s="280"/>
      <c r="AR141" s="267"/>
      <c r="AS141" s="255"/>
      <c r="AT141" s="255"/>
      <c r="AU141" s="255"/>
    </row>
    <row r="142" spans="1:47" hidden="1" outlineLevel="3" x14ac:dyDescent="0.25">
      <c r="A142" s="255"/>
      <c r="B142" s="264"/>
      <c r="C142" s="257">
        <f t="shared" si="25"/>
        <v>4</v>
      </c>
      <c r="D142" s="280"/>
      <c r="E142" s="335">
        <v>6</v>
      </c>
      <c r="F142" s="809">
        <f t="shared" si="26"/>
        <v>43852</v>
      </c>
      <c r="G142" s="280"/>
      <c r="H142" s="301"/>
      <c r="I142" s="301"/>
      <c r="J142" s="301">
        <v>7</v>
      </c>
      <c r="K142" s="480">
        <f>INDEX(Periods!$F$21:$O$30,J142+1,$E142+2)</f>
        <v>43852</v>
      </c>
      <c r="L142" s="846">
        <f t="shared" ca="1" si="23"/>
        <v>39</v>
      </c>
      <c r="M142" s="861"/>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8">
        <f>INDEX(Periods!$F$21:$O$31,INDEX(Annual!EndGS,1,$E142+2)+2,$E142+2)</f>
        <v>43797</v>
      </c>
      <c r="AQ142" s="280"/>
      <c r="AR142" s="267"/>
      <c r="AS142" s="255"/>
      <c r="AT142" s="255"/>
      <c r="AU142" s="255"/>
    </row>
    <row r="143" spans="1:47" hidden="1" outlineLevel="3" x14ac:dyDescent="0.25">
      <c r="A143" s="255"/>
      <c r="B143" s="264"/>
      <c r="C143" s="257">
        <f t="shared" si="25"/>
        <v>4</v>
      </c>
      <c r="D143" s="280"/>
      <c r="E143" s="335">
        <v>6</v>
      </c>
      <c r="F143" s="809">
        <f t="shared" si="26"/>
        <v>43891</v>
      </c>
      <c r="G143" s="280"/>
      <c r="H143" s="301"/>
      <c r="I143" s="301"/>
      <c r="J143" s="301">
        <v>8</v>
      </c>
      <c r="K143" s="480">
        <f>INDEX(Periods!$F$21:$O$30,J143+1,$E143+2)</f>
        <v>43891</v>
      </c>
      <c r="L143" s="846">
        <f t="shared" ca="1" si="23"/>
        <v>31</v>
      </c>
      <c r="M143" s="861"/>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8">
        <f>INDEX(Periods!$F$21:$O$31,INDEX(Annual!EndGS,1,$E143+2)+2,$E143+2)</f>
        <v>43797</v>
      </c>
      <c r="AQ143" s="280"/>
      <c r="AR143" s="267"/>
      <c r="AS143" s="255"/>
      <c r="AT143" s="255"/>
      <c r="AU143" s="255"/>
    </row>
    <row r="144" spans="1:47" hidden="1" outlineLevel="3" x14ac:dyDescent="0.25">
      <c r="A144" s="255"/>
      <c r="B144" s="264"/>
      <c r="C144" s="257">
        <f t="shared" si="25"/>
        <v>4</v>
      </c>
      <c r="D144" s="280"/>
      <c r="E144" s="335">
        <v>6</v>
      </c>
      <c r="F144" s="809">
        <f t="shared" si="26"/>
        <v>43922</v>
      </c>
      <c r="G144" s="280"/>
      <c r="H144" s="301"/>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545.88235294117658</v>
      </c>
      <c r="Q144" s="864" cm="1">
        <f t="array" aca="1" ref="Q144" ca="1">INDEX(Q$65:Q$74,$AI144,1)*(1-$AH144)+INDEX(Q$65:Q$74,$AJ144,1)*($AH144)</f>
        <v>0.47514705882352942</v>
      </c>
      <c r="R144" s="864" cm="1">
        <f t="array" aca="1" ref="R144" ca="1">INDEX(R$65:R$74,$AI144,1)*(1-$AH144)+INDEX(R$65:R$74,$AJ144,1)*($AH144)</f>
        <v>0.54132352941176465</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0.10882352941176471</v>
      </c>
      <c r="W144" s="852"/>
      <c r="X144" s="865" cm="1">
        <f t="array" aca="1" ref="X144" ca="1">INDEX(X$65:X$74,$AI144,1)*(1-$AH144)+INDEX(X$65:X$74,$AJ144,1)*($AH144)</f>
        <v>0.72411764705882353</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0.58823529411764708</v>
      </c>
      <c r="AI144" s="852">
        <f t="shared" si="32"/>
        <v>10</v>
      </c>
      <c r="AJ144" s="852">
        <f t="shared" si="33"/>
        <v>1</v>
      </c>
      <c r="AK144" s="849" t="str">
        <f t="shared" si="27"/>
        <v>Dry</v>
      </c>
      <c r="AL144" s="852">
        <f t="shared" si="29"/>
        <v>144</v>
      </c>
      <c r="AM144" s="852"/>
      <c r="AN144" s="857">
        <f t="shared" si="24"/>
        <v>43614</v>
      </c>
      <c r="AO144" s="857">
        <f t="shared" si="28"/>
        <v>43684</v>
      </c>
      <c r="AP144" s="858">
        <f>INDEX(Periods!$F$21:$O$31,INDEX(Annual!EndGS,1,$E144+2)+2,$E144+2)</f>
        <v>43797</v>
      </c>
      <c r="AQ144" s="280"/>
      <c r="AR144" s="267"/>
      <c r="AS144" s="255"/>
      <c r="AT144" s="255"/>
      <c r="AU144" s="255"/>
    </row>
    <row r="145" spans="1:47" outlineLevel="2" collapsed="1" x14ac:dyDescent="0.25">
      <c r="A145" s="255"/>
      <c r="B145" s="264"/>
      <c r="C145" s="257">
        <f t="shared" ref="C145" si="34">INT($C$29)+2</f>
        <v>3</v>
      </c>
      <c r="D145" s="280"/>
      <c r="E145" s="335">
        <v>7</v>
      </c>
      <c r="F145" s="809">
        <f t="shared" si="26"/>
        <v>43936</v>
      </c>
      <c r="G145" s="280"/>
      <c r="H145" s="301"/>
      <c r="I145" s="511" t="s">
        <v>760</v>
      </c>
      <c r="J145" s="511">
        <v>0</v>
      </c>
      <c r="K145" s="835">
        <f>INDEX(Periods!$F$21:$O$30,J145+1,$E145+2)</f>
        <v>43572</v>
      </c>
      <c r="L145" s="836">
        <f t="shared" ca="1" si="23"/>
        <v>21</v>
      </c>
      <c r="M145" s="512"/>
      <c r="N145" s="513"/>
      <c r="O145" s="733" cm="1">
        <f t="array" aca="1" ref="O145" ca="1">INDEX(O$65:O$74,$AI145,1)*(1-$AH145)+INDEX(O$65:O$74,$AJ145,1)*($AH145)</f>
        <v>200</v>
      </c>
      <c r="P145" s="733"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3">
        <f t="shared" si="24"/>
        <v>43614</v>
      </c>
      <c r="AO145" s="843">
        <f t="shared" si="28"/>
        <v>43684</v>
      </c>
      <c r="AP145" s="845">
        <f>INDEX(Periods!$F$21:$O$31,INDEX(Annual!EndGS,1,$E145+2)+2,$E145+2)</f>
        <v>43770</v>
      </c>
      <c r="AQ145" s="280"/>
      <c r="AR145" s="267"/>
      <c r="AS145" s="255"/>
      <c r="AT145" s="255"/>
      <c r="AU145" s="255"/>
    </row>
    <row r="146" spans="1:47" hidden="1" outlineLevel="3" collapsed="1" x14ac:dyDescent="0.25">
      <c r="A146" s="255"/>
      <c r="B146" s="264"/>
      <c r="C146" s="257">
        <f t="shared" si="25"/>
        <v>4</v>
      </c>
      <c r="D146" s="280"/>
      <c r="E146" s="335">
        <v>7</v>
      </c>
      <c r="F146" s="809">
        <f t="shared" si="26"/>
        <v>43957</v>
      </c>
      <c r="G146" s="280"/>
      <c r="H146" s="301"/>
      <c r="I146" s="301"/>
      <c r="J146" s="301">
        <v>1</v>
      </c>
      <c r="K146" s="480">
        <f>INDEX(Periods!$F$21:$O$30,J146+1,$E146+2)</f>
        <v>43593</v>
      </c>
      <c r="L146" s="846">
        <f t="shared" ca="1" si="23"/>
        <v>21</v>
      </c>
      <c r="M146" s="861"/>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8">
        <f>INDEX(Periods!$F$21:$O$31,INDEX(Annual!EndGS,1,$E146+2)+2,$E146+2)</f>
        <v>43770</v>
      </c>
      <c r="AQ146" s="280"/>
      <c r="AR146" s="267"/>
      <c r="AS146" s="255"/>
      <c r="AT146" s="255"/>
      <c r="AU146" s="255"/>
    </row>
    <row r="147" spans="1:47" hidden="1" outlineLevel="3" x14ac:dyDescent="0.25">
      <c r="A147" s="255"/>
      <c r="B147" s="264"/>
      <c r="C147" s="257">
        <f t="shared" si="25"/>
        <v>4</v>
      </c>
      <c r="D147" s="280"/>
      <c r="E147" s="335">
        <v>7</v>
      </c>
      <c r="F147" s="809">
        <f t="shared" si="26"/>
        <v>43614</v>
      </c>
      <c r="G147" s="280"/>
      <c r="H147" s="301"/>
      <c r="I147" s="301"/>
      <c r="J147" s="301">
        <v>2</v>
      </c>
      <c r="K147" s="480">
        <f>INDEX(Periods!$F$21:$O$30,J147+1,$E147+2)</f>
        <v>43614</v>
      </c>
      <c r="L147" s="846">
        <f t="shared" ca="1" si="23"/>
        <v>70</v>
      </c>
      <c r="M147" s="861"/>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8">
        <f>INDEX(Periods!$F$21:$O$31,INDEX(Annual!EndGS,1,$E147+2)+2,$E147+2)</f>
        <v>43770</v>
      </c>
      <c r="AQ147" s="280"/>
      <c r="AR147" s="267"/>
      <c r="AS147" s="255"/>
      <c r="AT147" s="255"/>
      <c r="AU147" s="255"/>
    </row>
    <row r="148" spans="1:47" hidden="1" outlineLevel="3" x14ac:dyDescent="0.25">
      <c r="A148" s="255"/>
      <c r="B148" s="264"/>
      <c r="C148" s="257">
        <f t="shared" si="25"/>
        <v>4</v>
      </c>
      <c r="D148" s="280"/>
      <c r="E148" s="335">
        <v>7</v>
      </c>
      <c r="F148" s="809">
        <f t="shared" si="26"/>
        <v>43684</v>
      </c>
      <c r="G148" s="280"/>
      <c r="H148" s="301"/>
      <c r="I148" s="301"/>
      <c r="J148" s="301">
        <v>3</v>
      </c>
      <c r="K148" s="480">
        <f>INDEX(Periods!$F$21:$O$30,J148+1,$E148+2)</f>
        <v>43684</v>
      </c>
      <c r="L148" s="846">
        <f t="shared" ca="1" si="23"/>
        <v>49</v>
      </c>
      <c r="M148" s="861"/>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150</v>
      </c>
      <c r="AC148" s="806" cm="1">
        <f t="array" aca="1" ref="AC148" ca="1">INDEX(AC$65:AC$74,$AI148,1)*(1-$AH148)+INDEX(AC$65:AC$74,$AJ148,1)*($AH148)</f>
        <v>150</v>
      </c>
      <c r="AD148" s="806" cm="1">
        <f t="array" aca="1" ref="AD148" ca="1">INDEX(AD$65:AD$74,$AI148,1)*(1-$AH148)+INDEX(AD$65:AD$74,$AJ148,1)*($AH148)</f>
        <v>100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8">
        <f>INDEX(Periods!$F$21:$O$31,INDEX(Annual!EndGS,1,$E148+2)+2,$E148+2)</f>
        <v>43770</v>
      </c>
      <c r="AQ148" s="280"/>
      <c r="AR148" s="267"/>
      <c r="AS148" s="255"/>
      <c r="AT148" s="255"/>
      <c r="AU148" s="255"/>
    </row>
    <row r="149" spans="1:47" hidden="1" outlineLevel="3" x14ac:dyDescent="0.25">
      <c r="A149" s="255"/>
      <c r="B149" s="264"/>
      <c r="C149" s="257">
        <f t="shared" si="25"/>
        <v>4</v>
      </c>
      <c r="D149" s="280"/>
      <c r="E149" s="335">
        <v>7</v>
      </c>
      <c r="F149" s="809">
        <f t="shared" si="26"/>
        <v>43733</v>
      </c>
      <c r="G149" s="280"/>
      <c r="H149" s="301"/>
      <c r="I149" s="301"/>
      <c r="J149" s="301">
        <v>4</v>
      </c>
      <c r="K149" s="480">
        <f>INDEX(Periods!$F$21:$O$30,J149+1,$E149+2)</f>
        <v>43733</v>
      </c>
      <c r="L149" s="846">
        <f t="shared" ca="1" si="23"/>
        <v>20</v>
      </c>
      <c r="M149" s="861"/>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29" cm="1">
        <f t="array" aca="1" ref="X149" ca="1">INDEX(X$65:X$74,$AI149,1)*(1-$AH149)+INDEX(X$65:X$74,$AJ149,1)*($AH149)</f>
        <v>0.75</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150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8">
        <f>INDEX(Periods!$F$21:$O$31,INDEX(Annual!EndGS,1,$E149+2)+2,$E149+2)</f>
        <v>43770</v>
      </c>
      <c r="AQ149" s="280"/>
      <c r="AR149" s="267"/>
      <c r="AS149" s="255"/>
      <c r="AT149" s="255"/>
      <c r="AU149" s="255"/>
    </row>
    <row r="150" spans="1:47" hidden="1" outlineLevel="3" x14ac:dyDescent="0.25">
      <c r="A150" s="255"/>
      <c r="B150" s="264"/>
      <c r="C150" s="257">
        <f t="shared" si="25"/>
        <v>4</v>
      </c>
      <c r="D150" s="280"/>
      <c r="E150" s="335">
        <v>7</v>
      </c>
      <c r="F150" s="809">
        <f t="shared" si="26"/>
        <v>43753</v>
      </c>
      <c r="G150" s="280"/>
      <c r="H150" s="301"/>
      <c r="I150" s="301"/>
      <c r="J150" s="301">
        <v>5</v>
      </c>
      <c r="K150" s="480">
        <f>INDEX(Periods!$F$21:$O$30,J150+1,$E150+2)</f>
        <v>43753</v>
      </c>
      <c r="L150" s="846">
        <f t="shared" ca="1" si="23"/>
        <v>17</v>
      </c>
      <c r="M150" s="861"/>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8">
        <f>INDEX(Periods!$F$21:$O$31,INDEX(Annual!EndGS,1,$E150+2)+2,$E150+2)</f>
        <v>43770</v>
      </c>
      <c r="AQ150" s="280"/>
      <c r="AR150" s="267"/>
      <c r="AS150" s="255"/>
      <c r="AT150" s="255"/>
      <c r="AU150" s="255"/>
    </row>
    <row r="151" spans="1:47" hidden="1" outlineLevel="3" x14ac:dyDescent="0.25">
      <c r="A151" s="255"/>
      <c r="B151" s="264"/>
      <c r="C151" s="257">
        <f t="shared" si="25"/>
        <v>4</v>
      </c>
      <c r="D151" s="280"/>
      <c r="E151" s="335">
        <v>7</v>
      </c>
      <c r="F151" s="809">
        <f t="shared" si="26"/>
        <v>43770</v>
      </c>
      <c r="G151" s="280"/>
      <c r="H151" s="301"/>
      <c r="I151" s="301"/>
      <c r="J151" s="301">
        <v>6</v>
      </c>
      <c r="K151" s="480">
        <f>INDEX(Periods!$F$21:$O$30,J151+1,$E151+2)</f>
        <v>43770</v>
      </c>
      <c r="L151" s="846">
        <f t="shared" ca="1" si="23"/>
        <v>82</v>
      </c>
      <c r="M151" s="861"/>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8">
        <f>INDEX(Periods!$F$21:$O$31,INDEX(Annual!EndGS,1,$E151+2)+2,$E151+2)</f>
        <v>43770</v>
      </c>
      <c r="AQ151" s="280"/>
      <c r="AR151" s="267"/>
      <c r="AS151" s="255"/>
      <c r="AT151" s="255"/>
      <c r="AU151" s="255"/>
    </row>
    <row r="152" spans="1:47" hidden="1" outlineLevel="3" x14ac:dyDescent="0.25">
      <c r="A152" s="255"/>
      <c r="B152" s="264"/>
      <c r="C152" s="257">
        <f t="shared" si="25"/>
        <v>4</v>
      </c>
      <c r="D152" s="280"/>
      <c r="E152" s="335">
        <v>7</v>
      </c>
      <c r="F152" s="809">
        <f t="shared" si="26"/>
        <v>43852</v>
      </c>
      <c r="G152" s="280"/>
      <c r="H152" s="301"/>
      <c r="I152" s="301"/>
      <c r="J152" s="301">
        <v>7</v>
      </c>
      <c r="K152" s="480">
        <f>INDEX(Periods!$F$21:$O$30,J152+1,$E152+2)</f>
        <v>43852</v>
      </c>
      <c r="L152" s="846">
        <f t="shared" ca="1" si="23"/>
        <v>39</v>
      </c>
      <c r="M152" s="861"/>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8">
        <f>INDEX(Periods!$F$21:$O$31,INDEX(Annual!EndGS,1,$E152+2)+2,$E152+2)</f>
        <v>43770</v>
      </c>
      <c r="AQ152" s="280"/>
      <c r="AR152" s="267"/>
      <c r="AS152" s="255"/>
      <c r="AT152" s="255"/>
      <c r="AU152" s="255"/>
    </row>
    <row r="153" spans="1:47" hidden="1" outlineLevel="3" x14ac:dyDescent="0.25">
      <c r="A153" s="255"/>
      <c r="B153" s="264"/>
      <c r="C153" s="257">
        <f t="shared" si="25"/>
        <v>4</v>
      </c>
      <c r="D153" s="280"/>
      <c r="E153" s="335">
        <v>7</v>
      </c>
      <c r="F153" s="809">
        <f t="shared" si="26"/>
        <v>43891</v>
      </c>
      <c r="G153" s="280"/>
      <c r="H153" s="301"/>
      <c r="I153" s="301"/>
      <c r="J153" s="301">
        <v>8</v>
      </c>
      <c r="K153" s="480">
        <f>INDEX(Periods!$F$21:$O$30,J153+1,$E153+2)</f>
        <v>43891</v>
      </c>
      <c r="L153" s="846">
        <f t="shared" ca="1" si="23"/>
        <v>31</v>
      </c>
      <c r="M153" s="861"/>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8">
        <f>INDEX(Periods!$F$21:$O$31,INDEX(Annual!EndGS,1,$E153+2)+2,$E153+2)</f>
        <v>43770</v>
      </c>
      <c r="AQ153" s="280"/>
      <c r="AR153" s="267"/>
      <c r="AS153" s="255"/>
      <c r="AT153" s="255"/>
      <c r="AU153" s="255"/>
    </row>
    <row r="154" spans="1:47" hidden="1" outlineLevel="3" x14ac:dyDescent="0.25">
      <c r="A154" s="255"/>
      <c r="B154" s="264"/>
      <c r="C154" s="257">
        <f t="shared" si="25"/>
        <v>4</v>
      </c>
      <c r="D154" s="280"/>
      <c r="E154" s="335">
        <v>7</v>
      </c>
      <c r="F154" s="809">
        <f t="shared" si="26"/>
        <v>43922</v>
      </c>
      <c r="G154" s="280"/>
      <c r="H154" s="301"/>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545.88235294117658</v>
      </c>
      <c r="Q154" s="864" cm="1">
        <f t="array" aca="1" ref="Q154" ca="1">INDEX(Q$65:Q$74,$AI154,1)*(1-$AH154)+INDEX(Q$65:Q$74,$AJ154,1)*($AH154)</f>
        <v>0.47514705882352942</v>
      </c>
      <c r="R154" s="864" cm="1">
        <f t="array" aca="1" ref="R154" ca="1">INDEX(R$65:R$74,$AI154,1)*(1-$AH154)+INDEX(R$65:R$74,$AJ154,1)*($AH154)</f>
        <v>0.54132352941176465</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0.10882352941176471</v>
      </c>
      <c r="W154" s="852"/>
      <c r="X154" s="865" cm="1">
        <f t="array" aca="1" ref="X154" ca="1">INDEX(X$65:X$74,$AI154,1)*(1-$AH154)+INDEX(X$65:X$74,$AJ154,1)*($AH154)</f>
        <v>0.72411764705882353</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0.58823529411764708</v>
      </c>
      <c r="AI154" s="852">
        <f t="shared" si="32"/>
        <v>10</v>
      </c>
      <c r="AJ154" s="852">
        <f t="shared" si="33"/>
        <v>1</v>
      </c>
      <c r="AK154" s="849" t="str">
        <f t="shared" si="27"/>
        <v>Dry</v>
      </c>
      <c r="AL154" s="852">
        <f t="shared" si="29"/>
        <v>144</v>
      </c>
      <c r="AM154" s="852"/>
      <c r="AN154" s="857">
        <f t="shared" si="24"/>
        <v>43614</v>
      </c>
      <c r="AO154" s="857">
        <f t="shared" si="28"/>
        <v>43684</v>
      </c>
      <c r="AP154" s="858">
        <f>INDEX(Periods!$F$21:$O$31,INDEX(Annual!EndGS,1,$E154+2)+2,$E154+2)</f>
        <v>43770</v>
      </c>
      <c r="AQ154" s="280"/>
      <c r="AR154" s="267"/>
      <c r="AS154" s="255"/>
      <c r="AT154" s="255"/>
      <c r="AU154" s="255"/>
    </row>
    <row r="155" spans="1:47" outlineLevel="2" collapsed="1" x14ac:dyDescent="0.25">
      <c r="A155" s="255"/>
      <c r="B155" s="264"/>
      <c r="C155" s="257">
        <f t="shared" ref="C155" si="35">INT($C$29)+2</f>
        <v>3</v>
      </c>
      <c r="D155" s="280"/>
      <c r="E155" s="335">
        <v>8</v>
      </c>
      <c r="F155" s="809">
        <f t="shared" si="26"/>
        <v>43936</v>
      </c>
      <c r="G155" s="280"/>
      <c r="H155" s="301"/>
      <c r="I155" s="511" t="s">
        <v>761</v>
      </c>
      <c r="J155" s="511">
        <v>0</v>
      </c>
      <c r="K155" s="835">
        <f>INDEX(Periods!$F$21:$O$30,J155+1,$E155+2)</f>
        <v>43572</v>
      </c>
      <c r="L155" s="836">
        <f t="shared" ca="1" si="23"/>
        <v>21</v>
      </c>
      <c r="M155" s="512"/>
      <c r="N155" s="513"/>
      <c r="O155" s="733" cm="1">
        <f t="array" aca="1" ref="O155" ca="1">INDEX(O$65:O$74,$AI155,1)*(1-$AH155)+INDEX(O$65:O$74,$AJ155,1)*($AH155)</f>
        <v>200</v>
      </c>
      <c r="P155" s="733"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3">
        <f t="shared" si="24"/>
        <v>43614</v>
      </c>
      <c r="AO155" s="843">
        <f t="shared" si="28"/>
        <v>43684</v>
      </c>
      <c r="AP155" s="845">
        <f>INDEX(Periods!$F$21:$O$31,INDEX(Annual!EndGS,1,$E155+2)+2,$E155+2)</f>
        <v>43770</v>
      </c>
      <c r="AQ155" s="280"/>
      <c r="AR155" s="267"/>
      <c r="AS155" s="255"/>
      <c r="AT155" s="255"/>
      <c r="AU155" s="255"/>
    </row>
    <row r="156" spans="1:47" hidden="1" outlineLevel="3" collapsed="1" x14ac:dyDescent="0.25">
      <c r="A156" s="255"/>
      <c r="B156" s="264"/>
      <c r="C156" s="257">
        <f t="shared" si="25"/>
        <v>4</v>
      </c>
      <c r="D156" s="280"/>
      <c r="E156" s="335">
        <v>8</v>
      </c>
      <c r="F156" s="809">
        <f t="shared" si="26"/>
        <v>43957</v>
      </c>
      <c r="G156" s="280"/>
      <c r="H156" s="301"/>
      <c r="I156" s="301"/>
      <c r="J156" s="301">
        <v>1</v>
      </c>
      <c r="K156" s="480">
        <f>INDEX(Periods!$F$21:$O$30,J156+1,$E156+2)</f>
        <v>43593</v>
      </c>
      <c r="L156" s="846">
        <f t="shared" ca="1" si="23"/>
        <v>21</v>
      </c>
      <c r="M156" s="861"/>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8">
        <f>INDEX(Periods!$F$21:$O$31,INDEX(Annual!EndGS,1,$E156+2)+2,$E156+2)</f>
        <v>43770</v>
      </c>
      <c r="AQ156" s="280"/>
      <c r="AR156" s="267"/>
      <c r="AS156" s="255"/>
      <c r="AT156" s="255"/>
      <c r="AU156" s="255"/>
    </row>
    <row r="157" spans="1:47" hidden="1" outlineLevel="3" x14ac:dyDescent="0.25">
      <c r="A157" s="255"/>
      <c r="B157" s="264"/>
      <c r="C157" s="257">
        <f t="shared" si="25"/>
        <v>4</v>
      </c>
      <c r="D157" s="280"/>
      <c r="E157" s="335">
        <v>8</v>
      </c>
      <c r="F157" s="809">
        <f t="shared" si="26"/>
        <v>43614</v>
      </c>
      <c r="G157" s="280"/>
      <c r="H157" s="301"/>
      <c r="I157" s="301"/>
      <c r="J157" s="301">
        <v>2</v>
      </c>
      <c r="K157" s="480">
        <f>INDEX(Periods!$F$21:$O$30,J157+1,$E157+2)</f>
        <v>43614</v>
      </c>
      <c r="L157" s="846">
        <f t="shared" ca="1" si="23"/>
        <v>70</v>
      </c>
      <c r="M157" s="861"/>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8">
        <f>INDEX(Periods!$F$21:$O$31,INDEX(Annual!EndGS,1,$E157+2)+2,$E157+2)</f>
        <v>43770</v>
      </c>
      <c r="AQ157" s="280"/>
      <c r="AR157" s="267"/>
      <c r="AS157" s="255"/>
      <c r="AT157" s="255"/>
      <c r="AU157" s="255"/>
    </row>
    <row r="158" spans="1:47" hidden="1" outlineLevel="3" x14ac:dyDescent="0.25">
      <c r="A158" s="255"/>
      <c r="B158" s="264"/>
      <c r="C158" s="257">
        <f t="shared" si="25"/>
        <v>4</v>
      </c>
      <c r="D158" s="280"/>
      <c r="E158" s="335">
        <v>8</v>
      </c>
      <c r="F158" s="809">
        <f t="shared" si="26"/>
        <v>43684</v>
      </c>
      <c r="G158" s="280"/>
      <c r="H158" s="301"/>
      <c r="I158" s="301"/>
      <c r="J158" s="301">
        <v>3</v>
      </c>
      <c r="K158" s="480">
        <f>INDEX(Periods!$F$21:$O$30,J158+1,$E158+2)</f>
        <v>43684</v>
      </c>
      <c r="L158" s="846">
        <f t="shared" ca="1" si="23"/>
        <v>49</v>
      </c>
      <c r="M158" s="861"/>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150</v>
      </c>
      <c r="AC158" s="806" cm="1">
        <f t="array" aca="1" ref="AC158" ca="1">INDEX(AC$65:AC$74,$AI158,1)*(1-$AH158)+INDEX(AC$65:AC$74,$AJ158,1)*($AH158)</f>
        <v>150</v>
      </c>
      <c r="AD158" s="806" cm="1">
        <f t="array" aca="1" ref="AD158" ca="1">INDEX(AD$65:AD$74,$AI158,1)*(1-$AH158)+INDEX(AD$65:AD$74,$AJ158,1)*($AH158)</f>
        <v>100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8">
        <f>INDEX(Periods!$F$21:$O$31,INDEX(Annual!EndGS,1,$E158+2)+2,$E158+2)</f>
        <v>43770</v>
      </c>
      <c r="AQ158" s="280"/>
      <c r="AR158" s="267"/>
      <c r="AS158" s="255"/>
      <c r="AT158" s="255"/>
      <c r="AU158" s="255"/>
    </row>
    <row r="159" spans="1:47" hidden="1" outlineLevel="3" x14ac:dyDescent="0.25">
      <c r="A159" s="255"/>
      <c r="B159" s="264"/>
      <c r="C159" s="257">
        <f t="shared" si="25"/>
        <v>4</v>
      </c>
      <c r="D159" s="280"/>
      <c r="E159" s="335">
        <v>8</v>
      </c>
      <c r="F159" s="809">
        <f t="shared" si="26"/>
        <v>43733</v>
      </c>
      <c r="G159" s="280"/>
      <c r="H159" s="301"/>
      <c r="I159" s="301"/>
      <c r="J159" s="301">
        <v>4</v>
      </c>
      <c r="K159" s="480">
        <f>INDEX(Periods!$F$21:$O$30,J159+1,$E159+2)</f>
        <v>43733</v>
      </c>
      <c r="L159" s="846">
        <f t="shared" ca="1" si="23"/>
        <v>20</v>
      </c>
      <c r="M159" s="861"/>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29" cm="1">
        <f t="array" aca="1" ref="X159" ca="1">INDEX(X$65:X$74,$AI159,1)*(1-$AH159)+INDEX(X$65:X$74,$AJ159,1)*($AH159)</f>
        <v>0.75</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150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8">
        <f>INDEX(Periods!$F$21:$O$31,INDEX(Annual!EndGS,1,$E159+2)+2,$E159+2)</f>
        <v>43770</v>
      </c>
      <c r="AQ159" s="280"/>
      <c r="AR159" s="267"/>
      <c r="AS159" s="255"/>
      <c r="AT159" s="255"/>
      <c r="AU159" s="255"/>
    </row>
    <row r="160" spans="1:47" hidden="1" outlineLevel="3" x14ac:dyDescent="0.25">
      <c r="A160" s="255"/>
      <c r="B160" s="264"/>
      <c r="C160" s="257">
        <f t="shared" si="25"/>
        <v>4</v>
      </c>
      <c r="D160" s="280"/>
      <c r="E160" s="335">
        <v>8</v>
      </c>
      <c r="F160" s="809">
        <f t="shared" si="26"/>
        <v>43753</v>
      </c>
      <c r="G160" s="280"/>
      <c r="H160" s="301"/>
      <c r="I160" s="301"/>
      <c r="J160" s="301">
        <v>5</v>
      </c>
      <c r="K160" s="480">
        <f>INDEX(Periods!$F$21:$O$30,J160+1,$E160+2)</f>
        <v>43753</v>
      </c>
      <c r="L160" s="846">
        <f t="shared" ca="1" si="23"/>
        <v>17</v>
      </c>
      <c r="M160" s="861"/>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8">
        <f>INDEX(Periods!$F$21:$O$31,INDEX(Annual!EndGS,1,$E160+2)+2,$E160+2)</f>
        <v>43770</v>
      </c>
      <c r="AQ160" s="280"/>
      <c r="AR160" s="267"/>
      <c r="AS160" s="255"/>
      <c r="AT160" s="255"/>
      <c r="AU160" s="255"/>
    </row>
    <row r="161" spans="1:47" hidden="1" outlineLevel="3" x14ac:dyDescent="0.25">
      <c r="A161" s="255"/>
      <c r="B161" s="264"/>
      <c r="C161" s="257">
        <f t="shared" si="25"/>
        <v>4</v>
      </c>
      <c r="D161" s="280"/>
      <c r="E161" s="335">
        <v>8</v>
      </c>
      <c r="F161" s="809">
        <f t="shared" si="26"/>
        <v>43770</v>
      </c>
      <c r="G161" s="280"/>
      <c r="H161" s="301"/>
      <c r="I161" s="301"/>
      <c r="J161" s="301">
        <v>6</v>
      </c>
      <c r="K161" s="480">
        <f>INDEX(Periods!$F$21:$O$30,J161+1,$E161+2)</f>
        <v>43770</v>
      </c>
      <c r="L161" s="846">
        <f t="shared" ref="L161:L164" ca="1" si="36">IF(K162-K161&gt;0,K162-K161,OFFSET(K162,-i_p6_len,0)+364-K161)</f>
        <v>82</v>
      </c>
      <c r="M161" s="861"/>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8">
        <f>INDEX(Periods!$F$21:$O$31,INDEX(Annual!EndGS,1,$E161+2)+2,$E161+2)</f>
        <v>43770</v>
      </c>
      <c r="AQ161" s="280"/>
      <c r="AR161" s="267"/>
      <c r="AS161" s="255"/>
      <c r="AT161" s="255"/>
      <c r="AU161" s="255"/>
    </row>
    <row r="162" spans="1:47" hidden="1" outlineLevel="3" x14ac:dyDescent="0.25">
      <c r="A162" s="255"/>
      <c r="B162" s="264"/>
      <c r="C162" s="257">
        <f t="shared" si="25"/>
        <v>4</v>
      </c>
      <c r="D162" s="280"/>
      <c r="E162" s="335">
        <v>8</v>
      </c>
      <c r="F162" s="809">
        <f t="shared" si="26"/>
        <v>43852</v>
      </c>
      <c r="G162" s="280"/>
      <c r="H162" s="301"/>
      <c r="I162" s="301"/>
      <c r="J162" s="301">
        <v>7</v>
      </c>
      <c r="K162" s="480">
        <f>INDEX(Periods!$F$21:$O$30,J162+1,$E162+2)</f>
        <v>43852</v>
      </c>
      <c r="L162" s="846">
        <f t="shared" ca="1" si="36"/>
        <v>39</v>
      </c>
      <c r="M162" s="861"/>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8">
        <f>INDEX(Periods!$F$21:$O$31,INDEX(Annual!EndGS,1,$E162+2)+2,$E162+2)</f>
        <v>43770</v>
      </c>
      <c r="AQ162" s="280"/>
      <c r="AR162" s="267"/>
      <c r="AS162" s="255"/>
      <c r="AT162" s="255"/>
      <c r="AU162" s="255"/>
    </row>
    <row r="163" spans="1:47" hidden="1" outlineLevel="3" x14ac:dyDescent="0.25">
      <c r="A163" s="255"/>
      <c r="B163" s="264"/>
      <c r="C163" s="257">
        <f t="shared" si="25"/>
        <v>4</v>
      </c>
      <c r="D163" s="280"/>
      <c r="E163" s="335">
        <v>8</v>
      </c>
      <c r="F163" s="809">
        <f t="shared" si="26"/>
        <v>43891</v>
      </c>
      <c r="G163" s="280"/>
      <c r="H163" s="301"/>
      <c r="I163" s="301"/>
      <c r="J163" s="301">
        <v>8</v>
      </c>
      <c r="K163" s="480">
        <f>INDEX(Periods!$F$21:$O$30,J163+1,$E163+2)</f>
        <v>43891</v>
      </c>
      <c r="L163" s="846">
        <f t="shared" ca="1" si="36"/>
        <v>31</v>
      </c>
      <c r="M163" s="861"/>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8">
        <f>INDEX(Periods!$F$21:$O$31,INDEX(Annual!EndGS,1,$E163+2)+2,$E163+2)</f>
        <v>43770</v>
      </c>
      <c r="AQ163" s="280"/>
      <c r="AR163" s="267"/>
      <c r="AS163" s="255"/>
      <c r="AT163" s="255"/>
      <c r="AU163" s="255"/>
    </row>
    <row r="164" spans="1:47" hidden="1" outlineLevel="3" x14ac:dyDescent="0.25">
      <c r="A164" s="255"/>
      <c r="B164" s="264"/>
      <c r="C164" s="257">
        <f t="shared" si="25"/>
        <v>4</v>
      </c>
      <c r="D164" s="280"/>
      <c r="E164" s="335">
        <v>8</v>
      </c>
      <c r="F164" s="809">
        <f t="shared" si="26"/>
        <v>43922</v>
      </c>
      <c r="G164" s="280"/>
      <c r="H164" s="301"/>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545.88235294117658</v>
      </c>
      <c r="Q164" s="864" cm="1">
        <f t="array" aca="1" ref="Q164" ca="1">INDEX(Q$65:Q$74,$AI164,1)*(1-$AH164)+INDEX(Q$65:Q$74,$AJ164,1)*($AH164)</f>
        <v>0.47514705882352942</v>
      </c>
      <c r="R164" s="864" cm="1">
        <f t="array" aca="1" ref="R164" ca="1">INDEX(R$65:R$74,$AI164,1)*(1-$AH164)+INDEX(R$65:R$74,$AJ164,1)*($AH164)</f>
        <v>0.54132352941176465</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0.10882352941176471</v>
      </c>
      <c r="W164" s="852"/>
      <c r="X164" s="865" cm="1">
        <f t="array" aca="1" ref="X164" ca="1">INDEX(X$65:X$74,$AI164,1)*(1-$AH164)+INDEX(X$65:X$74,$AJ164,1)*($AH164)</f>
        <v>0.72411764705882353</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0.58823529411764708</v>
      </c>
      <c r="AI164" s="852">
        <f t="shared" si="32"/>
        <v>10</v>
      </c>
      <c r="AJ164" s="852">
        <f t="shared" si="33"/>
        <v>1</v>
      </c>
      <c r="AK164" s="849" t="str">
        <f t="shared" si="27"/>
        <v>Dry</v>
      </c>
      <c r="AL164" s="852">
        <f t="shared" si="29"/>
        <v>144</v>
      </c>
      <c r="AM164" s="852"/>
      <c r="AN164" s="857">
        <f t="shared" si="24"/>
        <v>43614</v>
      </c>
      <c r="AO164" s="857">
        <f t="shared" si="28"/>
        <v>43684</v>
      </c>
      <c r="AP164" s="858">
        <f>INDEX(Periods!$F$21:$O$31,INDEX(Annual!EndGS,1,$E164+2)+2,$E164+2)</f>
        <v>43770</v>
      </c>
      <c r="AQ164" s="280"/>
      <c r="AR164" s="267"/>
      <c r="AS164" s="255"/>
      <c r="AT164" s="255"/>
      <c r="AU164" s="255"/>
    </row>
    <row r="165" spans="1:47" hidden="1" outlineLevel="3" x14ac:dyDescent="0.25">
      <c r="A165" s="255"/>
      <c r="B165" s="264"/>
      <c r="C165" s="257">
        <f>INT($C$29)+2</f>
        <v>3</v>
      </c>
      <c r="D165" s="280"/>
      <c r="E165" s="335"/>
      <c r="F165" s="335"/>
      <c r="G165" s="280"/>
      <c r="H165" s="301"/>
      <c r="I165" s="466"/>
      <c r="J165" s="466"/>
      <c r="K165" s="82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customHeight="1" outlineLevel="2" collapsed="1"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412</v>
      </c>
      <c r="AR166" s="267"/>
      <c r="AS166" s="255"/>
      <c r="AT166" s="255"/>
      <c r="AU166" s="255"/>
    </row>
    <row r="167" spans="1:47" ht="5.0999999999999996" hidden="1" customHeight="1" outlineLevel="3" x14ac:dyDescent="0.25">
      <c r="A167" s="255"/>
      <c r="B167" s="264"/>
      <c r="C167" s="257">
        <f>INT($C$29)+3.005</f>
        <v>4.0049999999999999</v>
      </c>
      <c r="D167" s="280" t="s">
        <v>408</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25">
      <c r="A168" s="255"/>
      <c r="B168" s="264"/>
      <c r="C168" s="257">
        <f>INT($C$29)+2</f>
        <v>3</v>
      </c>
      <c r="D168" s="280"/>
      <c r="E168" s="335"/>
      <c r="F168" s="335"/>
      <c r="G168" s="280"/>
      <c r="H168" s="301" t="s">
        <v>464</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412</v>
      </c>
      <c r="AR169" s="267"/>
      <c r="AS169" s="255"/>
      <c r="AT169" s="255"/>
      <c r="AU169" s="255"/>
    </row>
    <row r="170" spans="1:47" ht="17.25" outlineLevel="1" x14ac:dyDescent="0.25">
      <c r="A170" s="255"/>
      <c r="B170" s="264"/>
      <c r="C170" s="257">
        <f>INT($C$29)+1</f>
        <v>2</v>
      </c>
      <c r="D170" s="280"/>
      <c r="E170" s="335"/>
      <c r="F170" s="335"/>
      <c r="G170" s="280"/>
      <c r="H170" s="297" t="s">
        <v>465</v>
      </c>
      <c r="I170" s="319"/>
      <c r="J170" s="314" t="s">
        <v>466</v>
      </c>
      <c r="K170" s="270" t="s">
        <v>467</v>
      </c>
      <c r="L170" s="270"/>
      <c r="M170" s="270"/>
      <c r="N170" s="314"/>
      <c r="O170" s="270" t="s">
        <v>468</v>
      </c>
      <c r="P170" s="270"/>
      <c r="Q170" s="270"/>
      <c r="R170" s="270"/>
      <c r="S170" s="270"/>
      <c r="T170" s="270"/>
      <c r="U170" s="811" t="s">
        <v>469</v>
      </c>
      <c r="V170" s="270"/>
      <c r="W170" s="270"/>
      <c r="X170" s="270"/>
      <c r="Y170" s="315"/>
      <c r="Z170" s="315"/>
      <c r="AA170" s="315"/>
      <c r="AB170" s="320"/>
      <c r="AC170" s="315" t="s">
        <v>1226</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25">
      <c r="A171" s="255"/>
      <c r="B171" s="264"/>
      <c r="C171" s="257">
        <f>INT($C$29)+1</f>
        <v>2</v>
      </c>
      <c r="D171" s="280"/>
      <c r="E171" s="335"/>
      <c r="F171" s="335"/>
      <c r="G171" s="280"/>
      <c r="H171" s="297"/>
      <c r="I171" s="319"/>
      <c r="J171" s="314"/>
      <c r="K171" s="314">
        <v>6</v>
      </c>
      <c r="L171" s="314">
        <v>8</v>
      </c>
      <c r="M171" s="314">
        <v>12</v>
      </c>
      <c r="N171" s="314"/>
      <c r="O171" s="314" t="s">
        <v>470</v>
      </c>
      <c r="P171" s="314" t="s">
        <v>471</v>
      </c>
      <c r="Q171" s="314" t="s">
        <v>472</v>
      </c>
      <c r="R171" s="314" t="s">
        <v>888</v>
      </c>
      <c r="S171" s="314" t="s">
        <v>473</v>
      </c>
      <c r="T171" s="314" t="s">
        <v>474</v>
      </c>
      <c r="U171" s="270" t="s">
        <v>475</v>
      </c>
      <c r="V171" s="270"/>
      <c r="W171" s="270"/>
      <c r="X171" s="270"/>
      <c r="Y171" s="315"/>
      <c r="Z171" s="315"/>
      <c r="AA171" s="315"/>
      <c r="AB171" s="320"/>
      <c r="AC171" s="320" t="s">
        <v>1227</v>
      </c>
      <c r="AD171" s="320" t="s">
        <v>1228</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25">
      <c r="A172" s="255"/>
      <c r="B172" s="264"/>
      <c r="C172" s="257">
        <f>INT($C$29)+3.005</f>
        <v>4.0049999999999999</v>
      </c>
      <c r="D172" s="280" t="s">
        <v>408</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25">
      <c r="A173" s="255"/>
      <c r="B173" s="264"/>
      <c r="C173" s="257">
        <f>INT($C$29)+2</f>
        <v>3</v>
      </c>
      <c r="D173" s="280"/>
      <c r="E173" s="335"/>
      <c r="F173" s="335"/>
      <c r="G173" s="280"/>
      <c r="H173" s="301" t="s">
        <v>476</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25">
      <c r="A174" s="255"/>
      <c r="B174" s="264"/>
      <c r="C174" s="257">
        <f>INT($C$29)+2</f>
        <v>3</v>
      </c>
      <c r="D174" s="280"/>
      <c r="E174" s="335"/>
      <c r="F174" s="335"/>
      <c r="G174" s="280"/>
      <c r="H174" s="301" t="s">
        <v>477</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25">
      <c r="A175" s="255"/>
      <c r="B175" s="264"/>
      <c r="C175" s="257">
        <f t="shared" ref="C175:C184" si="40">INT($C$29)+3</f>
        <v>4</v>
      </c>
      <c r="D175" s="280"/>
      <c r="E175" s="335"/>
      <c r="F175" s="335"/>
      <c r="G175" s="280"/>
      <c r="H175" s="301" t="s">
        <v>478</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25">
      <c r="A176" s="255"/>
      <c r="B176" s="264"/>
      <c r="C176" s="257">
        <f t="shared" si="40"/>
        <v>4</v>
      </c>
      <c r="D176" s="280"/>
      <c r="E176" s="335"/>
      <c r="F176" s="335"/>
      <c r="G176" s="280"/>
      <c r="H176" s="301" t="s">
        <v>479</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25">
      <c r="A177" s="255"/>
      <c r="B177" s="264"/>
      <c r="C177" s="257">
        <f t="shared" si="40"/>
        <v>4</v>
      </c>
      <c r="D177" s="280"/>
      <c r="E177" s="335"/>
      <c r="F177" s="335"/>
      <c r="G177" s="280"/>
      <c r="H177" s="301" t="s">
        <v>480</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25">
      <c r="A178" s="255"/>
      <c r="B178" s="264"/>
      <c r="C178" s="257">
        <f t="shared" si="40"/>
        <v>4</v>
      </c>
      <c r="D178" s="280"/>
      <c r="E178" s="335"/>
      <c r="F178" s="335"/>
      <c r="G178" s="280"/>
      <c r="H178" s="301" t="s">
        <v>481</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25">
      <c r="A179" s="255"/>
      <c r="B179" s="264"/>
      <c r="C179" s="257">
        <f t="shared" si="40"/>
        <v>4</v>
      </c>
      <c r="D179" s="280"/>
      <c r="E179" s="335"/>
      <c r="F179" s="335"/>
      <c r="G179" s="280"/>
      <c r="H179" s="301" t="s">
        <v>482</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25">
      <c r="A180" s="255"/>
      <c r="B180" s="264"/>
      <c r="C180" s="257">
        <f t="shared" si="40"/>
        <v>4</v>
      </c>
      <c r="D180" s="280"/>
      <c r="E180" s="335"/>
      <c r="F180" s="335"/>
      <c r="G180" s="280"/>
      <c r="H180" s="301" t="s">
        <v>483</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25">
      <c r="A181" s="255"/>
      <c r="B181" s="264"/>
      <c r="C181" s="257">
        <f t="shared" si="40"/>
        <v>4</v>
      </c>
      <c r="D181" s="280"/>
      <c r="E181" s="335"/>
      <c r="F181" s="335"/>
      <c r="G181" s="280"/>
      <c r="H181" s="301" t="s">
        <v>484</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25">
      <c r="A182" s="255"/>
      <c r="B182" s="264"/>
      <c r="C182" s="257">
        <f t="shared" si="40"/>
        <v>4</v>
      </c>
      <c r="D182" s="280"/>
      <c r="E182" s="335"/>
      <c r="F182" s="335"/>
      <c r="G182" s="280"/>
      <c r="H182" s="301" t="s">
        <v>485</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25">
      <c r="A183" s="255"/>
      <c r="B183" s="264"/>
      <c r="C183" s="257">
        <f t="shared" si="40"/>
        <v>4</v>
      </c>
      <c r="D183" s="280"/>
      <c r="E183" s="335"/>
      <c r="F183" s="335"/>
      <c r="G183" s="280"/>
      <c r="H183" s="301" t="s">
        <v>486</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25">
      <c r="A184" s="255"/>
      <c r="B184" s="264"/>
      <c r="C184" s="257">
        <f t="shared" si="40"/>
        <v>4</v>
      </c>
      <c r="D184" s="280"/>
      <c r="E184" s="335"/>
      <c r="F184" s="335"/>
      <c r="G184" s="280"/>
      <c r="H184" s="301" t="s">
        <v>487</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customHeight="1" outlineLevel="2" collapsed="1"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412</v>
      </c>
      <c r="AR185" s="267"/>
      <c r="AS185" s="255"/>
      <c r="AT185" s="255"/>
      <c r="AU185" s="255"/>
    </row>
    <row r="186" spans="1:47" ht="5.0999999999999996" hidden="1" customHeight="1" outlineLevel="3" x14ac:dyDescent="0.25">
      <c r="A186" s="255"/>
      <c r="B186" s="264"/>
      <c r="C186" s="257">
        <f>INT($C$29)+3.005</f>
        <v>4.0049999999999999</v>
      </c>
      <c r="D186" s="280" t="s">
        <v>408</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25">
      <c r="A187" s="255"/>
      <c r="B187" s="264"/>
      <c r="C187" s="257">
        <f>INT($C$29)+2</f>
        <v>3</v>
      </c>
      <c r="D187" s="280"/>
      <c r="E187" s="335"/>
      <c r="F187" s="335"/>
      <c r="G187" s="280"/>
      <c r="H187" s="301" t="s">
        <v>890</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412</v>
      </c>
      <c r="AR188" s="267"/>
      <c r="AS188" s="255"/>
      <c r="AT188" s="255"/>
      <c r="AU188" s="255"/>
    </row>
    <row r="189" spans="1:47" outlineLevel="1" x14ac:dyDescent="0.25">
      <c r="A189" s="255"/>
      <c r="B189" s="264"/>
      <c r="C189" s="257">
        <f>INT($C$29)+1</f>
        <v>2</v>
      </c>
      <c r="D189" s="280"/>
      <c r="E189" s="335"/>
      <c r="F189" s="335"/>
      <c r="G189" s="280"/>
      <c r="H189" s="297" t="s">
        <v>488</v>
      </c>
      <c r="I189" s="298"/>
      <c r="J189" s="323" t="s">
        <v>382</v>
      </c>
      <c r="K189" s="323" t="s">
        <v>134</v>
      </c>
      <c r="L189" s="323" t="s">
        <v>135</v>
      </c>
      <c r="M189" s="323" t="s">
        <v>136</v>
      </c>
      <c r="N189" s="323" t="s">
        <v>137</v>
      </c>
      <c r="O189" s="323" t="s">
        <v>138</v>
      </c>
      <c r="P189" s="323" t="s">
        <v>139</v>
      </c>
      <c r="Q189" s="323" t="s">
        <v>140</v>
      </c>
      <c r="R189" s="323" t="s">
        <v>141</v>
      </c>
      <c r="S189" s="323" t="s">
        <v>142</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25">
      <c r="A190" s="255"/>
      <c r="B190" s="264"/>
      <c r="C190" s="257">
        <f>INT($C$29)+3.005</f>
        <v>4.0049999999999999</v>
      </c>
      <c r="D190" s="280" t="s">
        <v>408</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outlineLevel="2" x14ac:dyDescent="0.25">
      <c r="A191" s="255"/>
      <c r="B191" s="264"/>
      <c r="C191" s="257">
        <f>INT($C$29)+2</f>
        <v>3</v>
      </c>
      <c r="D191" s="280"/>
      <c r="E191" s="335"/>
      <c r="F191" s="335"/>
      <c r="G191" s="280"/>
      <c r="H191" s="285" t="s">
        <v>490</v>
      </c>
      <c r="I191" s="301"/>
      <c r="J191" s="324">
        <v>50</v>
      </c>
      <c r="K191" s="285"/>
      <c r="L191" s="285"/>
      <c r="M191" s="285" t="s">
        <v>491</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25">
      <c r="A192" s="255"/>
      <c r="B192" s="264"/>
      <c r="C192" s="257">
        <f>INT($C$29)+2</f>
        <v>3</v>
      </c>
      <c r="D192" s="280"/>
      <c r="E192" s="335"/>
      <c r="F192" s="335"/>
      <c r="G192" s="280"/>
      <c r="H192" s="285" t="s">
        <v>1225</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25">
      <c r="A193" s="255"/>
      <c r="B193" s="264"/>
      <c r="C193" s="257">
        <f>INT($C$29)+2</f>
        <v>3</v>
      </c>
      <c r="D193" s="280"/>
      <c r="E193" s="335"/>
      <c r="F193" s="335"/>
      <c r="G193" s="280"/>
      <c r="H193" s="285"/>
      <c r="I193" s="301"/>
      <c r="J193" s="285" t="s">
        <v>492</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25">
      <c r="A194" s="255"/>
      <c r="B194" s="264"/>
      <c r="C194" s="257">
        <f t="shared" ref="C194:C202" si="42">INT($C$29)+3</f>
        <v>4</v>
      </c>
      <c r="D194" s="280"/>
      <c r="E194" s="335"/>
      <c r="F194" s="335"/>
      <c r="G194" s="280"/>
      <c r="H194" s="287" t="s">
        <v>493</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25">
      <c r="A195" s="255"/>
      <c r="B195" s="264"/>
      <c r="C195" s="257">
        <f t="shared" si="42"/>
        <v>4</v>
      </c>
      <c r="D195" s="280"/>
      <c r="E195" s="335"/>
      <c r="F195" s="335"/>
      <c r="G195" s="280"/>
      <c r="H195" s="287" t="s">
        <v>494</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25">
      <c r="A196" s="255"/>
      <c r="B196" s="264"/>
      <c r="C196" s="257">
        <f t="shared" si="42"/>
        <v>4</v>
      </c>
      <c r="D196" s="280"/>
      <c r="E196" s="335"/>
      <c r="F196" s="335"/>
      <c r="G196" s="280"/>
      <c r="H196" s="287" t="s">
        <v>495</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25">
      <c r="A197" s="255"/>
      <c r="B197" s="264"/>
      <c r="C197" s="257">
        <f t="shared" si="42"/>
        <v>4</v>
      </c>
      <c r="D197" s="280"/>
      <c r="E197" s="335"/>
      <c r="F197" s="335"/>
      <c r="G197" s="280"/>
      <c r="H197" s="287" t="s">
        <v>496</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25">
      <c r="A198" s="255"/>
      <c r="B198" s="264"/>
      <c r="C198" s="257">
        <f t="shared" si="42"/>
        <v>4</v>
      </c>
      <c r="D198" s="280"/>
      <c r="E198" s="335"/>
      <c r="F198" s="335"/>
      <c r="G198" s="280"/>
      <c r="H198" s="287" t="s">
        <v>497</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25">
      <c r="A199" s="255"/>
      <c r="B199" s="264"/>
      <c r="C199" s="257">
        <f t="shared" si="42"/>
        <v>4</v>
      </c>
      <c r="D199" s="280"/>
      <c r="E199" s="335"/>
      <c r="F199" s="335"/>
      <c r="G199" s="280"/>
      <c r="H199" s="287" t="s">
        <v>498</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25">
      <c r="A200" s="255"/>
      <c r="B200" s="264"/>
      <c r="C200" s="257">
        <f t="shared" si="42"/>
        <v>4</v>
      </c>
      <c r="D200" s="280"/>
      <c r="E200" s="335"/>
      <c r="F200" s="335"/>
      <c r="G200" s="280"/>
      <c r="H200" s="287" t="s">
        <v>499</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2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25">
      <c r="A202" s="255"/>
      <c r="B202" s="264"/>
      <c r="C202" s="257">
        <f t="shared" si="42"/>
        <v>4</v>
      </c>
      <c r="D202" s="280"/>
      <c r="E202" s="335"/>
      <c r="F202" s="335"/>
      <c r="G202" s="280"/>
      <c r="H202" s="287" t="s">
        <v>500</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412</v>
      </c>
      <c r="AR203" s="267"/>
      <c r="AS203" s="255"/>
      <c r="AT203" s="255"/>
      <c r="AU203" s="255"/>
    </row>
    <row r="204" spans="1:47" outlineLevel="1" x14ac:dyDescent="0.25">
      <c r="A204" s="255"/>
      <c r="B204" s="264"/>
      <c r="C204" s="257">
        <f>INT($C$29)+1</f>
        <v>2</v>
      </c>
      <c r="D204" s="280"/>
      <c r="E204" s="335"/>
      <c r="F204" s="335"/>
      <c r="G204" s="280"/>
      <c r="H204" s="297" t="s">
        <v>501</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25">
      <c r="A205" s="255"/>
      <c r="B205" s="264"/>
      <c r="C205" s="257">
        <f>INT($C$29)+3.005</f>
        <v>4.0049999999999999</v>
      </c>
      <c r="D205" s="280" t="s">
        <v>408</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25">
      <c r="A206" s="255"/>
      <c r="B206" s="264"/>
      <c r="C206" s="257">
        <f>INT($C$29)+2</f>
        <v>3</v>
      </c>
      <c r="D206" s="280"/>
      <c r="E206" s="335"/>
      <c r="F206" s="335"/>
      <c r="G206" s="280"/>
      <c r="H206" s="285" t="s">
        <v>502</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412</v>
      </c>
      <c r="AR207" s="267"/>
      <c r="AS207" s="255"/>
      <c r="AT207" s="255"/>
      <c r="AU207" s="255"/>
    </row>
    <row r="208" spans="1:47" outlineLevel="1" x14ac:dyDescent="0.25">
      <c r="A208" s="255"/>
      <c r="B208" s="264"/>
      <c r="C208" s="257">
        <f>INT($C$29)+1</f>
        <v>2</v>
      </c>
      <c r="D208" s="280"/>
      <c r="E208" s="335"/>
      <c r="F208" s="335"/>
      <c r="G208" s="280"/>
      <c r="H208" s="297" t="s">
        <v>503</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25">
      <c r="A209" s="255"/>
      <c r="B209" s="264"/>
      <c r="C209" s="257">
        <f>INT($C$29)+3.005</f>
        <v>4.0049999999999999</v>
      </c>
      <c r="D209" s="280" t="s">
        <v>408</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25">
      <c r="A210" s="255"/>
      <c r="B210" s="264"/>
      <c r="C210" s="257">
        <f>INT($C$29)+2</f>
        <v>3</v>
      </c>
      <c r="D210" s="280"/>
      <c r="E210" s="335"/>
      <c r="F210" s="335"/>
      <c r="G210" s="280"/>
      <c r="H210" s="285" t="s">
        <v>504</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2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25">
      <c r="A212" s="255"/>
      <c r="B212" s="264"/>
      <c r="C212" s="257">
        <f>INT($C$29)+3</f>
        <v>4</v>
      </c>
      <c r="D212" s="280"/>
      <c r="E212" s="335"/>
      <c r="F212" s="335"/>
      <c r="G212" s="280"/>
      <c r="H212" s="285" t="s">
        <v>505</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25">
      <c r="A213" s="255"/>
      <c r="B213" s="264"/>
      <c r="C213" s="257">
        <f>INT($C$29)+3</f>
        <v>4</v>
      </c>
      <c r="D213" s="280"/>
      <c r="E213" s="335"/>
      <c r="F213" s="335"/>
      <c r="G213" s="280"/>
      <c r="H213" s="285"/>
      <c r="I213" s="301" t="s">
        <v>506</v>
      </c>
      <c r="J213" s="301" t="s">
        <v>507</v>
      </c>
      <c r="K213" s="301" t="s">
        <v>752</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2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412</v>
      </c>
      <c r="AR215" s="267"/>
      <c r="AS215" s="255"/>
      <c r="AT215" s="255"/>
      <c r="AU215" s="255"/>
    </row>
    <row r="216" spans="1:47" ht="30" customHeight="1" outlineLevel="1" x14ac:dyDescent="0.25">
      <c r="A216" s="255"/>
      <c r="B216" s="264"/>
      <c r="C216" s="257">
        <f>INT($C$29)+1</f>
        <v>2</v>
      </c>
      <c r="D216" s="280"/>
      <c r="E216" s="335"/>
      <c r="F216" s="335"/>
      <c r="G216" s="280"/>
      <c r="H216" s="297" t="s">
        <v>950</v>
      </c>
      <c r="I216" s="298"/>
      <c r="J216" s="946" t="s">
        <v>952</v>
      </c>
      <c r="K216" s="946"/>
      <c r="L216" s="946" t="s">
        <v>951</v>
      </c>
      <c r="M216" s="946"/>
      <c r="N216" s="314"/>
      <c r="O216" s="314" t="s">
        <v>975</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25">
      <c r="A217" s="255"/>
      <c r="B217" s="264"/>
      <c r="C217" s="257">
        <f>INT($C$29)+3.005</f>
        <v>4.0049999999999999</v>
      </c>
      <c r="D217" s="280" t="s">
        <v>408</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25">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2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25">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2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2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412</v>
      </c>
      <c r="AR223" s="267"/>
      <c r="AS223" s="255"/>
      <c r="AT223" s="255"/>
      <c r="AU223" s="255"/>
    </row>
    <row r="224" spans="1:47" ht="5.0999999999999996"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120</v>
      </c>
      <c r="AS225" s="255"/>
      <c r="AT225" s="255"/>
      <c r="AU225" s="255"/>
    </row>
    <row r="226" spans="1:47" ht="5.0999999999999996" customHeight="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x14ac:dyDescent="0.25">
      <c r="A232" s="255"/>
      <c r="B232" s="264"/>
      <c r="C232" s="257">
        <v>1.02</v>
      </c>
      <c r="D232" s="268"/>
      <c r="E232" s="328" t="s">
        <v>400</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customHeight="1" outlineLevel="1" x14ac:dyDescent="0.25">
      <c r="A233" s="255"/>
      <c r="B233" s="264"/>
      <c r="C233" s="257">
        <f>INT($C$232)+1.02</f>
        <v>2.02</v>
      </c>
      <c r="D233" s="268"/>
      <c r="E233" s="328" t="s">
        <v>402</v>
      </c>
      <c r="F233" s="332">
        <v>1</v>
      </c>
      <c r="G233" s="273"/>
      <c r="H233" s="274" t="s">
        <v>509</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2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2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25">
      <c r="A237" s="255"/>
      <c r="B237" s="264"/>
      <c r="C237" s="257">
        <f>INT($C$232)+2</f>
        <v>3</v>
      </c>
      <c r="D237" s="265"/>
      <c r="E237" s="335"/>
      <c r="F237" s="335"/>
      <c r="G237" s="265"/>
      <c r="H237" s="279"/>
      <c r="I237" s="279"/>
      <c r="J237" s="279"/>
      <c r="K237" s="336" t="s">
        <v>442</v>
      </c>
      <c r="L237" s="336"/>
      <c r="M237" s="336"/>
      <c r="N237" s="336" t="s">
        <v>443</v>
      </c>
      <c r="O237" s="336"/>
      <c r="P237" s="336"/>
      <c r="Q237" s="336"/>
      <c r="R237" s="336" t="s">
        <v>445</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25">
      <c r="A238" s="255"/>
      <c r="B238" s="264"/>
      <c r="C238" s="257">
        <f>INT($C$232)+2</f>
        <v>3</v>
      </c>
      <c r="D238" s="265"/>
      <c r="E238" s="335"/>
      <c r="F238" s="335"/>
      <c r="G238" s="265"/>
      <c r="H238" s="279"/>
      <c r="I238" s="279"/>
      <c r="J238" s="279"/>
      <c r="K238" s="325" t="s">
        <v>14</v>
      </c>
      <c r="L238" s="325" t="s">
        <v>510</v>
      </c>
      <c r="M238" s="325" t="s">
        <v>4</v>
      </c>
      <c r="N238" s="325" t="s">
        <v>511</v>
      </c>
      <c r="O238" s="325" t="s">
        <v>512</v>
      </c>
      <c r="P238" s="325" t="s">
        <v>513</v>
      </c>
      <c r="Q238" s="325" t="s">
        <v>514</v>
      </c>
      <c r="R238" s="325" t="s">
        <v>511</v>
      </c>
      <c r="S238" s="325" t="s">
        <v>512</v>
      </c>
      <c r="T238" s="325" t="s">
        <v>513</v>
      </c>
      <c r="U238" s="325" t="s">
        <v>514</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85" customHeight="1" outlineLevel="2" collapsed="1" x14ac:dyDescent="0.25">
      <c r="A239" s="255"/>
      <c r="B239" s="264" t="s">
        <v>405</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25">
      <c r="A240" s="255"/>
      <c r="B240" s="264"/>
      <c r="C240" s="257">
        <f>INT(MAX($C$244:$C$357))</f>
        <v>4</v>
      </c>
      <c r="D240" s="280"/>
      <c r="E240" s="335"/>
      <c r="F240" s="335"/>
      <c r="G240" s="280"/>
      <c r="H240" s="335" t="s">
        <v>515</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25">
      <c r="A241" s="255"/>
      <c r="B241" s="264" t="s">
        <v>406</v>
      </c>
      <c r="C241" s="257">
        <f>INT(MAX($C$244:$C$357))+1</f>
        <v>5</v>
      </c>
      <c r="D241" s="280" t="s">
        <v>407</v>
      </c>
      <c r="E241" s="335"/>
      <c r="F241" s="335"/>
      <c r="G241" s="280"/>
      <c r="H241" s="335" t="s">
        <v>516</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25">
      <c r="A242" s="255"/>
      <c r="B242" s="264" t="s">
        <v>406</v>
      </c>
      <c r="C242" s="257">
        <f>INT(MAX($C$244:$C$357))+1</f>
        <v>5</v>
      </c>
      <c r="D242" s="280" t="s">
        <v>407</v>
      </c>
      <c r="E242" s="335"/>
      <c r="F242" s="335"/>
      <c r="G242" s="280"/>
      <c r="H242" s="335" t="s">
        <v>1055</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25">
      <c r="A243" s="255"/>
      <c r="B243" s="264"/>
      <c r="C243" s="257">
        <f>INT($C$232)+1</f>
        <v>2</v>
      </c>
      <c r="D243" s="280"/>
      <c r="E243" s="335"/>
      <c r="F243" s="335"/>
      <c r="G243" s="280"/>
      <c r="H243" s="338" t="s">
        <v>517</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hidden="1" customHeight="1" outlineLevel="3" x14ac:dyDescent="0.25">
      <c r="A244" s="255"/>
      <c r="B244" s="264"/>
      <c r="C244" s="257">
        <f>INT($C$232)+3.005</f>
        <v>4.0049999999999999</v>
      </c>
      <c r="D244" s="280" t="s">
        <v>408</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25">
      <c r="A245" s="255"/>
      <c r="B245" s="264"/>
      <c r="C245" s="257">
        <f>INT($C$232)+2</f>
        <v>3</v>
      </c>
      <c r="D245" s="280"/>
      <c r="E245" s="335"/>
      <c r="F245" s="335"/>
      <c r="G245" s="280"/>
      <c r="H245" s="284" t="s">
        <v>518</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25">
      <c r="A246" s="255"/>
      <c r="B246" s="264"/>
      <c r="C246" s="257">
        <f>INT($C$232)+2</f>
        <v>3</v>
      </c>
      <c r="D246" s="280"/>
      <c r="E246" s="335"/>
      <c r="F246" s="335"/>
      <c r="G246" s="280"/>
      <c r="H246" s="285" t="s">
        <v>519</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2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412</v>
      </c>
      <c r="AR248" s="267"/>
      <c r="AS248" s="255"/>
      <c r="AT248" s="255"/>
      <c r="AU248" s="255"/>
    </row>
    <row r="249" spans="1:47" outlineLevel="1" x14ac:dyDescent="0.25">
      <c r="A249" s="255"/>
      <c r="B249" s="264"/>
      <c r="C249" s="257">
        <f>INT($C$232)+1</f>
        <v>2</v>
      </c>
      <c r="D249" s="280"/>
      <c r="E249" s="335"/>
      <c r="F249" s="335"/>
      <c r="G249" s="280"/>
      <c r="H249" s="338" t="s">
        <v>520</v>
      </c>
      <c r="I249" s="270" t="s">
        <v>521</v>
      </c>
      <c r="J249" s="341"/>
      <c r="K249" s="270" t="s">
        <v>522</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hidden="1" customHeight="1" outlineLevel="3" x14ac:dyDescent="0.25">
      <c r="A250" s="255"/>
      <c r="B250" s="264"/>
      <c r="C250" s="257">
        <f>INT($C$232)+3.005</f>
        <v>4.0049999999999999</v>
      </c>
      <c r="D250" s="280" t="s">
        <v>408</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25">
      <c r="A251" s="255"/>
      <c r="B251" s="264"/>
      <c r="C251" s="257">
        <f>INT($C$232)+2</f>
        <v>3</v>
      </c>
      <c r="D251" s="280"/>
      <c r="E251" s="335"/>
      <c r="F251" s="335"/>
      <c r="G251" s="280"/>
      <c r="H251" s="342" t="s">
        <v>848</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13" t="s">
        <v>524</v>
      </c>
      <c r="AD251" s="914"/>
      <c r="AE251" s="914"/>
      <c r="AF251" s="915"/>
      <c r="AG251" s="285"/>
      <c r="AH251" s="285"/>
      <c r="AI251" s="285"/>
      <c r="AJ251" s="285"/>
      <c r="AK251" s="285"/>
      <c r="AL251" s="285"/>
      <c r="AM251" s="285"/>
      <c r="AN251" s="285"/>
      <c r="AO251" s="285"/>
      <c r="AP251" s="285"/>
      <c r="AQ251" s="280"/>
      <c r="AR251" s="267"/>
      <c r="AS251" s="255"/>
      <c r="AT251" s="255"/>
      <c r="AU251" s="255"/>
    </row>
    <row r="252" spans="1:47" outlineLevel="2" x14ac:dyDescent="0.25">
      <c r="A252" s="255"/>
      <c r="B252" s="264"/>
      <c r="C252" s="257">
        <f>INT($C$232)+2</f>
        <v>3</v>
      </c>
      <c r="D252" s="280"/>
      <c r="E252" s="335"/>
      <c r="F252" s="335"/>
      <c r="G252" s="280"/>
      <c r="H252" s="535" t="s">
        <v>847</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16"/>
      <c r="AD252" s="917"/>
      <c r="AE252" s="917"/>
      <c r="AF252" s="918"/>
      <c r="AG252" s="285"/>
      <c r="AH252" s="285"/>
      <c r="AI252" s="285"/>
      <c r="AJ252" s="285"/>
      <c r="AK252" s="285"/>
      <c r="AL252" s="285"/>
      <c r="AM252" s="285"/>
      <c r="AN252" s="285"/>
      <c r="AO252" s="285"/>
      <c r="AP252" s="285"/>
      <c r="AQ252" s="280"/>
      <c r="AR252" s="267"/>
      <c r="AS252" s="255"/>
      <c r="AT252" s="255"/>
      <c r="AU252" s="255"/>
    </row>
    <row r="253" spans="1:47" outlineLevel="2" x14ac:dyDescent="0.25">
      <c r="A253" s="255"/>
      <c r="B253" s="264"/>
      <c r="C253" s="257">
        <f>INT($C$232)+2</f>
        <v>3</v>
      </c>
      <c r="D253" s="280"/>
      <c r="E253" s="335"/>
      <c r="F253" s="335"/>
      <c r="G253" s="280"/>
      <c r="H253" s="345" t="s">
        <v>846</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9"/>
      <c r="AD253" s="920"/>
      <c r="AE253" s="920"/>
      <c r="AF253" s="921"/>
      <c r="AG253" s="301"/>
      <c r="AH253" s="301"/>
      <c r="AI253" s="301"/>
      <c r="AJ253" s="301"/>
      <c r="AK253" s="301"/>
      <c r="AL253" s="301"/>
      <c r="AM253" s="301"/>
      <c r="AN253" s="301"/>
      <c r="AO253" s="301"/>
      <c r="AP253" s="301"/>
      <c r="AQ253" s="280"/>
      <c r="AR253" s="267"/>
      <c r="AS253" s="255"/>
      <c r="AT253" s="255"/>
      <c r="AU253" s="255"/>
    </row>
    <row r="254" spans="1:47" outlineLevel="2" x14ac:dyDescent="0.25">
      <c r="A254" s="255"/>
      <c r="B254" s="264"/>
      <c r="C254" s="257">
        <f>INT($C$232)+3</f>
        <v>4</v>
      </c>
      <c r="D254" s="280"/>
      <c r="E254" s="335"/>
      <c r="F254" s="335"/>
      <c r="G254" s="280"/>
      <c r="H254" s="284" t="s">
        <v>525</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13" t="s">
        <v>1112</v>
      </c>
      <c r="AD254" s="914"/>
      <c r="AE254" s="914"/>
      <c r="AF254" s="915"/>
      <c r="AG254" s="285"/>
      <c r="AH254" s="285"/>
      <c r="AI254" s="285"/>
      <c r="AJ254" s="285"/>
      <c r="AK254" s="285"/>
      <c r="AL254" s="285"/>
      <c r="AM254" s="285"/>
      <c r="AN254" s="285"/>
      <c r="AO254" s="285"/>
      <c r="AP254" s="285"/>
      <c r="AQ254" s="280"/>
      <c r="AR254" s="267"/>
      <c r="AS254" s="255"/>
      <c r="AT254" s="255"/>
      <c r="AU254" s="255"/>
    </row>
    <row r="255" spans="1:47" outlineLevel="2" x14ac:dyDescent="0.25">
      <c r="A255" s="255"/>
      <c r="B255" s="264"/>
      <c r="C255" s="257">
        <f>INT($C$232)+3</f>
        <v>4</v>
      </c>
      <c r="D255" s="280"/>
      <c r="E255" s="335"/>
      <c r="F255" s="335"/>
      <c r="G255" s="280"/>
      <c r="H255" s="285" t="s">
        <v>526</v>
      </c>
      <c r="I255" s="285">
        <f>YEAR(MIN(N251:Q253)+MIN(R354:U356))</f>
        <v>2019</v>
      </c>
      <c r="J255" s="285"/>
      <c r="K255" s="285"/>
      <c r="L255" s="285"/>
      <c r="M255" s="285"/>
      <c r="N255" s="285"/>
      <c r="O255" s="285"/>
      <c r="P255" s="285"/>
      <c r="Q255" s="285"/>
      <c r="R255" s="285"/>
      <c r="S255" s="285"/>
      <c r="T255" s="285"/>
      <c r="U255" s="285"/>
      <c r="V255" s="285"/>
      <c r="W255" s="572" t="s">
        <v>523</v>
      </c>
      <c r="X255" s="285"/>
      <c r="Y255" s="285"/>
      <c r="Z255" s="285"/>
      <c r="AA255" s="285"/>
      <c r="AB255" s="285"/>
      <c r="AC255" s="919"/>
      <c r="AD255" s="920"/>
      <c r="AE255" s="920"/>
      <c r="AF255" s="921"/>
      <c r="AG255" s="285"/>
      <c r="AH255" s="285"/>
      <c r="AI255" s="285"/>
      <c r="AJ255" s="285"/>
      <c r="AK255" s="285"/>
      <c r="AL255" s="285"/>
      <c r="AM255" s="285"/>
      <c r="AN255" s="285"/>
      <c r="AO255" s="285"/>
      <c r="AP255" s="285"/>
      <c r="AQ255" s="280"/>
      <c r="AR255" s="267"/>
      <c r="AS255" s="255"/>
      <c r="AT255" s="255"/>
      <c r="AU255" s="255"/>
    </row>
    <row r="256" spans="1:47" outlineLevel="2" x14ac:dyDescent="0.25">
      <c r="A256" s="255"/>
      <c r="B256" s="264"/>
      <c r="C256" s="257">
        <f>INT($C$232)+2</f>
        <v>3</v>
      </c>
      <c r="D256" s="280"/>
      <c r="E256" s="335" t="s">
        <v>527</v>
      </c>
      <c r="F256" s="335"/>
      <c r="G256" s="280"/>
      <c r="H256" s="348" t="s">
        <v>528</v>
      </c>
      <c r="I256" s="308" t="s">
        <v>529</v>
      </c>
      <c r="J256" s="349"/>
      <c r="K256" s="288">
        <f>COUNTA($H$257:$H$312)</f>
        <v>3</v>
      </c>
      <c r="L256" s="288">
        <f>COUNTA($I$257:$I$312)/K256</f>
        <v>8</v>
      </c>
      <c r="M256" s="350">
        <v>-8</v>
      </c>
      <c r="N256" s="308" t="s">
        <v>810</v>
      </c>
      <c r="O256" s="308"/>
      <c r="P256" s="308"/>
      <c r="Q256" s="308"/>
      <c r="R256" s="308" t="s">
        <v>530</v>
      </c>
      <c r="S256" s="308"/>
      <c r="T256" s="308"/>
      <c r="U256" s="308"/>
      <c r="V256" s="285"/>
      <c r="W256" s="351" t="s">
        <v>531</v>
      </c>
      <c r="X256" s="351" t="s">
        <v>532</v>
      </c>
      <c r="Y256" s="351" t="s">
        <v>533</v>
      </c>
      <c r="Z256" s="351" t="s">
        <v>534</v>
      </c>
      <c r="AA256" s="352"/>
      <c r="AB256" s="285"/>
      <c r="AC256" s="351" t="s">
        <v>531</v>
      </c>
      <c r="AD256" s="351" t="s">
        <v>532</v>
      </c>
      <c r="AE256" s="351" t="s">
        <v>533</v>
      </c>
      <c r="AF256" s="351" t="s">
        <v>534</v>
      </c>
      <c r="AG256" s="285"/>
      <c r="AH256" s="285"/>
      <c r="AI256" s="285"/>
      <c r="AJ256" s="285"/>
      <c r="AK256" s="285"/>
      <c r="AL256" s="285"/>
      <c r="AM256" s="285"/>
      <c r="AN256" s="285"/>
      <c r="AO256" s="285"/>
      <c r="AP256" s="285"/>
      <c r="AQ256" s="280"/>
      <c r="AR256" s="267"/>
      <c r="AS256" s="255"/>
      <c r="AT256" s="255"/>
      <c r="AU256" s="255"/>
    </row>
    <row r="257" spans="1:47" outlineLevel="2" collapsed="1" x14ac:dyDescent="0.25">
      <c r="A257" s="255"/>
      <c r="B257" s="264"/>
      <c r="C257" s="257">
        <f>INT($C$232)+2</f>
        <v>3</v>
      </c>
      <c r="D257" s="280"/>
      <c r="E257" s="335">
        <v>1</v>
      </c>
      <c r="F257" s="335"/>
      <c r="G257" s="280"/>
      <c r="H257" s="301" t="str">
        <f>H$251</f>
        <v>Aut</v>
      </c>
      <c r="I257" s="353">
        <v>0</v>
      </c>
      <c r="J257" s="354" t="s">
        <v>535</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25">
      <c r="A258" s="255"/>
      <c r="B258" s="264"/>
      <c r="C258" s="257">
        <f>INT($C$232)+3</f>
        <v>4</v>
      </c>
      <c r="D258" s="280"/>
      <c r="E258" s="335">
        <v>1</v>
      </c>
      <c r="F258" s="335"/>
      <c r="G258" s="280"/>
      <c r="H258" s="285"/>
      <c r="I258" s="353">
        <v>1</v>
      </c>
      <c r="J258" s="363" t="s">
        <v>536</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25">
      <c r="A259" s="255"/>
      <c r="B259" s="264"/>
      <c r="C259" s="257">
        <f t="shared" ref="C259:C264" si="53">INT($C$232+3)</f>
        <v>4</v>
      </c>
      <c r="D259" s="280"/>
      <c r="E259" s="335">
        <v>1</v>
      </c>
      <c r="F259" s="335"/>
      <c r="G259" s="280"/>
      <c r="H259" s="285"/>
      <c r="I259" s="353">
        <v>2</v>
      </c>
      <c r="J259" s="369" t="s">
        <v>537</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25">
      <c r="A260" s="255"/>
      <c r="B260" s="264"/>
      <c r="C260" s="257">
        <f t="shared" si="53"/>
        <v>4</v>
      </c>
      <c r="D260" s="280"/>
      <c r="E260" s="335">
        <v>1</v>
      </c>
      <c r="F260" s="335"/>
      <c r="G260" s="280"/>
      <c r="H260" s="285"/>
      <c r="I260" s="285">
        <v>3</v>
      </c>
      <c r="J260" s="284" t="s">
        <v>538</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25">
      <c r="A261" s="255"/>
      <c r="B261" s="264"/>
      <c r="C261" s="257">
        <f t="shared" si="53"/>
        <v>4</v>
      </c>
      <c r="D261" s="280"/>
      <c r="E261" s="335">
        <v>1</v>
      </c>
      <c r="F261" s="335"/>
      <c r="G261" s="280"/>
      <c r="H261" s="285"/>
      <c r="I261" s="285">
        <v>4</v>
      </c>
      <c r="J261" s="285" t="s">
        <v>539</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25">
      <c r="A262" s="255"/>
      <c r="B262" s="264"/>
      <c r="C262" s="257">
        <f t="shared" si="53"/>
        <v>4</v>
      </c>
      <c r="D262" s="280"/>
      <c r="E262" s="335">
        <v>1</v>
      </c>
      <c r="F262" s="335"/>
      <c r="G262" s="280"/>
      <c r="H262" s="285"/>
      <c r="I262" s="285">
        <v>5</v>
      </c>
      <c r="J262" s="285" t="s">
        <v>540</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25">
      <c r="A263" s="255"/>
      <c r="B263" s="264"/>
      <c r="C263" s="257">
        <f t="shared" si="53"/>
        <v>4</v>
      </c>
      <c r="D263" s="280"/>
      <c r="E263" s="335">
        <v>1</v>
      </c>
      <c r="F263" s="335"/>
      <c r="G263" s="280"/>
      <c r="H263" s="285"/>
      <c r="I263" s="285">
        <v>6</v>
      </c>
      <c r="J263" s="285" t="s">
        <v>541</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25">
      <c r="A264" s="255"/>
      <c r="B264" s="264"/>
      <c r="C264" s="257">
        <f t="shared" si="53"/>
        <v>4</v>
      </c>
      <c r="D264" s="280"/>
      <c r="E264" s="335">
        <v>1</v>
      </c>
      <c r="F264" s="335"/>
      <c r="G264" s="280"/>
      <c r="H264" s="285"/>
      <c r="I264" s="285">
        <v>7</v>
      </c>
      <c r="J264" s="285" t="s">
        <v>542</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25">
      <c r="A265" s="255"/>
      <c r="B265" s="264"/>
      <c r="C265" s="257">
        <f>INT($C$232)+2</f>
        <v>3</v>
      </c>
      <c r="D265" s="280"/>
      <c r="E265" s="335">
        <v>2</v>
      </c>
      <c r="F265" s="335"/>
      <c r="G265" s="280"/>
      <c r="H265" s="301" t="str">
        <f>H$252</f>
        <v>Win</v>
      </c>
      <c r="I265" s="285">
        <v>0</v>
      </c>
      <c r="J265" s="354" t="s">
        <v>535</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25">
      <c r="A266" s="255"/>
      <c r="B266" s="264"/>
      <c r="C266" s="257">
        <f>INT($C$232)+3</f>
        <v>4</v>
      </c>
      <c r="D266" s="280"/>
      <c r="E266" s="335">
        <v>2</v>
      </c>
      <c r="F266" s="335"/>
      <c r="G266" s="280"/>
      <c r="H266" s="285"/>
      <c r="I266" s="285">
        <v>1</v>
      </c>
      <c r="J266" s="363" t="s">
        <v>536</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25">
      <c r="A267" s="255"/>
      <c r="B267" s="264"/>
      <c r="C267" s="257">
        <f t="shared" ref="C267:C272" si="55">INT($C$232+3)</f>
        <v>4</v>
      </c>
      <c r="D267" s="280"/>
      <c r="E267" s="335">
        <v>2</v>
      </c>
      <c r="F267" s="335"/>
      <c r="G267" s="280"/>
      <c r="H267" s="285"/>
      <c r="I267" s="285">
        <v>2</v>
      </c>
      <c r="J267" s="363" t="s">
        <v>543</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25">
      <c r="A268" s="255"/>
      <c r="B268" s="264"/>
      <c r="C268" s="257">
        <f t="shared" si="55"/>
        <v>4</v>
      </c>
      <c r="D268" s="280"/>
      <c r="E268" s="335">
        <v>2</v>
      </c>
      <c r="F268" s="335"/>
      <c r="G268" s="280"/>
      <c r="H268" s="285"/>
      <c r="I268" s="285">
        <v>3</v>
      </c>
      <c r="J268" s="363" t="s">
        <v>544</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25">
      <c r="A269" s="255"/>
      <c r="B269" s="264"/>
      <c r="C269" s="257">
        <f t="shared" si="55"/>
        <v>4</v>
      </c>
      <c r="D269" s="280"/>
      <c r="E269" s="335">
        <v>2</v>
      </c>
      <c r="F269" s="335"/>
      <c r="G269" s="280"/>
      <c r="H269" s="285"/>
      <c r="I269" s="285">
        <v>4</v>
      </c>
      <c r="J269" s="363" t="s">
        <v>545</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25">
      <c r="A270" s="255"/>
      <c r="B270" s="264"/>
      <c r="C270" s="257">
        <f t="shared" si="55"/>
        <v>4</v>
      </c>
      <c r="D270" s="280"/>
      <c r="E270" s="335">
        <v>2</v>
      </c>
      <c r="F270" s="335"/>
      <c r="G270" s="280"/>
      <c r="H270" s="285"/>
      <c r="I270" s="285">
        <v>5</v>
      </c>
      <c r="J270" s="363" t="s">
        <v>546</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25">
      <c r="A271" s="255"/>
      <c r="B271" s="264"/>
      <c r="C271" s="257">
        <f t="shared" si="55"/>
        <v>4</v>
      </c>
      <c r="D271" s="280"/>
      <c r="E271" s="335">
        <v>2</v>
      </c>
      <c r="F271" s="335"/>
      <c r="G271" s="280"/>
      <c r="H271" s="285"/>
      <c r="I271" s="285">
        <v>6</v>
      </c>
      <c r="J271" s="363" t="s">
        <v>547</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25">
      <c r="A272" s="255"/>
      <c r="B272" s="264"/>
      <c r="C272" s="257">
        <f t="shared" si="55"/>
        <v>4</v>
      </c>
      <c r="D272" s="280"/>
      <c r="E272" s="335">
        <v>2</v>
      </c>
      <c r="F272" s="335"/>
      <c r="G272" s="280"/>
      <c r="H272" s="285"/>
      <c r="I272" s="285">
        <v>7</v>
      </c>
      <c r="J272" s="537" t="s">
        <v>548</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25">
      <c r="A273" s="255"/>
      <c r="B273" s="264"/>
      <c r="C273" s="257">
        <f>INT($C$232)+2</f>
        <v>3</v>
      </c>
      <c r="D273" s="280"/>
      <c r="E273" s="335">
        <v>3</v>
      </c>
      <c r="F273" s="335"/>
      <c r="G273" s="280"/>
      <c r="H273" s="301" t="str">
        <f>H$253</f>
        <v>Spr</v>
      </c>
      <c r="I273" s="353">
        <v>0</v>
      </c>
      <c r="J273" s="538" t="s">
        <v>535</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25">
      <c r="A274" s="255"/>
      <c r="B274" s="264"/>
      <c r="C274" s="257">
        <f>INT($C$232)+3</f>
        <v>4</v>
      </c>
      <c r="D274" s="280"/>
      <c r="E274" s="335">
        <v>3</v>
      </c>
      <c r="F274" s="335"/>
      <c r="G274" s="280"/>
      <c r="H274" s="285"/>
      <c r="I274" s="353">
        <v>1</v>
      </c>
      <c r="J274" s="285" t="s">
        <v>536</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25">
      <c r="A275" s="255"/>
      <c r="B275" s="264"/>
      <c r="C275" s="257">
        <f t="shared" ref="C275:C280" si="62">INT($C$232+3)</f>
        <v>4</v>
      </c>
      <c r="D275" s="280"/>
      <c r="E275" s="335">
        <v>3</v>
      </c>
      <c r="F275" s="335"/>
      <c r="G275" s="280"/>
      <c r="H275" s="285"/>
      <c r="I275" s="353">
        <v>2</v>
      </c>
      <c r="J275" s="285" t="s">
        <v>543</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25">
      <c r="A276" s="255"/>
      <c r="B276" s="264"/>
      <c r="C276" s="257">
        <f t="shared" si="62"/>
        <v>4</v>
      </c>
      <c r="D276" s="280"/>
      <c r="E276" s="335">
        <v>3</v>
      </c>
      <c r="F276" s="335"/>
      <c r="G276" s="280"/>
      <c r="H276" s="285"/>
      <c r="I276" s="353">
        <v>3</v>
      </c>
      <c r="J276" s="285" t="s">
        <v>544</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25">
      <c r="A277" s="255"/>
      <c r="B277" s="264"/>
      <c r="C277" s="257">
        <f t="shared" si="62"/>
        <v>4</v>
      </c>
      <c r="D277" s="280"/>
      <c r="E277" s="335">
        <v>3</v>
      </c>
      <c r="F277" s="335"/>
      <c r="G277" s="280"/>
      <c r="H277" s="285"/>
      <c r="I277" s="353">
        <v>4</v>
      </c>
      <c r="J277" s="285" t="s">
        <v>545</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25">
      <c r="A278" s="255"/>
      <c r="B278" s="264"/>
      <c r="C278" s="257">
        <f t="shared" si="62"/>
        <v>4</v>
      </c>
      <c r="D278" s="280"/>
      <c r="E278" s="335">
        <v>3</v>
      </c>
      <c r="F278" s="335"/>
      <c r="G278" s="280"/>
      <c r="H278" s="285"/>
      <c r="I278" s="353">
        <v>5</v>
      </c>
      <c r="J278" s="285" t="s">
        <v>546</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25">
      <c r="A279" s="255"/>
      <c r="B279" s="264"/>
      <c r="C279" s="257">
        <f t="shared" si="62"/>
        <v>4</v>
      </c>
      <c r="D279" s="280"/>
      <c r="E279" s="335">
        <v>3</v>
      </c>
      <c r="F279" s="335"/>
      <c r="G279" s="280"/>
      <c r="H279" s="285"/>
      <c r="I279" s="353">
        <v>6</v>
      </c>
      <c r="J279" s="285" t="s">
        <v>547</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25">
      <c r="A280" s="255"/>
      <c r="B280" s="264"/>
      <c r="C280" s="257">
        <f t="shared" si="62"/>
        <v>4</v>
      </c>
      <c r="D280" s="280"/>
      <c r="E280" s="335">
        <v>3</v>
      </c>
      <c r="F280" s="335"/>
      <c r="G280" s="280"/>
      <c r="H280" s="285"/>
      <c r="I280" s="353">
        <v>7</v>
      </c>
      <c r="J280" s="285" t="s">
        <v>548</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2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25">
      <c r="A282" s="255"/>
      <c r="B282" s="264"/>
      <c r="C282" s="257"/>
      <c r="D282" s="280"/>
      <c r="E282" s="335"/>
      <c r="F282" s="335"/>
      <c r="G282" s="280"/>
      <c r="H282" s="285"/>
      <c r="I282" s="340"/>
      <c r="J282" s="340"/>
      <c r="K282" s="762" t="s">
        <v>1113</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2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25">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25">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25">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2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25">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25">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25">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25">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25">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25">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25">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25">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25">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25">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25">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25">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25">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25">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25">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25">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25">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25">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25">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25">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25">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25">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25">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25">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412</v>
      </c>
      <c r="AR312" s="267"/>
      <c r="AS312" s="255"/>
      <c r="AT312" s="255"/>
      <c r="AU312" s="255"/>
    </row>
    <row r="313" spans="1:47" outlineLevel="2" x14ac:dyDescent="0.25">
      <c r="A313" s="255"/>
      <c r="B313" s="264"/>
      <c r="C313" s="257">
        <f>INT($C$232)+2</f>
        <v>3</v>
      </c>
      <c r="D313" s="280"/>
      <c r="E313" s="335" t="s">
        <v>527</v>
      </c>
      <c r="F313" s="335"/>
      <c r="G313" s="280"/>
      <c r="H313" s="348" t="s">
        <v>528</v>
      </c>
      <c r="I313" s="308" t="s">
        <v>529</v>
      </c>
      <c r="J313" s="308"/>
      <c r="K313" s="285"/>
      <c r="L313" s="285"/>
      <c r="M313" s="285"/>
      <c r="N313" s="308" t="s">
        <v>549</v>
      </c>
      <c r="O313" s="308"/>
      <c r="P313" s="308"/>
      <c r="Q313" s="308"/>
      <c r="R313" s="285" t="s">
        <v>550</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25">
      <c r="A314" s="255"/>
      <c r="B314" s="264"/>
      <c r="C314" s="257">
        <f>INT($C$232)+2</f>
        <v>3</v>
      </c>
      <c r="D314" s="280"/>
      <c r="E314" s="335">
        <v>1</v>
      </c>
      <c r="F314" s="335"/>
      <c r="G314" s="280"/>
      <c r="H314" s="301" t="str">
        <f>H$251</f>
        <v>Aut</v>
      </c>
      <c r="I314" s="285">
        <v>0</v>
      </c>
      <c r="J314" s="285" t="s">
        <v>551</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25">
      <c r="A315" s="255"/>
      <c r="B315" s="264"/>
      <c r="C315" s="257">
        <f>INT($C$232)+3</f>
        <v>4</v>
      </c>
      <c r="D315" s="280"/>
      <c r="E315" s="335">
        <v>1</v>
      </c>
      <c r="F315" s="335"/>
      <c r="G315" s="280"/>
      <c r="H315" s="285"/>
      <c r="I315" s="285">
        <v>1</v>
      </c>
      <c r="J315" s="285" t="s">
        <v>552</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25">
      <c r="A316" s="255"/>
      <c r="B316" s="264"/>
      <c r="C316" s="257">
        <f t="shared" ref="C316:C321" si="73">INT($C$232+3)</f>
        <v>4</v>
      </c>
      <c r="D316" s="280"/>
      <c r="E316" s="335">
        <v>1</v>
      </c>
      <c r="F316" s="335"/>
      <c r="G316" s="280"/>
      <c r="H316" s="285"/>
      <c r="I316" s="285">
        <v>2</v>
      </c>
      <c r="J316" s="285" t="s">
        <v>553</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25">
      <c r="A317" s="255"/>
      <c r="B317" s="264"/>
      <c r="C317" s="257">
        <f t="shared" si="73"/>
        <v>4</v>
      </c>
      <c r="D317" s="280"/>
      <c r="E317" s="335">
        <v>1</v>
      </c>
      <c r="F317" s="335"/>
      <c r="G317" s="280"/>
      <c r="H317" s="285"/>
      <c r="I317" s="285">
        <v>3</v>
      </c>
      <c r="J317" s="285" t="s">
        <v>538</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25">
      <c r="A318" s="255"/>
      <c r="B318" s="264"/>
      <c r="C318" s="257">
        <f t="shared" si="73"/>
        <v>4</v>
      </c>
      <c r="D318" s="280"/>
      <c r="E318" s="335">
        <v>1</v>
      </c>
      <c r="F318" s="335"/>
      <c r="G318" s="280"/>
      <c r="H318" s="285"/>
      <c r="I318" s="285">
        <v>4</v>
      </c>
      <c r="J318" s="285" t="s">
        <v>539</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25">
      <c r="A319" s="255"/>
      <c r="B319" s="264"/>
      <c r="C319" s="257">
        <f t="shared" si="73"/>
        <v>4</v>
      </c>
      <c r="D319" s="280"/>
      <c r="E319" s="335">
        <v>1</v>
      </c>
      <c r="F319" s="335"/>
      <c r="G319" s="280"/>
      <c r="H319" s="285"/>
      <c r="I319" s="285">
        <v>5</v>
      </c>
      <c r="J319" s="285" t="s">
        <v>540</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25">
      <c r="A320" s="255"/>
      <c r="B320" s="264"/>
      <c r="C320" s="257">
        <f t="shared" si="73"/>
        <v>4</v>
      </c>
      <c r="D320" s="280"/>
      <c r="E320" s="335">
        <v>1</v>
      </c>
      <c r="F320" s="335"/>
      <c r="G320" s="280"/>
      <c r="H320" s="285"/>
      <c r="I320" s="285">
        <v>6</v>
      </c>
      <c r="J320" s="285" t="s">
        <v>541</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25">
      <c r="A321" s="255"/>
      <c r="B321" s="264"/>
      <c r="C321" s="257">
        <f t="shared" si="73"/>
        <v>4</v>
      </c>
      <c r="D321" s="280"/>
      <c r="E321" s="335">
        <v>1</v>
      </c>
      <c r="F321" s="335"/>
      <c r="G321" s="280"/>
      <c r="H321" s="285"/>
      <c r="I321" s="285">
        <v>7</v>
      </c>
      <c r="J321" s="285" t="s">
        <v>542</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25">
      <c r="A322" s="255"/>
      <c r="B322" s="264"/>
      <c r="C322" s="257">
        <f>INT($C$232)+2</f>
        <v>3</v>
      </c>
      <c r="D322" s="280"/>
      <c r="E322" s="335">
        <v>2</v>
      </c>
      <c r="F322" s="335"/>
      <c r="G322" s="280"/>
      <c r="H322" s="301" t="str">
        <f>H$252</f>
        <v>Win</v>
      </c>
      <c r="I322" s="285">
        <v>0</v>
      </c>
      <c r="J322" s="285" t="s">
        <v>551</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25">
      <c r="A323" s="255"/>
      <c r="B323" s="264"/>
      <c r="C323" s="257">
        <f>INT($C$232)+3</f>
        <v>4</v>
      </c>
      <c r="D323" s="280"/>
      <c r="E323" s="335">
        <v>2</v>
      </c>
      <c r="F323" s="335"/>
      <c r="G323" s="280"/>
      <c r="H323" s="285"/>
      <c r="I323" s="285">
        <v>1</v>
      </c>
      <c r="J323" s="285" t="s">
        <v>552</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25">
      <c r="A324" s="255"/>
      <c r="B324" s="264"/>
      <c r="C324" s="257">
        <f t="shared" ref="C324:C329" si="74">INT($C$232+3)</f>
        <v>4</v>
      </c>
      <c r="D324" s="280"/>
      <c r="E324" s="335">
        <v>2</v>
      </c>
      <c r="F324" s="335"/>
      <c r="G324" s="280"/>
      <c r="H324" s="285"/>
      <c r="I324" s="285">
        <v>2</v>
      </c>
      <c r="J324" s="285" t="s">
        <v>553</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25">
      <c r="A325" s="255"/>
      <c r="B325" s="264"/>
      <c r="C325" s="257">
        <f t="shared" si="74"/>
        <v>4</v>
      </c>
      <c r="D325" s="280"/>
      <c r="E325" s="335">
        <v>2</v>
      </c>
      <c r="F325" s="335"/>
      <c r="G325" s="280"/>
      <c r="H325" s="285"/>
      <c r="I325" s="285">
        <v>3</v>
      </c>
      <c r="J325" s="285" t="s">
        <v>538</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25">
      <c r="A326" s="255"/>
      <c r="B326" s="264"/>
      <c r="C326" s="257">
        <f t="shared" si="74"/>
        <v>4</v>
      </c>
      <c r="D326" s="280"/>
      <c r="E326" s="335">
        <v>2</v>
      </c>
      <c r="F326" s="335"/>
      <c r="G326" s="280"/>
      <c r="H326" s="285"/>
      <c r="I326" s="285">
        <v>4</v>
      </c>
      <c r="J326" s="285" t="s">
        <v>539</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25">
      <c r="A327" s="255"/>
      <c r="B327" s="264"/>
      <c r="C327" s="257">
        <f t="shared" si="74"/>
        <v>4</v>
      </c>
      <c r="D327" s="280"/>
      <c r="E327" s="335">
        <v>2</v>
      </c>
      <c r="F327" s="335"/>
      <c r="G327" s="280"/>
      <c r="H327" s="285"/>
      <c r="I327" s="285">
        <v>5</v>
      </c>
      <c r="J327" s="285" t="s">
        <v>540</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25">
      <c r="A328" s="255"/>
      <c r="B328" s="264"/>
      <c r="C328" s="257">
        <f t="shared" si="74"/>
        <v>4</v>
      </c>
      <c r="D328" s="280"/>
      <c r="E328" s="335">
        <v>2</v>
      </c>
      <c r="F328" s="335"/>
      <c r="G328" s="280"/>
      <c r="H328" s="285"/>
      <c r="I328" s="285">
        <v>6</v>
      </c>
      <c r="J328" s="285" t="s">
        <v>541</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25">
      <c r="A329" s="255"/>
      <c r="B329" s="264"/>
      <c r="C329" s="257">
        <f t="shared" si="74"/>
        <v>4</v>
      </c>
      <c r="D329" s="280"/>
      <c r="E329" s="335">
        <v>2</v>
      </c>
      <c r="F329" s="335"/>
      <c r="G329" s="280"/>
      <c r="H329" s="285"/>
      <c r="I329" s="285">
        <v>7</v>
      </c>
      <c r="J329" s="285" t="s">
        <v>542</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25">
      <c r="A330" s="255"/>
      <c r="B330" s="264"/>
      <c r="C330" s="257">
        <f>INT($C$232)+2</f>
        <v>3</v>
      </c>
      <c r="D330" s="280"/>
      <c r="E330" s="335">
        <v>3</v>
      </c>
      <c r="F330" s="335"/>
      <c r="G330" s="280"/>
      <c r="H330" s="301" t="str">
        <f>H$253</f>
        <v>Spr</v>
      </c>
      <c r="I330" s="285">
        <v>0</v>
      </c>
      <c r="J330" s="285" t="s">
        <v>551</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25">
      <c r="A331" s="255"/>
      <c r="B331" s="264"/>
      <c r="C331" s="257">
        <f>INT($C$232)+3</f>
        <v>4</v>
      </c>
      <c r="D331" s="280"/>
      <c r="E331" s="335">
        <v>3</v>
      </c>
      <c r="F331" s="335"/>
      <c r="G331" s="280"/>
      <c r="H331" s="285"/>
      <c r="I331" s="285">
        <v>1</v>
      </c>
      <c r="J331" s="285" t="s">
        <v>552</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25">
      <c r="A332" s="255"/>
      <c r="B332" s="264"/>
      <c r="C332" s="257">
        <f t="shared" ref="C332:C337" si="75">INT($C$232+3)</f>
        <v>4</v>
      </c>
      <c r="D332" s="280"/>
      <c r="E332" s="335">
        <v>3</v>
      </c>
      <c r="F332" s="335"/>
      <c r="G332" s="280"/>
      <c r="H332" s="285"/>
      <c r="I332" s="285">
        <v>2</v>
      </c>
      <c r="J332" s="285" t="s">
        <v>553</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25">
      <c r="A333" s="255"/>
      <c r="B333" s="264"/>
      <c r="C333" s="257">
        <f t="shared" si="75"/>
        <v>4</v>
      </c>
      <c r="D333" s="280"/>
      <c r="E333" s="335">
        <v>3</v>
      </c>
      <c r="F333" s="335"/>
      <c r="G333" s="280"/>
      <c r="H333" s="285"/>
      <c r="I333" s="285">
        <v>3</v>
      </c>
      <c r="J333" s="285" t="s">
        <v>538</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25">
      <c r="A334" s="255"/>
      <c r="B334" s="264"/>
      <c r="C334" s="257">
        <f t="shared" si="75"/>
        <v>4</v>
      </c>
      <c r="D334" s="280"/>
      <c r="E334" s="335">
        <v>3</v>
      </c>
      <c r="F334" s="335"/>
      <c r="G334" s="280"/>
      <c r="H334" s="285"/>
      <c r="I334" s="285">
        <v>4</v>
      </c>
      <c r="J334" s="285" t="s">
        <v>539</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25">
      <c r="A335" s="255"/>
      <c r="B335" s="264"/>
      <c r="C335" s="257">
        <f t="shared" si="75"/>
        <v>4</v>
      </c>
      <c r="D335" s="280"/>
      <c r="E335" s="335">
        <v>3</v>
      </c>
      <c r="F335" s="335"/>
      <c r="G335" s="280"/>
      <c r="H335" s="285"/>
      <c r="I335" s="285">
        <v>5</v>
      </c>
      <c r="J335" s="285" t="s">
        <v>540</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25">
      <c r="A336" s="255"/>
      <c r="B336" s="264"/>
      <c r="C336" s="257">
        <f t="shared" si="75"/>
        <v>4</v>
      </c>
      <c r="D336" s="280"/>
      <c r="E336" s="335">
        <v>3</v>
      </c>
      <c r="F336" s="335"/>
      <c r="G336" s="280"/>
      <c r="H336" s="285"/>
      <c r="I336" s="285">
        <v>6</v>
      </c>
      <c r="J336" s="285" t="s">
        <v>541</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25">
      <c r="A337" s="255"/>
      <c r="B337" s="264"/>
      <c r="C337" s="257">
        <f t="shared" si="75"/>
        <v>4</v>
      </c>
      <c r="D337" s="280"/>
      <c r="E337" s="335">
        <v>3</v>
      </c>
      <c r="F337" s="335"/>
      <c r="G337" s="280"/>
      <c r="H337" s="285"/>
      <c r="I337" s="285">
        <v>7</v>
      </c>
      <c r="J337" s="285" t="s">
        <v>542</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412</v>
      </c>
      <c r="AR338" s="267"/>
      <c r="AS338" s="255"/>
      <c r="AT338" s="255"/>
      <c r="AU338" s="255"/>
    </row>
    <row r="339" spans="1:47" outlineLevel="2" collapsed="1" x14ac:dyDescent="0.25">
      <c r="A339" s="255"/>
      <c r="B339" s="264"/>
      <c r="C339" s="257">
        <f>INT($C$232+3)</f>
        <v>4</v>
      </c>
      <c r="D339" s="280"/>
      <c r="E339" s="335"/>
      <c r="F339" s="335"/>
      <c r="G339" s="280"/>
      <c r="H339" s="348" t="s">
        <v>554</v>
      </c>
      <c r="I339" s="308" t="s">
        <v>555</v>
      </c>
      <c r="J339" s="307"/>
      <c r="K339" s="285"/>
      <c r="L339" s="285"/>
      <c r="M339" s="285"/>
      <c r="N339" s="285"/>
      <c r="O339" s="922" t="s">
        <v>1049</v>
      </c>
      <c r="P339" s="923"/>
      <c r="Q339" s="923"/>
      <c r="R339" s="923"/>
      <c r="S339" s="923"/>
      <c r="T339" s="923"/>
      <c r="U339" s="923"/>
      <c r="V339" s="923"/>
      <c r="W339" s="923"/>
      <c r="X339" s="924"/>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2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25"/>
      <c r="P340" s="926"/>
      <c r="Q340" s="926"/>
      <c r="R340" s="926"/>
      <c r="S340" s="926"/>
      <c r="T340" s="926"/>
      <c r="U340" s="926"/>
      <c r="V340" s="926"/>
      <c r="W340" s="926"/>
      <c r="X340" s="927"/>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25">
      <c r="A341" s="255"/>
      <c r="B341" s="264"/>
      <c r="C341" s="257">
        <f>INT($C$232+3)</f>
        <v>4</v>
      </c>
      <c r="D341" s="280"/>
      <c r="E341" s="335"/>
      <c r="F341" s="335"/>
      <c r="G341" s="280"/>
      <c r="H341" s="380" t="s">
        <v>1125</v>
      </c>
      <c r="I341" s="285">
        <v>1</v>
      </c>
      <c r="J341" s="285" t="b">
        <f>COUNTA(K341:M341)&gt;0</f>
        <v>0</v>
      </c>
      <c r="K341" s="302"/>
      <c r="L341" s="302"/>
      <c r="M341" s="302"/>
      <c r="N341" s="285"/>
      <c r="O341" s="925"/>
      <c r="P341" s="926"/>
      <c r="Q341" s="926"/>
      <c r="R341" s="926"/>
      <c r="S341" s="926"/>
      <c r="T341" s="926"/>
      <c r="U341" s="926"/>
      <c r="V341" s="926"/>
      <c r="W341" s="926"/>
      <c r="X341" s="927"/>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25">
      <c r="A342" s="255"/>
      <c r="B342" s="264"/>
      <c r="C342" s="257">
        <f>INT($C$232+3)</f>
        <v>4</v>
      </c>
      <c r="D342" s="280"/>
      <c r="E342" s="335"/>
      <c r="F342" s="335"/>
      <c r="G342" s="280"/>
      <c r="H342" s="301"/>
      <c r="I342" s="285">
        <v>2</v>
      </c>
      <c r="J342" s="285" t="b">
        <f>COUNTA(K342:M342)&gt;0</f>
        <v>0</v>
      </c>
      <c r="K342" s="302"/>
      <c r="L342" s="302"/>
      <c r="M342" s="302"/>
      <c r="N342" s="285"/>
      <c r="O342" s="928"/>
      <c r="P342" s="929"/>
      <c r="Q342" s="929"/>
      <c r="R342" s="929"/>
      <c r="S342" s="929"/>
      <c r="T342" s="929"/>
      <c r="U342" s="929"/>
      <c r="V342" s="929"/>
      <c r="W342" s="929"/>
      <c r="X342" s="930"/>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2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25">
      <c r="A344" s="255"/>
      <c r="B344" s="264"/>
      <c r="C344" s="257"/>
      <c r="D344" s="280"/>
      <c r="E344" s="335"/>
      <c r="F344" s="335"/>
      <c r="G344" s="280"/>
      <c r="H344" s="301"/>
      <c r="I344" s="285"/>
      <c r="J344" s="355" t="s">
        <v>1118</v>
      </c>
      <c r="K344" s="772">
        <f t="shared" ref="K344:M346" si="76">MIN(363,INT((K340 - DATE(YEAR(K340),1,1))))+364*INT(YEAR(K340)-i_startyear)</f>
        <v>0</v>
      </c>
      <c r="L344" s="772">
        <f t="shared" si="76"/>
        <v>0</v>
      </c>
      <c r="M344" s="77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25">
      <c r="A345" s="255"/>
      <c r="B345" s="264"/>
      <c r="C345" s="257"/>
      <c r="D345" s="280"/>
      <c r="E345" s="335"/>
      <c r="F345" s="335"/>
      <c r="G345" s="280"/>
      <c r="H345" s="301"/>
      <c r="I345" s="285"/>
      <c r="J345" s="355"/>
      <c r="K345" s="772">
        <f t="shared" si="76"/>
        <v>-43317</v>
      </c>
      <c r="L345" s="772">
        <f t="shared" si="76"/>
        <v>-43317</v>
      </c>
      <c r="M345" s="77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25">
      <c r="A346" s="255"/>
      <c r="B346" s="264"/>
      <c r="C346" s="257"/>
      <c r="D346" s="280"/>
      <c r="E346" s="335"/>
      <c r="F346" s="335"/>
      <c r="G346" s="280"/>
      <c r="H346" s="301"/>
      <c r="I346" s="285"/>
      <c r="J346" s="355"/>
      <c r="K346" s="772">
        <f t="shared" si="76"/>
        <v>-43317</v>
      </c>
      <c r="L346" s="772">
        <f t="shared" si="76"/>
        <v>-43317</v>
      </c>
      <c r="M346" s="77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412</v>
      </c>
      <c r="AR347" s="267"/>
      <c r="AS347" s="255"/>
      <c r="AT347" s="255"/>
      <c r="AU347" s="255"/>
    </row>
    <row r="348" spans="1:47" outlineLevel="2" collapsed="1" x14ac:dyDescent="0.25">
      <c r="A348" s="255"/>
      <c r="B348" s="264"/>
      <c r="C348" s="257">
        <f>INT($C$232+3)</f>
        <v>4</v>
      </c>
      <c r="D348" s="280"/>
      <c r="E348" s="335"/>
      <c r="F348" s="335"/>
      <c r="G348" s="280"/>
      <c r="H348" s="348" t="s">
        <v>528</v>
      </c>
      <c r="I348" s="285" t="s">
        <v>556</v>
      </c>
      <c r="J348" s="285"/>
      <c r="K348" s="285"/>
      <c r="L348" s="285"/>
      <c r="M348" s="285"/>
      <c r="N348" s="308" t="s">
        <v>557</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25">
      <c r="A349" s="255"/>
      <c r="B349" s="264"/>
      <c r="C349" s="257">
        <f>INT($C$232+3)</f>
        <v>4</v>
      </c>
      <c r="D349" s="280"/>
      <c r="E349" s="335"/>
      <c r="F349" s="335"/>
      <c r="G349" s="280"/>
      <c r="H349" s="301" t="str">
        <f>H$251</f>
        <v>Aut</v>
      </c>
      <c r="I349" s="317">
        <v>0.7</v>
      </c>
      <c r="J349" s="285"/>
      <c r="K349" s="285"/>
      <c r="L349" s="287" t="s">
        <v>558</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2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2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412</v>
      </c>
      <c r="AR352" s="267"/>
      <c r="AS352" s="255"/>
      <c r="AT352" s="255"/>
      <c r="AU352" s="255"/>
    </row>
    <row r="353" spans="1:47" outlineLevel="2" collapsed="1" x14ac:dyDescent="0.25">
      <c r="A353" s="255"/>
      <c r="B353" s="264"/>
      <c r="C353" s="257">
        <f>INT($C$232+3)</f>
        <v>4</v>
      </c>
      <c r="D353" s="280"/>
      <c r="E353" s="335"/>
      <c r="F353" s="335"/>
      <c r="G353" s="280"/>
      <c r="H353" s="381" t="s">
        <v>559</v>
      </c>
      <c r="I353" s="301" t="s">
        <v>508</v>
      </c>
      <c r="J353" s="285"/>
      <c r="K353" s="287" t="s">
        <v>560</v>
      </c>
      <c r="L353" s="301">
        <f>COUNTA($H$354:$H$357)</f>
        <v>3</v>
      </c>
      <c r="M353" s="288">
        <v>-6</v>
      </c>
      <c r="N353" s="285"/>
      <c r="O353" s="285"/>
      <c r="P353" s="285"/>
      <c r="Q353" s="285"/>
      <c r="R353" s="308" t="s">
        <v>561</v>
      </c>
      <c r="S353" s="307"/>
      <c r="T353" s="307"/>
      <c r="U353" s="307"/>
      <c r="V353" s="285"/>
      <c r="W353" s="285" t="s">
        <v>562</v>
      </c>
      <c r="X353" s="285" t="s">
        <v>563</v>
      </c>
      <c r="Y353" s="285" t="s">
        <v>564</v>
      </c>
      <c r="Z353" s="285" t="s">
        <v>565</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25">
      <c r="A354" s="255"/>
      <c r="B354" s="264"/>
      <c r="C354" s="257">
        <f>INT($C$232+3)</f>
        <v>4</v>
      </c>
      <c r="D354" s="280"/>
      <c r="E354" s="335"/>
      <c r="F354" s="335"/>
      <c r="G354" s="280"/>
      <c r="H354" s="382" t="s">
        <v>566</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25">
      <c r="A355" s="255"/>
      <c r="B355" s="264"/>
      <c r="C355" s="257">
        <f>INT($C$232)+3</f>
        <v>4</v>
      </c>
      <c r="D355" s="280"/>
      <c r="E355" s="335"/>
      <c r="F355" s="335"/>
      <c r="G355" s="280"/>
      <c r="H355" s="383" t="s">
        <v>820</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25">
      <c r="A356" s="255"/>
      <c r="B356" s="264"/>
      <c r="C356" s="257">
        <f>INT($C$232)+3</f>
        <v>4</v>
      </c>
      <c r="D356" s="280"/>
      <c r="E356" s="335"/>
      <c r="F356" s="335"/>
      <c r="G356" s="280"/>
      <c r="H356" s="384" t="s">
        <v>821</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412</v>
      </c>
      <c r="AR357" s="267"/>
      <c r="AS357" s="255"/>
      <c r="AT357" s="255"/>
      <c r="AU357" s="255"/>
    </row>
    <row r="358" spans="1:47" outlineLevel="1" x14ac:dyDescent="0.25">
      <c r="A358" s="255"/>
      <c r="B358" s="264"/>
      <c r="C358" s="257">
        <f>INT($C$232)+1</f>
        <v>2</v>
      </c>
      <c r="D358" s="280"/>
      <c r="E358" s="335"/>
      <c r="F358" s="335"/>
      <c r="G358" s="280"/>
      <c r="H358" s="338" t="s">
        <v>567</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hidden="1" customHeight="1" outlineLevel="3" x14ac:dyDescent="0.25">
      <c r="A359" s="255"/>
      <c r="B359" s="264"/>
      <c r="C359" s="257">
        <f>INT($C$232)+3.005</f>
        <v>4.0049999999999999</v>
      </c>
      <c r="D359" s="280" t="s">
        <v>408</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25">
      <c r="A360" s="255"/>
      <c r="B360" s="264"/>
      <c r="C360" s="257">
        <f>INT($C$232+3)</f>
        <v>4</v>
      </c>
      <c r="D360" s="280"/>
      <c r="E360" s="335"/>
      <c r="F360" s="335"/>
      <c r="G360" s="280"/>
      <c r="H360" s="348"/>
      <c r="I360" s="308" t="s">
        <v>529</v>
      </c>
      <c r="J360" s="308"/>
      <c r="K360" s="285"/>
      <c r="L360" s="285"/>
      <c r="M360" s="285"/>
      <c r="N360" s="308" t="s">
        <v>568</v>
      </c>
      <c r="O360" s="308"/>
      <c r="P360" s="308"/>
      <c r="Q360" s="308"/>
      <c r="R360" s="285"/>
      <c r="S360" s="285"/>
      <c r="T360" s="285"/>
      <c r="U360" s="285"/>
      <c r="V360" s="285" t="s">
        <v>569</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25">
      <c r="A361" s="255"/>
      <c r="B361" s="264"/>
      <c r="C361" s="257">
        <f t="shared" ref="C361:C368" si="79">INT($C$232)+3</f>
        <v>4</v>
      </c>
      <c r="D361" s="280"/>
      <c r="E361" s="335"/>
      <c r="F361" s="335"/>
      <c r="G361" s="280"/>
      <c r="H361" s="285"/>
      <c r="I361" s="285">
        <v>0</v>
      </c>
      <c r="J361" s="285" t="s">
        <v>551</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25">
      <c r="A362" s="255"/>
      <c r="B362" s="264"/>
      <c r="C362" s="257">
        <f t="shared" si="79"/>
        <v>4</v>
      </c>
      <c r="D362" s="280"/>
      <c r="E362" s="335"/>
      <c r="F362" s="335"/>
      <c r="G362" s="280"/>
      <c r="H362" s="285"/>
      <c r="I362" s="285">
        <v>1</v>
      </c>
      <c r="J362" s="285" t="s">
        <v>552</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25">
      <c r="A363" s="255"/>
      <c r="B363" s="264"/>
      <c r="C363" s="257">
        <f t="shared" si="79"/>
        <v>4</v>
      </c>
      <c r="D363" s="280"/>
      <c r="E363" s="335"/>
      <c r="F363" s="335"/>
      <c r="G363" s="280"/>
      <c r="H363" s="285"/>
      <c r="I363" s="285">
        <v>2</v>
      </c>
      <c r="J363" s="285" t="s">
        <v>553</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25">
      <c r="A364" s="255"/>
      <c r="B364" s="264"/>
      <c r="C364" s="257">
        <f t="shared" si="79"/>
        <v>4</v>
      </c>
      <c r="D364" s="280"/>
      <c r="E364" s="335"/>
      <c r="F364" s="335"/>
      <c r="G364" s="280"/>
      <c r="H364" s="285"/>
      <c r="I364" s="285">
        <v>3</v>
      </c>
      <c r="J364" s="285" t="s">
        <v>538</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25">
      <c r="A365" s="255"/>
      <c r="B365" s="264"/>
      <c r="C365" s="257">
        <f t="shared" si="79"/>
        <v>4</v>
      </c>
      <c r="D365" s="280"/>
      <c r="E365" s="335"/>
      <c r="F365" s="335"/>
      <c r="G365" s="280"/>
      <c r="H365" s="285"/>
      <c r="I365" s="285">
        <v>4</v>
      </c>
      <c r="J365" s="285" t="s">
        <v>539</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25">
      <c r="A366" s="255"/>
      <c r="B366" s="264"/>
      <c r="C366" s="257">
        <f t="shared" si="79"/>
        <v>4</v>
      </c>
      <c r="D366" s="280"/>
      <c r="E366" s="335"/>
      <c r="F366" s="335"/>
      <c r="G366" s="280"/>
      <c r="H366" s="285"/>
      <c r="I366" s="285">
        <v>5</v>
      </c>
      <c r="J366" s="285" t="s">
        <v>540</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25">
      <c r="A367" s="255"/>
      <c r="B367" s="264"/>
      <c r="C367" s="257">
        <f t="shared" si="79"/>
        <v>4</v>
      </c>
      <c r="D367" s="280"/>
      <c r="E367" s="335"/>
      <c r="F367" s="335"/>
      <c r="G367" s="280"/>
      <c r="H367" s="285"/>
      <c r="I367" s="285">
        <v>6</v>
      </c>
      <c r="J367" s="285" t="s">
        <v>541</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25">
      <c r="A368" s="255"/>
      <c r="B368" s="264"/>
      <c r="C368" s="257">
        <f t="shared" si="79"/>
        <v>4</v>
      </c>
      <c r="D368" s="280"/>
      <c r="E368" s="335"/>
      <c r="F368" s="335"/>
      <c r="G368" s="280"/>
      <c r="H368" s="285"/>
      <c r="I368" s="285">
        <v>7</v>
      </c>
      <c r="J368" s="285" t="s">
        <v>542</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412</v>
      </c>
      <c r="AR369" s="267"/>
      <c r="AS369" s="255"/>
      <c r="AT369" s="255"/>
      <c r="AU369" s="255"/>
    </row>
    <row r="370" spans="1:47" outlineLevel="2" collapsed="1" x14ac:dyDescent="0.25">
      <c r="A370" s="255"/>
      <c r="B370" s="264"/>
      <c r="C370" s="257">
        <f>INT($C$232+3)</f>
        <v>4</v>
      </c>
      <c r="D370" s="280"/>
      <c r="E370" s="335"/>
      <c r="F370" s="335"/>
      <c r="G370" s="280"/>
      <c r="H370" s="348"/>
      <c r="I370" s="308" t="s">
        <v>529</v>
      </c>
      <c r="J370" s="308"/>
      <c r="K370" s="285"/>
      <c r="L370" s="285"/>
      <c r="M370" s="285"/>
      <c r="N370" s="308" t="s">
        <v>824</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25">
      <c r="A371" s="255"/>
      <c r="B371" s="264"/>
      <c r="C371" s="257">
        <f t="shared" ref="C371:C378" si="81">INT($C$232)+3</f>
        <v>4</v>
      </c>
      <c r="D371" s="280"/>
      <c r="E371" s="335"/>
      <c r="F371" s="335"/>
      <c r="G371" s="280"/>
      <c r="H371" s="285"/>
      <c r="I371" s="285">
        <v>0</v>
      </c>
      <c r="J371" s="285" t="s">
        <v>551</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25">
      <c r="A372" s="255"/>
      <c r="B372" s="264"/>
      <c r="C372" s="257">
        <f t="shared" si="81"/>
        <v>4</v>
      </c>
      <c r="D372" s="280"/>
      <c r="E372" s="335"/>
      <c r="F372" s="335"/>
      <c r="G372" s="280"/>
      <c r="H372" s="285"/>
      <c r="I372" s="285">
        <v>1</v>
      </c>
      <c r="J372" s="285" t="s">
        <v>552</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25">
      <c r="A373" s="255"/>
      <c r="B373" s="264"/>
      <c r="C373" s="257">
        <f t="shared" si="81"/>
        <v>4</v>
      </c>
      <c r="D373" s="280"/>
      <c r="E373" s="335"/>
      <c r="F373" s="335"/>
      <c r="G373" s="280"/>
      <c r="H373" s="285"/>
      <c r="I373" s="285">
        <v>2</v>
      </c>
      <c r="J373" s="285" t="s">
        <v>553</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25">
      <c r="A374" s="255"/>
      <c r="B374" s="264"/>
      <c r="C374" s="257">
        <f t="shared" si="81"/>
        <v>4</v>
      </c>
      <c r="D374" s="280"/>
      <c r="E374" s="335"/>
      <c r="F374" s="335"/>
      <c r="G374" s="280"/>
      <c r="H374" s="285"/>
      <c r="I374" s="285">
        <v>3</v>
      </c>
      <c r="J374" s="285" t="s">
        <v>538</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25">
      <c r="A375" s="255"/>
      <c r="B375" s="264"/>
      <c r="C375" s="257">
        <f t="shared" si="81"/>
        <v>4</v>
      </c>
      <c r="D375" s="280"/>
      <c r="E375" s="335"/>
      <c r="F375" s="335"/>
      <c r="G375" s="280"/>
      <c r="H375" s="285"/>
      <c r="I375" s="285">
        <v>4</v>
      </c>
      <c r="J375" s="285" t="s">
        <v>539</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25">
      <c r="A376" s="255"/>
      <c r="B376" s="264"/>
      <c r="C376" s="257">
        <f t="shared" si="81"/>
        <v>4</v>
      </c>
      <c r="D376" s="280"/>
      <c r="E376" s="335"/>
      <c r="F376" s="335"/>
      <c r="G376" s="280"/>
      <c r="H376" s="285"/>
      <c r="I376" s="285">
        <v>5</v>
      </c>
      <c r="J376" s="285" t="s">
        <v>540</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25">
      <c r="A377" s="255"/>
      <c r="B377" s="264"/>
      <c r="C377" s="257">
        <f t="shared" si="81"/>
        <v>4</v>
      </c>
      <c r="D377" s="280"/>
      <c r="E377" s="335"/>
      <c r="F377" s="335"/>
      <c r="G377" s="280"/>
      <c r="H377" s="285"/>
      <c r="I377" s="285">
        <v>6</v>
      </c>
      <c r="J377" s="285" t="s">
        <v>541</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25">
      <c r="A378" s="255"/>
      <c r="B378" s="264"/>
      <c r="C378" s="257">
        <f t="shared" si="81"/>
        <v>4</v>
      </c>
      <c r="D378" s="280"/>
      <c r="E378" s="335"/>
      <c r="F378" s="335"/>
      <c r="G378" s="280"/>
      <c r="H378" s="285"/>
      <c r="I378" s="285">
        <v>7</v>
      </c>
      <c r="J378" s="285" t="s">
        <v>542</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412</v>
      </c>
      <c r="AR379" s="267"/>
      <c r="AS379" s="255"/>
      <c r="AT379" s="255"/>
      <c r="AU379" s="255"/>
    </row>
    <row r="380" spans="1:47" outlineLevel="2" collapsed="1" x14ac:dyDescent="0.25">
      <c r="A380" s="255"/>
      <c r="B380" s="264"/>
      <c r="C380" s="257">
        <f>INT($C$232+3)</f>
        <v>4</v>
      </c>
      <c r="D380" s="280"/>
      <c r="E380" s="335"/>
      <c r="F380" s="335"/>
      <c r="G380" s="280"/>
      <c r="H380" s="348"/>
      <c r="I380" s="308" t="s">
        <v>529</v>
      </c>
      <c r="J380" s="308"/>
      <c r="K380" s="285"/>
      <c r="L380" s="285"/>
      <c r="M380" s="285"/>
      <c r="N380" s="308" t="s">
        <v>570</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25">
      <c r="A381" s="255"/>
      <c r="B381" s="264"/>
      <c r="C381" s="257">
        <f t="shared" ref="C381:C388" si="82">INT($C$232)+3</f>
        <v>4</v>
      </c>
      <c r="D381" s="280"/>
      <c r="E381" s="335"/>
      <c r="F381" s="335"/>
      <c r="G381" s="280"/>
      <c r="H381" s="285"/>
      <c r="I381" s="285">
        <v>0</v>
      </c>
      <c r="J381" s="285" t="s">
        <v>551</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25">
      <c r="A382" s="255"/>
      <c r="B382" s="264"/>
      <c r="C382" s="257">
        <f t="shared" si="82"/>
        <v>4</v>
      </c>
      <c r="D382" s="280"/>
      <c r="E382" s="335"/>
      <c r="F382" s="335"/>
      <c r="G382" s="280"/>
      <c r="H382" s="285"/>
      <c r="I382" s="285">
        <v>1</v>
      </c>
      <c r="J382" s="285" t="s">
        <v>552</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25">
      <c r="A383" s="255"/>
      <c r="B383" s="264"/>
      <c r="C383" s="257">
        <f t="shared" si="82"/>
        <v>4</v>
      </c>
      <c r="D383" s="280"/>
      <c r="E383" s="335"/>
      <c r="F383" s="335"/>
      <c r="G383" s="280"/>
      <c r="H383" s="285"/>
      <c r="I383" s="285">
        <v>2</v>
      </c>
      <c r="J383" s="285" t="s">
        <v>553</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25">
      <c r="A384" s="255"/>
      <c r="B384" s="264"/>
      <c r="C384" s="257">
        <f t="shared" si="82"/>
        <v>4</v>
      </c>
      <c r="D384" s="280"/>
      <c r="E384" s="335"/>
      <c r="F384" s="335"/>
      <c r="G384" s="280"/>
      <c r="H384" s="285"/>
      <c r="I384" s="285">
        <v>3</v>
      </c>
      <c r="J384" s="285" t="s">
        <v>538</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25">
      <c r="A385" s="255"/>
      <c r="B385" s="264"/>
      <c r="C385" s="257">
        <f t="shared" si="82"/>
        <v>4</v>
      </c>
      <c r="D385" s="280"/>
      <c r="E385" s="335"/>
      <c r="F385" s="335"/>
      <c r="G385" s="280"/>
      <c r="H385" s="285"/>
      <c r="I385" s="285">
        <v>4</v>
      </c>
      <c r="J385" s="285" t="s">
        <v>539</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25">
      <c r="A386" s="255"/>
      <c r="B386" s="264"/>
      <c r="C386" s="257">
        <f t="shared" si="82"/>
        <v>4</v>
      </c>
      <c r="D386" s="280"/>
      <c r="E386" s="335"/>
      <c r="F386" s="335"/>
      <c r="G386" s="280"/>
      <c r="H386" s="285"/>
      <c r="I386" s="285">
        <v>5</v>
      </c>
      <c r="J386" s="285" t="s">
        <v>540</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25">
      <c r="A387" s="255"/>
      <c r="B387" s="264"/>
      <c r="C387" s="257">
        <f t="shared" si="82"/>
        <v>4</v>
      </c>
      <c r="D387" s="280"/>
      <c r="E387" s="335"/>
      <c r="F387" s="335"/>
      <c r="G387" s="280"/>
      <c r="H387" s="285"/>
      <c r="I387" s="285">
        <v>6</v>
      </c>
      <c r="J387" s="285" t="s">
        <v>541</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25">
      <c r="A388" s="255"/>
      <c r="B388" s="264"/>
      <c r="C388" s="257">
        <f t="shared" si="82"/>
        <v>4</v>
      </c>
      <c r="D388" s="280"/>
      <c r="E388" s="335"/>
      <c r="F388" s="335"/>
      <c r="G388" s="280"/>
      <c r="H388" s="285"/>
      <c r="I388" s="285">
        <v>7</v>
      </c>
      <c r="J388" s="285" t="s">
        <v>542</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412</v>
      </c>
      <c r="AR389" s="267"/>
      <c r="AS389" s="255"/>
      <c r="AT389" s="255"/>
      <c r="AU389" s="255"/>
    </row>
    <row r="390" spans="1:47" outlineLevel="2" x14ac:dyDescent="0.25">
      <c r="A390" s="255"/>
      <c r="B390" s="264"/>
      <c r="C390" s="257">
        <f t="shared" ref="C390:C395" si="83">INT($C$232)+3</f>
        <v>4</v>
      </c>
      <c r="D390" s="280"/>
      <c r="E390" s="335"/>
      <c r="F390" s="335"/>
      <c r="G390" s="280"/>
      <c r="H390" s="285" t="s">
        <v>1114</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25">
      <c r="A391" s="255"/>
      <c r="B391" s="264"/>
      <c r="C391" s="257">
        <f t="shared" si="83"/>
        <v>4</v>
      </c>
      <c r="D391" s="280"/>
      <c r="E391" s="335"/>
      <c r="F391" s="335"/>
      <c r="G391" s="280"/>
      <c r="H391" s="285" t="s">
        <v>571</v>
      </c>
      <c r="I391" s="322">
        <v>55</v>
      </c>
      <c r="J391" s="285" t="s">
        <v>572</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25">
      <c r="A392" s="255"/>
      <c r="B392" s="264"/>
      <c r="C392" s="257">
        <f t="shared" si="83"/>
        <v>4</v>
      </c>
      <c r="D392" s="280"/>
      <c r="E392" s="335"/>
      <c r="F392" s="335"/>
      <c r="G392" s="280"/>
      <c r="H392" s="285" t="s">
        <v>573</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25">
      <c r="A393" s="255"/>
      <c r="B393" s="264"/>
      <c r="C393" s="257">
        <f t="shared" si="83"/>
        <v>4</v>
      </c>
      <c r="D393" s="280"/>
      <c r="E393" s="335"/>
      <c r="F393" s="335"/>
      <c r="G393" s="280"/>
      <c r="H393" s="285" t="s">
        <v>574</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25">
      <c r="A394" s="255"/>
      <c r="B394" s="264"/>
      <c r="C394" s="257">
        <f t="shared" si="83"/>
        <v>4</v>
      </c>
      <c r="D394" s="280"/>
      <c r="E394" s="335"/>
      <c r="F394" s="335"/>
      <c r="G394" s="280"/>
      <c r="H394" s="285" t="s">
        <v>575</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25">
      <c r="A395" s="255"/>
      <c r="B395" s="264"/>
      <c r="C395" s="257">
        <f t="shared" si="83"/>
        <v>4</v>
      </c>
      <c r="D395" s="280"/>
      <c r="E395" s="335"/>
      <c r="F395" s="335"/>
      <c r="G395" s="280"/>
      <c r="H395" s="285" t="s">
        <v>576</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2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25">
      <c r="A397" s="255"/>
      <c r="B397" s="264"/>
      <c r="C397" s="257">
        <v>4</v>
      </c>
      <c r="D397" s="280"/>
      <c r="E397" s="335"/>
      <c r="F397" s="335"/>
      <c r="G397" s="280"/>
      <c r="H397" s="285" t="s">
        <v>1050</v>
      </c>
      <c r="I397" s="285"/>
      <c r="J397" s="285"/>
      <c r="K397" s="285"/>
      <c r="L397" s="285" t="s">
        <v>577</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25">
      <c r="A398" s="255"/>
      <c r="B398" s="264"/>
      <c r="C398" s="257"/>
      <c r="D398" s="280"/>
      <c r="E398" s="335"/>
      <c r="F398" s="335"/>
      <c r="G398" s="280"/>
      <c r="H398" s="385"/>
      <c r="I398" s="285" t="s">
        <v>1042</v>
      </c>
      <c r="J398" s="285" t="s">
        <v>1043</v>
      </c>
      <c r="K398" s="720"/>
      <c r="L398" s="301" t="s">
        <v>578</v>
      </c>
      <c r="M398" s="301" t="s">
        <v>1045</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25">
      <c r="A399" s="255"/>
      <c r="B399" s="264"/>
      <c r="C399" s="257">
        <f t="shared" ref="C399:C412" si="84">INT($C$232)+3</f>
        <v>4</v>
      </c>
      <c r="D399" s="280"/>
      <c r="E399" s="335"/>
      <c r="F399" s="335"/>
      <c r="G399" s="280"/>
      <c r="H399" s="287" t="s">
        <v>1044</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25">
      <c r="A400" s="255"/>
      <c r="B400" s="264"/>
      <c r="C400" s="257">
        <f t="shared" si="84"/>
        <v>4</v>
      </c>
      <c r="D400" s="280"/>
      <c r="E400" s="335"/>
      <c r="F400" s="335"/>
      <c r="G400" s="280"/>
      <c r="H400" s="287" t="s">
        <v>552</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25">
      <c r="A401" s="255"/>
      <c r="B401" s="264"/>
      <c r="C401" s="257">
        <f t="shared" si="84"/>
        <v>4</v>
      </c>
      <c r="D401" s="280"/>
      <c r="E401" s="335"/>
      <c r="F401" s="335"/>
      <c r="G401" s="280"/>
      <c r="H401" s="287" t="s">
        <v>553</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25">
      <c r="A402" s="255"/>
      <c r="B402" s="264"/>
      <c r="C402" s="257">
        <f t="shared" si="84"/>
        <v>4</v>
      </c>
      <c r="D402" s="280"/>
      <c r="E402" s="335"/>
      <c r="F402" s="335"/>
      <c r="G402" s="280"/>
      <c r="H402" s="287" t="s">
        <v>538</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25">
      <c r="A403" s="255"/>
      <c r="B403" s="264"/>
      <c r="C403" s="257">
        <f t="shared" si="84"/>
        <v>4</v>
      </c>
      <c r="D403" s="280"/>
      <c r="E403" s="335"/>
      <c r="F403" s="335"/>
      <c r="G403" s="280"/>
      <c r="H403" s="287" t="s">
        <v>539</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25">
      <c r="A404" s="255"/>
      <c r="B404" s="264"/>
      <c r="C404" s="257">
        <f t="shared" si="84"/>
        <v>4</v>
      </c>
      <c r="D404" s="280"/>
      <c r="E404" s="335"/>
      <c r="F404" s="335"/>
      <c r="G404" s="280"/>
      <c r="H404" s="287" t="s">
        <v>540</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25">
      <c r="A405" s="255"/>
      <c r="B405" s="264"/>
      <c r="C405" s="257">
        <f t="shared" si="84"/>
        <v>4</v>
      </c>
      <c r="D405" s="280"/>
      <c r="E405" s="335"/>
      <c r="F405" s="335"/>
      <c r="G405" s="280"/>
      <c r="H405" s="287" t="s">
        <v>541</v>
      </c>
      <c r="I405" s="386" t="b">
        <v>0</v>
      </c>
      <c r="J405" s="302" t="b">
        <v>0</v>
      </c>
      <c r="K405" s="285"/>
      <c r="L405" s="317">
        <f t="shared" si="86"/>
        <v>1</v>
      </c>
      <c r="M405" s="317">
        <f t="shared" si="85"/>
        <v>1</v>
      </c>
      <c r="N405" s="353"/>
      <c r="O405" s="584"/>
      <c r="P405" s="931" t="s">
        <v>920</v>
      </c>
      <c r="Q405" s="931"/>
      <c r="R405" s="931"/>
      <c r="S405" s="931"/>
      <c r="T405" s="931"/>
      <c r="U405" s="931"/>
      <c r="V405" s="931"/>
      <c r="W405" s="931"/>
      <c r="X405" s="931"/>
      <c r="Y405" s="931"/>
      <c r="Z405" s="932"/>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25">
      <c r="A406" s="255"/>
      <c r="B406" s="264"/>
      <c r="C406" s="257">
        <f t="shared" si="84"/>
        <v>4</v>
      </c>
      <c r="D406" s="280"/>
      <c r="E406" s="335"/>
      <c r="F406" s="335"/>
      <c r="G406" s="280"/>
      <c r="H406" s="287" t="s">
        <v>542</v>
      </c>
      <c r="I406" s="386" t="b">
        <v>0</v>
      </c>
      <c r="J406" s="302" t="b">
        <v>0</v>
      </c>
      <c r="K406" s="285"/>
      <c r="L406" s="317">
        <f t="shared" si="86"/>
        <v>1</v>
      </c>
      <c r="M406" s="317">
        <f t="shared" si="85"/>
        <v>1</v>
      </c>
      <c r="N406" s="353"/>
      <c r="O406" s="584"/>
      <c r="P406" s="933"/>
      <c r="Q406" s="933"/>
      <c r="R406" s="933"/>
      <c r="S406" s="933"/>
      <c r="T406" s="933"/>
      <c r="U406" s="933"/>
      <c r="V406" s="933"/>
      <c r="W406" s="933"/>
      <c r="X406" s="933"/>
      <c r="Y406" s="933"/>
      <c r="Z406" s="934"/>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25">
      <c r="A407" s="255"/>
      <c r="B407" s="264"/>
      <c r="C407" s="257">
        <f t="shared" si="84"/>
        <v>4</v>
      </c>
      <c r="D407" s="280"/>
      <c r="E407" s="335"/>
      <c r="F407" s="335"/>
      <c r="G407" s="280"/>
      <c r="H407" s="352"/>
      <c r="I407" s="352"/>
      <c r="J407" s="352"/>
      <c r="K407" s="352"/>
      <c r="L407" s="352"/>
      <c r="M407" s="352"/>
      <c r="N407" s="530"/>
      <c r="O407" s="585"/>
      <c r="P407" s="933"/>
      <c r="Q407" s="933"/>
      <c r="R407" s="933"/>
      <c r="S407" s="933"/>
      <c r="T407" s="933"/>
      <c r="U407" s="933"/>
      <c r="V407" s="933"/>
      <c r="W407" s="933"/>
      <c r="X407" s="933"/>
      <c r="Y407" s="933"/>
      <c r="Z407" s="934"/>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25">
      <c r="A408" s="255"/>
      <c r="B408" s="264"/>
      <c r="C408" s="257">
        <f t="shared" si="84"/>
        <v>4</v>
      </c>
      <c r="D408" s="280"/>
      <c r="E408" s="335"/>
      <c r="F408" s="335"/>
      <c r="G408" s="280"/>
      <c r="H408" s="435" t="s">
        <v>579</v>
      </c>
      <c r="I408" s="435"/>
      <c r="J408" s="435"/>
      <c r="K408" s="435"/>
      <c r="L408" s="435"/>
      <c r="M408" s="435"/>
      <c r="N408" s="435"/>
      <c r="O408" s="583"/>
      <c r="P408" s="933"/>
      <c r="Q408" s="933"/>
      <c r="R408" s="933"/>
      <c r="S408" s="933"/>
      <c r="T408" s="933"/>
      <c r="U408" s="933"/>
      <c r="V408" s="933"/>
      <c r="W408" s="933"/>
      <c r="X408" s="933"/>
      <c r="Y408" s="933"/>
      <c r="Z408" s="934"/>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25">
      <c r="A409" s="255"/>
      <c r="B409" s="264"/>
      <c r="C409" s="257">
        <f t="shared" si="84"/>
        <v>4</v>
      </c>
      <c r="D409" s="280"/>
      <c r="E409" s="335"/>
      <c r="F409" s="335"/>
      <c r="G409" s="280"/>
      <c r="H409" s="353"/>
      <c r="I409" s="387"/>
      <c r="J409" s="387"/>
      <c r="K409" s="388" t="s">
        <v>580</v>
      </c>
      <c r="L409" s="307"/>
      <c r="M409" s="307"/>
      <c r="N409" s="389"/>
      <c r="O409" s="581"/>
      <c r="P409" s="933"/>
      <c r="Q409" s="933"/>
      <c r="R409" s="933"/>
      <c r="S409" s="933"/>
      <c r="T409" s="933"/>
      <c r="U409" s="933"/>
      <c r="V409" s="933"/>
      <c r="W409" s="933"/>
      <c r="X409" s="933"/>
      <c r="Y409" s="933"/>
      <c r="Z409" s="934"/>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25">
      <c r="A410" s="255"/>
      <c r="B410" s="264"/>
      <c r="C410" s="257">
        <f t="shared" si="84"/>
        <v>4</v>
      </c>
      <c r="D410" s="280"/>
      <c r="E410" s="335"/>
      <c r="F410" s="335"/>
      <c r="G410" s="280"/>
      <c r="H410" s="353"/>
      <c r="I410" s="390" t="s">
        <v>559</v>
      </c>
      <c r="J410" s="390" t="s">
        <v>581</v>
      </c>
      <c r="K410" s="391" t="s">
        <v>582</v>
      </c>
      <c r="L410" s="301" t="s">
        <v>583</v>
      </c>
      <c r="M410" s="301" t="s">
        <v>584</v>
      </c>
      <c r="N410" s="392" t="s">
        <v>559</v>
      </c>
      <c r="O410" s="582"/>
      <c r="P410" s="933"/>
      <c r="Q410" s="933"/>
      <c r="R410" s="933"/>
      <c r="S410" s="933"/>
      <c r="T410" s="933"/>
      <c r="U410" s="933"/>
      <c r="V410" s="933"/>
      <c r="W410" s="933"/>
      <c r="X410" s="933"/>
      <c r="Y410" s="933"/>
      <c r="Z410" s="934"/>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25">
      <c r="A411" s="255"/>
      <c r="B411" s="264"/>
      <c r="C411" s="257">
        <f t="shared" si="84"/>
        <v>4</v>
      </c>
      <c r="D411" s="280"/>
      <c r="E411" s="335"/>
      <c r="F411" s="335"/>
      <c r="G411" s="280"/>
      <c r="H411" s="393" t="s">
        <v>443</v>
      </c>
      <c r="I411" s="386" t="b">
        <v>1</v>
      </c>
      <c r="J411" s="386" t="b">
        <v>1</v>
      </c>
      <c r="K411" s="391" t="b">
        <v>0</v>
      </c>
      <c r="L411" s="302" t="b">
        <v>1</v>
      </c>
      <c r="M411" s="302" t="b">
        <v>1</v>
      </c>
      <c r="N411" s="394" t="b">
        <v>1</v>
      </c>
      <c r="O411" s="582"/>
      <c r="P411" s="933"/>
      <c r="Q411" s="933"/>
      <c r="R411" s="933"/>
      <c r="S411" s="933"/>
      <c r="T411" s="933"/>
      <c r="U411" s="933"/>
      <c r="V411" s="933"/>
      <c r="W411" s="933"/>
      <c r="X411" s="933"/>
      <c r="Y411" s="933"/>
      <c r="Z411" s="934"/>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25">
      <c r="A412" s="255"/>
      <c r="B412" s="264"/>
      <c r="C412" s="257">
        <f t="shared" si="84"/>
        <v>4</v>
      </c>
      <c r="D412" s="280"/>
      <c r="E412" s="335"/>
      <c r="F412" s="335"/>
      <c r="G412" s="280"/>
      <c r="H412" s="393" t="s">
        <v>445</v>
      </c>
      <c r="I412" s="386" t="b">
        <v>1</v>
      </c>
      <c r="J412" s="386" t="b">
        <v>1</v>
      </c>
      <c r="K412" s="391" t="b">
        <v>0</v>
      </c>
      <c r="L412" s="302" t="b">
        <v>1</v>
      </c>
      <c r="M412" s="302" t="b">
        <v>1</v>
      </c>
      <c r="N412" s="394" t="b">
        <v>1</v>
      </c>
      <c r="O412" s="582"/>
      <c r="P412" s="935"/>
      <c r="Q412" s="935"/>
      <c r="R412" s="935"/>
      <c r="S412" s="935"/>
      <c r="T412" s="935"/>
      <c r="U412" s="935"/>
      <c r="V412" s="935"/>
      <c r="W412" s="935"/>
      <c r="X412" s="935"/>
      <c r="Y412" s="935"/>
      <c r="Z412" s="936"/>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412</v>
      </c>
      <c r="AR413" s="267"/>
      <c r="AS413" s="255"/>
      <c r="AT413" s="255"/>
      <c r="AU413" s="255"/>
    </row>
    <row r="414" spans="1:47" outlineLevel="1" x14ac:dyDescent="0.25">
      <c r="A414" s="255"/>
      <c r="B414" s="264"/>
      <c r="C414" s="257">
        <f>INT($C$232)+1</f>
        <v>2</v>
      </c>
      <c r="D414" s="280"/>
      <c r="E414" s="335"/>
      <c r="F414" s="335"/>
      <c r="G414" s="280"/>
      <c r="H414" s="338" t="s">
        <v>904</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hidden="1" customHeight="1" outlineLevel="3" x14ac:dyDescent="0.25">
      <c r="A415" s="255"/>
      <c r="B415" s="264"/>
      <c r="C415" s="257">
        <f>INT($C$232)+3.005</f>
        <v>4.0049999999999999</v>
      </c>
      <c r="D415" s="280" t="s">
        <v>408</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25">
      <c r="A416" s="255"/>
      <c r="B416" s="264"/>
      <c r="C416" s="257">
        <f>INT($C$232)+2</f>
        <v>3</v>
      </c>
      <c r="D416" s="280"/>
      <c r="E416" s="335"/>
      <c r="F416" s="335"/>
      <c r="G416" s="280"/>
      <c r="H416" s="348" t="s">
        <v>586</v>
      </c>
      <c r="I416" s="308" t="s">
        <v>587</v>
      </c>
      <c r="J416" s="395"/>
      <c r="K416" s="308" t="s">
        <v>811</v>
      </c>
      <c r="L416" s="308"/>
      <c r="M416" s="308"/>
      <c r="N416" s="308" t="s">
        <v>812</v>
      </c>
      <c r="O416" s="308"/>
      <c r="P416" s="308"/>
      <c r="Q416" s="308"/>
      <c r="R416" s="308" t="s">
        <v>1120</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2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813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2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2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2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2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2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2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2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2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2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2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412</v>
      </c>
      <c r="AR428" s="267"/>
      <c r="AS428" s="255"/>
      <c r="AT428" s="255"/>
      <c r="AU428" s="255"/>
    </row>
    <row r="429" spans="1:47" outlineLevel="1" x14ac:dyDescent="0.25">
      <c r="A429" s="255"/>
      <c r="B429" s="264"/>
      <c r="C429" s="257">
        <f>INT($C$232)+1</f>
        <v>2</v>
      </c>
      <c r="D429" s="280"/>
      <c r="E429" s="335"/>
      <c r="F429" s="335"/>
      <c r="G429" s="280"/>
      <c r="H429" s="338" t="s">
        <v>585</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hidden="1" customHeight="1" outlineLevel="3" x14ac:dyDescent="0.25">
      <c r="A430" s="255"/>
      <c r="B430" s="264"/>
      <c r="C430" s="257">
        <f>INT($C$232)+3.005</f>
        <v>4.0049999999999999</v>
      </c>
      <c r="D430" s="280" t="s">
        <v>408</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25">
      <c r="A431" s="255"/>
      <c r="B431" s="264"/>
      <c r="C431" s="257">
        <f>INT($C$232)+2</f>
        <v>3</v>
      </c>
      <c r="D431" s="280"/>
      <c r="E431" s="335"/>
      <c r="F431" s="335"/>
      <c r="G431" s="280"/>
      <c r="H431" s="348" t="s">
        <v>586</v>
      </c>
      <c r="I431" s="308" t="s">
        <v>588</v>
      </c>
      <c r="J431" s="395"/>
      <c r="K431" s="396">
        <f>COUNTA($H432:$H$462)</f>
        <v>30</v>
      </c>
      <c r="L431" s="396">
        <f>COUNTA($I$432:$I$462)/K431</f>
        <v>1</v>
      </c>
      <c r="M431" s="288">
        <v>-9</v>
      </c>
      <c r="N431" s="308" t="s">
        <v>589</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25">
      <c r="A432" s="255"/>
      <c r="B432" s="264"/>
      <c r="C432" s="257">
        <f t="shared" ref="C432:C452" si="92">INT($C$232)+3</f>
        <v>4</v>
      </c>
      <c r="D432" s="280"/>
      <c r="E432" s="335"/>
      <c r="F432" s="335"/>
      <c r="G432" s="280"/>
      <c r="H432" s="301" t="str">
        <f t="shared" ref="H432:H441" si="93">H$251</f>
        <v>Aut</v>
      </c>
      <c r="I432" s="307" t="s">
        <v>819</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25">
      <c r="A442" s="255"/>
      <c r="B442" s="264"/>
      <c r="C442" s="257">
        <f t="shared" si="92"/>
        <v>4</v>
      </c>
      <c r="D442" s="280"/>
      <c r="E442" s="335"/>
      <c r="F442" s="335"/>
      <c r="G442" s="280"/>
      <c r="H442" s="301" t="str">
        <f>H$252</f>
        <v>Win</v>
      </c>
      <c r="I442" s="307" t="s">
        <v>819</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25">
      <c r="A452" s="255"/>
      <c r="B452" s="264"/>
      <c r="C452" s="257">
        <f t="shared" si="92"/>
        <v>4</v>
      </c>
      <c r="D452" s="280"/>
      <c r="E452" s="335"/>
      <c r="F452" s="335"/>
      <c r="G452" s="280"/>
      <c r="H452" s="301" t="str">
        <f t="shared" ref="H452:H461" si="97">H$253</f>
        <v>Spr</v>
      </c>
      <c r="I452" s="307" t="s">
        <v>819</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412</v>
      </c>
      <c r="AR462" s="267"/>
      <c r="AS462" s="255"/>
      <c r="AT462" s="255"/>
      <c r="AU462" s="255"/>
    </row>
    <row r="463" spans="1:47" outlineLevel="2" collapsed="1" x14ac:dyDescent="0.25">
      <c r="A463" s="255"/>
      <c r="B463" s="264"/>
      <c r="C463" s="257">
        <f>INT($C$232)+2</f>
        <v>3</v>
      </c>
      <c r="D463" s="280"/>
      <c r="E463" s="335"/>
      <c r="F463" s="335"/>
      <c r="G463" s="280"/>
      <c r="H463" s="348" t="s">
        <v>586</v>
      </c>
      <c r="I463" s="308" t="s">
        <v>590</v>
      </c>
      <c r="J463" s="308"/>
      <c r="K463" s="398">
        <f>COUNTA($H464:$H$476)</f>
        <v>3</v>
      </c>
      <c r="L463" s="396">
        <f>COUNTA($I$464:$I$476)/K463</f>
        <v>4</v>
      </c>
      <c r="M463" s="370"/>
      <c r="N463" s="285"/>
      <c r="O463" s="308" t="s">
        <v>591</v>
      </c>
      <c r="P463" s="308"/>
      <c r="Q463" s="308"/>
      <c r="R463" s="308" t="s">
        <v>592</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25">
      <c r="A464" s="255"/>
      <c r="B464" s="264"/>
      <c r="C464" s="257">
        <f t="shared" ref="C464:C475" si="99">INT($C$232)+3</f>
        <v>4</v>
      </c>
      <c r="D464" s="280"/>
      <c r="E464" s="335"/>
      <c r="F464" s="335"/>
      <c r="G464" s="280"/>
      <c r="H464" s="301" t="str">
        <f>H$251</f>
        <v>Aut</v>
      </c>
      <c r="I464" s="307" t="s">
        <v>593</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2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2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2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2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2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2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2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2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2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2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2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412</v>
      </c>
      <c r="AR476" s="267"/>
      <c r="AS476" s="255"/>
      <c r="AT476" s="255"/>
      <c r="AU476" s="255"/>
    </row>
    <row r="477" spans="1:47" outlineLevel="2" collapsed="1" x14ac:dyDescent="0.25">
      <c r="A477" s="255"/>
      <c r="B477" s="264"/>
      <c r="C477" s="257">
        <f>INT($C$232)+2</f>
        <v>3</v>
      </c>
      <c r="D477" s="280"/>
      <c r="E477" s="335"/>
      <c r="F477" s="335"/>
      <c r="G477" s="280"/>
      <c r="H477" s="348" t="s">
        <v>586</v>
      </c>
      <c r="I477" s="308" t="s">
        <v>594</v>
      </c>
      <c r="J477" s="308"/>
      <c r="K477" s="398"/>
      <c r="L477" s="396">
        <f>COUNTA($I478:$I$490)/COUNTA($H478:$H$490)</f>
        <v>4</v>
      </c>
      <c r="M477" s="285"/>
      <c r="N477" s="308" t="s">
        <v>595</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25">
      <c r="A478" s="255"/>
      <c r="B478" s="264"/>
      <c r="C478" s="257">
        <f t="shared" ref="C478:C489" si="104">INT($C$232)+3</f>
        <v>4</v>
      </c>
      <c r="D478" s="280"/>
      <c r="E478" s="335"/>
      <c r="F478" s="335"/>
      <c r="G478" s="280"/>
      <c r="H478" s="301" t="str">
        <f>H$251</f>
        <v>Aut</v>
      </c>
      <c r="I478" s="307" t="s">
        <v>593</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25">
      <c r="A479" s="255"/>
      <c r="B479" s="264"/>
      <c r="C479" s="257">
        <f t="shared" si="104"/>
        <v>4</v>
      </c>
      <c r="D479" s="280"/>
      <c r="E479" s="335"/>
      <c r="F479" s="335"/>
      <c r="G479" s="280"/>
      <c r="H479" s="301"/>
      <c r="I479" s="307" t="s">
        <v>596</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25">
      <c r="A480" s="255"/>
      <c r="B480" s="264"/>
      <c r="C480" s="257">
        <f t="shared" si="104"/>
        <v>4</v>
      </c>
      <c r="D480" s="280"/>
      <c r="E480" s="335"/>
      <c r="F480" s="335"/>
      <c r="G480" s="280"/>
      <c r="H480" s="301"/>
      <c r="I480" s="307" t="s">
        <v>597</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25">
      <c r="A481" s="255"/>
      <c r="B481" s="264"/>
      <c r="C481" s="257">
        <f t="shared" si="104"/>
        <v>4</v>
      </c>
      <c r="D481" s="280"/>
      <c r="E481" s="335"/>
      <c r="F481" s="335"/>
      <c r="G481" s="280"/>
      <c r="H481" s="301"/>
      <c r="I481" s="307" t="s">
        <v>598</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25">
      <c r="A482" s="255"/>
      <c r="B482" s="264"/>
      <c r="C482" s="257">
        <f t="shared" si="104"/>
        <v>4</v>
      </c>
      <c r="D482" s="280"/>
      <c r="E482" s="335"/>
      <c r="F482" s="335"/>
      <c r="G482" s="280"/>
      <c r="H482" s="301" t="str">
        <f>H$252</f>
        <v>Win</v>
      </c>
      <c r="I482" s="307" t="s">
        <v>593</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25">
      <c r="A483" s="255"/>
      <c r="B483" s="264"/>
      <c r="C483" s="257">
        <f t="shared" si="104"/>
        <v>4</v>
      </c>
      <c r="D483" s="280"/>
      <c r="E483" s="335"/>
      <c r="F483" s="335"/>
      <c r="G483" s="280"/>
      <c r="H483" s="301"/>
      <c r="I483" s="307" t="s">
        <v>596</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25">
      <c r="A484" s="255"/>
      <c r="B484" s="264"/>
      <c r="C484" s="257">
        <f t="shared" si="104"/>
        <v>4</v>
      </c>
      <c r="D484" s="280"/>
      <c r="E484" s="335"/>
      <c r="F484" s="335"/>
      <c r="G484" s="280"/>
      <c r="H484" s="301"/>
      <c r="I484" s="307" t="s">
        <v>597</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25">
      <c r="A485" s="255"/>
      <c r="B485" s="264"/>
      <c r="C485" s="257">
        <f t="shared" si="104"/>
        <v>4</v>
      </c>
      <c r="D485" s="280"/>
      <c r="E485" s="335"/>
      <c r="F485" s="335"/>
      <c r="G485" s="280"/>
      <c r="H485" s="301"/>
      <c r="I485" s="307" t="s">
        <v>598</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25">
      <c r="A486" s="255"/>
      <c r="B486" s="264"/>
      <c r="C486" s="257">
        <f t="shared" si="104"/>
        <v>4</v>
      </c>
      <c r="D486" s="280"/>
      <c r="E486" s="335"/>
      <c r="F486" s="335"/>
      <c r="G486" s="280"/>
      <c r="H486" s="301" t="str">
        <f>H$253</f>
        <v>Spr</v>
      </c>
      <c r="I486" s="307" t="s">
        <v>593</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25">
      <c r="A487" s="255"/>
      <c r="B487" s="264"/>
      <c r="C487" s="257">
        <f t="shared" si="104"/>
        <v>4</v>
      </c>
      <c r="D487" s="280"/>
      <c r="E487" s="335"/>
      <c r="F487" s="335"/>
      <c r="G487" s="280"/>
      <c r="H487" s="301"/>
      <c r="I487" s="307" t="s">
        <v>596</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25">
      <c r="A488" s="255"/>
      <c r="B488" s="264"/>
      <c r="C488" s="257">
        <f t="shared" si="104"/>
        <v>4</v>
      </c>
      <c r="D488" s="280"/>
      <c r="E488" s="335"/>
      <c r="F488" s="335"/>
      <c r="G488" s="280"/>
      <c r="H488" s="301"/>
      <c r="I488" s="307" t="s">
        <v>597</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25">
      <c r="A489" s="255"/>
      <c r="B489" s="264"/>
      <c r="C489" s="257">
        <f t="shared" si="104"/>
        <v>4</v>
      </c>
      <c r="D489" s="280"/>
      <c r="E489" s="335"/>
      <c r="F489" s="335"/>
      <c r="G489" s="280"/>
      <c r="H489" s="301"/>
      <c r="I489" s="307" t="s">
        <v>598</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412</v>
      </c>
      <c r="AR490" s="267"/>
      <c r="AS490" s="255"/>
      <c r="AT490" s="255"/>
      <c r="AU490" s="255"/>
    </row>
    <row r="491" spans="1:47" outlineLevel="2" collapsed="1" x14ac:dyDescent="0.25">
      <c r="A491" s="255"/>
      <c r="B491" s="264"/>
      <c r="C491" s="257">
        <f>INT($C$232)+2</f>
        <v>3</v>
      </c>
      <c r="D491" s="280"/>
      <c r="E491" s="335"/>
      <c r="F491" s="335"/>
      <c r="G491" s="280"/>
      <c r="H491" s="348" t="s">
        <v>586</v>
      </c>
      <c r="I491" s="348" t="s">
        <v>892</v>
      </c>
      <c r="J491" s="308" t="s">
        <v>907</v>
      </c>
      <c r="K491" s="308"/>
      <c r="L491" s="396">
        <f>COUNTA($J492:$J$612)/COUNTA($I492:$I$612)</f>
        <v>8</v>
      </c>
      <c r="M491" s="285"/>
      <c r="N491" s="308" t="s">
        <v>595</v>
      </c>
      <c r="O491" s="308"/>
      <c r="P491" s="308"/>
      <c r="Q491" s="308"/>
      <c r="R491" s="572" t="s">
        <v>905</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25">
      <c r="A492" s="255"/>
      <c r="B492" s="264"/>
      <c r="C492" s="257">
        <f t="shared" ref="C492:C533" si="108">INT($C$232)+3</f>
        <v>4</v>
      </c>
      <c r="D492" s="280"/>
      <c r="E492" s="335"/>
      <c r="F492" s="335"/>
      <c r="G492" s="280"/>
      <c r="H492" s="301" t="str">
        <f>H$251</f>
        <v>Aut</v>
      </c>
      <c r="I492" s="301">
        <v>0</v>
      </c>
      <c r="J492" s="307" t="s">
        <v>893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25">
      <c r="A493" s="255"/>
      <c r="B493" s="264"/>
      <c r="C493" s="257">
        <f t="shared" si="108"/>
        <v>4</v>
      </c>
      <c r="D493" s="280"/>
      <c r="E493" s="335"/>
      <c r="F493" s="335"/>
      <c r="G493" s="280"/>
      <c r="H493" s="285"/>
      <c r="I493" s="301"/>
      <c r="J493" s="307" t="s">
        <v>894</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25">
      <c r="A494" s="255"/>
      <c r="B494" s="264"/>
      <c r="C494" s="257">
        <f t="shared" si="108"/>
        <v>4</v>
      </c>
      <c r="D494" s="280"/>
      <c r="E494" s="335"/>
      <c r="F494" s="335"/>
      <c r="G494" s="280"/>
      <c r="H494" s="285"/>
      <c r="I494" s="301"/>
      <c r="J494" s="307" t="s">
        <v>143</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25">
      <c r="A495" s="255"/>
      <c r="B495" s="264"/>
      <c r="C495" s="257">
        <f t="shared" si="108"/>
        <v>4</v>
      </c>
      <c r="D495" s="280"/>
      <c r="E495" s="335"/>
      <c r="F495" s="335"/>
      <c r="G495" s="280"/>
      <c r="H495" s="285"/>
      <c r="I495" s="301"/>
      <c r="J495" s="307" t="s">
        <v>599</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25">
      <c r="A496" s="255"/>
      <c r="B496" s="264"/>
      <c r="C496" s="257">
        <f t="shared" si="108"/>
        <v>4</v>
      </c>
      <c r="D496" s="280"/>
      <c r="E496" s="335"/>
      <c r="F496" s="335"/>
      <c r="G496" s="280"/>
      <c r="H496" s="285"/>
      <c r="I496" s="301"/>
      <c r="J496" s="307" t="s">
        <v>600</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25">
      <c r="A497" s="255"/>
      <c r="B497" s="264"/>
      <c r="C497" s="257">
        <f t="shared" si="108"/>
        <v>4</v>
      </c>
      <c r="D497" s="280"/>
      <c r="E497" s="335"/>
      <c r="F497" s="335"/>
      <c r="G497" s="280"/>
      <c r="H497" s="285"/>
      <c r="I497" s="301"/>
      <c r="J497" s="307" t="s">
        <v>601</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25">
      <c r="A498" s="255"/>
      <c r="B498" s="264"/>
      <c r="C498" s="257">
        <f t="shared" si="108"/>
        <v>4</v>
      </c>
      <c r="D498" s="280"/>
      <c r="E498" s="335"/>
      <c r="F498" s="335"/>
      <c r="G498" s="280"/>
      <c r="H498" s="285"/>
      <c r="I498" s="301"/>
      <c r="J498" s="307" t="s">
        <v>602</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25">
      <c r="A499" s="255"/>
      <c r="B499" s="264"/>
      <c r="C499" s="257">
        <f t="shared" si="108"/>
        <v>4</v>
      </c>
      <c r="D499" s="280"/>
      <c r="E499" s="335"/>
      <c r="F499" s="335"/>
      <c r="G499" s="280"/>
      <c r="H499" s="285"/>
      <c r="I499" s="301"/>
      <c r="J499" s="307" t="s">
        <v>575</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25">
      <c r="A500" s="255"/>
      <c r="B500" s="264"/>
      <c r="C500" s="257">
        <f t="shared" si="108"/>
        <v>4</v>
      </c>
      <c r="D500" s="280"/>
      <c r="E500" s="335"/>
      <c r="F500" s="335"/>
      <c r="G500" s="280"/>
      <c r="H500" s="301"/>
      <c r="I500" s="301">
        <v>1</v>
      </c>
      <c r="J500" s="307" t="s">
        <v>893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25">
      <c r="A501" s="255"/>
      <c r="B501" s="264"/>
      <c r="C501" s="257">
        <f t="shared" si="108"/>
        <v>4</v>
      </c>
      <c r="D501" s="280"/>
      <c r="E501" s="335"/>
      <c r="F501" s="335"/>
      <c r="G501" s="280"/>
      <c r="H501" s="285"/>
      <c r="I501" s="301"/>
      <c r="J501" s="307" t="s">
        <v>894</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25">
      <c r="A502" s="255"/>
      <c r="B502" s="264"/>
      <c r="C502" s="257">
        <f t="shared" si="108"/>
        <v>4</v>
      </c>
      <c r="D502" s="280"/>
      <c r="E502" s="335"/>
      <c r="F502" s="335"/>
      <c r="G502" s="280"/>
      <c r="H502" s="285"/>
      <c r="I502" s="301"/>
      <c r="J502" s="307" t="s">
        <v>143</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25">
      <c r="A503" s="255"/>
      <c r="B503" s="264"/>
      <c r="C503" s="257">
        <f t="shared" si="108"/>
        <v>4</v>
      </c>
      <c r="D503" s="280"/>
      <c r="E503" s="335"/>
      <c r="F503" s="335"/>
      <c r="G503" s="280"/>
      <c r="H503" s="285"/>
      <c r="I503" s="301"/>
      <c r="J503" s="307" t="s">
        <v>599</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25">
      <c r="A504" s="255"/>
      <c r="B504" s="264"/>
      <c r="C504" s="257">
        <f t="shared" si="108"/>
        <v>4</v>
      </c>
      <c r="D504" s="280"/>
      <c r="E504" s="335"/>
      <c r="F504" s="335"/>
      <c r="G504" s="280"/>
      <c r="H504" s="285"/>
      <c r="I504" s="301"/>
      <c r="J504" s="307" t="s">
        <v>600</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25">
      <c r="A505" s="255"/>
      <c r="B505" s="264"/>
      <c r="C505" s="257">
        <f t="shared" si="108"/>
        <v>4</v>
      </c>
      <c r="D505" s="280"/>
      <c r="E505" s="335"/>
      <c r="F505" s="335"/>
      <c r="G505" s="280"/>
      <c r="H505" s="285"/>
      <c r="I505" s="301"/>
      <c r="J505" s="307" t="s">
        <v>601</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25">
      <c r="A506" s="255"/>
      <c r="B506" s="264"/>
      <c r="C506" s="257">
        <f t="shared" si="108"/>
        <v>4</v>
      </c>
      <c r="D506" s="280"/>
      <c r="E506" s="335"/>
      <c r="F506" s="335"/>
      <c r="G506" s="280"/>
      <c r="H506" s="285"/>
      <c r="I506" s="301"/>
      <c r="J506" s="307" t="s">
        <v>602</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25">
      <c r="A507" s="255"/>
      <c r="B507" s="264"/>
      <c r="C507" s="257">
        <f t="shared" si="108"/>
        <v>4</v>
      </c>
      <c r="D507" s="280"/>
      <c r="E507" s="335"/>
      <c r="F507" s="335"/>
      <c r="G507" s="280"/>
      <c r="H507" s="285"/>
      <c r="I507" s="301"/>
      <c r="J507" s="307" t="s">
        <v>575</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25">
      <c r="A508" s="255"/>
      <c r="B508" s="264"/>
      <c r="C508" s="257">
        <f t="shared" si="108"/>
        <v>4</v>
      </c>
      <c r="D508" s="280"/>
      <c r="E508" s="335"/>
      <c r="F508" s="335"/>
      <c r="G508" s="280"/>
      <c r="H508" s="301"/>
      <c r="I508" s="301">
        <v>2</v>
      </c>
      <c r="J508" s="307" t="s">
        <v>893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25">
      <c r="A509" s="255"/>
      <c r="B509" s="264"/>
      <c r="C509" s="257">
        <f t="shared" si="108"/>
        <v>4</v>
      </c>
      <c r="D509" s="280"/>
      <c r="E509" s="335"/>
      <c r="F509" s="335"/>
      <c r="G509" s="280"/>
      <c r="H509" s="285"/>
      <c r="I509" s="301"/>
      <c r="J509" s="307" t="s">
        <v>894</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25">
      <c r="A510" s="255"/>
      <c r="B510" s="264"/>
      <c r="C510" s="257">
        <f t="shared" si="108"/>
        <v>4</v>
      </c>
      <c r="D510" s="280"/>
      <c r="E510" s="335"/>
      <c r="F510" s="335"/>
      <c r="G510" s="280"/>
      <c r="H510" s="285"/>
      <c r="I510" s="301"/>
      <c r="J510" s="307" t="s">
        <v>143</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25">
      <c r="A511" s="255"/>
      <c r="B511" s="264"/>
      <c r="C511" s="257">
        <f t="shared" si="108"/>
        <v>4</v>
      </c>
      <c r="D511" s="280"/>
      <c r="E511" s="335"/>
      <c r="F511" s="335"/>
      <c r="G511" s="280"/>
      <c r="H511" s="285"/>
      <c r="I511" s="301"/>
      <c r="J511" s="307" t="s">
        <v>599</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25">
      <c r="A512" s="255"/>
      <c r="B512" s="264"/>
      <c r="C512" s="257">
        <f t="shared" si="108"/>
        <v>4</v>
      </c>
      <c r="D512" s="280"/>
      <c r="E512" s="335"/>
      <c r="F512" s="335"/>
      <c r="G512" s="280"/>
      <c r="H512" s="285"/>
      <c r="I512" s="301"/>
      <c r="J512" s="307" t="s">
        <v>600</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25">
      <c r="A513" s="255"/>
      <c r="B513" s="264"/>
      <c r="C513" s="257">
        <f t="shared" si="108"/>
        <v>4</v>
      </c>
      <c r="D513" s="280"/>
      <c r="E513" s="335"/>
      <c r="F513" s="335"/>
      <c r="G513" s="280"/>
      <c r="H513" s="285"/>
      <c r="I513" s="301"/>
      <c r="J513" s="307" t="s">
        <v>601</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25">
      <c r="A514" s="255"/>
      <c r="B514" s="264"/>
      <c r="C514" s="257">
        <f t="shared" si="108"/>
        <v>4</v>
      </c>
      <c r="D514" s="280"/>
      <c r="E514" s="335"/>
      <c r="F514" s="335"/>
      <c r="G514" s="280"/>
      <c r="H514" s="285"/>
      <c r="I514" s="301"/>
      <c r="J514" s="307" t="s">
        <v>602</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25">
      <c r="A515" s="255"/>
      <c r="B515" s="264"/>
      <c r="C515" s="257">
        <f t="shared" si="108"/>
        <v>4</v>
      </c>
      <c r="D515" s="280"/>
      <c r="E515" s="335"/>
      <c r="F515" s="335"/>
      <c r="G515" s="280"/>
      <c r="H515" s="285"/>
      <c r="I515" s="301"/>
      <c r="J515" s="307" t="s">
        <v>575</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25">
      <c r="A516" s="255"/>
      <c r="B516" s="264"/>
      <c r="C516" s="257">
        <f t="shared" si="108"/>
        <v>4</v>
      </c>
      <c r="D516" s="280"/>
      <c r="E516" s="335"/>
      <c r="F516" s="335"/>
      <c r="G516" s="280"/>
      <c r="H516" s="301"/>
      <c r="I516" s="301">
        <v>3</v>
      </c>
      <c r="J516" s="307" t="s">
        <v>893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25">
      <c r="A517" s="255"/>
      <c r="B517" s="264"/>
      <c r="C517" s="257">
        <f t="shared" si="108"/>
        <v>4</v>
      </c>
      <c r="D517" s="280"/>
      <c r="E517" s="335"/>
      <c r="F517" s="335"/>
      <c r="G517" s="280"/>
      <c r="H517" s="285"/>
      <c r="I517" s="301"/>
      <c r="J517" s="307" t="s">
        <v>894</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25">
      <c r="A518" s="255"/>
      <c r="B518" s="264"/>
      <c r="C518" s="257">
        <f t="shared" si="108"/>
        <v>4</v>
      </c>
      <c r="D518" s="280"/>
      <c r="E518" s="335"/>
      <c r="F518" s="335"/>
      <c r="G518" s="280"/>
      <c r="H518" s="285"/>
      <c r="I518" s="301"/>
      <c r="J518" s="307" t="s">
        <v>143</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25">
      <c r="A519" s="255"/>
      <c r="B519" s="264"/>
      <c r="C519" s="257">
        <f t="shared" si="108"/>
        <v>4</v>
      </c>
      <c r="D519" s="280"/>
      <c r="E519" s="335"/>
      <c r="F519" s="335"/>
      <c r="G519" s="280"/>
      <c r="H519" s="285"/>
      <c r="I519" s="301"/>
      <c r="J519" s="307" t="s">
        <v>599</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25">
      <c r="A520" s="255"/>
      <c r="B520" s="264"/>
      <c r="C520" s="257">
        <f t="shared" si="108"/>
        <v>4</v>
      </c>
      <c r="D520" s="280"/>
      <c r="E520" s="335"/>
      <c r="F520" s="335"/>
      <c r="G520" s="280"/>
      <c r="H520" s="285"/>
      <c r="I520" s="301"/>
      <c r="J520" s="307" t="s">
        <v>600</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25">
      <c r="A521" s="255"/>
      <c r="B521" s="264"/>
      <c r="C521" s="257">
        <f t="shared" si="108"/>
        <v>4</v>
      </c>
      <c r="D521" s="280"/>
      <c r="E521" s="335"/>
      <c r="F521" s="335"/>
      <c r="G521" s="280"/>
      <c r="H521" s="285"/>
      <c r="I521" s="301"/>
      <c r="J521" s="307" t="s">
        <v>601</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25">
      <c r="A522" s="255"/>
      <c r="B522" s="264"/>
      <c r="C522" s="257">
        <f t="shared" si="108"/>
        <v>4</v>
      </c>
      <c r="D522" s="280"/>
      <c r="E522" s="335"/>
      <c r="F522" s="335"/>
      <c r="G522" s="280"/>
      <c r="H522" s="285"/>
      <c r="I522" s="301"/>
      <c r="J522" s="307" t="s">
        <v>602</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25">
      <c r="A523" s="255"/>
      <c r="B523" s="264"/>
      <c r="C523" s="257">
        <f t="shared" si="108"/>
        <v>4</v>
      </c>
      <c r="D523" s="280"/>
      <c r="E523" s="335"/>
      <c r="F523" s="335"/>
      <c r="G523" s="280"/>
      <c r="H523" s="285"/>
      <c r="I523" s="301"/>
      <c r="J523" s="307" t="s">
        <v>575</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25">
      <c r="A524" s="255"/>
      <c r="B524" s="264"/>
      <c r="C524" s="257">
        <f t="shared" si="108"/>
        <v>4</v>
      </c>
      <c r="D524" s="280"/>
      <c r="E524" s="335"/>
      <c r="F524" s="335"/>
      <c r="G524" s="280"/>
      <c r="H524" s="301"/>
      <c r="I524" s="301">
        <v>4</v>
      </c>
      <c r="J524" s="307" t="s">
        <v>893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25">
      <c r="A525" s="255"/>
      <c r="B525" s="264"/>
      <c r="C525" s="257">
        <f t="shared" si="108"/>
        <v>4</v>
      </c>
      <c r="D525" s="280"/>
      <c r="E525" s="335"/>
      <c r="F525" s="335"/>
      <c r="G525" s="280"/>
      <c r="H525" s="285"/>
      <c r="I525" s="301"/>
      <c r="J525" s="307" t="s">
        <v>894</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25">
      <c r="A526" s="255"/>
      <c r="B526" s="264"/>
      <c r="C526" s="257">
        <f t="shared" si="108"/>
        <v>4</v>
      </c>
      <c r="D526" s="280"/>
      <c r="E526" s="335"/>
      <c r="F526" s="335"/>
      <c r="G526" s="280"/>
      <c r="H526" s="285"/>
      <c r="I526" s="301"/>
      <c r="J526" s="307" t="s">
        <v>143</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25">
      <c r="A527" s="255"/>
      <c r="B527" s="264"/>
      <c r="C527" s="257">
        <f t="shared" si="108"/>
        <v>4</v>
      </c>
      <c r="D527" s="280"/>
      <c r="E527" s="335"/>
      <c r="F527" s="335"/>
      <c r="G527" s="280"/>
      <c r="H527" s="285"/>
      <c r="I527" s="301"/>
      <c r="J527" s="307" t="s">
        <v>599</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25">
      <c r="A528" s="255"/>
      <c r="B528" s="264"/>
      <c r="C528" s="257">
        <f t="shared" si="108"/>
        <v>4</v>
      </c>
      <c r="D528" s="280"/>
      <c r="E528" s="335"/>
      <c r="F528" s="335"/>
      <c r="G528" s="280"/>
      <c r="H528" s="285"/>
      <c r="I528" s="301"/>
      <c r="J528" s="307" t="s">
        <v>600</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25">
      <c r="A529" s="255"/>
      <c r="B529" s="264"/>
      <c r="C529" s="257">
        <f t="shared" si="108"/>
        <v>4</v>
      </c>
      <c r="D529" s="280"/>
      <c r="E529" s="335"/>
      <c r="F529" s="335"/>
      <c r="G529" s="280"/>
      <c r="H529" s="285"/>
      <c r="I529" s="301"/>
      <c r="J529" s="307" t="s">
        <v>601</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25">
      <c r="A530" s="255"/>
      <c r="B530" s="264"/>
      <c r="C530" s="257">
        <f t="shared" si="108"/>
        <v>4</v>
      </c>
      <c r="D530" s="280"/>
      <c r="E530" s="335"/>
      <c r="F530" s="335"/>
      <c r="G530" s="280"/>
      <c r="H530" s="285"/>
      <c r="I530" s="301"/>
      <c r="J530" s="307" t="s">
        <v>602</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25">
      <c r="A531" s="255"/>
      <c r="B531" s="264"/>
      <c r="C531" s="257">
        <f t="shared" si="108"/>
        <v>4</v>
      </c>
      <c r="D531" s="280"/>
      <c r="E531" s="335"/>
      <c r="F531" s="335"/>
      <c r="G531" s="280"/>
      <c r="H531" s="285"/>
      <c r="I531" s="301"/>
      <c r="J531" s="307" t="s">
        <v>575</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5"/>
      <c r="F532" s="335"/>
      <c r="G532" s="280"/>
      <c r="H532" s="301" t="str">
        <f>H$252</f>
        <v>Win</v>
      </c>
      <c r="I532" s="301">
        <v>0</v>
      </c>
      <c r="J532" s="307" t="s">
        <v>593</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25">
      <c r="A533" s="255"/>
      <c r="B533" s="264"/>
      <c r="C533" s="257">
        <f t="shared" si="108"/>
        <v>4</v>
      </c>
      <c r="D533" s="280"/>
      <c r="E533" s="335"/>
      <c r="F533" s="335"/>
      <c r="G533" s="280"/>
      <c r="H533" s="285"/>
      <c r="I533" s="301"/>
      <c r="J533" s="307" t="s">
        <v>894</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5"/>
      <c r="F534" s="335"/>
      <c r="G534" s="280"/>
      <c r="H534" s="285"/>
      <c r="I534" s="301"/>
      <c r="J534" s="307" t="s">
        <v>143</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5"/>
      <c r="F535" s="335"/>
      <c r="G535" s="280"/>
      <c r="H535" s="285"/>
      <c r="I535" s="301"/>
      <c r="J535" s="307" t="s">
        <v>599</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5"/>
      <c r="F536" s="335"/>
      <c r="G536" s="280"/>
      <c r="H536" s="285"/>
      <c r="I536" s="301"/>
      <c r="J536" s="307" t="s">
        <v>600</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5"/>
      <c r="F537" s="335"/>
      <c r="G537" s="280"/>
      <c r="H537" s="285"/>
      <c r="I537" s="301"/>
      <c r="J537" s="307" t="s">
        <v>601</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5"/>
      <c r="F538" s="335"/>
      <c r="G538" s="280"/>
      <c r="H538" s="285"/>
      <c r="I538" s="301"/>
      <c r="J538" s="307" t="s">
        <v>602</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5"/>
      <c r="F539" s="335"/>
      <c r="G539" s="280"/>
      <c r="H539" s="285"/>
      <c r="I539" s="301"/>
      <c r="J539" s="307" t="s">
        <v>575</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5"/>
      <c r="F540" s="335"/>
      <c r="G540" s="280"/>
      <c r="H540" s="301"/>
      <c r="I540" s="301">
        <v>1</v>
      </c>
      <c r="J540" s="307" t="s">
        <v>593</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25">
      <c r="A541" s="255"/>
      <c r="B541" s="264"/>
      <c r="C541" s="257">
        <f t="shared" ref="C541" si="147">INT($C$232)+3</f>
        <v>4</v>
      </c>
      <c r="D541" s="280"/>
      <c r="E541" s="335"/>
      <c r="F541" s="335"/>
      <c r="G541" s="280"/>
      <c r="H541" s="285"/>
      <c r="I541" s="301"/>
      <c r="J541" s="307" t="s">
        <v>894</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5"/>
      <c r="F542" s="335"/>
      <c r="G542" s="280"/>
      <c r="H542" s="285"/>
      <c r="I542" s="301"/>
      <c r="J542" s="307" t="s">
        <v>143</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5"/>
      <c r="F543" s="335"/>
      <c r="G543" s="280"/>
      <c r="H543" s="285"/>
      <c r="I543" s="301"/>
      <c r="J543" s="307" t="s">
        <v>599</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5"/>
      <c r="F544" s="335"/>
      <c r="G544" s="280"/>
      <c r="H544" s="285"/>
      <c r="I544" s="301"/>
      <c r="J544" s="307" t="s">
        <v>600</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5"/>
      <c r="F545" s="335"/>
      <c r="G545" s="280"/>
      <c r="H545" s="285"/>
      <c r="I545" s="301"/>
      <c r="J545" s="307" t="s">
        <v>601</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5"/>
      <c r="F546" s="335"/>
      <c r="G546" s="280"/>
      <c r="H546" s="285"/>
      <c r="I546" s="301"/>
      <c r="J546" s="307" t="s">
        <v>602</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5"/>
      <c r="F547" s="335"/>
      <c r="G547" s="280"/>
      <c r="H547" s="285"/>
      <c r="I547" s="301"/>
      <c r="J547" s="307" t="s">
        <v>575</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5"/>
      <c r="F548" s="335"/>
      <c r="G548" s="280"/>
      <c r="H548" s="301"/>
      <c r="I548" s="301">
        <v>2</v>
      </c>
      <c r="J548" s="307" t="s">
        <v>593</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25">
      <c r="A549" s="255"/>
      <c r="B549" s="264"/>
      <c r="C549" s="257">
        <f t="shared" ref="C549" si="155">INT($C$232)+3</f>
        <v>4</v>
      </c>
      <c r="D549" s="280"/>
      <c r="E549" s="335"/>
      <c r="F549" s="335"/>
      <c r="G549" s="280"/>
      <c r="H549" s="285"/>
      <c r="I549" s="301"/>
      <c r="J549" s="307" t="s">
        <v>894</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5"/>
      <c r="F550" s="335"/>
      <c r="G550" s="280"/>
      <c r="H550" s="285"/>
      <c r="I550" s="301"/>
      <c r="J550" s="307" t="s">
        <v>143</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5"/>
      <c r="F551" s="335"/>
      <c r="G551" s="280"/>
      <c r="H551" s="285"/>
      <c r="I551" s="301"/>
      <c r="J551" s="307" t="s">
        <v>599</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5"/>
      <c r="F552" s="335"/>
      <c r="G552" s="280"/>
      <c r="H552" s="285"/>
      <c r="I552" s="301"/>
      <c r="J552" s="307" t="s">
        <v>600</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5"/>
      <c r="F553" s="335"/>
      <c r="G553" s="280"/>
      <c r="H553" s="285"/>
      <c r="I553" s="301"/>
      <c r="J553" s="307" t="s">
        <v>601</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5"/>
      <c r="F554" s="335"/>
      <c r="G554" s="280"/>
      <c r="H554" s="285"/>
      <c r="I554" s="301"/>
      <c r="J554" s="307" t="s">
        <v>602</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5"/>
      <c r="F555" s="335"/>
      <c r="G555" s="280"/>
      <c r="H555" s="285"/>
      <c r="I555" s="301"/>
      <c r="J555" s="307" t="s">
        <v>575</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5"/>
      <c r="F556" s="335"/>
      <c r="G556" s="280"/>
      <c r="H556" s="301"/>
      <c r="I556" s="301">
        <v>3</v>
      </c>
      <c r="J556" s="307" t="s">
        <v>593</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25">
      <c r="A557" s="255"/>
      <c r="B557" s="264"/>
      <c r="C557" s="257">
        <f t="shared" ref="C557" si="163">INT($C$232)+3</f>
        <v>4</v>
      </c>
      <c r="D557" s="280"/>
      <c r="E557" s="335"/>
      <c r="F557" s="335"/>
      <c r="G557" s="280"/>
      <c r="H557" s="285"/>
      <c r="I557" s="301"/>
      <c r="J557" s="307" t="s">
        <v>894</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5"/>
      <c r="F558" s="335"/>
      <c r="G558" s="280"/>
      <c r="H558" s="285"/>
      <c r="I558" s="301"/>
      <c r="J558" s="307" t="s">
        <v>143</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5"/>
      <c r="F559" s="335"/>
      <c r="G559" s="280"/>
      <c r="H559" s="285"/>
      <c r="I559" s="301"/>
      <c r="J559" s="307" t="s">
        <v>599</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5"/>
      <c r="F560" s="335"/>
      <c r="G560" s="280"/>
      <c r="H560" s="285"/>
      <c r="I560" s="301"/>
      <c r="J560" s="307" t="s">
        <v>600</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5"/>
      <c r="F561" s="335"/>
      <c r="G561" s="280"/>
      <c r="H561" s="285"/>
      <c r="I561" s="301"/>
      <c r="J561" s="307" t="s">
        <v>601</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5"/>
      <c r="F562" s="335"/>
      <c r="G562" s="280"/>
      <c r="H562" s="285"/>
      <c r="I562" s="301"/>
      <c r="J562" s="307" t="s">
        <v>602</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5"/>
      <c r="F563" s="335"/>
      <c r="G563" s="280"/>
      <c r="H563" s="285"/>
      <c r="I563" s="301"/>
      <c r="J563" s="307" t="s">
        <v>575</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5"/>
      <c r="F564" s="335"/>
      <c r="G564" s="280"/>
      <c r="H564" s="301"/>
      <c r="I564" s="301">
        <v>4</v>
      </c>
      <c r="J564" s="307" t="s">
        <v>593</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25">
      <c r="A565" s="255"/>
      <c r="B565" s="264"/>
      <c r="C565" s="257">
        <f t="shared" ref="C565" si="171">INT($C$232)+3</f>
        <v>4</v>
      </c>
      <c r="D565" s="280"/>
      <c r="E565" s="335"/>
      <c r="F565" s="335"/>
      <c r="G565" s="280"/>
      <c r="H565" s="285"/>
      <c r="I565" s="301"/>
      <c r="J565" s="307" t="s">
        <v>894</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5"/>
      <c r="F566" s="335"/>
      <c r="G566" s="280"/>
      <c r="H566" s="285"/>
      <c r="I566" s="301"/>
      <c r="J566" s="307" t="s">
        <v>143</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5"/>
      <c r="F567" s="335"/>
      <c r="G567" s="280"/>
      <c r="H567" s="285"/>
      <c r="I567" s="301"/>
      <c r="J567" s="307" t="s">
        <v>599</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5"/>
      <c r="F568" s="335"/>
      <c r="G568" s="280"/>
      <c r="H568" s="285"/>
      <c r="I568" s="301"/>
      <c r="J568" s="307" t="s">
        <v>600</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5"/>
      <c r="F569" s="335"/>
      <c r="G569" s="280"/>
      <c r="H569" s="285"/>
      <c r="I569" s="301"/>
      <c r="J569" s="307" t="s">
        <v>601</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5"/>
      <c r="F570" s="335"/>
      <c r="G570" s="280"/>
      <c r="H570" s="285"/>
      <c r="I570" s="301"/>
      <c r="J570" s="307" t="s">
        <v>602</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5"/>
      <c r="F571" s="335"/>
      <c r="G571" s="280"/>
      <c r="H571" s="285"/>
      <c r="I571" s="301"/>
      <c r="J571" s="307" t="s">
        <v>575</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5"/>
      <c r="F572" s="335"/>
      <c r="G572" s="280"/>
      <c r="H572" s="301" t="str">
        <f>H$253</f>
        <v>Spr</v>
      </c>
      <c r="I572" s="301">
        <v>0</v>
      </c>
      <c r="J572" s="307" t="s">
        <v>593</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25">
      <c r="A573" s="255"/>
      <c r="B573" s="264"/>
      <c r="C573" s="257">
        <f t="shared" ref="C573" si="178">INT($C$232)+3</f>
        <v>4</v>
      </c>
      <c r="D573" s="280"/>
      <c r="E573" s="335"/>
      <c r="F573" s="335"/>
      <c r="G573" s="280"/>
      <c r="H573" s="285"/>
      <c r="I573" s="301"/>
      <c r="J573" s="307" t="s">
        <v>894</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5"/>
      <c r="F574" s="335"/>
      <c r="G574" s="280"/>
      <c r="H574" s="285"/>
      <c r="I574" s="301"/>
      <c r="J574" s="307" t="s">
        <v>143</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5"/>
      <c r="F575" s="335"/>
      <c r="G575" s="280"/>
      <c r="H575" s="285"/>
      <c r="I575" s="301"/>
      <c r="J575" s="307" t="s">
        <v>599</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5"/>
      <c r="F576" s="335"/>
      <c r="G576" s="280"/>
      <c r="H576" s="285"/>
      <c r="I576" s="301"/>
      <c r="J576" s="307" t="s">
        <v>600</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5"/>
      <c r="F577" s="335"/>
      <c r="G577" s="280"/>
      <c r="H577" s="285"/>
      <c r="I577" s="301"/>
      <c r="J577" s="307" t="s">
        <v>601</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5"/>
      <c r="F578" s="335"/>
      <c r="G578" s="280"/>
      <c r="H578" s="285"/>
      <c r="I578" s="301"/>
      <c r="J578" s="307" t="s">
        <v>602</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5"/>
      <c r="F579" s="335"/>
      <c r="G579" s="280"/>
      <c r="H579" s="285"/>
      <c r="I579" s="301"/>
      <c r="J579" s="307" t="s">
        <v>575</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5"/>
      <c r="F580" s="335"/>
      <c r="G580" s="280"/>
      <c r="H580" s="301"/>
      <c r="I580" s="301">
        <v>1</v>
      </c>
      <c r="J580" s="307" t="s">
        <v>593</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25">
      <c r="A581" s="255"/>
      <c r="B581" s="264"/>
      <c r="C581" s="257">
        <f t="shared" ref="C581" si="186">INT($C$232)+3</f>
        <v>4</v>
      </c>
      <c r="D581" s="280"/>
      <c r="E581" s="335"/>
      <c r="F581" s="335"/>
      <c r="G581" s="280"/>
      <c r="H581" s="285"/>
      <c r="I581" s="301"/>
      <c r="J581" s="307" t="s">
        <v>894</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5"/>
      <c r="F582" s="335"/>
      <c r="G582" s="280"/>
      <c r="H582" s="285"/>
      <c r="I582" s="301"/>
      <c r="J582" s="307" t="s">
        <v>143</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5"/>
      <c r="F583" s="335"/>
      <c r="G583" s="280"/>
      <c r="H583" s="285"/>
      <c r="I583" s="301"/>
      <c r="J583" s="307" t="s">
        <v>599</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5"/>
      <c r="F584" s="335"/>
      <c r="G584" s="280"/>
      <c r="H584" s="285"/>
      <c r="I584" s="301"/>
      <c r="J584" s="307" t="s">
        <v>600</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5"/>
      <c r="F585" s="335"/>
      <c r="G585" s="280"/>
      <c r="H585" s="285"/>
      <c r="I585" s="301"/>
      <c r="J585" s="307" t="s">
        <v>601</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5"/>
      <c r="F586" s="335"/>
      <c r="G586" s="280"/>
      <c r="H586" s="285"/>
      <c r="I586" s="301"/>
      <c r="J586" s="307" t="s">
        <v>602</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5"/>
      <c r="F587" s="335"/>
      <c r="G587" s="280"/>
      <c r="H587" s="285"/>
      <c r="I587" s="301"/>
      <c r="J587" s="307" t="s">
        <v>575</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5"/>
      <c r="F588" s="335"/>
      <c r="G588" s="280"/>
      <c r="H588" s="301"/>
      <c r="I588" s="301">
        <v>2</v>
      </c>
      <c r="J588" s="307" t="s">
        <v>593</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25">
      <c r="A589" s="255"/>
      <c r="B589" s="264"/>
      <c r="C589" s="257">
        <f t="shared" ref="C589" si="194">INT($C$232)+3</f>
        <v>4</v>
      </c>
      <c r="D589" s="280"/>
      <c r="E589" s="335"/>
      <c r="F589" s="335"/>
      <c r="G589" s="280"/>
      <c r="H589" s="285"/>
      <c r="I589" s="301"/>
      <c r="J589" s="307" t="s">
        <v>894</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5"/>
      <c r="F590" s="335"/>
      <c r="G590" s="280"/>
      <c r="H590" s="285"/>
      <c r="I590" s="301"/>
      <c r="J590" s="307" t="s">
        <v>143</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5"/>
      <c r="F591" s="335"/>
      <c r="G591" s="280"/>
      <c r="H591" s="285"/>
      <c r="I591" s="301"/>
      <c r="J591" s="307" t="s">
        <v>599</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5"/>
      <c r="F592" s="335"/>
      <c r="G592" s="280"/>
      <c r="H592" s="285"/>
      <c r="I592" s="301"/>
      <c r="J592" s="307" t="s">
        <v>600</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5"/>
      <c r="F593" s="335"/>
      <c r="G593" s="280"/>
      <c r="H593" s="285"/>
      <c r="I593" s="301"/>
      <c r="J593" s="307" t="s">
        <v>601</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5"/>
      <c r="F594" s="335"/>
      <c r="G594" s="280"/>
      <c r="H594" s="285"/>
      <c r="I594" s="301"/>
      <c r="J594" s="307" t="s">
        <v>602</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5"/>
      <c r="F595" s="335"/>
      <c r="G595" s="280"/>
      <c r="H595" s="285"/>
      <c r="I595" s="301"/>
      <c r="J595" s="307" t="s">
        <v>575</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5"/>
      <c r="F596" s="335"/>
      <c r="G596" s="280"/>
      <c r="H596" s="301"/>
      <c r="I596" s="301">
        <v>3</v>
      </c>
      <c r="J596" s="307" t="s">
        <v>593</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25">
      <c r="A597" s="255"/>
      <c r="B597" s="264"/>
      <c r="C597" s="257">
        <f t="shared" ref="C597" si="202">INT($C$232)+3</f>
        <v>4</v>
      </c>
      <c r="D597" s="280"/>
      <c r="E597" s="335"/>
      <c r="F597" s="335"/>
      <c r="G597" s="280"/>
      <c r="H597" s="285"/>
      <c r="I597" s="301"/>
      <c r="J597" s="307" t="s">
        <v>894</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5"/>
      <c r="F598" s="335"/>
      <c r="G598" s="280"/>
      <c r="H598" s="285"/>
      <c r="I598" s="301"/>
      <c r="J598" s="307" t="s">
        <v>143</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5"/>
      <c r="F599" s="335"/>
      <c r="G599" s="280"/>
      <c r="H599" s="285"/>
      <c r="I599" s="301"/>
      <c r="J599" s="307" t="s">
        <v>599</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5"/>
      <c r="F600" s="335"/>
      <c r="G600" s="280"/>
      <c r="H600" s="285"/>
      <c r="I600" s="301"/>
      <c r="J600" s="307" t="s">
        <v>600</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5"/>
      <c r="F601" s="335"/>
      <c r="G601" s="280"/>
      <c r="H601" s="285"/>
      <c r="I601" s="301"/>
      <c r="J601" s="307" t="s">
        <v>601</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5"/>
      <c r="F602" s="335"/>
      <c r="G602" s="280"/>
      <c r="H602" s="285"/>
      <c r="I602" s="301"/>
      <c r="J602" s="307" t="s">
        <v>602</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5"/>
      <c r="F603" s="335"/>
      <c r="G603" s="280"/>
      <c r="H603" s="285"/>
      <c r="I603" s="301"/>
      <c r="J603" s="307" t="s">
        <v>575</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5"/>
      <c r="F604" s="335"/>
      <c r="G604" s="280"/>
      <c r="H604" s="301"/>
      <c r="I604" s="301">
        <v>4</v>
      </c>
      <c r="J604" s="307" t="s">
        <v>593</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25">
      <c r="A605" s="255"/>
      <c r="B605" s="264"/>
      <c r="C605" s="257">
        <f t="shared" ref="C605" si="210">INT($C$232)+3</f>
        <v>4</v>
      </c>
      <c r="D605" s="280"/>
      <c r="E605" s="335"/>
      <c r="F605" s="335"/>
      <c r="G605" s="280"/>
      <c r="H605" s="285"/>
      <c r="I605" s="301"/>
      <c r="J605" s="307" t="s">
        <v>894</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5"/>
      <c r="F606" s="335"/>
      <c r="G606" s="280"/>
      <c r="H606" s="285"/>
      <c r="I606" s="301"/>
      <c r="J606" s="307" t="s">
        <v>143</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5"/>
      <c r="F607" s="335"/>
      <c r="G607" s="280"/>
      <c r="H607" s="285"/>
      <c r="I607" s="301"/>
      <c r="J607" s="307" t="s">
        <v>599</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5"/>
      <c r="F608" s="335"/>
      <c r="G608" s="280"/>
      <c r="H608" s="285"/>
      <c r="I608" s="301"/>
      <c r="J608" s="307" t="s">
        <v>600</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5"/>
      <c r="F609" s="335"/>
      <c r="G609" s="280"/>
      <c r="H609" s="285"/>
      <c r="I609" s="301"/>
      <c r="J609" s="307" t="s">
        <v>601</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5"/>
      <c r="F610" s="335"/>
      <c r="G610" s="280"/>
      <c r="H610" s="285"/>
      <c r="I610" s="301"/>
      <c r="J610" s="307" t="s">
        <v>602</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5"/>
      <c r="F611" s="335"/>
      <c r="G611" s="280"/>
      <c r="H611" s="285"/>
      <c r="I611" s="301"/>
      <c r="J611" s="307" t="s">
        <v>575</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412</v>
      </c>
      <c r="AR612" s="267"/>
      <c r="AS612" s="255"/>
      <c r="AT612" s="255"/>
      <c r="AU612" s="255"/>
    </row>
    <row r="613" spans="1:47" outlineLevel="2" collapsed="1" x14ac:dyDescent="0.25">
      <c r="A613" s="255"/>
      <c r="B613" s="264"/>
      <c r="C613" s="257">
        <f>INT($C$232)+2</f>
        <v>3</v>
      </c>
      <c r="D613" s="280"/>
      <c r="E613" s="335"/>
      <c r="F613" s="335"/>
      <c r="G613" s="280"/>
      <c r="H613" s="348" t="s">
        <v>586</v>
      </c>
      <c r="I613" s="308" t="s">
        <v>603</v>
      </c>
      <c r="J613" s="308"/>
      <c r="K613" s="398"/>
      <c r="L613" s="396">
        <f>COUNTA($I614:$I$638)/COUNTA($H614:$H$638)</f>
        <v>8</v>
      </c>
      <c r="M613" s="285"/>
      <c r="N613" s="308"/>
      <c r="O613" s="308"/>
      <c r="P613" s="308"/>
      <c r="Q613" s="308"/>
      <c r="R613" s="308" t="s">
        <v>604</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25">
      <c r="A614" s="255"/>
      <c r="B614" s="264"/>
      <c r="C614" s="257">
        <f t="shared" ref="C614:C637" si="219">INT($C$232)+3</f>
        <v>4</v>
      </c>
      <c r="D614" s="280"/>
      <c r="E614" s="335"/>
      <c r="F614" s="335"/>
      <c r="G614" s="280"/>
      <c r="H614" s="301" t="str">
        <f>H$251</f>
        <v>Aut</v>
      </c>
      <c r="I614" s="307" t="s">
        <v>551</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25">
      <c r="A615" s="255"/>
      <c r="B615" s="264"/>
      <c r="C615" s="257">
        <f t="shared" si="219"/>
        <v>4</v>
      </c>
      <c r="D615" s="280"/>
      <c r="E615" s="335"/>
      <c r="F615" s="335"/>
      <c r="G615" s="280"/>
      <c r="H615" s="301"/>
      <c r="I615" s="307" t="s">
        <v>552</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25">
      <c r="A616" s="255"/>
      <c r="B616" s="264"/>
      <c r="C616" s="257">
        <f t="shared" si="219"/>
        <v>4</v>
      </c>
      <c r="D616" s="280"/>
      <c r="E616" s="335"/>
      <c r="F616" s="335"/>
      <c r="G616" s="280"/>
      <c r="H616" s="301"/>
      <c r="I616" s="307" t="s">
        <v>553</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25">
      <c r="A617" s="255"/>
      <c r="B617" s="264"/>
      <c r="C617" s="257">
        <f t="shared" si="219"/>
        <v>4</v>
      </c>
      <c r="D617" s="280"/>
      <c r="E617" s="335"/>
      <c r="F617" s="335"/>
      <c r="G617" s="280"/>
      <c r="H617" s="301"/>
      <c r="I617" s="307" t="s">
        <v>538</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25">
      <c r="A618" s="255"/>
      <c r="B618" s="264"/>
      <c r="C618" s="257">
        <f t="shared" si="219"/>
        <v>4</v>
      </c>
      <c r="D618" s="280"/>
      <c r="E618" s="335"/>
      <c r="F618" s="335"/>
      <c r="G618" s="280"/>
      <c r="H618" s="301"/>
      <c r="I618" s="307" t="s">
        <v>539</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25">
      <c r="A619" s="255"/>
      <c r="B619" s="264"/>
      <c r="C619" s="257">
        <f t="shared" si="219"/>
        <v>4</v>
      </c>
      <c r="D619" s="280"/>
      <c r="E619" s="335"/>
      <c r="F619" s="335"/>
      <c r="G619" s="280"/>
      <c r="H619" s="301"/>
      <c r="I619" s="307" t="s">
        <v>540</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25">
      <c r="A620" s="255"/>
      <c r="B620" s="264"/>
      <c r="C620" s="257">
        <f t="shared" si="219"/>
        <v>4</v>
      </c>
      <c r="D620" s="280"/>
      <c r="E620" s="335"/>
      <c r="F620" s="335"/>
      <c r="G620" s="280"/>
      <c r="H620" s="301"/>
      <c r="I620" s="307" t="s">
        <v>541</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25">
      <c r="A621" s="255"/>
      <c r="B621" s="264"/>
      <c r="C621" s="257">
        <f t="shared" si="219"/>
        <v>4</v>
      </c>
      <c r="D621" s="280"/>
      <c r="E621" s="335"/>
      <c r="F621" s="335"/>
      <c r="G621" s="280"/>
      <c r="H621" s="301"/>
      <c r="I621" s="307" t="s">
        <v>542</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25">
      <c r="A622" s="255"/>
      <c r="B622" s="264"/>
      <c r="C622" s="257">
        <f t="shared" si="219"/>
        <v>4</v>
      </c>
      <c r="D622" s="280"/>
      <c r="E622" s="335"/>
      <c r="F622" s="335"/>
      <c r="G622" s="280"/>
      <c r="H622" s="301" t="str">
        <f>H$252</f>
        <v>Win</v>
      </c>
      <c r="I622" s="307" t="s">
        <v>551</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25">
      <c r="A623" s="255"/>
      <c r="B623" s="264"/>
      <c r="C623" s="257">
        <f t="shared" si="219"/>
        <v>4</v>
      </c>
      <c r="D623" s="280"/>
      <c r="E623" s="335"/>
      <c r="F623" s="335"/>
      <c r="G623" s="280"/>
      <c r="H623" s="301"/>
      <c r="I623" s="307" t="s">
        <v>552</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25">
      <c r="A624" s="255"/>
      <c r="B624" s="264"/>
      <c r="C624" s="257">
        <f t="shared" si="219"/>
        <v>4</v>
      </c>
      <c r="D624" s="280"/>
      <c r="E624" s="335"/>
      <c r="F624" s="335"/>
      <c r="G624" s="280"/>
      <c r="H624" s="301"/>
      <c r="I624" s="307" t="s">
        <v>553</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25">
      <c r="A625" s="255"/>
      <c r="B625" s="264"/>
      <c r="C625" s="257">
        <f t="shared" si="219"/>
        <v>4</v>
      </c>
      <c r="D625" s="280"/>
      <c r="E625" s="335"/>
      <c r="F625" s="335"/>
      <c r="G625" s="280"/>
      <c r="H625" s="301"/>
      <c r="I625" s="307" t="s">
        <v>538</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25">
      <c r="A626" s="255"/>
      <c r="B626" s="264"/>
      <c r="C626" s="257">
        <f t="shared" si="219"/>
        <v>4</v>
      </c>
      <c r="D626" s="280"/>
      <c r="E626" s="335"/>
      <c r="F626" s="335"/>
      <c r="G626" s="280"/>
      <c r="H626" s="301"/>
      <c r="I626" s="307" t="s">
        <v>539</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25">
      <c r="A627" s="255"/>
      <c r="B627" s="264"/>
      <c r="C627" s="257">
        <f t="shared" si="219"/>
        <v>4</v>
      </c>
      <c r="D627" s="280"/>
      <c r="E627" s="335"/>
      <c r="F627" s="335"/>
      <c r="G627" s="280"/>
      <c r="H627" s="301"/>
      <c r="I627" s="307" t="s">
        <v>540</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25">
      <c r="A628" s="255"/>
      <c r="B628" s="264"/>
      <c r="C628" s="257">
        <f t="shared" si="219"/>
        <v>4</v>
      </c>
      <c r="D628" s="280"/>
      <c r="E628" s="335"/>
      <c r="F628" s="335"/>
      <c r="G628" s="280"/>
      <c r="H628" s="301"/>
      <c r="I628" s="307" t="s">
        <v>541</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25">
      <c r="A629" s="255"/>
      <c r="B629" s="264"/>
      <c r="C629" s="257">
        <f t="shared" si="219"/>
        <v>4</v>
      </c>
      <c r="D629" s="280"/>
      <c r="E629" s="335"/>
      <c r="F629" s="335"/>
      <c r="G629" s="280"/>
      <c r="H629" s="301"/>
      <c r="I629" s="307" t="s">
        <v>542</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25">
      <c r="A630" s="255"/>
      <c r="B630" s="264"/>
      <c r="C630" s="257">
        <f t="shared" si="219"/>
        <v>4</v>
      </c>
      <c r="D630" s="280"/>
      <c r="E630" s="335"/>
      <c r="F630" s="335"/>
      <c r="G630" s="280"/>
      <c r="H630" s="301" t="str">
        <f>H$253</f>
        <v>Spr</v>
      </c>
      <c r="I630" s="307" t="s">
        <v>551</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25">
      <c r="A631" s="255"/>
      <c r="B631" s="264"/>
      <c r="C631" s="257">
        <f t="shared" si="219"/>
        <v>4</v>
      </c>
      <c r="D631" s="280"/>
      <c r="E631" s="335"/>
      <c r="F631" s="335"/>
      <c r="G631" s="280"/>
      <c r="H631" s="301"/>
      <c r="I631" s="307" t="s">
        <v>552</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25">
      <c r="A632" s="255"/>
      <c r="B632" s="264"/>
      <c r="C632" s="257">
        <f t="shared" si="219"/>
        <v>4</v>
      </c>
      <c r="D632" s="280"/>
      <c r="E632" s="335"/>
      <c r="F632" s="335"/>
      <c r="G632" s="280"/>
      <c r="H632" s="301"/>
      <c r="I632" s="307" t="s">
        <v>553</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25">
      <c r="A633" s="255"/>
      <c r="B633" s="264"/>
      <c r="C633" s="257">
        <f t="shared" si="219"/>
        <v>4</v>
      </c>
      <c r="D633" s="280"/>
      <c r="E633" s="335"/>
      <c r="F633" s="335"/>
      <c r="G633" s="280"/>
      <c r="H633" s="301"/>
      <c r="I633" s="307" t="s">
        <v>538</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25">
      <c r="A634" s="255"/>
      <c r="B634" s="264"/>
      <c r="C634" s="257">
        <f t="shared" si="219"/>
        <v>4</v>
      </c>
      <c r="D634" s="280"/>
      <c r="E634" s="335"/>
      <c r="F634" s="335"/>
      <c r="G634" s="280"/>
      <c r="H634" s="301"/>
      <c r="I634" s="307" t="s">
        <v>539</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25">
      <c r="A635" s="255"/>
      <c r="B635" s="264"/>
      <c r="C635" s="257">
        <f t="shared" si="219"/>
        <v>4</v>
      </c>
      <c r="D635" s="280"/>
      <c r="E635" s="335"/>
      <c r="F635" s="335"/>
      <c r="G635" s="280"/>
      <c r="H635" s="301"/>
      <c r="I635" s="307" t="s">
        <v>540</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25">
      <c r="A636" s="255"/>
      <c r="B636" s="264"/>
      <c r="C636" s="257">
        <f t="shared" si="219"/>
        <v>4</v>
      </c>
      <c r="D636" s="280"/>
      <c r="E636" s="335"/>
      <c r="F636" s="335"/>
      <c r="G636" s="280"/>
      <c r="H636" s="301"/>
      <c r="I636" s="307" t="s">
        <v>541</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25">
      <c r="A637" s="255"/>
      <c r="B637" s="264"/>
      <c r="C637" s="257">
        <f t="shared" si="219"/>
        <v>4</v>
      </c>
      <c r="D637" s="280"/>
      <c r="E637" s="335"/>
      <c r="F637" s="335"/>
      <c r="G637" s="280"/>
      <c r="H637" s="301"/>
      <c r="I637" s="307" t="s">
        <v>542</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412</v>
      </c>
      <c r="AR638" s="267"/>
      <c r="AS638" s="255"/>
      <c r="AT638" s="255"/>
      <c r="AU638" s="255"/>
    </row>
    <row r="639" spans="1:47" outlineLevel="2" collapsed="1" x14ac:dyDescent="0.25">
      <c r="A639" s="255"/>
      <c r="B639" s="264"/>
      <c r="C639" s="257">
        <f>INT($C$232)+2</f>
        <v>3</v>
      </c>
      <c r="D639" s="280"/>
      <c r="E639" s="335"/>
      <c r="F639" s="335"/>
      <c r="G639" s="280"/>
      <c r="H639" s="348" t="s">
        <v>586</v>
      </c>
      <c r="I639" s="308" t="s">
        <v>918</v>
      </c>
      <c r="J639" s="308"/>
      <c r="K639" s="398"/>
      <c r="L639" s="396">
        <f>COUNTA($I640:$I$652)/COUNTA($H640:$H$652)</f>
        <v>4</v>
      </c>
      <c r="M639" s="285"/>
      <c r="N639" s="308"/>
      <c r="O639" s="308"/>
      <c r="P639" s="308"/>
      <c r="Q639" s="308"/>
      <c r="R639" s="308" t="s">
        <v>604</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25">
      <c r="A640" s="255"/>
      <c r="B640" s="264"/>
      <c r="C640" s="257">
        <f t="shared" ref="C640:C651" si="223">INT($C$232)+3</f>
        <v>4</v>
      </c>
      <c r="D640" s="280"/>
      <c r="E640" s="335"/>
      <c r="F640" s="335"/>
      <c r="G640" s="280"/>
      <c r="H640" s="301" t="str">
        <f>H$251</f>
        <v>Aut</v>
      </c>
      <c r="I640" s="307" t="s">
        <v>593</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25">
      <c r="A641" s="255"/>
      <c r="B641" s="264"/>
      <c r="C641" s="257">
        <f t="shared" si="223"/>
        <v>4</v>
      </c>
      <c r="D641" s="280"/>
      <c r="E641" s="335"/>
      <c r="F641" s="335"/>
      <c r="G641" s="280"/>
      <c r="H641" s="301"/>
      <c r="I641" s="307" t="s">
        <v>606</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25">
      <c r="A642" s="255"/>
      <c r="B642" s="264"/>
      <c r="C642" s="257">
        <f t="shared" si="223"/>
        <v>4</v>
      </c>
      <c r="D642" s="280"/>
      <c r="E642" s="335"/>
      <c r="F642" s="335"/>
      <c r="G642" s="280"/>
      <c r="H642" s="301"/>
      <c r="I642" s="307" t="s">
        <v>607</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25">
      <c r="A643" s="255"/>
      <c r="B643" s="264"/>
      <c r="C643" s="257">
        <f t="shared" si="223"/>
        <v>4</v>
      </c>
      <c r="D643" s="280"/>
      <c r="E643" s="335"/>
      <c r="F643" s="335"/>
      <c r="G643" s="280"/>
      <c r="H643" s="301"/>
      <c r="I643" s="307" t="s">
        <v>608</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25">
      <c r="A644" s="255"/>
      <c r="B644" s="264"/>
      <c r="C644" s="257">
        <f t="shared" si="223"/>
        <v>4</v>
      </c>
      <c r="D644" s="280"/>
      <c r="E644" s="335"/>
      <c r="F644" s="335"/>
      <c r="G644" s="280"/>
      <c r="H644" s="301" t="str">
        <f>H$252</f>
        <v>Win</v>
      </c>
      <c r="I644" s="307" t="s">
        <v>593</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25">
      <c r="A645" s="255"/>
      <c r="B645" s="264"/>
      <c r="C645" s="257">
        <f t="shared" si="223"/>
        <v>4</v>
      </c>
      <c r="D645" s="280"/>
      <c r="E645" s="335"/>
      <c r="F645" s="335"/>
      <c r="G645" s="280"/>
      <c r="H645" s="301"/>
      <c r="I645" s="307" t="s">
        <v>606</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25">
      <c r="A646" s="255"/>
      <c r="B646" s="264"/>
      <c r="C646" s="257">
        <f t="shared" si="223"/>
        <v>4</v>
      </c>
      <c r="D646" s="280"/>
      <c r="E646" s="335"/>
      <c r="F646" s="335"/>
      <c r="G646" s="280"/>
      <c r="H646" s="301"/>
      <c r="I646" s="307" t="s">
        <v>607</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25">
      <c r="A647" s="255"/>
      <c r="B647" s="264"/>
      <c r="C647" s="257">
        <f t="shared" si="223"/>
        <v>4</v>
      </c>
      <c r="D647" s="280"/>
      <c r="E647" s="335"/>
      <c r="F647" s="335"/>
      <c r="G647" s="280"/>
      <c r="H647" s="301"/>
      <c r="I647" s="307" t="s">
        <v>608</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25">
      <c r="A648" s="255"/>
      <c r="B648" s="264"/>
      <c r="C648" s="257">
        <f t="shared" si="223"/>
        <v>4</v>
      </c>
      <c r="D648" s="280"/>
      <c r="E648" s="335"/>
      <c r="F648" s="335"/>
      <c r="G648" s="280"/>
      <c r="H648" s="301" t="str">
        <f>H$253</f>
        <v>Spr</v>
      </c>
      <c r="I648" s="307" t="s">
        <v>593</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25">
      <c r="A649" s="255"/>
      <c r="B649" s="264"/>
      <c r="C649" s="257">
        <f t="shared" si="223"/>
        <v>4</v>
      </c>
      <c r="D649" s="280"/>
      <c r="E649" s="335"/>
      <c r="F649" s="335"/>
      <c r="G649" s="280"/>
      <c r="H649" s="301"/>
      <c r="I649" s="307" t="s">
        <v>606</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25">
      <c r="A650" s="255"/>
      <c r="B650" s="264"/>
      <c r="C650" s="257">
        <f t="shared" si="223"/>
        <v>4</v>
      </c>
      <c r="D650" s="280"/>
      <c r="E650" s="335"/>
      <c r="F650" s="335"/>
      <c r="G650" s="280"/>
      <c r="H650" s="301"/>
      <c r="I650" s="307" t="s">
        <v>607</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25">
      <c r="A651" s="255"/>
      <c r="B651" s="264"/>
      <c r="C651" s="257">
        <f t="shared" si="223"/>
        <v>4</v>
      </c>
      <c r="D651" s="280"/>
      <c r="E651" s="335"/>
      <c r="F651" s="335"/>
      <c r="G651" s="280"/>
      <c r="H651" s="301"/>
      <c r="I651" s="307" t="s">
        <v>608</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412</v>
      </c>
      <c r="AR652" s="267"/>
      <c r="AS652" s="255"/>
      <c r="AT652" s="255"/>
      <c r="AU652" s="255"/>
    </row>
    <row r="653" spans="1:47" outlineLevel="2" collapsed="1" x14ac:dyDescent="0.25">
      <c r="A653" s="255"/>
      <c r="B653" s="264"/>
      <c r="C653" s="257">
        <f>INT($C$232)+2</f>
        <v>3</v>
      </c>
      <c r="D653" s="280"/>
      <c r="E653" s="335"/>
      <c r="F653" s="335"/>
      <c r="G653" s="280"/>
      <c r="H653" s="348" t="s">
        <v>586</v>
      </c>
      <c r="I653" s="308" t="s">
        <v>919</v>
      </c>
      <c r="J653" s="308"/>
      <c r="K653" s="398"/>
      <c r="L653" s="396">
        <f>COUNTA($I654:$I$669)/COUNTA($H654:$H$669)</f>
        <v>5</v>
      </c>
      <c r="M653" s="285"/>
      <c r="N653" s="308"/>
      <c r="O653" s="308"/>
      <c r="P653" s="308"/>
      <c r="Q653" s="308"/>
      <c r="R653" s="308" t="s">
        <v>604</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25">
      <c r="A654" s="255"/>
      <c r="B654" s="264"/>
      <c r="C654" s="257">
        <f t="shared" ref="C654:C668" si="227">INT($C$232)+3</f>
        <v>4</v>
      </c>
      <c r="D654" s="280"/>
      <c r="E654" s="335"/>
      <c r="F654" s="335"/>
      <c r="G654" s="280"/>
      <c r="H654" s="301" t="str">
        <f>H$251</f>
        <v>Aut</v>
      </c>
      <c r="I654" s="307" t="s">
        <v>593</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25">
      <c r="A655" s="255"/>
      <c r="B655" s="264"/>
      <c r="C655" s="257">
        <f t="shared" si="227"/>
        <v>4</v>
      </c>
      <c r="D655" s="280"/>
      <c r="E655" s="335"/>
      <c r="F655" s="335"/>
      <c r="G655" s="280"/>
      <c r="H655" s="301"/>
      <c r="I655" s="307" t="s">
        <v>605</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25">
      <c r="A656" s="255"/>
      <c r="B656" s="264"/>
      <c r="C656" s="257">
        <f t="shared" si="227"/>
        <v>4</v>
      </c>
      <c r="D656" s="280"/>
      <c r="E656" s="335"/>
      <c r="F656" s="335"/>
      <c r="G656" s="280"/>
      <c r="H656" s="301"/>
      <c r="I656" s="307" t="s">
        <v>574</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25">
      <c r="A657" s="255"/>
      <c r="B657" s="264"/>
      <c r="C657" s="257">
        <f t="shared" si="227"/>
        <v>4</v>
      </c>
      <c r="D657" s="280"/>
      <c r="E657" s="335"/>
      <c r="F657" s="335"/>
      <c r="G657" s="280"/>
      <c r="H657" s="301"/>
      <c r="I657" s="307" t="s">
        <v>602</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25">
      <c r="A658" s="255"/>
      <c r="B658" s="264"/>
      <c r="C658" s="257">
        <f t="shared" si="227"/>
        <v>4</v>
      </c>
      <c r="D658" s="280"/>
      <c r="E658" s="335"/>
      <c r="F658" s="335"/>
      <c r="G658" s="280"/>
      <c r="H658" s="301"/>
      <c r="I658" s="307" t="s">
        <v>575</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25">
      <c r="A659" s="255"/>
      <c r="B659" s="264"/>
      <c r="C659" s="257">
        <f t="shared" si="227"/>
        <v>4</v>
      </c>
      <c r="D659" s="280"/>
      <c r="E659" s="335"/>
      <c r="F659" s="335"/>
      <c r="G659" s="280"/>
      <c r="H659" s="301" t="str">
        <f>H$252</f>
        <v>Win</v>
      </c>
      <c r="I659" s="307" t="s">
        <v>593</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25">
      <c r="A660" s="255"/>
      <c r="B660" s="264"/>
      <c r="C660" s="257">
        <f t="shared" si="227"/>
        <v>4</v>
      </c>
      <c r="D660" s="280"/>
      <c r="E660" s="335"/>
      <c r="F660" s="335"/>
      <c r="G660" s="280"/>
      <c r="H660" s="301"/>
      <c r="I660" s="307" t="s">
        <v>605</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25">
      <c r="A661" s="255"/>
      <c r="B661" s="264"/>
      <c r="C661" s="257">
        <f t="shared" si="227"/>
        <v>4</v>
      </c>
      <c r="D661" s="280"/>
      <c r="E661" s="335"/>
      <c r="F661" s="335"/>
      <c r="G661" s="280"/>
      <c r="H661" s="301"/>
      <c r="I661" s="307" t="s">
        <v>574</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25">
      <c r="A662" s="255"/>
      <c r="B662" s="264"/>
      <c r="C662" s="257">
        <f t="shared" si="227"/>
        <v>4</v>
      </c>
      <c r="D662" s="280"/>
      <c r="E662" s="335"/>
      <c r="F662" s="335"/>
      <c r="G662" s="280"/>
      <c r="H662" s="301"/>
      <c r="I662" s="307" t="s">
        <v>602</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25">
      <c r="A663" s="255"/>
      <c r="B663" s="264"/>
      <c r="C663" s="257">
        <f t="shared" si="227"/>
        <v>4</v>
      </c>
      <c r="D663" s="280"/>
      <c r="E663" s="335"/>
      <c r="F663" s="335"/>
      <c r="G663" s="280"/>
      <c r="H663" s="301"/>
      <c r="I663" s="307" t="s">
        <v>575</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25">
      <c r="A664" s="255"/>
      <c r="B664" s="264"/>
      <c r="C664" s="257">
        <f t="shared" si="227"/>
        <v>4</v>
      </c>
      <c r="D664" s="280"/>
      <c r="E664" s="335"/>
      <c r="F664" s="335"/>
      <c r="G664" s="280"/>
      <c r="H664" s="301" t="str">
        <f>H$253</f>
        <v>Spr</v>
      </c>
      <c r="I664" s="307" t="s">
        <v>593</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25">
      <c r="A665" s="255"/>
      <c r="B665" s="264"/>
      <c r="C665" s="257">
        <f t="shared" si="227"/>
        <v>4</v>
      </c>
      <c r="D665" s="280"/>
      <c r="E665" s="335"/>
      <c r="F665" s="335"/>
      <c r="G665" s="280"/>
      <c r="H665" s="301"/>
      <c r="I665" s="307" t="s">
        <v>605</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25">
      <c r="A666" s="255"/>
      <c r="B666" s="264"/>
      <c r="C666" s="257">
        <f t="shared" si="227"/>
        <v>4</v>
      </c>
      <c r="D666" s="280"/>
      <c r="E666" s="335"/>
      <c r="F666" s="335"/>
      <c r="G666" s="280"/>
      <c r="H666" s="301"/>
      <c r="I666" s="307" t="s">
        <v>574</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25">
      <c r="A667" s="255"/>
      <c r="B667" s="264"/>
      <c r="C667" s="257">
        <f t="shared" si="227"/>
        <v>4</v>
      </c>
      <c r="D667" s="280"/>
      <c r="E667" s="335"/>
      <c r="F667" s="335"/>
      <c r="G667" s="280"/>
      <c r="H667" s="301"/>
      <c r="I667" s="307" t="s">
        <v>602</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25">
      <c r="A668" s="255"/>
      <c r="B668" s="264"/>
      <c r="C668" s="257">
        <f t="shared" si="227"/>
        <v>4</v>
      </c>
      <c r="D668" s="280"/>
      <c r="E668" s="335"/>
      <c r="F668" s="335"/>
      <c r="G668" s="280"/>
      <c r="H668" s="301"/>
      <c r="I668" s="307" t="s">
        <v>575</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412</v>
      </c>
      <c r="AR669" s="267"/>
      <c r="AS669" s="255"/>
      <c r="AT669" s="255"/>
      <c r="AU669" s="255"/>
    </row>
    <row r="670" spans="1:47" outlineLevel="1" x14ac:dyDescent="0.25">
      <c r="A670" s="255"/>
      <c r="B670" s="264"/>
      <c r="C670" s="257">
        <f>INT($C$232)+1</f>
        <v>2</v>
      </c>
      <c r="D670" s="280"/>
      <c r="E670" s="335"/>
      <c r="F670" s="335"/>
      <c r="G670" s="280"/>
      <c r="H670" s="338" t="s">
        <v>609</v>
      </c>
      <c r="I670" s="298" t="s">
        <v>610</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hidden="1" customHeight="1" outlineLevel="3" x14ac:dyDescent="0.25">
      <c r="A671" s="255"/>
      <c r="B671" s="264"/>
      <c r="C671" s="257">
        <f>INT($C$232)+3.005</f>
        <v>4.0049999999999999</v>
      </c>
      <c r="D671" s="280" t="s">
        <v>408</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25">
      <c r="A672" s="255"/>
      <c r="B672" s="264"/>
      <c r="C672" s="257">
        <f t="shared" ref="C672:C681" si="231">INT($C$232)+2</f>
        <v>3</v>
      </c>
      <c r="D672" s="280"/>
      <c r="E672" s="335"/>
      <c r="F672" s="335"/>
      <c r="G672" s="280"/>
      <c r="H672" s="301" t="str">
        <f>"Birth: "&amp;H$251</f>
        <v>Birth: Aut</v>
      </c>
      <c r="I672" s="307" t="s">
        <v>522</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845</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25">
      <c r="A673" s="255"/>
      <c r="B673" s="264"/>
      <c r="C673" s="257">
        <f t="shared" si="231"/>
        <v>3</v>
      </c>
      <c r="D673" s="280"/>
      <c r="E673" s="335"/>
      <c r="F673" s="335"/>
      <c r="G673" s="280"/>
      <c r="H673" s="348"/>
      <c r="I673" s="307" t="s">
        <v>611</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25">
      <c r="A674" s="255"/>
      <c r="B674" s="264"/>
      <c r="C674" s="257">
        <f t="shared" si="231"/>
        <v>3</v>
      </c>
      <c r="D674" s="280"/>
      <c r="E674" s="335"/>
      <c r="F674" s="335"/>
      <c r="G674" s="280"/>
      <c r="H674" s="301" t="str">
        <f>"Birth: "&amp;H$252</f>
        <v>Birth: Win</v>
      </c>
      <c r="I674" s="307" t="s">
        <v>522</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25">
      <c r="A675" s="255"/>
      <c r="B675" s="264"/>
      <c r="C675" s="257">
        <f t="shared" si="231"/>
        <v>3</v>
      </c>
      <c r="D675" s="280"/>
      <c r="E675" s="335"/>
      <c r="F675" s="335"/>
      <c r="G675" s="280"/>
      <c r="H675" s="348"/>
      <c r="I675" s="307" t="s">
        <v>611</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25">
      <c r="A676" s="255"/>
      <c r="B676" s="264"/>
      <c r="C676" s="257">
        <f t="shared" si="231"/>
        <v>3</v>
      </c>
      <c r="D676" s="280"/>
      <c r="E676" s="335"/>
      <c r="F676" s="335"/>
      <c r="G676" s="280"/>
      <c r="H676" s="301" t="str">
        <f>"Birth: "&amp;H$253</f>
        <v>Birth: Spr</v>
      </c>
      <c r="I676" s="307" t="s">
        <v>522</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25">
      <c r="A677" s="255"/>
      <c r="B677" s="264"/>
      <c r="C677" s="257">
        <f t="shared" si="231"/>
        <v>3</v>
      </c>
      <c r="D677" s="280"/>
      <c r="E677" s="335"/>
      <c r="F677" s="335"/>
      <c r="G677" s="280"/>
      <c r="H677" s="348"/>
      <c r="I677" s="307" t="s">
        <v>611</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1119</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25">
      <c r="A678" s="255"/>
      <c r="B678" s="264"/>
      <c r="C678" s="257">
        <f t="shared" si="231"/>
        <v>3</v>
      </c>
      <c r="D678" s="280"/>
      <c r="E678" s="335"/>
      <c r="F678" s="335"/>
      <c r="G678" s="280"/>
      <c r="H678" s="348" t="s">
        <v>528</v>
      </c>
      <c r="I678" s="308" t="s">
        <v>612</v>
      </c>
      <c r="J678" s="395" t="s">
        <v>613</v>
      </c>
      <c r="K678" s="396">
        <f>COUNTA($H$679:$H$750)</f>
        <v>3</v>
      </c>
      <c r="L678" s="396">
        <f>COUNTA($I$679:$I$750)/K678</f>
        <v>8</v>
      </c>
      <c r="M678" s="350">
        <f>COUNTA($J$679:$J$750)/(L678*K678)</f>
        <v>3</v>
      </c>
      <c r="N678" s="403" t="s">
        <v>614</v>
      </c>
      <c r="O678" s="404"/>
      <c r="P678" s="404"/>
      <c r="Q678" s="404"/>
      <c r="R678" s="404"/>
      <c r="S678" s="404"/>
      <c r="T678" s="404"/>
      <c r="U678" s="378"/>
      <c r="V678" s="301" t="s">
        <v>615</v>
      </c>
      <c r="W678" s="285"/>
      <c r="X678" s="307" t="s">
        <v>616</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25">
      <c r="A679" s="255"/>
      <c r="B679" s="264"/>
      <c r="C679" s="257">
        <f t="shared" si="231"/>
        <v>3</v>
      </c>
      <c r="D679" s="280"/>
      <c r="E679" s="335"/>
      <c r="F679" s="335"/>
      <c r="G679" s="280"/>
      <c r="H679" s="301" t="str">
        <f>H$251</f>
        <v>Aut</v>
      </c>
      <c r="I679" s="301">
        <v>0</v>
      </c>
      <c r="J679" s="325" t="s">
        <v>510</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 t="shared" ref="AC679:AC710" si="239">MIN(363,INT((K679 - DATE(YEAR(K679),1,1))))+364*(YEAR(K679)-i_startyear)</f>
        <v>318</v>
      </c>
      <c r="AD679" s="769">
        <f t="shared" ref="AD679:AD710" si="240">MIN(363,INT((L679 - DATE(YEAR(L679),1,1))))+364*(YEAR(L679)-i_startyear)</f>
        <v>318</v>
      </c>
      <c r="AE679" s="769">
        <f t="shared" ref="AE679:AE710" si="241">MIN(363,INT((M679 - DATE(YEAR(M679),1,1))))+364*(YEAR(M679)-i_startyear)</f>
        <v>318</v>
      </c>
      <c r="AF679" s="769">
        <f t="shared" ref="AF679:AF710" si="242">MIN(363,INT((N679 - DATE(YEAR(N679),1,1))))+364*(YEAR(N679)-i_startyear)</f>
        <v>-43317</v>
      </c>
      <c r="AG679" s="769">
        <f t="shared" ref="AG679:AG710" si="243">MIN(363,INT((O679 - DATE(YEAR(O679),1,1))))+364*(YEAR(O679)-i_startyear)</f>
        <v>-43317</v>
      </c>
      <c r="AH679" s="769">
        <f t="shared" ref="AH679:AH710" si="244">MIN(363,INT((P679 - DATE(YEAR(P679),1,1))))+364*(YEAR(P679)-i_startyear)</f>
        <v>-43317</v>
      </c>
      <c r="AI679" s="769">
        <f t="shared" ref="AI679:AI710" si="245">MIN(363,INT((Q679 - DATE(YEAR(Q679),1,1))))+364*(YEAR(Q679)-i_startyear)</f>
        <v>-43317</v>
      </c>
      <c r="AJ679" s="769">
        <f t="shared" ref="AJ679:AJ710" si="246">MIN(363,INT((R679 - DATE(YEAR(R679),1,1))))+364*(YEAR(R679)-i_startyear)</f>
        <v>318</v>
      </c>
      <c r="AK679" s="769">
        <f t="shared" ref="AK679:AK710" si="247">MIN(363,INT((S679 - DATE(YEAR(S679),1,1))))+364*(YEAR(S679)-i_startyear)</f>
        <v>318</v>
      </c>
      <c r="AL679" s="769">
        <f t="shared" ref="AL679:AL710" si="248">MIN(363,INT((T679 - DATE(YEAR(T679),1,1))))+364*(YEAR(T679)-i_startyear)</f>
        <v>318</v>
      </c>
      <c r="AM679" s="769">
        <f t="shared" ref="AM679:AM710" si="249">MIN(363,INT((U679 - DATE(YEAR(U679),1,1))))+364*(YEAR(U679)-i_startyear)</f>
        <v>318</v>
      </c>
      <c r="AN679" s="285"/>
      <c r="AO679" s="285"/>
      <c r="AP679" s="285"/>
      <c r="AQ679" s="280"/>
      <c r="AR679" s="267"/>
      <c r="AS679" s="255"/>
      <c r="AT679" s="255"/>
      <c r="AU679" s="255"/>
    </row>
    <row r="680" spans="1:47" outlineLevel="3" x14ac:dyDescent="0.2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769">
        <f t="shared" si="239"/>
        <v>-43317</v>
      </c>
      <c r="AD680" s="769">
        <f t="shared" si="240"/>
        <v>-43317</v>
      </c>
      <c r="AE680" s="769">
        <f t="shared" si="241"/>
        <v>-43317</v>
      </c>
      <c r="AF680" s="769">
        <f t="shared" si="242"/>
        <v>318</v>
      </c>
      <c r="AG680" s="769">
        <f t="shared" si="243"/>
        <v>318</v>
      </c>
      <c r="AH680" s="769">
        <f t="shared" si="244"/>
        <v>318</v>
      </c>
      <c r="AI680" s="769">
        <f t="shared" si="245"/>
        <v>318</v>
      </c>
      <c r="AJ680" s="769">
        <f t="shared" si="246"/>
        <v>318</v>
      </c>
      <c r="AK680" s="769">
        <f t="shared" si="247"/>
        <v>318</v>
      </c>
      <c r="AL680" s="769">
        <f t="shared" si="248"/>
        <v>318</v>
      </c>
      <c r="AM680" s="769">
        <f t="shared" si="249"/>
        <v>318</v>
      </c>
      <c r="AN680" s="285"/>
      <c r="AO680" s="285"/>
      <c r="AP680" s="285"/>
      <c r="AQ680" s="280"/>
      <c r="AR680" s="267"/>
      <c r="AS680" s="255"/>
      <c r="AT680" s="255"/>
      <c r="AU680" s="255"/>
    </row>
    <row r="681" spans="1:47" outlineLevel="3" x14ac:dyDescent="0.25">
      <c r="A681" s="255"/>
      <c r="B681" s="264"/>
      <c r="C681" s="257">
        <f t="shared" si="231"/>
        <v>3</v>
      </c>
      <c r="D681" s="280"/>
      <c r="E681" s="335"/>
      <c r="F681" s="335"/>
      <c r="G681" s="280"/>
      <c r="H681" s="301"/>
      <c r="I681" s="301"/>
      <c r="J681" s="325" t="s">
        <v>814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769">
        <f t="shared" si="239"/>
        <v>-43317</v>
      </c>
      <c r="AD681" s="769">
        <f t="shared" si="240"/>
        <v>-43317</v>
      </c>
      <c r="AE681" s="769">
        <f t="shared" si="241"/>
        <v>-43317</v>
      </c>
      <c r="AF681" s="769">
        <f t="shared" si="242"/>
        <v>-43317</v>
      </c>
      <c r="AG681" s="769">
        <f t="shared" si="243"/>
        <v>-43317</v>
      </c>
      <c r="AH681" s="769">
        <f t="shared" si="244"/>
        <v>-43317</v>
      </c>
      <c r="AI681" s="769">
        <f t="shared" si="245"/>
        <v>-43317</v>
      </c>
      <c r="AJ681" s="769">
        <f t="shared" si="246"/>
        <v>318</v>
      </c>
      <c r="AK681" s="769">
        <f t="shared" si="247"/>
        <v>318</v>
      </c>
      <c r="AL681" s="769">
        <f t="shared" si="248"/>
        <v>318</v>
      </c>
      <c r="AM681" s="769">
        <f t="shared" si="249"/>
        <v>318</v>
      </c>
      <c r="AN681" s="285"/>
      <c r="AO681" s="285"/>
      <c r="AP681" s="285"/>
      <c r="AQ681" s="280"/>
      <c r="AR681" s="267"/>
      <c r="AS681" s="255"/>
      <c r="AT681" s="255"/>
      <c r="AU681" s="255"/>
    </row>
    <row r="682" spans="1:47" outlineLevel="3" x14ac:dyDescent="0.25">
      <c r="A682" s="255"/>
      <c r="B682" s="264"/>
      <c r="C682" s="257">
        <f>INT($C$232)+3</f>
        <v>4</v>
      </c>
      <c r="D682" s="280"/>
      <c r="E682" s="335"/>
      <c r="F682" s="335"/>
      <c r="G682" s="280"/>
      <c r="H682" s="285"/>
      <c r="I682" s="301">
        <v>1</v>
      </c>
      <c r="J682" s="301" t="s">
        <v>617</v>
      </c>
      <c r="K682" s="371">
        <f>DATE(YEAR(K679)+1,MONTH(K679),DAY(K679))</f>
        <v>44150</v>
      </c>
      <c r="L682" s="371">
        <f>DATE(YEAR(L679)+1,MONTH(L679),DAY(L679))</f>
        <v>44150</v>
      </c>
      <c r="M682" s="371">
        <f>DATE(YEAR(M679)+1,MONTH(M679),DAY(M679))</f>
        <v>44150</v>
      </c>
      <c r="N682" s="285"/>
      <c r="O682" s="285"/>
      <c r="P682" s="285"/>
      <c r="Q682" s="285"/>
      <c r="R682" s="371">
        <f t="shared" ref="R682:U702" si="250">DATE(YEAR(R679)+1,MONTH(R679),DAY(R679))</f>
        <v>44150</v>
      </c>
      <c r="S682" s="371">
        <f t="shared" si="250"/>
        <v>44150</v>
      </c>
      <c r="T682" s="371">
        <f t="shared" si="250"/>
        <v>44150</v>
      </c>
      <c r="U682" s="371">
        <f t="shared" si="250"/>
        <v>44150</v>
      </c>
      <c r="V682" s="285"/>
      <c r="W682" s="285"/>
      <c r="X682" s="285"/>
      <c r="Y682" s="285"/>
      <c r="Z682" s="285"/>
      <c r="AA682" s="285"/>
      <c r="AB682" s="285"/>
      <c r="AC682" s="769">
        <f t="shared" si="239"/>
        <v>683</v>
      </c>
      <c r="AD682" s="769">
        <f t="shared" si="240"/>
        <v>683</v>
      </c>
      <c r="AE682" s="769">
        <f t="shared" si="241"/>
        <v>683</v>
      </c>
      <c r="AF682" s="769">
        <f t="shared" si="242"/>
        <v>-43317</v>
      </c>
      <c r="AG682" s="769">
        <f t="shared" si="243"/>
        <v>-43317</v>
      </c>
      <c r="AH682" s="769">
        <f t="shared" si="244"/>
        <v>-43317</v>
      </c>
      <c r="AI682" s="769">
        <f t="shared" si="245"/>
        <v>-43317</v>
      </c>
      <c r="AJ682" s="769">
        <f t="shared" si="246"/>
        <v>683</v>
      </c>
      <c r="AK682" s="769">
        <f t="shared" si="247"/>
        <v>683</v>
      </c>
      <c r="AL682" s="769">
        <f t="shared" si="248"/>
        <v>683</v>
      </c>
      <c r="AM682" s="769">
        <f t="shared" si="249"/>
        <v>683</v>
      </c>
      <c r="AN682" s="285"/>
      <c r="AO682" s="285"/>
      <c r="AP682" s="285"/>
      <c r="AQ682" s="280"/>
      <c r="AR682" s="267"/>
      <c r="AS682" s="255"/>
      <c r="AT682" s="255"/>
      <c r="AU682" s="255"/>
    </row>
    <row r="683" spans="1:47" outlineLevel="3" x14ac:dyDescent="0.25">
      <c r="A683" s="255"/>
      <c r="B683" s="264"/>
      <c r="C683" s="257">
        <f>INT($C$232)+3</f>
        <v>4</v>
      </c>
      <c r="D683" s="280"/>
      <c r="E683" s="335"/>
      <c r="F683" s="335"/>
      <c r="G683" s="280"/>
      <c r="H683" s="285"/>
      <c r="I683" s="301"/>
      <c r="J683" s="301" t="s">
        <v>607</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50"/>
        <v>44150</v>
      </c>
      <c r="S683" s="371">
        <f t="shared" si="250"/>
        <v>44150</v>
      </c>
      <c r="T683" s="371">
        <f t="shared" si="250"/>
        <v>44150</v>
      </c>
      <c r="U683" s="371">
        <f t="shared" si="250"/>
        <v>44150</v>
      </c>
      <c r="V683" s="285"/>
      <c r="W683" s="285"/>
      <c r="X683" s="285"/>
      <c r="Y683" s="285"/>
      <c r="Z683" s="285"/>
      <c r="AA683" s="285"/>
      <c r="AB683" s="285"/>
      <c r="AC683" s="769">
        <f t="shared" si="239"/>
        <v>-43317</v>
      </c>
      <c r="AD683" s="769">
        <f t="shared" si="240"/>
        <v>-43317</v>
      </c>
      <c r="AE683" s="769">
        <f t="shared" si="241"/>
        <v>-43317</v>
      </c>
      <c r="AF683" s="769">
        <f t="shared" si="242"/>
        <v>683</v>
      </c>
      <c r="AG683" s="769">
        <f t="shared" si="243"/>
        <v>683</v>
      </c>
      <c r="AH683" s="769">
        <f t="shared" si="244"/>
        <v>683</v>
      </c>
      <c r="AI683" s="769">
        <f t="shared" si="245"/>
        <v>683</v>
      </c>
      <c r="AJ683" s="769">
        <f t="shared" si="246"/>
        <v>683</v>
      </c>
      <c r="AK683" s="769">
        <f t="shared" si="247"/>
        <v>683</v>
      </c>
      <c r="AL683" s="769">
        <f t="shared" si="248"/>
        <v>683</v>
      </c>
      <c r="AM683" s="769">
        <f t="shared" si="249"/>
        <v>683</v>
      </c>
      <c r="AN683" s="285"/>
      <c r="AO683" s="285"/>
      <c r="AP683" s="285"/>
      <c r="AQ683" s="280"/>
      <c r="AR683" s="267"/>
      <c r="AS683" s="255"/>
      <c r="AT683" s="255"/>
      <c r="AU683" s="255"/>
    </row>
    <row r="684" spans="1:47" outlineLevel="3" x14ac:dyDescent="0.25">
      <c r="A684" s="255"/>
      <c r="B684" s="264"/>
      <c r="C684" s="257">
        <f>INT($C$232)+3</f>
        <v>4</v>
      </c>
      <c r="D684" s="280"/>
      <c r="E684" s="335"/>
      <c r="F684" s="335"/>
      <c r="G684" s="280"/>
      <c r="H684" s="285"/>
      <c r="I684" s="301"/>
      <c r="J684" s="301" t="s">
        <v>608</v>
      </c>
      <c r="K684" s="285"/>
      <c r="L684" s="285"/>
      <c r="M684" s="285"/>
      <c r="N684" s="285"/>
      <c r="O684" s="285"/>
      <c r="P684" s="285"/>
      <c r="Q684" s="285"/>
      <c r="R684" s="371">
        <f t="shared" si="250"/>
        <v>44150</v>
      </c>
      <c r="S684" s="371">
        <f t="shared" si="250"/>
        <v>44150</v>
      </c>
      <c r="T684" s="371">
        <f t="shared" si="250"/>
        <v>44150</v>
      </c>
      <c r="U684" s="371">
        <f t="shared" si="250"/>
        <v>44150</v>
      </c>
      <c r="V684" s="285"/>
      <c r="W684" s="285"/>
      <c r="X684" s="285"/>
      <c r="Y684" s="285"/>
      <c r="Z684" s="285"/>
      <c r="AA684" s="285"/>
      <c r="AB684" s="285"/>
      <c r="AC684" s="769">
        <f t="shared" si="239"/>
        <v>-43317</v>
      </c>
      <c r="AD684" s="769">
        <f t="shared" si="240"/>
        <v>-43317</v>
      </c>
      <c r="AE684" s="769">
        <f t="shared" si="241"/>
        <v>-43317</v>
      </c>
      <c r="AF684" s="769">
        <f t="shared" si="242"/>
        <v>-43317</v>
      </c>
      <c r="AG684" s="769">
        <f t="shared" si="243"/>
        <v>-43317</v>
      </c>
      <c r="AH684" s="769">
        <f t="shared" si="244"/>
        <v>-43317</v>
      </c>
      <c r="AI684" s="769">
        <f t="shared" si="245"/>
        <v>-43317</v>
      </c>
      <c r="AJ684" s="769">
        <f t="shared" si="246"/>
        <v>683</v>
      </c>
      <c r="AK684" s="769">
        <f t="shared" si="247"/>
        <v>683</v>
      </c>
      <c r="AL684" s="769">
        <f t="shared" si="248"/>
        <v>683</v>
      </c>
      <c r="AM684" s="769">
        <f t="shared" si="249"/>
        <v>683</v>
      </c>
      <c r="AN684" s="285"/>
      <c r="AO684" s="285"/>
      <c r="AP684" s="285"/>
      <c r="AQ684" s="280"/>
      <c r="AR684" s="267"/>
      <c r="AS684" s="255"/>
      <c r="AT684" s="255"/>
      <c r="AU684" s="255"/>
    </row>
    <row r="685" spans="1:47" outlineLevel="3" x14ac:dyDescent="0.25">
      <c r="A685" s="255"/>
      <c r="B685" s="264"/>
      <c r="C685" s="257">
        <f t="shared" ref="C685:C741" si="251">INT($C$232+3)</f>
        <v>4</v>
      </c>
      <c r="D685" s="280"/>
      <c r="E685" s="335"/>
      <c r="F685" s="335"/>
      <c r="G685" s="280"/>
      <c r="H685" s="285"/>
      <c r="I685" s="301">
        <v>2</v>
      </c>
      <c r="J685" s="301" t="s">
        <v>617</v>
      </c>
      <c r="K685" s="371">
        <f>DATE(YEAR(K682)+1,MONTH(K682),DAY(K682))</f>
        <v>44515</v>
      </c>
      <c r="L685" s="371">
        <f>DATE(YEAR(L682)+1,MONTH(L682),DAY(L682))</f>
        <v>44515</v>
      </c>
      <c r="M685" s="371">
        <f>DATE(YEAR(M682)+1,MONTH(M682),DAY(M682))</f>
        <v>44515</v>
      </c>
      <c r="N685" s="285"/>
      <c r="O685" s="285"/>
      <c r="P685" s="285"/>
      <c r="Q685" s="285"/>
      <c r="R685" s="371">
        <f t="shared" si="250"/>
        <v>44515</v>
      </c>
      <c r="S685" s="371">
        <f t="shared" si="250"/>
        <v>44515</v>
      </c>
      <c r="T685" s="371">
        <f t="shared" si="250"/>
        <v>44515</v>
      </c>
      <c r="U685" s="371">
        <f t="shared" si="250"/>
        <v>44515</v>
      </c>
      <c r="V685" s="285"/>
      <c r="W685" s="285"/>
      <c r="X685" s="285"/>
      <c r="Y685" s="285"/>
      <c r="Z685" s="285"/>
      <c r="AA685" s="285"/>
      <c r="AB685" s="285"/>
      <c r="AC685" s="769">
        <f t="shared" si="239"/>
        <v>1046</v>
      </c>
      <c r="AD685" s="769">
        <f t="shared" si="240"/>
        <v>1046</v>
      </c>
      <c r="AE685" s="769">
        <f t="shared" si="241"/>
        <v>1046</v>
      </c>
      <c r="AF685" s="769">
        <f t="shared" si="242"/>
        <v>-43317</v>
      </c>
      <c r="AG685" s="769">
        <f t="shared" si="243"/>
        <v>-43317</v>
      </c>
      <c r="AH685" s="769">
        <f t="shared" si="244"/>
        <v>-43317</v>
      </c>
      <c r="AI685" s="769">
        <f t="shared" si="245"/>
        <v>-43317</v>
      </c>
      <c r="AJ685" s="769">
        <f t="shared" si="246"/>
        <v>1046</v>
      </c>
      <c r="AK685" s="769">
        <f t="shared" si="247"/>
        <v>1046</v>
      </c>
      <c r="AL685" s="769">
        <f t="shared" si="248"/>
        <v>1046</v>
      </c>
      <c r="AM685" s="769">
        <f t="shared" si="249"/>
        <v>1046</v>
      </c>
      <c r="AN685" s="285"/>
      <c r="AO685" s="285"/>
      <c r="AP685" s="285"/>
      <c r="AQ685" s="280"/>
      <c r="AR685" s="267"/>
      <c r="AS685" s="255"/>
      <c r="AT685" s="255"/>
      <c r="AU685" s="255"/>
    </row>
    <row r="686" spans="1:47" outlineLevel="3" x14ac:dyDescent="0.25">
      <c r="A686" s="255"/>
      <c r="B686" s="264"/>
      <c r="C686" s="257">
        <f t="shared" si="251"/>
        <v>4</v>
      </c>
      <c r="D686" s="280"/>
      <c r="E686" s="335"/>
      <c r="F686" s="335"/>
      <c r="G686" s="280"/>
      <c r="H686" s="285"/>
      <c r="I686" s="301"/>
      <c r="J686" s="301" t="s">
        <v>607</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50"/>
        <v>44515</v>
      </c>
      <c r="S686" s="371">
        <f t="shared" si="250"/>
        <v>44515</v>
      </c>
      <c r="T686" s="371">
        <f t="shared" si="250"/>
        <v>44515</v>
      </c>
      <c r="U686" s="371">
        <f t="shared" si="250"/>
        <v>44515</v>
      </c>
      <c r="V686" s="285"/>
      <c r="W686" s="285"/>
      <c r="X686" s="285"/>
      <c r="Y686" s="285"/>
      <c r="Z686" s="285"/>
      <c r="AA686" s="285"/>
      <c r="AB686" s="285"/>
      <c r="AC686" s="769">
        <f t="shared" si="239"/>
        <v>-43317</v>
      </c>
      <c r="AD686" s="769">
        <f t="shared" si="240"/>
        <v>-43317</v>
      </c>
      <c r="AE686" s="769">
        <f t="shared" si="241"/>
        <v>-43317</v>
      </c>
      <c r="AF686" s="769">
        <f t="shared" si="242"/>
        <v>1046</v>
      </c>
      <c r="AG686" s="769">
        <f t="shared" si="243"/>
        <v>1046</v>
      </c>
      <c r="AH686" s="769">
        <f t="shared" si="244"/>
        <v>1046</v>
      </c>
      <c r="AI686" s="769">
        <f t="shared" si="245"/>
        <v>1046</v>
      </c>
      <c r="AJ686" s="769">
        <f t="shared" si="246"/>
        <v>1046</v>
      </c>
      <c r="AK686" s="769">
        <f t="shared" si="247"/>
        <v>1046</v>
      </c>
      <c r="AL686" s="769">
        <f t="shared" si="248"/>
        <v>1046</v>
      </c>
      <c r="AM686" s="769">
        <f t="shared" si="249"/>
        <v>1046</v>
      </c>
      <c r="AN686" s="285"/>
      <c r="AO686" s="285"/>
      <c r="AP686" s="285"/>
      <c r="AQ686" s="280"/>
      <c r="AR686" s="267"/>
      <c r="AS686" s="255"/>
      <c r="AT686" s="255"/>
      <c r="AU686" s="255"/>
    </row>
    <row r="687" spans="1:47" outlineLevel="3" x14ac:dyDescent="0.25">
      <c r="A687" s="255"/>
      <c r="B687" s="264"/>
      <c r="C687" s="257">
        <f t="shared" si="251"/>
        <v>4</v>
      </c>
      <c r="D687" s="280"/>
      <c r="E687" s="335"/>
      <c r="F687" s="335"/>
      <c r="G687" s="280"/>
      <c r="H687" s="285"/>
      <c r="I687" s="301"/>
      <c r="J687" s="301" t="s">
        <v>608</v>
      </c>
      <c r="K687" s="285"/>
      <c r="L687" s="285"/>
      <c r="M687" s="285"/>
      <c r="N687" s="285"/>
      <c r="O687" s="285"/>
      <c r="P687" s="285"/>
      <c r="Q687" s="285"/>
      <c r="R687" s="371">
        <f t="shared" si="250"/>
        <v>44515</v>
      </c>
      <c r="S687" s="371">
        <f t="shared" si="250"/>
        <v>44515</v>
      </c>
      <c r="T687" s="371">
        <f t="shared" si="250"/>
        <v>44515</v>
      </c>
      <c r="U687" s="371">
        <f t="shared" si="250"/>
        <v>44515</v>
      </c>
      <c r="V687" s="285"/>
      <c r="W687" s="285"/>
      <c r="X687" s="285"/>
      <c r="Y687" s="285"/>
      <c r="Z687" s="285"/>
      <c r="AA687" s="285"/>
      <c r="AB687" s="285"/>
      <c r="AC687" s="769">
        <f t="shared" si="239"/>
        <v>-43317</v>
      </c>
      <c r="AD687" s="769">
        <f t="shared" si="240"/>
        <v>-43317</v>
      </c>
      <c r="AE687" s="769">
        <f t="shared" si="241"/>
        <v>-43317</v>
      </c>
      <c r="AF687" s="769">
        <f t="shared" si="242"/>
        <v>-43317</v>
      </c>
      <c r="AG687" s="769">
        <f t="shared" si="243"/>
        <v>-43317</v>
      </c>
      <c r="AH687" s="769">
        <f t="shared" si="244"/>
        <v>-43317</v>
      </c>
      <c r="AI687" s="769">
        <f t="shared" si="245"/>
        <v>-43317</v>
      </c>
      <c r="AJ687" s="769">
        <f t="shared" si="246"/>
        <v>1046</v>
      </c>
      <c r="AK687" s="769">
        <f t="shared" si="247"/>
        <v>1046</v>
      </c>
      <c r="AL687" s="769">
        <f t="shared" si="248"/>
        <v>1046</v>
      </c>
      <c r="AM687" s="769">
        <f t="shared" si="249"/>
        <v>1046</v>
      </c>
      <c r="AN687" s="285"/>
      <c r="AO687" s="285"/>
      <c r="AP687" s="285"/>
      <c r="AQ687" s="280"/>
      <c r="AR687" s="267"/>
      <c r="AS687" s="255"/>
      <c r="AT687" s="255"/>
      <c r="AU687" s="255"/>
    </row>
    <row r="688" spans="1:47" outlineLevel="3" x14ac:dyDescent="0.25">
      <c r="A688" s="255"/>
      <c r="B688" s="264"/>
      <c r="C688" s="257">
        <f t="shared" si="251"/>
        <v>4</v>
      </c>
      <c r="D688" s="280"/>
      <c r="E688" s="335"/>
      <c r="F688" s="335"/>
      <c r="G688" s="280"/>
      <c r="H688" s="285"/>
      <c r="I688" s="301">
        <v>3</v>
      </c>
      <c r="J688" s="301" t="s">
        <v>617</v>
      </c>
      <c r="K688" s="371">
        <f>DATE(YEAR(K685)+1,MONTH(K685),DAY(K685))</f>
        <v>44880</v>
      </c>
      <c r="L688" s="371">
        <f>DATE(YEAR(L685)+1,MONTH(L685),DAY(L685))</f>
        <v>44880</v>
      </c>
      <c r="M688" s="371">
        <f>DATE(YEAR(M685)+1,MONTH(M685),DAY(M685))</f>
        <v>44880</v>
      </c>
      <c r="N688" s="285"/>
      <c r="O688" s="285"/>
      <c r="P688" s="285"/>
      <c r="Q688" s="285"/>
      <c r="R688" s="371">
        <f t="shared" si="250"/>
        <v>44880</v>
      </c>
      <c r="S688" s="371">
        <f t="shared" si="250"/>
        <v>44880</v>
      </c>
      <c r="T688" s="371">
        <f t="shared" si="250"/>
        <v>44880</v>
      </c>
      <c r="U688" s="371">
        <f t="shared" si="250"/>
        <v>44880</v>
      </c>
      <c r="V688" s="285"/>
      <c r="W688" s="285"/>
      <c r="X688" s="285"/>
      <c r="Y688" s="285"/>
      <c r="Z688" s="285"/>
      <c r="AA688" s="285"/>
      <c r="AB688" s="285"/>
      <c r="AC688" s="769">
        <f t="shared" si="239"/>
        <v>1410</v>
      </c>
      <c r="AD688" s="769">
        <f t="shared" si="240"/>
        <v>1410</v>
      </c>
      <c r="AE688" s="769">
        <f t="shared" si="241"/>
        <v>1410</v>
      </c>
      <c r="AF688" s="769">
        <f t="shared" si="242"/>
        <v>-43317</v>
      </c>
      <c r="AG688" s="769">
        <f t="shared" si="243"/>
        <v>-43317</v>
      </c>
      <c r="AH688" s="769">
        <f t="shared" si="244"/>
        <v>-43317</v>
      </c>
      <c r="AI688" s="769">
        <f t="shared" si="245"/>
        <v>-43317</v>
      </c>
      <c r="AJ688" s="769">
        <f t="shared" si="246"/>
        <v>1410</v>
      </c>
      <c r="AK688" s="769">
        <f t="shared" si="247"/>
        <v>1410</v>
      </c>
      <c r="AL688" s="769">
        <f t="shared" si="248"/>
        <v>1410</v>
      </c>
      <c r="AM688" s="769">
        <f t="shared" si="249"/>
        <v>1410</v>
      </c>
      <c r="AN688" s="285"/>
      <c r="AO688" s="285"/>
      <c r="AP688" s="285"/>
      <c r="AQ688" s="280"/>
      <c r="AR688" s="267"/>
      <c r="AS688" s="255"/>
      <c r="AT688" s="255"/>
      <c r="AU688" s="255"/>
    </row>
    <row r="689" spans="1:47" outlineLevel="3" x14ac:dyDescent="0.25">
      <c r="A689" s="255"/>
      <c r="B689" s="264"/>
      <c r="C689" s="257">
        <f t="shared" si="251"/>
        <v>4</v>
      </c>
      <c r="D689" s="280"/>
      <c r="E689" s="335"/>
      <c r="F689" s="335"/>
      <c r="G689" s="280"/>
      <c r="H689" s="285"/>
      <c r="I689" s="301"/>
      <c r="J689" s="301" t="s">
        <v>607</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50"/>
        <v>44880</v>
      </c>
      <c r="S689" s="371">
        <f t="shared" si="250"/>
        <v>44880</v>
      </c>
      <c r="T689" s="371">
        <f t="shared" si="250"/>
        <v>44880</v>
      </c>
      <c r="U689" s="371">
        <f t="shared" si="250"/>
        <v>44880</v>
      </c>
      <c r="V689" s="285"/>
      <c r="W689" s="285"/>
      <c r="X689" s="285"/>
      <c r="Y689" s="285"/>
      <c r="Z689" s="285"/>
      <c r="AA689" s="285"/>
      <c r="AB689" s="285"/>
      <c r="AC689" s="769">
        <f t="shared" si="239"/>
        <v>-43317</v>
      </c>
      <c r="AD689" s="769">
        <f t="shared" si="240"/>
        <v>-43317</v>
      </c>
      <c r="AE689" s="769">
        <f t="shared" si="241"/>
        <v>-43317</v>
      </c>
      <c r="AF689" s="769">
        <f t="shared" si="242"/>
        <v>1410</v>
      </c>
      <c r="AG689" s="769">
        <f t="shared" si="243"/>
        <v>1410</v>
      </c>
      <c r="AH689" s="769">
        <f t="shared" si="244"/>
        <v>1410</v>
      </c>
      <c r="AI689" s="769">
        <f t="shared" si="245"/>
        <v>1410</v>
      </c>
      <c r="AJ689" s="769">
        <f t="shared" si="246"/>
        <v>1410</v>
      </c>
      <c r="AK689" s="769">
        <f t="shared" si="247"/>
        <v>1410</v>
      </c>
      <c r="AL689" s="769">
        <f t="shared" si="248"/>
        <v>1410</v>
      </c>
      <c r="AM689" s="769">
        <f t="shared" si="249"/>
        <v>1410</v>
      </c>
      <c r="AN689" s="285"/>
      <c r="AO689" s="285"/>
      <c r="AP689" s="285"/>
      <c r="AQ689" s="280"/>
      <c r="AR689" s="267"/>
      <c r="AS689" s="255"/>
      <c r="AT689" s="255"/>
      <c r="AU689" s="255"/>
    </row>
    <row r="690" spans="1:47" outlineLevel="3" x14ac:dyDescent="0.25">
      <c r="A690" s="255"/>
      <c r="B690" s="264"/>
      <c r="C690" s="257">
        <f t="shared" si="251"/>
        <v>4</v>
      </c>
      <c r="D690" s="280"/>
      <c r="E690" s="335"/>
      <c r="F690" s="335"/>
      <c r="G690" s="280"/>
      <c r="H690" s="285"/>
      <c r="I690" s="301"/>
      <c r="J690" s="301" t="s">
        <v>608</v>
      </c>
      <c r="K690" s="285"/>
      <c r="L690" s="285"/>
      <c r="M690" s="285"/>
      <c r="N690" s="285"/>
      <c r="O690" s="285"/>
      <c r="P690" s="285"/>
      <c r="Q690" s="285"/>
      <c r="R690" s="371">
        <f t="shared" si="250"/>
        <v>44880</v>
      </c>
      <c r="S690" s="371">
        <f t="shared" si="250"/>
        <v>44880</v>
      </c>
      <c r="T690" s="371">
        <f t="shared" si="250"/>
        <v>44880</v>
      </c>
      <c r="U690" s="371">
        <f t="shared" si="250"/>
        <v>44880</v>
      </c>
      <c r="V690" s="285"/>
      <c r="W690" s="285"/>
      <c r="X690" s="285"/>
      <c r="Y690" s="285"/>
      <c r="Z690" s="285"/>
      <c r="AA690" s="285"/>
      <c r="AB690" s="285"/>
      <c r="AC690" s="769">
        <f t="shared" si="239"/>
        <v>-43317</v>
      </c>
      <c r="AD690" s="769">
        <f t="shared" si="240"/>
        <v>-43317</v>
      </c>
      <c r="AE690" s="769">
        <f t="shared" si="241"/>
        <v>-43317</v>
      </c>
      <c r="AF690" s="769">
        <f t="shared" si="242"/>
        <v>-43317</v>
      </c>
      <c r="AG690" s="769">
        <f t="shared" si="243"/>
        <v>-43317</v>
      </c>
      <c r="AH690" s="769">
        <f t="shared" si="244"/>
        <v>-43317</v>
      </c>
      <c r="AI690" s="769">
        <f t="shared" si="245"/>
        <v>-43317</v>
      </c>
      <c r="AJ690" s="769">
        <f t="shared" si="246"/>
        <v>1410</v>
      </c>
      <c r="AK690" s="769">
        <f t="shared" si="247"/>
        <v>1410</v>
      </c>
      <c r="AL690" s="769">
        <f t="shared" si="248"/>
        <v>1410</v>
      </c>
      <c r="AM690" s="769">
        <f t="shared" si="249"/>
        <v>1410</v>
      </c>
      <c r="AN690" s="285"/>
      <c r="AO690" s="285"/>
      <c r="AP690" s="285"/>
      <c r="AQ690" s="280"/>
      <c r="AR690" s="267"/>
      <c r="AS690" s="255"/>
      <c r="AT690" s="255"/>
      <c r="AU690" s="255"/>
    </row>
    <row r="691" spans="1:47" outlineLevel="3" x14ac:dyDescent="0.25">
      <c r="A691" s="255"/>
      <c r="B691" s="264"/>
      <c r="C691" s="257">
        <f t="shared" si="251"/>
        <v>4</v>
      </c>
      <c r="D691" s="280"/>
      <c r="E691" s="335"/>
      <c r="F691" s="335"/>
      <c r="G691" s="280"/>
      <c r="H691" s="285"/>
      <c r="I691" s="301">
        <v>4</v>
      </c>
      <c r="J691" s="301" t="s">
        <v>617</v>
      </c>
      <c r="K691" s="371">
        <f>DATE(YEAR(K688)+1,MONTH(K688),DAY(K688))</f>
        <v>45245</v>
      </c>
      <c r="L691" s="371">
        <f>DATE(YEAR(L688)+1,MONTH(L688),DAY(L688))</f>
        <v>45245</v>
      </c>
      <c r="M691" s="371">
        <f>DATE(YEAR(M688)+1,MONTH(M688),DAY(M688))</f>
        <v>45245</v>
      </c>
      <c r="N691" s="285"/>
      <c r="O691" s="285"/>
      <c r="P691" s="285"/>
      <c r="Q691" s="285"/>
      <c r="R691" s="371">
        <f t="shared" si="250"/>
        <v>45245</v>
      </c>
      <c r="S691" s="371">
        <f t="shared" si="250"/>
        <v>45245</v>
      </c>
      <c r="T691" s="371">
        <f t="shared" si="250"/>
        <v>45245</v>
      </c>
      <c r="U691" s="371">
        <f t="shared" si="250"/>
        <v>45245</v>
      </c>
      <c r="V691" s="285"/>
      <c r="W691" s="285"/>
      <c r="X691" s="285"/>
      <c r="Y691" s="285"/>
      <c r="Z691" s="285"/>
      <c r="AA691" s="285"/>
      <c r="AB691" s="285"/>
      <c r="AC691" s="769">
        <f t="shared" si="239"/>
        <v>1774</v>
      </c>
      <c r="AD691" s="769">
        <f t="shared" si="240"/>
        <v>1774</v>
      </c>
      <c r="AE691" s="769">
        <f t="shared" si="241"/>
        <v>1774</v>
      </c>
      <c r="AF691" s="769">
        <f t="shared" si="242"/>
        <v>-43317</v>
      </c>
      <c r="AG691" s="769">
        <f t="shared" si="243"/>
        <v>-43317</v>
      </c>
      <c r="AH691" s="769">
        <f t="shared" si="244"/>
        <v>-43317</v>
      </c>
      <c r="AI691" s="769">
        <f t="shared" si="245"/>
        <v>-43317</v>
      </c>
      <c r="AJ691" s="769">
        <f t="shared" si="246"/>
        <v>1774</v>
      </c>
      <c r="AK691" s="769">
        <f t="shared" si="247"/>
        <v>1774</v>
      </c>
      <c r="AL691" s="769">
        <f t="shared" si="248"/>
        <v>1774</v>
      </c>
      <c r="AM691" s="769">
        <f t="shared" si="249"/>
        <v>1774</v>
      </c>
      <c r="AN691" s="285"/>
      <c r="AO691" s="285"/>
      <c r="AP691" s="285"/>
      <c r="AQ691" s="280"/>
      <c r="AR691" s="267"/>
      <c r="AS691" s="255"/>
      <c r="AT691" s="255"/>
      <c r="AU691" s="255"/>
    </row>
    <row r="692" spans="1:47" outlineLevel="3" x14ac:dyDescent="0.25">
      <c r="A692" s="255"/>
      <c r="B692" s="264"/>
      <c r="C692" s="257">
        <f t="shared" si="251"/>
        <v>4</v>
      </c>
      <c r="D692" s="280"/>
      <c r="E692" s="335"/>
      <c r="F692" s="335"/>
      <c r="G692" s="280"/>
      <c r="H692" s="285"/>
      <c r="I692" s="301"/>
      <c r="J692" s="301" t="s">
        <v>607</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50"/>
        <v>45245</v>
      </c>
      <c r="S692" s="371">
        <f t="shared" si="250"/>
        <v>45245</v>
      </c>
      <c r="T692" s="371">
        <f t="shared" si="250"/>
        <v>45245</v>
      </c>
      <c r="U692" s="371">
        <f t="shared" si="250"/>
        <v>45245</v>
      </c>
      <c r="V692" s="285"/>
      <c r="W692" s="285"/>
      <c r="X692" s="285"/>
      <c r="Y692" s="285"/>
      <c r="Z692" s="285"/>
      <c r="AA692" s="285"/>
      <c r="AB692" s="285"/>
      <c r="AC692" s="769">
        <f t="shared" si="239"/>
        <v>-43317</v>
      </c>
      <c r="AD692" s="769">
        <f t="shared" si="240"/>
        <v>-43317</v>
      </c>
      <c r="AE692" s="769">
        <f t="shared" si="241"/>
        <v>-43317</v>
      </c>
      <c r="AF692" s="769">
        <f t="shared" si="242"/>
        <v>1774</v>
      </c>
      <c r="AG692" s="769">
        <f t="shared" si="243"/>
        <v>1774</v>
      </c>
      <c r="AH692" s="769">
        <f t="shared" si="244"/>
        <v>1774</v>
      </c>
      <c r="AI692" s="769">
        <f t="shared" si="245"/>
        <v>1774</v>
      </c>
      <c r="AJ692" s="769">
        <f t="shared" si="246"/>
        <v>1774</v>
      </c>
      <c r="AK692" s="769">
        <f t="shared" si="247"/>
        <v>1774</v>
      </c>
      <c r="AL692" s="769">
        <f t="shared" si="248"/>
        <v>1774</v>
      </c>
      <c r="AM692" s="769">
        <f t="shared" si="249"/>
        <v>1774</v>
      </c>
      <c r="AN692" s="285"/>
      <c r="AO692" s="285"/>
      <c r="AP692" s="285"/>
      <c r="AQ692" s="280"/>
      <c r="AR692" s="267"/>
      <c r="AS692" s="255"/>
      <c r="AT692" s="255"/>
      <c r="AU692" s="255"/>
    </row>
    <row r="693" spans="1:47" outlineLevel="3" x14ac:dyDescent="0.25">
      <c r="A693" s="255"/>
      <c r="B693" s="264"/>
      <c r="C693" s="257">
        <f t="shared" si="251"/>
        <v>4</v>
      </c>
      <c r="D693" s="280"/>
      <c r="E693" s="335"/>
      <c r="F693" s="335"/>
      <c r="G693" s="280"/>
      <c r="H693" s="285"/>
      <c r="I693" s="301"/>
      <c r="J693" s="301" t="s">
        <v>608</v>
      </c>
      <c r="K693" s="285"/>
      <c r="L693" s="285"/>
      <c r="M693" s="285"/>
      <c r="N693" s="285"/>
      <c r="O693" s="285"/>
      <c r="P693" s="285"/>
      <c r="Q693" s="285"/>
      <c r="R693" s="371">
        <f t="shared" si="250"/>
        <v>45245</v>
      </c>
      <c r="S693" s="371">
        <f t="shared" si="250"/>
        <v>45245</v>
      </c>
      <c r="T693" s="371">
        <f t="shared" si="250"/>
        <v>45245</v>
      </c>
      <c r="U693" s="371">
        <f t="shared" si="250"/>
        <v>45245</v>
      </c>
      <c r="V693" s="285"/>
      <c r="W693" s="285"/>
      <c r="X693" s="285"/>
      <c r="Y693" s="285"/>
      <c r="Z693" s="285"/>
      <c r="AA693" s="285"/>
      <c r="AB693" s="285"/>
      <c r="AC693" s="769">
        <f t="shared" si="239"/>
        <v>-43317</v>
      </c>
      <c r="AD693" s="769">
        <f t="shared" si="240"/>
        <v>-43317</v>
      </c>
      <c r="AE693" s="769">
        <f t="shared" si="241"/>
        <v>-43317</v>
      </c>
      <c r="AF693" s="769">
        <f t="shared" si="242"/>
        <v>-43317</v>
      </c>
      <c r="AG693" s="769">
        <f t="shared" si="243"/>
        <v>-43317</v>
      </c>
      <c r="AH693" s="769">
        <f t="shared" si="244"/>
        <v>-43317</v>
      </c>
      <c r="AI693" s="769">
        <f t="shared" si="245"/>
        <v>-43317</v>
      </c>
      <c r="AJ693" s="769">
        <f t="shared" si="246"/>
        <v>1774</v>
      </c>
      <c r="AK693" s="769">
        <f t="shared" si="247"/>
        <v>1774</v>
      </c>
      <c r="AL693" s="769">
        <f t="shared" si="248"/>
        <v>1774</v>
      </c>
      <c r="AM693" s="769">
        <f t="shared" si="249"/>
        <v>1774</v>
      </c>
      <c r="AN693" s="285"/>
      <c r="AO693" s="285"/>
      <c r="AP693" s="285"/>
      <c r="AQ693" s="280"/>
      <c r="AR693" s="267"/>
      <c r="AS693" s="255"/>
      <c r="AT693" s="255"/>
      <c r="AU693" s="255"/>
    </row>
    <row r="694" spans="1:47" outlineLevel="3" x14ac:dyDescent="0.25">
      <c r="A694" s="255"/>
      <c r="B694" s="264"/>
      <c r="C694" s="257">
        <f t="shared" si="251"/>
        <v>4</v>
      </c>
      <c r="D694" s="280"/>
      <c r="E694" s="335"/>
      <c r="F694" s="335"/>
      <c r="G694" s="280"/>
      <c r="H694" s="285"/>
      <c r="I694" s="301">
        <v>5</v>
      </c>
      <c r="J694" s="301" t="s">
        <v>617</v>
      </c>
      <c r="K694" s="371">
        <f>DATE(YEAR(K691)+1,MONTH(K691),DAY(K691))</f>
        <v>45611</v>
      </c>
      <c r="L694" s="371">
        <f>DATE(YEAR(L691)+1,MONTH(L691),DAY(L691))</f>
        <v>45611</v>
      </c>
      <c r="M694" s="371">
        <f>DATE(YEAR(M691)+1,MONTH(M691),DAY(M691))</f>
        <v>45611</v>
      </c>
      <c r="N694" s="285"/>
      <c r="O694" s="285"/>
      <c r="P694" s="285"/>
      <c r="Q694" s="285"/>
      <c r="R694" s="371">
        <f t="shared" si="250"/>
        <v>45611</v>
      </c>
      <c r="S694" s="371">
        <f t="shared" si="250"/>
        <v>45611</v>
      </c>
      <c r="T694" s="371">
        <f t="shared" si="250"/>
        <v>45611</v>
      </c>
      <c r="U694" s="371">
        <f t="shared" si="250"/>
        <v>45611</v>
      </c>
      <c r="V694" s="285"/>
      <c r="W694" s="285"/>
      <c r="X694" s="285"/>
      <c r="Y694" s="285"/>
      <c r="Z694" s="285"/>
      <c r="AA694" s="285"/>
      <c r="AB694" s="285"/>
      <c r="AC694" s="769">
        <f t="shared" si="239"/>
        <v>2139</v>
      </c>
      <c r="AD694" s="769">
        <f t="shared" si="240"/>
        <v>2139</v>
      </c>
      <c r="AE694" s="769">
        <f t="shared" si="241"/>
        <v>2139</v>
      </c>
      <c r="AF694" s="769">
        <f t="shared" si="242"/>
        <v>-43317</v>
      </c>
      <c r="AG694" s="769">
        <f t="shared" si="243"/>
        <v>-43317</v>
      </c>
      <c r="AH694" s="769">
        <f t="shared" si="244"/>
        <v>-43317</v>
      </c>
      <c r="AI694" s="769">
        <f t="shared" si="245"/>
        <v>-43317</v>
      </c>
      <c r="AJ694" s="769">
        <f t="shared" si="246"/>
        <v>2139</v>
      </c>
      <c r="AK694" s="769">
        <f t="shared" si="247"/>
        <v>2139</v>
      </c>
      <c r="AL694" s="769">
        <f t="shared" si="248"/>
        <v>2139</v>
      </c>
      <c r="AM694" s="769">
        <f t="shared" si="249"/>
        <v>2139</v>
      </c>
      <c r="AN694" s="285"/>
      <c r="AO694" s="285"/>
      <c r="AP694" s="285"/>
      <c r="AQ694" s="280"/>
      <c r="AR694" s="267"/>
      <c r="AS694" s="255"/>
      <c r="AT694" s="255"/>
      <c r="AU694" s="255"/>
    </row>
    <row r="695" spans="1:47" outlineLevel="3" x14ac:dyDescent="0.25">
      <c r="A695" s="255"/>
      <c r="B695" s="264"/>
      <c r="C695" s="257">
        <f t="shared" si="251"/>
        <v>4</v>
      </c>
      <c r="D695" s="280"/>
      <c r="E695" s="335"/>
      <c r="F695" s="335"/>
      <c r="G695" s="280"/>
      <c r="H695" s="285"/>
      <c r="I695" s="301"/>
      <c r="J695" s="301" t="s">
        <v>607</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50"/>
        <v>45611</v>
      </c>
      <c r="S695" s="371">
        <f t="shared" si="250"/>
        <v>45611</v>
      </c>
      <c r="T695" s="371">
        <f t="shared" si="250"/>
        <v>45611</v>
      </c>
      <c r="U695" s="371">
        <f t="shared" si="250"/>
        <v>45611</v>
      </c>
      <c r="V695" s="285"/>
      <c r="W695" s="285"/>
      <c r="X695" s="285"/>
      <c r="Y695" s="285"/>
      <c r="Z695" s="285"/>
      <c r="AA695" s="285"/>
      <c r="AB695" s="285"/>
      <c r="AC695" s="769">
        <f t="shared" si="239"/>
        <v>-43317</v>
      </c>
      <c r="AD695" s="769">
        <f t="shared" si="240"/>
        <v>-43317</v>
      </c>
      <c r="AE695" s="769">
        <f t="shared" si="241"/>
        <v>-43317</v>
      </c>
      <c r="AF695" s="769">
        <f t="shared" si="242"/>
        <v>2139</v>
      </c>
      <c r="AG695" s="769">
        <f t="shared" si="243"/>
        <v>2139</v>
      </c>
      <c r="AH695" s="769">
        <f t="shared" si="244"/>
        <v>2139</v>
      </c>
      <c r="AI695" s="769">
        <f t="shared" si="245"/>
        <v>2139</v>
      </c>
      <c r="AJ695" s="769">
        <f t="shared" si="246"/>
        <v>2139</v>
      </c>
      <c r="AK695" s="769">
        <f t="shared" si="247"/>
        <v>2139</v>
      </c>
      <c r="AL695" s="769">
        <f t="shared" si="248"/>
        <v>2139</v>
      </c>
      <c r="AM695" s="769">
        <f t="shared" si="249"/>
        <v>2139</v>
      </c>
      <c r="AN695" s="285"/>
      <c r="AO695" s="285"/>
      <c r="AP695" s="285"/>
      <c r="AQ695" s="280"/>
      <c r="AR695" s="267"/>
      <c r="AS695" s="255"/>
      <c r="AT695" s="255"/>
      <c r="AU695" s="255"/>
    </row>
    <row r="696" spans="1:47" outlineLevel="3" x14ac:dyDescent="0.25">
      <c r="A696" s="255"/>
      <c r="B696" s="264"/>
      <c r="C696" s="257">
        <f t="shared" si="251"/>
        <v>4</v>
      </c>
      <c r="D696" s="280"/>
      <c r="E696" s="335"/>
      <c r="F696" s="335"/>
      <c r="G696" s="280"/>
      <c r="H696" s="285"/>
      <c r="I696" s="301"/>
      <c r="J696" s="301" t="s">
        <v>608</v>
      </c>
      <c r="K696" s="285"/>
      <c r="L696" s="285"/>
      <c r="M696" s="285"/>
      <c r="N696" s="285"/>
      <c r="O696" s="285"/>
      <c r="P696" s="285"/>
      <c r="Q696" s="285"/>
      <c r="R696" s="371">
        <f t="shared" si="250"/>
        <v>45611</v>
      </c>
      <c r="S696" s="371">
        <f t="shared" si="250"/>
        <v>45611</v>
      </c>
      <c r="T696" s="371">
        <f t="shared" si="250"/>
        <v>45611</v>
      </c>
      <c r="U696" s="371">
        <f t="shared" si="250"/>
        <v>45611</v>
      </c>
      <c r="V696" s="285"/>
      <c r="W696" s="285"/>
      <c r="X696" s="285"/>
      <c r="Y696" s="285"/>
      <c r="Z696" s="285"/>
      <c r="AA696" s="285"/>
      <c r="AB696" s="285"/>
      <c r="AC696" s="769">
        <f t="shared" si="239"/>
        <v>-43317</v>
      </c>
      <c r="AD696" s="769">
        <f t="shared" si="240"/>
        <v>-43317</v>
      </c>
      <c r="AE696" s="769">
        <f t="shared" si="241"/>
        <v>-43317</v>
      </c>
      <c r="AF696" s="769">
        <f t="shared" si="242"/>
        <v>-43317</v>
      </c>
      <c r="AG696" s="769">
        <f t="shared" si="243"/>
        <v>-43317</v>
      </c>
      <c r="AH696" s="769">
        <f t="shared" si="244"/>
        <v>-43317</v>
      </c>
      <c r="AI696" s="769">
        <f t="shared" si="245"/>
        <v>-43317</v>
      </c>
      <c r="AJ696" s="769">
        <f t="shared" si="246"/>
        <v>2139</v>
      </c>
      <c r="AK696" s="769">
        <f t="shared" si="247"/>
        <v>2139</v>
      </c>
      <c r="AL696" s="769">
        <f t="shared" si="248"/>
        <v>2139</v>
      </c>
      <c r="AM696" s="769">
        <f t="shared" si="249"/>
        <v>2139</v>
      </c>
      <c r="AN696" s="285"/>
      <c r="AO696" s="285"/>
      <c r="AP696" s="285"/>
      <c r="AQ696" s="280"/>
      <c r="AR696" s="267"/>
      <c r="AS696" s="255"/>
      <c r="AT696" s="255"/>
      <c r="AU696" s="255"/>
    </row>
    <row r="697" spans="1:47" outlineLevel="3" x14ac:dyDescent="0.25">
      <c r="A697" s="255"/>
      <c r="B697" s="264"/>
      <c r="C697" s="257">
        <f t="shared" si="251"/>
        <v>4</v>
      </c>
      <c r="D697" s="280"/>
      <c r="E697" s="335"/>
      <c r="F697" s="335"/>
      <c r="G697" s="280"/>
      <c r="H697" s="285"/>
      <c r="I697" s="301">
        <v>6</v>
      </c>
      <c r="J697" s="301" t="s">
        <v>617</v>
      </c>
      <c r="K697" s="371">
        <f>DATE(YEAR(K694)+1,MONTH(K694),DAY(K694))</f>
        <v>45976</v>
      </c>
      <c r="L697" s="371">
        <f>DATE(YEAR(L694)+1,MONTH(L694),DAY(L694))</f>
        <v>45976</v>
      </c>
      <c r="M697" s="371">
        <f>DATE(YEAR(M694)+1,MONTH(M694),DAY(M694))</f>
        <v>45976</v>
      </c>
      <c r="N697" s="285"/>
      <c r="O697" s="285"/>
      <c r="P697" s="285"/>
      <c r="Q697" s="285"/>
      <c r="R697" s="371">
        <f t="shared" si="250"/>
        <v>45976</v>
      </c>
      <c r="S697" s="371">
        <f t="shared" si="250"/>
        <v>45976</v>
      </c>
      <c r="T697" s="371">
        <f t="shared" si="250"/>
        <v>45976</v>
      </c>
      <c r="U697" s="371">
        <f t="shared" si="250"/>
        <v>45976</v>
      </c>
      <c r="V697" s="285"/>
      <c r="W697" s="285"/>
      <c r="X697" s="285"/>
      <c r="Y697" s="285"/>
      <c r="Z697" s="285"/>
      <c r="AA697" s="285"/>
      <c r="AB697" s="285"/>
      <c r="AC697" s="769">
        <f t="shared" si="239"/>
        <v>2502</v>
      </c>
      <c r="AD697" s="769">
        <f t="shared" si="240"/>
        <v>2502</v>
      </c>
      <c r="AE697" s="769">
        <f t="shared" si="241"/>
        <v>2502</v>
      </c>
      <c r="AF697" s="769">
        <f t="shared" si="242"/>
        <v>-43317</v>
      </c>
      <c r="AG697" s="769">
        <f t="shared" si="243"/>
        <v>-43317</v>
      </c>
      <c r="AH697" s="769">
        <f t="shared" si="244"/>
        <v>-43317</v>
      </c>
      <c r="AI697" s="769">
        <f t="shared" si="245"/>
        <v>-43317</v>
      </c>
      <c r="AJ697" s="769">
        <f t="shared" si="246"/>
        <v>2502</v>
      </c>
      <c r="AK697" s="769">
        <f t="shared" si="247"/>
        <v>2502</v>
      </c>
      <c r="AL697" s="769">
        <f t="shared" si="248"/>
        <v>2502</v>
      </c>
      <c r="AM697" s="769">
        <f t="shared" si="249"/>
        <v>2502</v>
      </c>
      <c r="AN697" s="285"/>
      <c r="AO697" s="285"/>
      <c r="AP697" s="285"/>
      <c r="AQ697" s="280"/>
      <c r="AR697" s="267"/>
      <c r="AS697" s="255"/>
      <c r="AT697" s="255"/>
      <c r="AU697" s="255"/>
    </row>
    <row r="698" spans="1:47" outlineLevel="3" x14ac:dyDescent="0.25">
      <c r="A698" s="255"/>
      <c r="B698" s="264"/>
      <c r="C698" s="257">
        <f t="shared" si="251"/>
        <v>4</v>
      </c>
      <c r="D698" s="280"/>
      <c r="E698" s="335"/>
      <c r="F698" s="335"/>
      <c r="G698" s="280"/>
      <c r="H698" s="285"/>
      <c r="I698" s="301"/>
      <c r="J698" s="301" t="s">
        <v>607</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50"/>
        <v>45976</v>
      </c>
      <c r="S698" s="371">
        <f t="shared" si="250"/>
        <v>45976</v>
      </c>
      <c r="T698" s="371">
        <f t="shared" si="250"/>
        <v>45976</v>
      </c>
      <c r="U698" s="371">
        <f t="shared" si="250"/>
        <v>45976</v>
      </c>
      <c r="V698" s="285"/>
      <c r="W698" s="285"/>
      <c r="X698" s="285"/>
      <c r="Y698" s="285"/>
      <c r="Z698" s="285"/>
      <c r="AA698" s="285"/>
      <c r="AB698" s="285"/>
      <c r="AC698" s="769">
        <f t="shared" si="239"/>
        <v>-43317</v>
      </c>
      <c r="AD698" s="769">
        <f t="shared" si="240"/>
        <v>-43317</v>
      </c>
      <c r="AE698" s="769">
        <f t="shared" si="241"/>
        <v>-43317</v>
      </c>
      <c r="AF698" s="769">
        <f t="shared" si="242"/>
        <v>2502</v>
      </c>
      <c r="AG698" s="769">
        <f t="shared" si="243"/>
        <v>2502</v>
      </c>
      <c r="AH698" s="769">
        <f t="shared" si="244"/>
        <v>2502</v>
      </c>
      <c r="AI698" s="769">
        <f t="shared" si="245"/>
        <v>2502</v>
      </c>
      <c r="AJ698" s="769">
        <f t="shared" si="246"/>
        <v>2502</v>
      </c>
      <c r="AK698" s="769">
        <f t="shared" si="247"/>
        <v>2502</v>
      </c>
      <c r="AL698" s="769">
        <f t="shared" si="248"/>
        <v>2502</v>
      </c>
      <c r="AM698" s="769">
        <f t="shared" si="249"/>
        <v>2502</v>
      </c>
      <c r="AN698" s="285"/>
      <c r="AO698" s="285"/>
      <c r="AP698" s="285"/>
      <c r="AQ698" s="280"/>
      <c r="AR698" s="267"/>
      <c r="AS698" s="255"/>
      <c r="AT698" s="255"/>
      <c r="AU698" s="255"/>
    </row>
    <row r="699" spans="1:47" outlineLevel="3" x14ac:dyDescent="0.25">
      <c r="A699" s="255"/>
      <c r="B699" s="264"/>
      <c r="C699" s="257">
        <f t="shared" si="251"/>
        <v>4</v>
      </c>
      <c r="D699" s="280"/>
      <c r="E699" s="335"/>
      <c r="F699" s="335"/>
      <c r="G699" s="280"/>
      <c r="H699" s="285"/>
      <c r="I699" s="301"/>
      <c r="J699" s="301" t="s">
        <v>608</v>
      </c>
      <c r="K699" s="285"/>
      <c r="L699" s="285"/>
      <c r="M699" s="285"/>
      <c r="N699" s="285"/>
      <c r="O699" s="285"/>
      <c r="P699" s="285"/>
      <c r="Q699" s="285"/>
      <c r="R699" s="371">
        <f t="shared" si="250"/>
        <v>45976</v>
      </c>
      <c r="S699" s="371">
        <f t="shared" si="250"/>
        <v>45976</v>
      </c>
      <c r="T699" s="371">
        <f t="shared" si="250"/>
        <v>45976</v>
      </c>
      <c r="U699" s="371">
        <f t="shared" si="250"/>
        <v>45976</v>
      </c>
      <c r="V699" s="285"/>
      <c r="W699" s="285"/>
      <c r="X699" s="285"/>
      <c r="Y699" s="285"/>
      <c r="Z699" s="285"/>
      <c r="AA699" s="285"/>
      <c r="AB699" s="285"/>
      <c r="AC699" s="769">
        <f t="shared" si="239"/>
        <v>-43317</v>
      </c>
      <c r="AD699" s="769">
        <f t="shared" si="240"/>
        <v>-43317</v>
      </c>
      <c r="AE699" s="769">
        <f t="shared" si="241"/>
        <v>-43317</v>
      </c>
      <c r="AF699" s="769">
        <f t="shared" si="242"/>
        <v>-43317</v>
      </c>
      <c r="AG699" s="769">
        <f t="shared" si="243"/>
        <v>-43317</v>
      </c>
      <c r="AH699" s="769">
        <f t="shared" si="244"/>
        <v>-43317</v>
      </c>
      <c r="AI699" s="769">
        <f t="shared" si="245"/>
        <v>-43317</v>
      </c>
      <c r="AJ699" s="769">
        <f t="shared" si="246"/>
        <v>2502</v>
      </c>
      <c r="AK699" s="769">
        <f t="shared" si="247"/>
        <v>2502</v>
      </c>
      <c r="AL699" s="769">
        <f t="shared" si="248"/>
        <v>2502</v>
      </c>
      <c r="AM699" s="769">
        <f t="shared" si="249"/>
        <v>2502</v>
      </c>
      <c r="AN699" s="285"/>
      <c r="AO699" s="285"/>
      <c r="AP699" s="285"/>
      <c r="AQ699" s="280"/>
      <c r="AR699" s="267"/>
      <c r="AS699" s="255"/>
      <c r="AT699" s="255"/>
      <c r="AU699" s="255"/>
    </row>
    <row r="700" spans="1:47" outlineLevel="3" x14ac:dyDescent="0.25">
      <c r="A700" s="255"/>
      <c r="B700" s="264"/>
      <c r="C700" s="257">
        <f t="shared" si="251"/>
        <v>4</v>
      </c>
      <c r="D700" s="280"/>
      <c r="E700" s="335"/>
      <c r="F700" s="335"/>
      <c r="G700" s="280"/>
      <c r="H700" s="285"/>
      <c r="I700" s="301">
        <v>7</v>
      </c>
      <c r="J700" s="301" t="s">
        <v>617</v>
      </c>
      <c r="K700" s="371">
        <f>DATE(YEAR(K697)+1,MONTH(K697),DAY(K697))</f>
        <v>46341</v>
      </c>
      <c r="L700" s="371">
        <f>DATE(YEAR(L697)+1,MONTH(L697),DAY(L697))</f>
        <v>46341</v>
      </c>
      <c r="M700" s="371">
        <f>DATE(YEAR(M697)+1,MONTH(M697),DAY(M697))</f>
        <v>46341</v>
      </c>
      <c r="N700" s="285"/>
      <c r="O700" s="285"/>
      <c r="P700" s="285"/>
      <c r="Q700" s="285"/>
      <c r="R700" s="371">
        <f t="shared" si="250"/>
        <v>46341</v>
      </c>
      <c r="S700" s="371">
        <f t="shared" si="250"/>
        <v>46341</v>
      </c>
      <c r="T700" s="371">
        <f t="shared" si="250"/>
        <v>46341</v>
      </c>
      <c r="U700" s="371">
        <f t="shared" si="250"/>
        <v>46341</v>
      </c>
      <c r="V700" s="285"/>
      <c r="W700" s="285"/>
      <c r="X700" s="285"/>
      <c r="Y700" s="285"/>
      <c r="Z700" s="285"/>
      <c r="AA700" s="285"/>
      <c r="AB700" s="285"/>
      <c r="AC700" s="769">
        <f t="shared" si="239"/>
        <v>2866</v>
      </c>
      <c r="AD700" s="769">
        <f t="shared" si="240"/>
        <v>2866</v>
      </c>
      <c r="AE700" s="769">
        <f t="shared" si="241"/>
        <v>2866</v>
      </c>
      <c r="AF700" s="769">
        <f t="shared" si="242"/>
        <v>-43317</v>
      </c>
      <c r="AG700" s="769">
        <f t="shared" si="243"/>
        <v>-43317</v>
      </c>
      <c r="AH700" s="769">
        <f t="shared" si="244"/>
        <v>-43317</v>
      </c>
      <c r="AI700" s="769">
        <f t="shared" si="245"/>
        <v>-43317</v>
      </c>
      <c r="AJ700" s="769">
        <f t="shared" si="246"/>
        <v>2866</v>
      </c>
      <c r="AK700" s="769">
        <f t="shared" si="247"/>
        <v>2866</v>
      </c>
      <c r="AL700" s="769">
        <f t="shared" si="248"/>
        <v>2866</v>
      </c>
      <c r="AM700" s="769">
        <f t="shared" si="249"/>
        <v>2866</v>
      </c>
      <c r="AN700" s="285"/>
      <c r="AO700" s="285"/>
      <c r="AP700" s="285"/>
      <c r="AQ700" s="280"/>
      <c r="AR700" s="267"/>
      <c r="AS700" s="255"/>
      <c r="AT700" s="255"/>
      <c r="AU700" s="255"/>
    </row>
    <row r="701" spans="1:47" outlineLevel="3" x14ac:dyDescent="0.25">
      <c r="A701" s="255"/>
      <c r="B701" s="264"/>
      <c r="C701" s="257">
        <f t="shared" si="251"/>
        <v>4</v>
      </c>
      <c r="D701" s="280"/>
      <c r="E701" s="335"/>
      <c r="F701" s="335"/>
      <c r="G701" s="280"/>
      <c r="H701" s="285"/>
      <c r="I701" s="301"/>
      <c r="J701" s="301" t="s">
        <v>607</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50"/>
        <v>46341</v>
      </c>
      <c r="S701" s="371">
        <f t="shared" si="250"/>
        <v>46341</v>
      </c>
      <c r="T701" s="371">
        <f t="shared" si="250"/>
        <v>46341</v>
      </c>
      <c r="U701" s="371">
        <f t="shared" si="250"/>
        <v>46341</v>
      </c>
      <c r="V701" s="285"/>
      <c r="W701" s="285"/>
      <c r="X701" s="285"/>
      <c r="Y701" s="285"/>
      <c r="Z701" s="285"/>
      <c r="AA701" s="285"/>
      <c r="AB701" s="285"/>
      <c r="AC701" s="769">
        <f t="shared" si="239"/>
        <v>-43317</v>
      </c>
      <c r="AD701" s="769">
        <f t="shared" si="240"/>
        <v>-43317</v>
      </c>
      <c r="AE701" s="769">
        <f t="shared" si="241"/>
        <v>-43317</v>
      </c>
      <c r="AF701" s="769">
        <f t="shared" si="242"/>
        <v>2866</v>
      </c>
      <c r="AG701" s="769">
        <f t="shared" si="243"/>
        <v>2866</v>
      </c>
      <c r="AH701" s="769">
        <f t="shared" si="244"/>
        <v>2866</v>
      </c>
      <c r="AI701" s="769">
        <f t="shared" si="245"/>
        <v>2866</v>
      </c>
      <c r="AJ701" s="769">
        <f t="shared" si="246"/>
        <v>2866</v>
      </c>
      <c r="AK701" s="769">
        <f t="shared" si="247"/>
        <v>2866</v>
      </c>
      <c r="AL701" s="769">
        <f t="shared" si="248"/>
        <v>2866</v>
      </c>
      <c r="AM701" s="769">
        <f t="shared" si="249"/>
        <v>2866</v>
      </c>
      <c r="AN701" s="285"/>
      <c r="AO701" s="285"/>
      <c r="AP701" s="285"/>
      <c r="AQ701" s="280"/>
      <c r="AR701" s="267"/>
      <c r="AS701" s="255"/>
      <c r="AT701" s="255"/>
      <c r="AU701" s="255"/>
    </row>
    <row r="702" spans="1:47" outlineLevel="3" x14ac:dyDescent="0.25">
      <c r="A702" s="255"/>
      <c r="B702" s="264"/>
      <c r="C702" s="257">
        <f t="shared" si="251"/>
        <v>4</v>
      </c>
      <c r="D702" s="280"/>
      <c r="E702" s="335"/>
      <c r="F702" s="335"/>
      <c r="G702" s="280"/>
      <c r="H702" s="285"/>
      <c r="I702" s="301"/>
      <c r="J702" s="301" t="s">
        <v>608</v>
      </c>
      <c r="K702" s="285"/>
      <c r="L702" s="285"/>
      <c r="M702" s="285"/>
      <c r="N702" s="285"/>
      <c r="O702" s="285"/>
      <c r="P702" s="285"/>
      <c r="Q702" s="285"/>
      <c r="R702" s="371">
        <f t="shared" si="250"/>
        <v>46341</v>
      </c>
      <c r="S702" s="371">
        <f t="shared" si="250"/>
        <v>46341</v>
      </c>
      <c r="T702" s="371">
        <f t="shared" si="250"/>
        <v>46341</v>
      </c>
      <c r="U702" s="371">
        <f t="shared" si="250"/>
        <v>46341</v>
      </c>
      <c r="V702" s="285"/>
      <c r="W702" s="285"/>
      <c r="X702" s="285"/>
      <c r="Y702" s="285"/>
      <c r="Z702" s="285"/>
      <c r="AA702" s="285"/>
      <c r="AB702" s="285"/>
      <c r="AC702" s="769">
        <f t="shared" si="239"/>
        <v>-43317</v>
      </c>
      <c r="AD702" s="769">
        <f t="shared" si="240"/>
        <v>-43317</v>
      </c>
      <c r="AE702" s="769">
        <f t="shared" si="241"/>
        <v>-43317</v>
      </c>
      <c r="AF702" s="769">
        <f t="shared" si="242"/>
        <v>-43317</v>
      </c>
      <c r="AG702" s="769">
        <f t="shared" si="243"/>
        <v>-43317</v>
      </c>
      <c r="AH702" s="769">
        <f t="shared" si="244"/>
        <v>-43317</v>
      </c>
      <c r="AI702" s="769">
        <f t="shared" si="245"/>
        <v>-43317</v>
      </c>
      <c r="AJ702" s="769">
        <f t="shared" si="246"/>
        <v>2866</v>
      </c>
      <c r="AK702" s="769">
        <f t="shared" si="247"/>
        <v>2866</v>
      </c>
      <c r="AL702" s="769">
        <f t="shared" si="248"/>
        <v>2866</v>
      </c>
      <c r="AM702" s="769">
        <f t="shared" si="249"/>
        <v>2866</v>
      </c>
      <c r="AN702" s="285"/>
      <c r="AO702" s="285"/>
      <c r="AP702" s="285"/>
      <c r="AQ702" s="280"/>
      <c r="AR702" s="267"/>
      <c r="AS702" s="255"/>
      <c r="AT702" s="255"/>
      <c r="AU702" s="255"/>
    </row>
    <row r="703" spans="1:47" outlineLevel="3" x14ac:dyDescent="0.25">
      <c r="A703" s="255"/>
      <c r="B703" s="264"/>
      <c r="C703" s="257">
        <f t="shared" si="251"/>
        <v>4</v>
      </c>
      <c r="D703" s="280"/>
      <c r="E703" s="335"/>
      <c r="F703" s="335"/>
      <c r="G703" s="280"/>
      <c r="H703" s="301" t="str">
        <f>H$252</f>
        <v>Win</v>
      </c>
      <c r="I703" s="301">
        <v>0</v>
      </c>
      <c r="J703" s="301" t="s">
        <v>617</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52">R703&lt;(MAX(R$273:R$280)+MAX($I$354*R$354,$I$355*R$355,$I$356*R$356))</f>
        <v>0</v>
      </c>
      <c r="Y703" s="285" t="b">
        <f t="shared" si="252"/>
        <v>0</v>
      </c>
      <c r="Z703" s="285" t="b">
        <f t="shared" si="252"/>
        <v>0</v>
      </c>
      <c r="AA703" s="285" t="b">
        <f t="shared" si="252"/>
        <v>0</v>
      </c>
      <c r="AB703" s="285"/>
      <c r="AC703" s="769">
        <f t="shared" si="239"/>
        <v>348</v>
      </c>
      <c r="AD703" s="769">
        <f t="shared" si="240"/>
        <v>348</v>
      </c>
      <c r="AE703" s="769">
        <f t="shared" si="241"/>
        <v>348</v>
      </c>
      <c r="AF703" s="769">
        <f t="shared" si="242"/>
        <v>-43317</v>
      </c>
      <c r="AG703" s="769">
        <f t="shared" si="243"/>
        <v>-43317</v>
      </c>
      <c r="AH703" s="769">
        <f t="shared" si="244"/>
        <v>-43317</v>
      </c>
      <c r="AI703" s="769">
        <f t="shared" si="245"/>
        <v>-43317</v>
      </c>
      <c r="AJ703" s="769">
        <f t="shared" si="246"/>
        <v>348</v>
      </c>
      <c r="AK703" s="769">
        <f t="shared" si="247"/>
        <v>348</v>
      </c>
      <c r="AL703" s="769">
        <f t="shared" si="248"/>
        <v>348</v>
      </c>
      <c r="AM703" s="769">
        <f t="shared" si="249"/>
        <v>348</v>
      </c>
      <c r="AN703" s="285"/>
      <c r="AO703" s="285"/>
      <c r="AP703" s="285"/>
      <c r="AQ703" s="280"/>
      <c r="AR703" s="267"/>
      <c r="AS703" s="255"/>
      <c r="AT703" s="255"/>
      <c r="AU703" s="255"/>
    </row>
    <row r="704" spans="1:47" outlineLevel="3" x14ac:dyDescent="0.25">
      <c r="A704" s="255"/>
      <c r="B704" s="264"/>
      <c r="C704" s="257">
        <f t="shared" si="251"/>
        <v>4</v>
      </c>
      <c r="D704" s="280"/>
      <c r="E704" s="335"/>
      <c r="F704" s="335"/>
      <c r="G704" s="280"/>
      <c r="H704" s="301"/>
      <c r="I704" s="301"/>
      <c r="J704" s="301" t="s">
        <v>607</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52"/>
        <v>0</v>
      </c>
      <c r="Y704" s="285" t="b">
        <f t="shared" si="252"/>
        <v>0</v>
      </c>
      <c r="Z704" s="285" t="b">
        <f t="shared" si="252"/>
        <v>0</v>
      </c>
      <c r="AA704" s="285" t="b">
        <f t="shared" si="252"/>
        <v>0</v>
      </c>
      <c r="AB704" s="285"/>
      <c r="AC704" s="769">
        <f t="shared" si="239"/>
        <v>-43317</v>
      </c>
      <c r="AD704" s="769">
        <f t="shared" si="240"/>
        <v>-43317</v>
      </c>
      <c r="AE704" s="769">
        <f t="shared" si="241"/>
        <v>-43317</v>
      </c>
      <c r="AF704" s="769">
        <f t="shared" si="242"/>
        <v>348</v>
      </c>
      <c r="AG704" s="769">
        <f t="shared" si="243"/>
        <v>348</v>
      </c>
      <c r="AH704" s="769">
        <f t="shared" si="244"/>
        <v>348</v>
      </c>
      <c r="AI704" s="769">
        <f t="shared" si="245"/>
        <v>348</v>
      </c>
      <c r="AJ704" s="769">
        <f t="shared" si="246"/>
        <v>348</v>
      </c>
      <c r="AK704" s="769">
        <f t="shared" si="247"/>
        <v>348</v>
      </c>
      <c r="AL704" s="769">
        <f t="shared" si="248"/>
        <v>348</v>
      </c>
      <c r="AM704" s="769">
        <f t="shared" si="249"/>
        <v>348</v>
      </c>
      <c r="AN704" s="285"/>
      <c r="AO704" s="285"/>
      <c r="AP704" s="285"/>
      <c r="AQ704" s="280"/>
      <c r="AR704" s="267"/>
      <c r="AS704" s="255"/>
      <c r="AT704" s="255"/>
      <c r="AU704" s="255"/>
    </row>
    <row r="705" spans="1:47" outlineLevel="3" x14ac:dyDescent="0.25">
      <c r="A705" s="255"/>
      <c r="B705" s="264"/>
      <c r="C705" s="257">
        <f t="shared" si="251"/>
        <v>4</v>
      </c>
      <c r="D705" s="280"/>
      <c r="E705" s="335"/>
      <c r="F705" s="335"/>
      <c r="G705" s="280"/>
      <c r="H705" s="301"/>
      <c r="I705" s="301"/>
      <c r="J705" s="301" t="s">
        <v>608</v>
      </c>
      <c r="K705" s="285"/>
      <c r="L705" s="285"/>
      <c r="M705" s="285"/>
      <c r="N705" s="285"/>
      <c r="O705" s="285"/>
      <c r="P705" s="285"/>
      <c r="Q705" s="285"/>
      <c r="R705" s="406">
        <v>43814</v>
      </c>
      <c r="S705" s="406">
        <v>43814</v>
      </c>
      <c r="T705" s="406">
        <v>43814</v>
      </c>
      <c r="U705" s="406">
        <v>43814</v>
      </c>
      <c r="V705" s="285"/>
      <c r="W705" s="285"/>
      <c r="X705" s="285" t="b">
        <f t="shared" si="252"/>
        <v>0</v>
      </c>
      <c r="Y705" s="285" t="b">
        <f t="shared" si="252"/>
        <v>0</v>
      </c>
      <c r="Z705" s="285" t="b">
        <f t="shared" si="252"/>
        <v>0</v>
      </c>
      <c r="AA705" s="285" t="b">
        <f t="shared" si="252"/>
        <v>0</v>
      </c>
      <c r="AB705" s="285"/>
      <c r="AC705" s="769">
        <f t="shared" si="239"/>
        <v>-43317</v>
      </c>
      <c r="AD705" s="769">
        <f t="shared" si="240"/>
        <v>-43317</v>
      </c>
      <c r="AE705" s="769">
        <f t="shared" si="241"/>
        <v>-43317</v>
      </c>
      <c r="AF705" s="769">
        <f t="shared" si="242"/>
        <v>-43317</v>
      </c>
      <c r="AG705" s="769">
        <f t="shared" si="243"/>
        <v>-43317</v>
      </c>
      <c r="AH705" s="769">
        <f t="shared" si="244"/>
        <v>-43317</v>
      </c>
      <c r="AI705" s="769">
        <f t="shared" si="245"/>
        <v>-43317</v>
      </c>
      <c r="AJ705" s="769">
        <f t="shared" si="246"/>
        <v>348</v>
      </c>
      <c r="AK705" s="769">
        <f t="shared" si="247"/>
        <v>348</v>
      </c>
      <c r="AL705" s="769">
        <f t="shared" si="248"/>
        <v>348</v>
      </c>
      <c r="AM705" s="769">
        <f t="shared" si="249"/>
        <v>348</v>
      </c>
      <c r="AN705" s="285"/>
      <c r="AO705" s="285"/>
      <c r="AP705" s="285"/>
      <c r="AQ705" s="280"/>
      <c r="AR705" s="267"/>
      <c r="AS705" s="255"/>
      <c r="AT705" s="255"/>
      <c r="AU705" s="255"/>
    </row>
    <row r="706" spans="1:47" outlineLevel="3" x14ac:dyDescent="0.25">
      <c r="A706" s="255"/>
      <c r="B706" s="264"/>
      <c r="C706" s="257">
        <f t="shared" si="251"/>
        <v>4</v>
      </c>
      <c r="D706" s="280"/>
      <c r="E706" s="335"/>
      <c r="F706" s="335"/>
      <c r="G706" s="280"/>
      <c r="H706" s="285"/>
      <c r="I706" s="301">
        <v>1</v>
      </c>
      <c r="J706" s="301" t="s">
        <v>617</v>
      </c>
      <c r="K706" s="371">
        <f>DATE(YEAR(K703)+1,MONTH(K703),DAY(K703))</f>
        <v>44180</v>
      </c>
      <c r="L706" s="371">
        <f>DATE(YEAR(L703)+1,MONTH(L703),DAY(L703))</f>
        <v>44180</v>
      </c>
      <c r="M706" s="371">
        <f>DATE(YEAR(M703)+1,MONTH(M703),DAY(M703))</f>
        <v>44180</v>
      </c>
      <c r="N706" s="285"/>
      <c r="O706" s="285"/>
      <c r="P706" s="285"/>
      <c r="Q706" s="285"/>
      <c r="R706" s="371">
        <f t="shared" ref="R706:U706" si="253">DATE(YEAR(R703)+1,MONTH(R703),DAY(R703))</f>
        <v>44180</v>
      </c>
      <c r="S706" s="371">
        <f t="shared" si="253"/>
        <v>44180</v>
      </c>
      <c r="T706" s="371">
        <f t="shared" si="253"/>
        <v>44180</v>
      </c>
      <c r="U706" s="371">
        <f t="shared" si="253"/>
        <v>44180</v>
      </c>
      <c r="V706" s="285"/>
      <c r="W706" s="285"/>
      <c r="X706" s="285"/>
      <c r="Y706" s="285"/>
      <c r="Z706" s="285"/>
      <c r="AA706" s="285"/>
      <c r="AB706" s="285"/>
      <c r="AC706" s="769">
        <f t="shared" si="239"/>
        <v>713</v>
      </c>
      <c r="AD706" s="769">
        <f t="shared" si="240"/>
        <v>713</v>
      </c>
      <c r="AE706" s="769">
        <f t="shared" si="241"/>
        <v>713</v>
      </c>
      <c r="AF706" s="769">
        <f t="shared" si="242"/>
        <v>-43317</v>
      </c>
      <c r="AG706" s="769">
        <f t="shared" si="243"/>
        <v>-43317</v>
      </c>
      <c r="AH706" s="769">
        <f t="shared" si="244"/>
        <v>-43317</v>
      </c>
      <c r="AI706" s="769">
        <f t="shared" si="245"/>
        <v>-43317</v>
      </c>
      <c r="AJ706" s="769">
        <f t="shared" si="246"/>
        <v>713</v>
      </c>
      <c r="AK706" s="769">
        <f t="shared" si="247"/>
        <v>713</v>
      </c>
      <c r="AL706" s="769">
        <f t="shared" si="248"/>
        <v>713</v>
      </c>
      <c r="AM706" s="769">
        <f t="shared" si="249"/>
        <v>713</v>
      </c>
      <c r="AN706" s="285"/>
      <c r="AO706" s="285"/>
      <c r="AP706" s="285"/>
      <c r="AQ706" s="280"/>
      <c r="AR706" s="267"/>
      <c r="AS706" s="255"/>
      <c r="AT706" s="255"/>
      <c r="AU706" s="255"/>
    </row>
    <row r="707" spans="1:47" outlineLevel="3" x14ac:dyDescent="0.25">
      <c r="A707" s="255"/>
      <c r="B707" s="264"/>
      <c r="C707" s="257">
        <f t="shared" si="251"/>
        <v>4</v>
      </c>
      <c r="D707" s="280"/>
      <c r="E707" s="335"/>
      <c r="F707" s="335"/>
      <c r="G707" s="280"/>
      <c r="H707" s="285"/>
      <c r="I707" s="301"/>
      <c r="J707" s="301" t="s">
        <v>607</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54">DATE(YEAR(R704)+1,MONTH(R704),DAY(R704))</f>
        <v>44180</v>
      </c>
      <c r="S707" s="371">
        <f t="shared" si="254"/>
        <v>44180</v>
      </c>
      <c r="T707" s="371">
        <f t="shared" si="254"/>
        <v>44180</v>
      </c>
      <c r="U707" s="371">
        <f t="shared" si="254"/>
        <v>44180</v>
      </c>
      <c r="V707" s="285"/>
      <c r="W707" s="285"/>
      <c r="X707" s="285"/>
      <c r="Y707" s="285"/>
      <c r="Z707" s="285"/>
      <c r="AA707" s="285"/>
      <c r="AB707" s="285"/>
      <c r="AC707" s="769">
        <f t="shared" si="239"/>
        <v>-43317</v>
      </c>
      <c r="AD707" s="769">
        <f t="shared" si="240"/>
        <v>-43317</v>
      </c>
      <c r="AE707" s="769">
        <f t="shared" si="241"/>
        <v>-43317</v>
      </c>
      <c r="AF707" s="769">
        <f t="shared" si="242"/>
        <v>713</v>
      </c>
      <c r="AG707" s="769">
        <f t="shared" si="243"/>
        <v>713</v>
      </c>
      <c r="AH707" s="769">
        <f t="shared" si="244"/>
        <v>713</v>
      </c>
      <c r="AI707" s="769">
        <f t="shared" si="245"/>
        <v>713</v>
      </c>
      <c r="AJ707" s="769">
        <f t="shared" si="246"/>
        <v>713</v>
      </c>
      <c r="AK707" s="769">
        <f t="shared" si="247"/>
        <v>713</v>
      </c>
      <c r="AL707" s="769">
        <f t="shared" si="248"/>
        <v>713</v>
      </c>
      <c r="AM707" s="769">
        <f t="shared" si="249"/>
        <v>713</v>
      </c>
      <c r="AN707" s="285"/>
      <c r="AO707" s="285"/>
      <c r="AP707" s="285"/>
      <c r="AQ707" s="280"/>
      <c r="AR707" s="267"/>
      <c r="AS707" s="255"/>
      <c r="AT707" s="255"/>
      <c r="AU707" s="255"/>
    </row>
    <row r="708" spans="1:47" outlineLevel="3" x14ac:dyDescent="0.25">
      <c r="A708" s="255"/>
      <c r="B708" s="264"/>
      <c r="C708" s="257">
        <f t="shared" si="251"/>
        <v>4</v>
      </c>
      <c r="D708" s="280"/>
      <c r="E708" s="335"/>
      <c r="F708" s="335"/>
      <c r="G708" s="280"/>
      <c r="H708" s="285"/>
      <c r="I708" s="301"/>
      <c r="J708" s="301" t="s">
        <v>608</v>
      </c>
      <c r="K708" s="285"/>
      <c r="L708" s="285"/>
      <c r="M708" s="285"/>
      <c r="N708" s="285"/>
      <c r="O708" s="285"/>
      <c r="P708" s="285"/>
      <c r="Q708" s="285"/>
      <c r="R708" s="371">
        <f t="shared" ref="R708:U708" si="255">DATE(YEAR(R705)+1,MONTH(R705),DAY(R705))</f>
        <v>44180</v>
      </c>
      <c r="S708" s="371">
        <f t="shared" si="255"/>
        <v>44180</v>
      </c>
      <c r="T708" s="371">
        <f t="shared" si="255"/>
        <v>44180</v>
      </c>
      <c r="U708" s="371">
        <f t="shared" si="255"/>
        <v>44180</v>
      </c>
      <c r="V708" s="285"/>
      <c r="W708" s="285"/>
      <c r="X708" s="285"/>
      <c r="Y708" s="285"/>
      <c r="Z708" s="285"/>
      <c r="AA708" s="285"/>
      <c r="AB708" s="285"/>
      <c r="AC708" s="769">
        <f t="shared" si="239"/>
        <v>-43317</v>
      </c>
      <c r="AD708" s="769">
        <f t="shared" si="240"/>
        <v>-43317</v>
      </c>
      <c r="AE708" s="769">
        <f t="shared" si="241"/>
        <v>-43317</v>
      </c>
      <c r="AF708" s="769">
        <f t="shared" si="242"/>
        <v>-43317</v>
      </c>
      <c r="AG708" s="769">
        <f t="shared" si="243"/>
        <v>-43317</v>
      </c>
      <c r="AH708" s="769">
        <f t="shared" si="244"/>
        <v>-43317</v>
      </c>
      <c r="AI708" s="769">
        <f t="shared" si="245"/>
        <v>-43317</v>
      </c>
      <c r="AJ708" s="769">
        <f t="shared" si="246"/>
        <v>713</v>
      </c>
      <c r="AK708" s="769">
        <f t="shared" si="247"/>
        <v>713</v>
      </c>
      <c r="AL708" s="769">
        <f t="shared" si="248"/>
        <v>713</v>
      </c>
      <c r="AM708" s="769">
        <f t="shared" si="249"/>
        <v>713</v>
      </c>
      <c r="AN708" s="285"/>
      <c r="AO708" s="285"/>
      <c r="AP708" s="285"/>
      <c r="AQ708" s="280"/>
      <c r="AR708" s="267"/>
      <c r="AS708" s="255"/>
      <c r="AT708" s="255"/>
      <c r="AU708" s="255"/>
    </row>
    <row r="709" spans="1:47" outlineLevel="3" x14ac:dyDescent="0.25">
      <c r="A709" s="255"/>
      <c r="B709" s="264"/>
      <c r="C709" s="257">
        <f t="shared" si="251"/>
        <v>4</v>
      </c>
      <c r="D709" s="280"/>
      <c r="E709" s="335"/>
      <c r="F709" s="335"/>
      <c r="G709" s="280"/>
      <c r="H709" s="285"/>
      <c r="I709" s="301">
        <v>2</v>
      </c>
      <c r="J709" s="301" t="s">
        <v>617</v>
      </c>
      <c r="K709" s="371">
        <f>DATE(YEAR(K706)+1,MONTH(K706),DAY(K706))</f>
        <v>44545</v>
      </c>
      <c r="L709" s="371">
        <f>DATE(YEAR(L706)+1,MONTH(L706),DAY(L706))</f>
        <v>44545</v>
      </c>
      <c r="M709" s="371">
        <f>DATE(YEAR(M706)+1,MONTH(M706),DAY(M706))</f>
        <v>44545</v>
      </c>
      <c r="N709" s="285"/>
      <c r="O709" s="285"/>
      <c r="P709" s="285"/>
      <c r="Q709" s="285"/>
      <c r="R709" s="371">
        <f t="shared" ref="R709:U709" si="256">DATE(YEAR(R706)+1,MONTH(R706),DAY(R706))</f>
        <v>44545</v>
      </c>
      <c r="S709" s="371">
        <f t="shared" si="256"/>
        <v>44545</v>
      </c>
      <c r="T709" s="371">
        <f t="shared" si="256"/>
        <v>44545</v>
      </c>
      <c r="U709" s="371">
        <f t="shared" si="256"/>
        <v>44545</v>
      </c>
      <c r="V709" s="285"/>
      <c r="W709" s="285"/>
      <c r="X709" s="285"/>
      <c r="Y709" s="285"/>
      <c r="Z709" s="285"/>
      <c r="AA709" s="285"/>
      <c r="AB709" s="285"/>
      <c r="AC709" s="769">
        <f t="shared" si="239"/>
        <v>1076</v>
      </c>
      <c r="AD709" s="769">
        <f t="shared" si="240"/>
        <v>1076</v>
      </c>
      <c r="AE709" s="769">
        <f t="shared" si="241"/>
        <v>1076</v>
      </c>
      <c r="AF709" s="769">
        <f t="shared" si="242"/>
        <v>-43317</v>
      </c>
      <c r="AG709" s="769">
        <f t="shared" si="243"/>
        <v>-43317</v>
      </c>
      <c r="AH709" s="769">
        <f t="shared" si="244"/>
        <v>-43317</v>
      </c>
      <c r="AI709" s="769">
        <f t="shared" si="245"/>
        <v>-43317</v>
      </c>
      <c r="AJ709" s="769">
        <f t="shared" si="246"/>
        <v>1076</v>
      </c>
      <c r="AK709" s="769">
        <f t="shared" si="247"/>
        <v>1076</v>
      </c>
      <c r="AL709" s="769">
        <f t="shared" si="248"/>
        <v>1076</v>
      </c>
      <c r="AM709" s="769">
        <f t="shared" si="249"/>
        <v>1076</v>
      </c>
      <c r="AN709" s="285"/>
      <c r="AO709" s="285"/>
      <c r="AP709" s="285"/>
      <c r="AQ709" s="280"/>
      <c r="AR709" s="267"/>
      <c r="AS709" s="255"/>
      <c r="AT709" s="255"/>
      <c r="AU709" s="255"/>
    </row>
    <row r="710" spans="1:47" outlineLevel="3" x14ac:dyDescent="0.25">
      <c r="A710" s="255"/>
      <c r="B710" s="264"/>
      <c r="C710" s="257">
        <f t="shared" si="251"/>
        <v>4</v>
      </c>
      <c r="D710" s="280"/>
      <c r="E710" s="335"/>
      <c r="F710" s="335"/>
      <c r="G710" s="280"/>
      <c r="H710" s="285"/>
      <c r="I710" s="301"/>
      <c r="J710" s="301" t="s">
        <v>607</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7">DATE(YEAR(R707)+1,MONTH(R707),DAY(R707))</f>
        <v>44545</v>
      </c>
      <c r="S710" s="371">
        <f t="shared" si="257"/>
        <v>44545</v>
      </c>
      <c r="T710" s="371">
        <f t="shared" si="257"/>
        <v>44545</v>
      </c>
      <c r="U710" s="371">
        <f t="shared" si="257"/>
        <v>44545</v>
      </c>
      <c r="V710" s="285"/>
      <c r="W710" s="285"/>
      <c r="X710" s="285"/>
      <c r="Y710" s="285"/>
      <c r="Z710" s="285"/>
      <c r="AA710" s="285"/>
      <c r="AB710" s="285"/>
      <c r="AC710" s="769">
        <f t="shared" si="239"/>
        <v>-43317</v>
      </c>
      <c r="AD710" s="769">
        <f t="shared" si="240"/>
        <v>-43317</v>
      </c>
      <c r="AE710" s="769">
        <f t="shared" si="241"/>
        <v>-43317</v>
      </c>
      <c r="AF710" s="769">
        <f t="shared" si="242"/>
        <v>1076</v>
      </c>
      <c r="AG710" s="769">
        <f t="shared" si="243"/>
        <v>1076</v>
      </c>
      <c r="AH710" s="769">
        <f t="shared" si="244"/>
        <v>1076</v>
      </c>
      <c r="AI710" s="769">
        <f t="shared" si="245"/>
        <v>1076</v>
      </c>
      <c r="AJ710" s="769">
        <f t="shared" si="246"/>
        <v>1076</v>
      </c>
      <c r="AK710" s="769">
        <f t="shared" si="247"/>
        <v>1076</v>
      </c>
      <c r="AL710" s="769">
        <f t="shared" si="248"/>
        <v>1076</v>
      </c>
      <c r="AM710" s="769">
        <f t="shared" si="249"/>
        <v>1076</v>
      </c>
      <c r="AN710" s="285"/>
      <c r="AO710" s="285"/>
      <c r="AP710" s="285"/>
      <c r="AQ710" s="280"/>
      <c r="AR710" s="267"/>
      <c r="AS710" s="255"/>
      <c r="AT710" s="255"/>
      <c r="AU710" s="255"/>
    </row>
    <row r="711" spans="1:47" outlineLevel="3" x14ac:dyDescent="0.25">
      <c r="A711" s="255"/>
      <c r="B711" s="264"/>
      <c r="C711" s="257">
        <f t="shared" si="251"/>
        <v>4</v>
      </c>
      <c r="D711" s="280"/>
      <c r="E711" s="335"/>
      <c r="F711" s="335"/>
      <c r="G711" s="280"/>
      <c r="H711" s="285"/>
      <c r="I711" s="301"/>
      <c r="J711" s="301" t="s">
        <v>608</v>
      </c>
      <c r="K711" s="285"/>
      <c r="L711" s="285"/>
      <c r="M711" s="285"/>
      <c r="N711" s="285"/>
      <c r="O711" s="285"/>
      <c r="P711" s="285"/>
      <c r="Q711" s="285"/>
      <c r="R711" s="371">
        <f t="shared" ref="R711:U711" si="258">DATE(YEAR(R708)+1,MONTH(R708),DAY(R708))</f>
        <v>44545</v>
      </c>
      <c r="S711" s="371">
        <f t="shared" si="258"/>
        <v>44545</v>
      </c>
      <c r="T711" s="371">
        <f t="shared" si="258"/>
        <v>44545</v>
      </c>
      <c r="U711" s="371">
        <f t="shared" si="258"/>
        <v>44545</v>
      </c>
      <c r="V711" s="285"/>
      <c r="W711" s="285"/>
      <c r="X711" s="285"/>
      <c r="Y711" s="285"/>
      <c r="Z711" s="285"/>
      <c r="AA711" s="285"/>
      <c r="AB711" s="285"/>
      <c r="AC711" s="769">
        <f t="shared" ref="AC711:AC742" si="259">MIN(363,INT((K711 - DATE(YEAR(K711),1,1))))+364*(YEAR(K711)-i_startyear)</f>
        <v>-43317</v>
      </c>
      <c r="AD711" s="769">
        <f t="shared" ref="AD711:AD742" si="260">MIN(363,INT((L711 - DATE(YEAR(L711),1,1))))+364*(YEAR(L711)-i_startyear)</f>
        <v>-43317</v>
      </c>
      <c r="AE711" s="769">
        <f t="shared" ref="AE711:AE742" si="261">MIN(363,INT((M711 - DATE(YEAR(M711),1,1))))+364*(YEAR(M711)-i_startyear)</f>
        <v>-43317</v>
      </c>
      <c r="AF711" s="769">
        <f t="shared" ref="AF711:AF742" si="262">MIN(363,INT((N711 - DATE(YEAR(N711),1,1))))+364*(YEAR(N711)-i_startyear)</f>
        <v>-43317</v>
      </c>
      <c r="AG711" s="769">
        <f t="shared" ref="AG711:AG742" si="263">MIN(363,INT((O711 - DATE(YEAR(O711),1,1))))+364*(YEAR(O711)-i_startyear)</f>
        <v>-43317</v>
      </c>
      <c r="AH711" s="769">
        <f t="shared" ref="AH711:AH742" si="264">MIN(363,INT((P711 - DATE(YEAR(P711),1,1))))+364*(YEAR(P711)-i_startyear)</f>
        <v>-43317</v>
      </c>
      <c r="AI711" s="769">
        <f t="shared" ref="AI711:AI742" si="265">MIN(363,INT((Q711 - DATE(YEAR(Q711),1,1))))+364*(YEAR(Q711)-i_startyear)</f>
        <v>-43317</v>
      </c>
      <c r="AJ711" s="769">
        <f t="shared" ref="AJ711:AJ742" si="266">MIN(363,INT((R711 - DATE(YEAR(R711),1,1))))+364*(YEAR(R711)-i_startyear)</f>
        <v>1076</v>
      </c>
      <c r="AK711" s="769">
        <f t="shared" ref="AK711:AK742" si="267">MIN(363,INT((S711 - DATE(YEAR(S711),1,1))))+364*(YEAR(S711)-i_startyear)</f>
        <v>1076</v>
      </c>
      <c r="AL711" s="769">
        <f t="shared" ref="AL711:AL742" si="268">MIN(363,INT((T711 - DATE(YEAR(T711),1,1))))+364*(YEAR(T711)-i_startyear)</f>
        <v>1076</v>
      </c>
      <c r="AM711" s="769">
        <f t="shared" ref="AM711:AM742" si="269">MIN(363,INT((U711 - DATE(YEAR(U711),1,1))))+364*(YEAR(U711)-i_startyear)</f>
        <v>1076</v>
      </c>
      <c r="AN711" s="285"/>
      <c r="AO711" s="285"/>
      <c r="AP711" s="285"/>
      <c r="AQ711" s="280"/>
      <c r="AR711" s="267"/>
      <c r="AS711" s="255"/>
      <c r="AT711" s="255"/>
      <c r="AU711" s="255"/>
    </row>
    <row r="712" spans="1:47" outlineLevel="3" x14ac:dyDescent="0.25">
      <c r="A712" s="255"/>
      <c r="B712" s="264"/>
      <c r="C712" s="257">
        <f t="shared" si="251"/>
        <v>4</v>
      </c>
      <c r="D712" s="280"/>
      <c r="E712" s="335"/>
      <c r="F712" s="335"/>
      <c r="G712" s="280"/>
      <c r="H712" s="285"/>
      <c r="I712" s="301">
        <v>3</v>
      </c>
      <c r="J712" s="301" t="s">
        <v>617</v>
      </c>
      <c r="K712" s="371">
        <f>DATE(YEAR(K709)+1,MONTH(K709),DAY(K709))</f>
        <v>44910</v>
      </c>
      <c r="L712" s="371">
        <f>DATE(YEAR(L709)+1,MONTH(L709),DAY(L709))</f>
        <v>44910</v>
      </c>
      <c r="M712" s="371">
        <f>DATE(YEAR(M709)+1,MONTH(M709),DAY(M709))</f>
        <v>44910</v>
      </c>
      <c r="N712" s="285"/>
      <c r="O712" s="285"/>
      <c r="P712" s="285"/>
      <c r="Q712" s="285"/>
      <c r="R712" s="371">
        <f t="shared" ref="R712:U712" si="270">DATE(YEAR(R709)+1,MONTH(R709),DAY(R709))</f>
        <v>44910</v>
      </c>
      <c r="S712" s="371">
        <f t="shared" si="270"/>
        <v>44910</v>
      </c>
      <c r="T712" s="371">
        <f t="shared" si="270"/>
        <v>44910</v>
      </c>
      <c r="U712" s="371">
        <f t="shared" si="270"/>
        <v>44910</v>
      </c>
      <c r="V712" s="285"/>
      <c r="W712" s="285"/>
      <c r="X712" s="285"/>
      <c r="Y712" s="285"/>
      <c r="Z712" s="285"/>
      <c r="AA712" s="285"/>
      <c r="AB712" s="285"/>
      <c r="AC712" s="769">
        <f t="shared" si="259"/>
        <v>1440</v>
      </c>
      <c r="AD712" s="769">
        <f t="shared" si="260"/>
        <v>1440</v>
      </c>
      <c r="AE712" s="769">
        <f t="shared" si="261"/>
        <v>1440</v>
      </c>
      <c r="AF712" s="769">
        <f t="shared" si="262"/>
        <v>-43317</v>
      </c>
      <c r="AG712" s="769">
        <f t="shared" si="263"/>
        <v>-43317</v>
      </c>
      <c r="AH712" s="769">
        <f t="shared" si="264"/>
        <v>-43317</v>
      </c>
      <c r="AI712" s="769">
        <f t="shared" si="265"/>
        <v>-43317</v>
      </c>
      <c r="AJ712" s="769">
        <f t="shared" si="266"/>
        <v>1440</v>
      </c>
      <c r="AK712" s="769">
        <f t="shared" si="267"/>
        <v>1440</v>
      </c>
      <c r="AL712" s="769">
        <f t="shared" si="268"/>
        <v>1440</v>
      </c>
      <c r="AM712" s="769">
        <f t="shared" si="269"/>
        <v>1440</v>
      </c>
      <c r="AN712" s="285"/>
      <c r="AO712" s="285"/>
      <c r="AP712" s="285"/>
      <c r="AQ712" s="280"/>
      <c r="AR712" s="267"/>
      <c r="AS712" s="255"/>
      <c r="AT712" s="255"/>
      <c r="AU712" s="255"/>
    </row>
    <row r="713" spans="1:47" outlineLevel="3" x14ac:dyDescent="0.25">
      <c r="A713" s="255"/>
      <c r="B713" s="264"/>
      <c r="C713" s="257">
        <f t="shared" si="251"/>
        <v>4</v>
      </c>
      <c r="D713" s="280"/>
      <c r="E713" s="335"/>
      <c r="F713" s="335"/>
      <c r="G713" s="280"/>
      <c r="H713" s="285"/>
      <c r="I713" s="301"/>
      <c r="J713" s="301" t="s">
        <v>607</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71">DATE(YEAR(R710)+1,MONTH(R710),DAY(R710))</f>
        <v>44910</v>
      </c>
      <c r="S713" s="371">
        <f t="shared" si="271"/>
        <v>44910</v>
      </c>
      <c r="T713" s="371">
        <f t="shared" si="271"/>
        <v>44910</v>
      </c>
      <c r="U713" s="371">
        <f t="shared" si="271"/>
        <v>44910</v>
      </c>
      <c r="V713" s="285"/>
      <c r="W713" s="285"/>
      <c r="X713" s="285"/>
      <c r="Y713" s="285"/>
      <c r="Z713" s="285"/>
      <c r="AA713" s="285"/>
      <c r="AB713" s="285"/>
      <c r="AC713" s="769">
        <f t="shared" si="259"/>
        <v>-43317</v>
      </c>
      <c r="AD713" s="769">
        <f t="shared" si="260"/>
        <v>-43317</v>
      </c>
      <c r="AE713" s="769">
        <f t="shared" si="261"/>
        <v>-43317</v>
      </c>
      <c r="AF713" s="769">
        <f t="shared" si="262"/>
        <v>1440</v>
      </c>
      <c r="AG713" s="769">
        <f t="shared" si="263"/>
        <v>1440</v>
      </c>
      <c r="AH713" s="769">
        <f t="shared" si="264"/>
        <v>1440</v>
      </c>
      <c r="AI713" s="769">
        <f t="shared" si="265"/>
        <v>1440</v>
      </c>
      <c r="AJ713" s="769">
        <f t="shared" si="266"/>
        <v>1440</v>
      </c>
      <c r="AK713" s="769">
        <f t="shared" si="267"/>
        <v>1440</v>
      </c>
      <c r="AL713" s="769">
        <f t="shared" si="268"/>
        <v>1440</v>
      </c>
      <c r="AM713" s="769">
        <f t="shared" si="269"/>
        <v>1440</v>
      </c>
      <c r="AN713" s="285"/>
      <c r="AO713" s="285"/>
      <c r="AP713" s="285"/>
      <c r="AQ713" s="280"/>
      <c r="AR713" s="267"/>
      <c r="AS713" s="255"/>
      <c r="AT713" s="255"/>
      <c r="AU713" s="255"/>
    </row>
    <row r="714" spans="1:47" outlineLevel="3" x14ac:dyDescent="0.25">
      <c r="A714" s="255"/>
      <c r="B714" s="264"/>
      <c r="C714" s="257">
        <f t="shared" si="251"/>
        <v>4</v>
      </c>
      <c r="D714" s="280"/>
      <c r="E714" s="335"/>
      <c r="F714" s="335"/>
      <c r="G714" s="280"/>
      <c r="H714" s="285"/>
      <c r="I714" s="301"/>
      <c r="J714" s="301" t="s">
        <v>608</v>
      </c>
      <c r="K714" s="285"/>
      <c r="L714" s="285"/>
      <c r="M714" s="285"/>
      <c r="N714" s="285"/>
      <c r="O714" s="285"/>
      <c r="P714" s="285"/>
      <c r="Q714" s="285"/>
      <c r="R714" s="371">
        <f t="shared" ref="R714:U714" si="272">DATE(YEAR(R711)+1,MONTH(R711),DAY(R711))</f>
        <v>44910</v>
      </c>
      <c r="S714" s="371">
        <f t="shared" si="272"/>
        <v>44910</v>
      </c>
      <c r="T714" s="371">
        <f t="shared" si="272"/>
        <v>44910</v>
      </c>
      <c r="U714" s="371">
        <f t="shared" si="272"/>
        <v>44910</v>
      </c>
      <c r="V714" s="285"/>
      <c r="W714" s="285"/>
      <c r="X714" s="285"/>
      <c r="Y714" s="285"/>
      <c r="Z714" s="285"/>
      <c r="AA714" s="285"/>
      <c r="AB714" s="285"/>
      <c r="AC714" s="769">
        <f t="shared" si="259"/>
        <v>-43317</v>
      </c>
      <c r="AD714" s="769">
        <f t="shared" si="260"/>
        <v>-43317</v>
      </c>
      <c r="AE714" s="769">
        <f t="shared" si="261"/>
        <v>-43317</v>
      </c>
      <c r="AF714" s="769">
        <f t="shared" si="262"/>
        <v>-43317</v>
      </c>
      <c r="AG714" s="769">
        <f t="shared" si="263"/>
        <v>-43317</v>
      </c>
      <c r="AH714" s="769">
        <f t="shared" si="264"/>
        <v>-43317</v>
      </c>
      <c r="AI714" s="769">
        <f t="shared" si="265"/>
        <v>-43317</v>
      </c>
      <c r="AJ714" s="769">
        <f t="shared" si="266"/>
        <v>1440</v>
      </c>
      <c r="AK714" s="769">
        <f t="shared" si="267"/>
        <v>1440</v>
      </c>
      <c r="AL714" s="769">
        <f t="shared" si="268"/>
        <v>1440</v>
      </c>
      <c r="AM714" s="769">
        <f t="shared" si="269"/>
        <v>1440</v>
      </c>
      <c r="AN714" s="285"/>
      <c r="AO714" s="285"/>
      <c r="AP714" s="285"/>
      <c r="AQ714" s="280"/>
      <c r="AR714" s="267"/>
      <c r="AS714" s="255"/>
      <c r="AT714" s="255"/>
      <c r="AU714" s="255"/>
    </row>
    <row r="715" spans="1:47" outlineLevel="3" x14ac:dyDescent="0.25">
      <c r="A715" s="255"/>
      <c r="B715" s="264"/>
      <c r="C715" s="257">
        <f t="shared" si="251"/>
        <v>4</v>
      </c>
      <c r="D715" s="280"/>
      <c r="E715" s="335"/>
      <c r="F715" s="335"/>
      <c r="G715" s="280"/>
      <c r="H715" s="285"/>
      <c r="I715" s="301">
        <v>4</v>
      </c>
      <c r="J715" s="301" t="s">
        <v>617</v>
      </c>
      <c r="K715" s="371">
        <f>DATE(YEAR(K712)+1,MONTH(K712),DAY(K712))</f>
        <v>45275</v>
      </c>
      <c r="L715" s="371">
        <f>DATE(YEAR(L712)+1,MONTH(L712),DAY(L712))</f>
        <v>45275</v>
      </c>
      <c r="M715" s="371">
        <f>DATE(YEAR(M712)+1,MONTH(M712),DAY(M712))</f>
        <v>45275</v>
      </c>
      <c r="N715" s="285"/>
      <c r="O715" s="285"/>
      <c r="P715" s="285"/>
      <c r="Q715" s="285"/>
      <c r="R715" s="371">
        <f t="shared" ref="R715:U715" si="273">DATE(YEAR(R712)+1,MONTH(R712),DAY(R712))</f>
        <v>45275</v>
      </c>
      <c r="S715" s="371">
        <f t="shared" si="273"/>
        <v>45275</v>
      </c>
      <c r="T715" s="371">
        <f t="shared" si="273"/>
        <v>45275</v>
      </c>
      <c r="U715" s="371">
        <f t="shared" si="273"/>
        <v>45275</v>
      </c>
      <c r="V715" s="285"/>
      <c r="W715" s="285"/>
      <c r="X715" s="285"/>
      <c r="Y715" s="285"/>
      <c r="Z715" s="285"/>
      <c r="AA715" s="285"/>
      <c r="AB715" s="285"/>
      <c r="AC715" s="769">
        <f t="shared" si="259"/>
        <v>1804</v>
      </c>
      <c r="AD715" s="769">
        <f t="shared" si="260"/>
        <v>1804</v>
      </c>
      <c r="AE715" s="769">
        <f t="shared" si="261"/>
        <v>1804</v>
      </c>
      <c r="AF715" s="769">
        <f t="shared" si="262"/>
        <v>-43317</v>
      </c>
      <c r="AG715" s="769">
        <f t="shared" si="263"/>
        <v>-43317</v>
      </c>
      <c r="AH715" s="769">
        <f t="shared" si="264"/>
        <v>-43317</v>
      </c>
      <c r="AI715" s="769">
        <f t="shared" si="265"/>
        <v>-43317</v>
      </c>
      <c r="AJ715" s="769">
        <f t="shared" si="266"/>
        <v>1804</v>
      </c>
      <c r="AK715" s="769">
        <f t="shared" si="267"/>
        <v>1804</v>
      </c>
      <c r="AL715" s="769">
        <f t="shared" si="268"/>
        <v>1804</v>
      </c>
      <c r="AM715" s="769">
        <f t="shared" si="269"/>
        <v>1804</v>
      </c>
      <c r="AN715" s="285"/>
      <c r="AO715" s="285"/>
      <c r="AP715" s="285"/>
      <c r="AQ715" s="280"/>
      <c r="AR715" s="267"/>
      <c r="AS715" s="255"/>
      <c r="AT715" s="255"/>
      <c r="AU715" s="255"/>
    </row>
    <row r="716" spans="1:47" outlineLevel="3" x14ac:dyDescent="0.25">
      <c r="A716" s="255"/>
      <c r="B716" s="264"/>
      <c r="C716" s="257">
        <f t="shared" si="251"/>
        <v>4</v>
      </c>
      <c r="D716" s="280"/>
      <c r="E716" s="335"/>
      <c r="F716" s="335"/>
      <c r="G716" s="280"/>
      <c r="H716" s="285"/>
      <c r="I716" s="301"/>
      <c r="J716" s="301" t="s">
        <v>607</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74">DATE(YEAR(R713)+1,MONTH(R713),DAY(R713))</f>
        <v>45275</v>
      </c>
      <c r="S716" s="371">
        <f t="shared" si="274"/>
        <v>45275</v>
      </c>
      <c r="T716" s="371">
        <f t="shared" si="274"/>
        <v>45275</v>
      </c>
      <c r="U716" s="371">
        <f t="shared" si="274"/>
        <v>45275</v>
      </c>
      <c r="V716" s="285"/>
      <c r="W716" s="285"/>
      <c r="X716" s="285"/>
      <c r="Y716" s="285"/>
      <c r="Z716" s="285"/>
      <c r="AA716" s="285"/>
      <c r="AB716" s="285"/>
      <c r="AC716" s="769">
        <f t="shared" si="259"/>
        <v>-43317</v>
      </c>
      <c r="AD716" s="769">
        <f t="shared" si="260"/>
        <v>-43317</v>
      </c>
      <c r="AE716" s="769">
        <f t="shared" si="261"/>
        <v>-43317</v>
      </c>
      <c r="AF716" s="769">
        <f t="shared" si="262"/>
        <v>1804</v>
      </c>
      <c r="AG716" s="769">
        <f t="shared" si="263"/>
        <v>1804</v>
      </c>
      <c r="AH716" s="769">
        <f t="shared" si="264"/>
        <v>1804</v>
      </c>
      <c r="AI716" s="769">
        <f t="shared" si="265"/>
        <v>1804</v>
      </c>
      <c r="AJ716" s="769">
        <f t="shared" si="266"/>
        <v>1804</v>
      </c>
      <c r="AK716" s="769">
        <f t="shared" si="267"/>
        <v>1804</v>
      </c>
      <c r="AL716" s="769">
        <f t="shared" si="268"/>
        <v>1804</v>
      </c>
      <c r="AM716" s="769">
        <f t="shared" si="269"/>
        <v>1804</v>
      </c>
      <c r="AN716" s="285"/>
      <c r="AO716" s="285"/>
      <c r="AP716" s="285"/>
      <c r="AQ716" s="280"/>
      <c r="AR716" s="267"/>
      <c r="AS716" s="255"/>
      <c r="AT716" s="255"/>
      <c r="AU716" s="255"/>
    </row>
    <row r="717" spans="1:47" outlineLevel="3" x14ac:dyDescent="0.25">
      <c r="A717" s="255"/>
      <c r="B717" s="264"/>
      <c r="C717" s="257">
        <f t="shared" si="251"/>
        <v>4</v>
      </c>
      <c r="D717" s="280"/>
      <c r="E717" s="335"/>
      <c r="F717" s="335"/>
      <c r="G717" s="280"/>
      <c r="H717" s="285"/>
      <c r="I717" s="301"/>
      <c r="J717" s="301" t="s">
        <v>608</v>
      </c>
      <c r="K717" s="285"/>
      <c r="L717" s="285"/>
      <c r="M717" s="285"/>
      <c r="N717" s="285"/>
      <c r="O717" s="285"/>
      <c r="P717" s="285"/>
      <c r="Q717" s="285"/>
      <c r="R717" s="371">
        <f t="shared" ref="R717:U717" si="275">DATE(YEAR(R714)+1,MONTH(R714),DAY(R714))</f>
        <v>45275</v>
      </c>
      <c r="S717" s="371">
        <f t="shared" si="275"/>
        <v>45275</v>
      </c>
      <c r="T717" s="371">
        <f t="shared" si="275"/>
        <v>45275</v>
      </c>
      <c r="U717" s="371">
        <f t="shared" si="275"/>
        <v>45275</v>
      </c>
      <c r="V717" s="285"/>
      <c r="W717" s="285"/>
      <c r="X717" s="285"/>
      <c r="Y717" s="285"/>
      <c r="Z717" s="285"/>
      <c r="AA717" s="285"/>
      <c r="AB717" s="285"/>
      <c r="AC717" s="769">
        <f t="shared" si="259"/>
        <v>-43317</v>
      </c>
      <c r="AD717" s="769">
        <f t="shared" si="260"/>
        <v>-43317</v>
      </c>
      <c r="AE717" s="769">
        <f t="shared" si="261"/>
        <v>-43317</v>
      </c>
      <c r="AF717" s="769">
        <f t="shared" si="262"/>
        <v>-43317</v>
      </c>
      <c r="AG717" s="769">
        <f t="shared" si="263"/>
        <v>-43317</v>
      </c>
      <c r="AH717" s="769">
        <f t="shared" si="264"/>
        <v>-43317</v>
      </c>
      <c r="AI717" s="769">
        <f t="shared" si="265"/>
        <v>-43317</v>
      </c>
      <c r="AJ717" s="769">
        <f t="shared" si="266"/>
        <v>1804</v>
      </c>
      <c r="AK717" s="769">
        <f t="shared" si="267"/>
        <v>1804</v>
      </c>
      <c r="AL717" s="769">
        <f t="shared" si="268"/>
        <v>1804</v>
      </c>
      <c r="AM717" s="769">
        <f t="shared" si="269"/>
        <v>1804</v>
      </c>
      <c r="AN717" s="285"/>
      <c r="AO717" s="285"/>
      <c r="AP717" s="285"/>
      <c r="AQ717" s="280"/>
      <c r="AR717" s="267"/>
      <c r="AS717" s="255"/>
      <c r="AT717" s="255"/>
      <c r="AU717" s="255"/>
    </row>
    <row r="718" spans="1:47" outlineLevel="3" x14ac:dyDescent="0.25">
      <c r="A718" s="255"/>
      <c r="B718" s="264"/>
      <c r="C718" s="257">
        <f t="shared" ref="C718:C726" si="276">INT($C$232)+3</f>
        <v>4</v>
      </c>
      <c r="D718" s="280"/>
      <c r="E718" s="335"/>
      <c r="F718" s="335"/>
      <c r="G718" s="280"/>
      <c r="H718" s="285"/>
      <c r="I718" s="301">
        <v>5</v>
      </c>
      <c r="J718" s="301" t="s">
        <v>617</v>
      </c>
      <c r="K718" s="371">
        <f>DATE(YEAR(K715)+1,MONTH(K715),DAY(K715))</f>
        <v>45641</v>
      </c>
      <c r="L718" s="371">
        <f>DATE(YEAR(L715)+1,MONTH(L715),DAY(L715))</f>
        <v>45641</v>
      </c>
      <c r="M718" s="371">
        <f>DATE(YEAR(M715)+1,MONTH(M715),DAY(M715))</f>
        <v>45641</v>
      </c>
      <c r="N718" s="285"/>
      <c r="O718" s="285"/>
      <c r="P718" s="285"/>
      <c r="Q718" s="285"/>
      <c r="R718" s="371">
        <f t="shared" ref="R718:U718" si="277">DATE(YEAR(R715)+1,MONTH(R715),DAY(R715))</f>
        <v>45641</v>
      </c>
      <c r="S718" s="371">
        <f t="shared" si="277"/>
        <v>45641</v>
      </c>
      <c r="T718" s="371">
        <f t="shared" si="277"/>
        <v>45641</v>
      </c>
      <c r="U718" s="371">
        <f t="shared" si="277"/>
        <v>45641</v>
      </c>
      <c r="V718" s="285"/>
      <c r="W718" s="285"/>
      <c r="X718" s="285"/>
      <c r="Y718" s="285"/>
      <c r="Z718" s="285"/>
      <c r="AA718" s="285"/>
      <c r="AB718" s="285"/>
      <c r="AC718" s="769">
        <f t="shared" si="259"/>
        <v>2169</v>
      </c>
      <c r="AD718" s="769">
        <f t="shared" si="260"/>
        <v>2169</v>
      </c>
      <c r="AE718" s="769">
        <f t="shared" si="261"/>
        <v>2169</v>
      </c>
      <c r="AF718" s="769">
        <f t="shared" si="262"/>
        <v>-43317</v>
      </c>
      <c r="AG718" s="769">
        <f t="shared" si="263"/>
        <v>-43317</v>
      </c>
      <c r="AH718" s="769">
        <f t="shared" si="264"/>
        <v>-43317</v>
      </c>
      <c r="AI718" s="769">
        <f t="shared" si="265"/>
        <v>-43317</v>
      </c>
      <c r="AJ718" s="769">
        <f t="shared" si="266"/>
        <v>2169</v>
      </c>
      <c r="AK718" s="769">
        <f t="shared" si="267"/>
        <v>2169</v>
      </c>
      <c r="AL718" s="769">
        <f t="shared" si="268"/>
        <v>2169</v>
      </c>
      <c r="AM718" s="769">
        <f t="shared" si="269"/>
        <v>2169</v>
      </c>
      <c r="AN718" s="285"/>
      <c r="AO718" s="285"/>
      <c r="AP718" s="285"/>
      <c r="AQ718" s="280"/>
      <c r="AR718" s="267"/>
      <c r="AS718" s="255"/>
      <c r="AT718" s="255"/>
      <c r="AU718" s="255"/>
    </row>
    <row r="719" spans="1:47" outlineLevel="3" x14ac:dyDescent="0.25">
      <c r="A719" s="255"/>
      <c r="B719" s="264"/>
      <c r="C719" s="257">
        <f t="shared" si="276"/>
        <v>4</v>
      </c>
      <c r="D719" s="280"/>
      <c r="E719" s="335"/>
      <c r="F719" s="335"/>
      <c r="G719" s="280"/>
      <c r="H719" s="285"/>
      <c r="I719" s="301"/>
      <c r="J719" s="301" t="s">
        <v>607</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78">DATE(YEAR(R716)+1,MONTH(R716),DAY(R716))</f>
        <v>45641</v>
      </c>
      <c r="S719" s="371">
        <f t="shared" si="278"/>
        <v>45641</v>
      </c>
      <c r="T719" s="371">
        <f t="shared" si="278"/>
        <v>45641</v>
      </c>
      <c r="U719" s="371">
        <f t="shared" si="278"/>
        <v>45641</v>
      </c>
      <c r="V719" s="285"/>
      <c r="W719" s="285"/>
      <c r="X719" s="285"/>
      <c r="Y719" s="285"/>
      <c r="Z719" s="285"/>
      <c r="AA719" s="285"/>
      <c r="AB719" s="285"/>
      <c r="AC719" s="769">
        <f t="shared" si="259"/>
        <v>-43317</v>
      </c>
      <c r="AD719" s="769">
        <f t="shared" si="260"/>
        <v>-43317</v>
      </c>
      <c r="AE719" s="769">
        <f t="shared" si="261"/>
        <v>-43317</v>
      </c>
      <c r="AF719" s="769">
        <f t="shared" si="262"/>
        <v>2169</v>
      </c>
      <c r="AG719" s="769">
        <f t="shared" si="263"/>
        <v>2169</v>
      </c>
      <c r="AH719" s="769">
        <f t="shared" si="264"/>
        <v>2169</v>
      </c>
      <c r="AI719" s="769">
        <f t="shared" si="265"/>
        <v>2169</v>
      </c>
      <c r="AJ719" s="769">
        <f t="shared" si="266"/>
        <v>2169</v>
      </c>
      <c r="AK719" s="769">
        <f t="shared" si="267"/>
        <v>2169</v>
      </c>
      <c r="AL719" s="769">
        <f t="shared" si="268"/>
        <v>2169</v>
      </c>
      <c r="AM719" s="769">
        <f t="shared" si="269"/>
        <v>2169</v>
      </c>
      <c r="AN719" s="285"/>
      <c r="AO719" s="285"/>
      <c r="AP719" s="285"/>
      <c r="AQ719" s="280"/>
      <c r="AR719" s="267"/>
      <c r="AS719" s="255"/>
      <c r="AT719" s="255"/>
      <c r="AU719" s="255"/>
    </row>
    <row r="720" spans="1:47" outlineLevel="3" x14ac:dyDescent="0.25">
      <c r="A720" s="255"/>
      <c r="B720" s="264"/>
      <c r="C720" s="257">
        <f t="shared" si="276"/>
        <v>4</v>
      </c>
      <c r="D720" s="280"/>
      <c r="E720" s="335"/>
      <c r="F720" s="335"/>
      <c r="G720" s="280"/>
      <c r="H720" s="285"/>
      <c r="I720" s="301"/>
      <c r="J720" s="301" t="s">
        <v>608</v>
      </c>
      <c r="K720" s="285"/>
      <c r="L720" s="285"/>
      <c r="M720" s="285"/>
      <c r="N720" s="285"/>
      <c r="O720" s="285"/>
      <c r="P720" s="285"/>
      <c r="Q720" s="285"/>
      <c r="R720" s="371">
        <f t="shared" ref="R720:U720" si="279">DATE(YEAR(R717)+1,MONTH(R717),DAY(R717))</f>
        <v>45641</v>
      </c>
      <c r="S720" s="371">
        <f t="shared" si="279"/>
        <v>45641</v>
      </c>
      <c r="T720" s="371">
        <f t="shared" si="279"/>
        <v>45641</v>
      </c>
      <c r="U720" s="371">
        <f t="shared" si="279"/>
        <v>45641</v>
      </c>
      <c r="V720" s="285"/>
      <c r="W720" s="285"/>
      <c r="X720" s="285"/>
      <c r="Y720" s="285"/>
      <c r="Z720" s="285"/>
      <c r="AA720" s="285"/>
      <c r="AB720" s="285"/>
      <c r="AC720" s="769">
        <f t="shared" si="259"/>
        <v>-43317</v>
      </c>
      <c r="AD720" s="769">
        <f t="shared" si="260"/>
        <v>-43317</v>
      </c>
      <c r="AE720" s="769">
        <f t="shared" si="261"/>
        <v>-43317</v>
      </c>
      <c r="AF720" s="769">
        <f t="shared" si="262"/>
        <v>-43317</v>
      </c>
      <c r="AG720" s="769">
        <f t="shared" si="263"/>
        <v>-43317</v>
      </c>
      <c r="AH720" s="769">
        <f t="shared" si="264"/>
        <v>-43317</v>
      </c>
      <c r="AI720" s="769">
        <f t="shared" si="265"/>
        <v>-43317</v>
      </c>
      <c r="AJ720" s="769">
        <f t="shared" si="266"/>
        <v>2169</v>
      </c>
      <c r="AK720" s="769">
        <f t="shared" si="267"/>
        <v>2169</v>
      </c>
      <c r="AL720" s="769">
        <f t="shared" si="268"/>
        <v>2169</v>
      </c>
      <c r="AM720" s="769">
        <f t="shared" si="269"/>
        <v>2169</v>
      </c>
      <c r="AN720" s="285"/>
      <c r="AO720" s="285"/>
      <c r="AP720" s="285"/>
      <c r="AQ720" s="280"/>
      <c r="AR720" s="267"/>
      <c r="AS720" s="255"/>
      <c r="AT720" s="255"/>
      <c r="AU720" s="255"/>
    </row>
    <row r="721" spans="1:47" outlineLevel="3" x14ac:dyDescent="0.25">
      <c r="A721" s="255"/>
      <c r="B721" s="264"/>
      <c r="C721" s="257">
        <f t="shared" si="276"/>
        <v>4</v>
      </c>
      <c r="D721" s="280"/>
      <c r="E721" s="335"/>
      <c r="F721" s="335"/>
      <c r="G721" s="280"/>
      <c r="H721" s="285"/>
      <c r="I721" s="301">
        <v>6</v>
      </c>
      <c r="J721" s="301" t="s">
        <v>617</v>
      </c>
      <c r="K721" s="371">
        <f>DATE(YEAR(K718)+1,MONTH(K718),DAY(K718))</f>
        <v>46006</v>
      </c>
      <c r="L721" s="371">
        <f>DATE(YEAR(L718)+1,MONTH(L718),DAY(L718))</f>
        <v>46006</v>
      </c>
      <c r="M721" s="371">
        <f>DATE(YEAR(M718)+1,MONTH(M718),DAY(M718))</f>
        <v>46006</v>
      </c>
      <c r="N721" s="285"/>
      <c r="O721" s="285"/>
      <c r="P721" s="285"/>
      <c r="Q721" s="285"/>
      <c r="R721" s="371">
        <f t="shared" ref="R721:U721" si="280">DATE(YEAR(R718)+1,MONTH(R718),DAY(R718))</f>
        <v>46006</v>
      </c>
      <c r="S721" s="371">
        <f t="shared" si="280"/>
        <v>46006</v>
      </c>
      <c r="T721" s="371">
        <f t="shared" si="280"/>
        <v>46006</v>
      </c>
      <c r="U721" s="371">
        <f t="shared" si="280"/>
        <v>46006</v>
      </c>
      <c r="V721" s="285"/>
      <c r="W721" s="285"/>
      <c r="X721" s="285"/>
      <c r="Y721" s="285"/>
      <c r="Z721" s="285"/>
      <c r="AA721" s="285"/>
      <c r="AB721" s="285"/>
      <c r="AC721" s="769">
        <f t="shared" si="259"/>
        <v>2532</v>
      </c>
      <c r="AD721" s="769">
        <f t="shared" si="260"/>
        <v>2532</v>
      </c>
      <c r="AE721" s="769">
        <f t="shared" si="261"/>
        <v>2532</v>
      </c>
      <c r="AF721" s="769">
        <f t="shared" si="262"/>
        <v>-43317</v>
      </c>
      <c r="AG721" s="769">
        <f t="shared" si="263"/>
        <v>-43317</v>
      </c>
      <c r="AH721" s="769">
        <f t="shared" si="264"/>
        <v>-43317</v>
      </c>
      <c r="AI721" s="769">
        <f t="shared" si="265"/>
        <v>-43317</v>
      </c>
      <c r="AJ721" s="769">
        <f t="shared" si="266"/>
        <v>2532</v>
      </c>
      <c r="AK721" s="769">
        <f t="shared" si="267"/>
        <v>2532</v>
      </c>
      <c r="AL721" s="769">
        <f t="shared" si="268"/>
        <v>2532</v>
      </c>
      <c r="AM721" s="769">
        <f t="shared" si="269"/>
        <v>2532</v>
      </c>
      <c r="AN721" s="285"/>
      <c r="AO721" s="285"/>
      <c r="AP721" s="285"/>
      <c r="AQ721" s="280"/>
      <c r="AR721" s="267"/>
      <c r="AS721" s="255"/>
      <c r="AT721" s="255"/>
      <c r="AU721" s="255"/>
    </row>
    <row r="722" spans="1:47" outlineLevel="3" x14ac:dyDescent="0.25">
      <c r="A722" s="255"/>
      <c r="B722" s="264"/>
      <c r="C722" s="257">
        <f t="shared" si="276"/>
        <v>4</v>
      </c>
      <c r="D722" s="280"/>
      <c r="E722" s="335"/>
      <c r="F722" s="335"/>
      <c r="G722" s="280"/>
      <c r="H722" s="285"/>
      <c r="I722" s="301"/>
      <c r="J722" s="301" t="s">
        <v>607</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81">DATE(YEAR(R719)+1,MONTH(R719),DAY(R719))</f>
        <v>46006</v>
      </c>
      <c r="S722" s="371">
        <f t="shared" si="281"/>
        <v>46006</v>
      </c>
      <c r="T722" s="371">
        <f t="shared" si="281"/>
        <v>46006</v>
      </c>
      <c r="U722" s="371">
        <f t="shared" si="281"/>
        <v>46006</v>
      </c>
      <c r="V722" s="285"/>
      <c r="W722" s="285"/>
      <c r="X722" s="285"/>
      <c r="Y722" s="285"/>
      <c r="Z722" s="285"/>
      <c r="AA722" s="285"/>
      <c r="AB722" s="285"/>
      <c r="AC722" s="769">
        <f t="shared" si="259"/>
        <v>-43317</v>
      </c>
      <c r="AD722" s="769">
        <f t="shared" si="260"/>
        <v>-43317</v>
      </c>
      <c r="AE722" s="769">
        <f t="shared" si="261"/>
        <v>-43317</v>
      </c>
      <c r="AF722" s="769">
        <f t="shared" si="262"/>
        <v>2532</v>
      </c>
      <c r="AG722" s="769">
        <f t="shared" si="263"/>
        <v>2532</v>
      </c>
      <c r="AH722" s="769">
        <f t="shared" si="264"/>
        <v>2532</v>
      </c>
      <c r="AI722" s="769">
        <f t="shared" si="265"/>
        <v>2532</v>
      </c>
      <c r="AJ722" s="769">
        <f t="shared" si="266"/>
        <v>2532</v>
      </c>
      <c r="AK722" s="769">
        <f t="shared" si="267"/>
        <v>2532</v>
      </c>
      <c r="AL722" s="769">
        <f t="shared" si="268"/>
        <v>2532</v>
      </c>
      <c r="AM722" s="769">
        <f t="shared" si="269"/>
        <v>2532</v>
      </c>
      <c r="AN722" s="285"/>
      <c r="AO722" s="285"/>
      <c r="AP722" s="285"/>
      <c r="AQ722" s="280"/>
      <c r="AR722" s="267"/>
      <c r="AS722" s="255"/>
      <c r="AT722" s="255"/>
      <c r="AU722" s="255"/>
    </row>
    <row r="723" spans="1:47" outlineLevel="3" x14ac:dyDescent="0.25">
      <c r="A723" s="255"/>
      <c r="B723" s="264"/>
      <c r="C723" s="257">
        <f t="shared" si="276"/>
        <v>4</v>
      </c>
      <c r="D723" s="280"/>
      <c r="E723" s="335"/>
      <c r="F723" s="335"/>
      <c r="G723" s="280"/>
      <c r="H723" s="285"/>
      <c r="I723" s="301"/>
      <c r="J723" s="301" t="s">
        <v>608</v>
      </c>
      <c r="K723" s="285"/>
      <c r="L723" s="285"/>
      <c r="M723" s="285"/>
      <c r="N723" s="285"/>
      <c r="O723" s="285"/>
      <c r="P723" s="285"/>
      <c r="Q723" s="285"/>
      <c r="R723" s="371">
        <f t="shared" ref="R723:U723" si="282">DATE(YEAR(R720)+1,MONTH(R720),DAY(R720))</f>
        <v>46006</v>
      </c>
      <c r="S723" s="371">
        <f t="shared" si="282"/>
        <v>46006</v>
      </c>
      <c r="T723" s="371">
        <f t="shared" si="282"/>
        <v>46006</v>
      </c>
      <c r="U723" s="371">
        <f t="shared" si="282"/>
        <v>46006</v>
      </c>
      <c r="V723" s="285"/>
      <c r="W723" s="285"/>
      <c r="X723" s="285"/>
      <c r="Y723" s="285"/>
      <c r="Z723" s="285"/>
      <c r="AA723" s="285"/>
      <c r="AB723" s="285"/>
      <c r="AC723" s="769">
        <f t="shared" si="259"/>
        <v>-43317</v>
      </c>
      <c r="AD723" s="769">
        <f t="shared" si="260"/>
        <v>-43317</v>
      </c>
      <c r="AE723" s="769">
        <f t="shared" si="261"/>
        <v>-43317</v>
      </c>
      <c r="AF723" s="769">
        <f t="shared" si="262"/>
        <v>-43317</v>
      </c>
      <c r="AG723" s="769">
        <f t="shared" si="263"/>
        <v>-43317</v>
      </c>
      <c r="AH723" s="769">
        <f t="shared" si="264"/>
        <v>-43317</v>
      </c>
      <c r="AI723" s="769">
        <f t="shared" si="265"/>
        <v>-43317</v>
      </c>
      <c r="AJ723" s="769">
        <f t="shared" si="266"/>
        <v>2532</v>
      </c>
      <c r="AK723" s="769">
        <f t="shared" si="267"/>
        <v>2532</v>
      </c>
      <c r="AL723" s="769">
        <f t="shared" si="268"/>
        <v>2532</v>
      </c>
      <c r="AM723" s="769">
        <f t="shared" si="269"/>
        <v>2532</v>
      </c>
      <c r="AN723" s="285"/>
      <c r="AO723" s="285"/>
      <c r="AP723" s="285"/>
      <c r="AQ723" s="280"/>
      <c r="AR723" s="267"/>
      <c r="AS723" s="255"/>
      <c r="AT723" s="255"/>
      <c r="AU723" s="255"/>
    </row>
    <row r="724" spans="1:47" outlineLevel="3" x14ac:dyDescent="0.25">
      <c r="A724" s="255"/>
      <c r="B724" s="264"/>
      <c r="C724" s="257">
        <f t="shared" si="276"/>
        <v>4</v>
      </c>
      <c r="D724" s="280"/>
      <c r="E724" s="335"/>
      <c r="F724" s="335"/>
      <c r="G724" s="280"/>
      <c r="H724" s="285"/>
      <c r="I724" s="301">
        <v>7</v>
      </c>
      <c r="J724" s="301" t="s">
        <v>617</v>
      </c>
      <c r="K724" s="371">
        <f>DATE(YEAR(K721)+1,MONTH(K721),DAY(K721))</f>
        <v>46371</v>
      </c>
      <c r="L724" s="371">
        <f>DATE(YEAR(L721)+1,MONTH(L721),DAY(L721))</f>
        <v>46371</v>
      </c>
      <c r="M724" s="371">
        <f>DATE(YEAR(M721)+1,MONTH(M721),DAY(M721))</f>
        <v>46371</v>
      </c>
      <c r="N724" s="285"/>
      <c r="O724" s="285"/>
      <c r="P724" s="285"/>
      <c r="Q724" s="285"/>
      <c r="R724" s="371">
        <f t="shared" ref="R724:U724" si="283">DATE(YEAR(R721)+1,MONTH(R721),DAY(R721))</f>
        <v>46371</v>
      </c>
      <c r="S724" s="371">
        <f t="shared" si="283"/>
        <v>46371</v>
      </c>
      <c r="T724" s="371">
        <f t="shared" si="283"/>
        <v>46371</v>
      </c>
      <c r="U724" s="371">
        <f t="shared" si="283"/>
        <v>46371</v>
      </c>
      <c r="V724" s="285"/>
      <c r="W724" s="285"/>
      <c r="X724" s="285"/>
      <c r="Y724" s="285"/>
      <c r="Z724" s="285"/>
      <c r="AA724" s="285"/>
      <c r="AB724" s="285"/>
      <c r="AC724" s="769">
        <f t="shared" si="259"/>
        <v>2896</v>
      </c>
      <c r="AD724" s="769">
        <f t="shared" si="260"/>
        <v>2896</v>
      </c>
      <c r="AE724" s="769">
        <f t="shared" si="261"/>
        <v>2896</v>
      </c>
      <c r="AF724" s="769">
        <f t="shared" si="262"/>
        <v>-43317</v>
      </c>
      <c r="AG724" s="769">
        <f t="shared" si="263"/>
        <v>-43317</v>
      </c>
      <c r="AH724" s="769">
        <f t="shared" si="264"/>
        <v>-43317</v>
      </c>
      <c r="AI724" s="769">
        <f t="shared" si="265"/>
        <v>-43317</v>
      </c>
      <c r="AJ724" s="769">
        <f t="shared" si="266"/>
        <v>2896</v>
      </c>
      <c r="AK724" s="769">
        <f t="shared" si="267"/>
        <v>2896</v>
      </c>
      <c r="AL724" s="769">
        <f t="shared" si="268"/>
        <v>2896</v>
      </c>
      <c r="AM724" s="769">
        <f t="shared" si="269"/>
        <v>2896</v>
      </c>
      <c r="AN724" s="285"/>
      <c r="AO724" s="285"/>
      <c r="AP724" s="285"/>
      <c r="AQ724" s="280"/>
      <c r="AR724" s="267"/>
      <c r="AS724" s="255"/>
      <c r="AT724" s="255"/>
      <c r="AU724" s="255"/>
    </row>
    <row r="725" spans="1:47" outlineLevel="3" x14ac:dyDescent="0.25">
      <c r="A725" s="255"/>
      <c r="B725" s="264"/>
      <c r="C725" s="257">
        <f t="shared" si="276"/>
        <v>4</v>
      </c>
      <c r="D725" s="280"/>
      <c r="E725" s="335"/>
      <c r="F725" s="335"/>
      <c r="G725" s="280"/>
      <c r="H725" s="285"/>
      <c r="I725" s="301"/>
      <c r="J725" s="301" t="s">
        <v>607</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84">DATE(YEAR(R722)+1,MONTH(R722),DAY(R722))</f>
        <v>46371</v>
      </c>
      <c r="S725" s="371">
        <f t="shared" si="284"/>
        <v>46371</v>
      </c>
      <c r="T725" s="371">
        <f t="shared" si="284"/>
        <v>46371</v>
      </c>
      <c r="U725" s="371">
        <f t="shared" si="284"/>
        <v>46371</v>
      </c>
      <c r="V725" s="285"/>
      <c r="W725" s="285"/>
      <c r="X725" s="285"/>
      <c r="Y725" s="285"/>
      <c r="Z725" s="285"/>
      <c r="AA725" s="285"/>
      <c r="AB725" s="285"/>
      <c r="AC725" s="769">
        <f t="shared" si="259"/>
        <v>-43317</v>
      </c>
      <c r="AD725" s="769">
        <f t="shared" si="260"/>
        <v>-43317</v>
      </c>
      <c r="AE725" s="769">
        <f t="shared" si="261"/>
        <v>-43317</v>
      </c>
      <c r="AF725" s="769">
        <f t="shared" si="262"/>
        <v>2896</v>
      </c>
      <c r="AG725" s="769">
        <f t="shared" si="263"/>
        <v>2896</v>
      </c>
      <c r="AH725" s="769">
        <f t="shared" si="264"/>
        <v>2896</v>
      </c>
      <c r="AI725" s="769">
        <f t="shared" si="265"/>
        <v>2896</v>
      </c>
      <c r="AJ725" s="769">
        <f t="shared" si="266"/>
        <v>2896</v>
      </c>
      <c r="AK725" s="769">
        <f t="shared" si="267"/>
        <v>2896</v>
      </c>
      <c r="AL725" s="769">
        <f t="shared" si="268"/>
        <v>2896</v>
      </c>
      <c r="AM725" s="769">
        <f t="shared" si="269"/>
        <v>2896</v>
      </c>
      <c r="AN725" s="285"/>
      <c r="AO725" s="285"/>
      <c r="AP725" s="285"/>
      <c r="AQ725" s="280"/>
      <c r="AR725" s="267"/>
      <c r="AS725" s="255"/>
      <c r="AT725" s="255"/>
      <c r="AU725" s="255"/>
    </row>
    <row r="726" spans="1:47" outlineLevel="3" x14ac:dyDescent="0.25">
      <c r="A726" s="255"/>
      <c r="B726" s="264"/>
      <c r="C726" s="257">
        <f t="shared" si="276"/>
        <v>4</v>
      </c>
      <c r="D726" s="280"/>
      <c r="E726" s="335"/>
      <c r="F726" s="335"/>
      <c r="G726" s="280"/>
      <c r="H726" s="285"/>
      <c r="I726" s="301"/>
      <c r="J726" s="301" t="s">
        <v>608</v>
      </c>
      <c r="K726" s="285"/>
      <c r="L726" s="285"/>
      <c r="M726" s="285"/>
      <c r="N726" s="285"/>
      <c r="O726" s="285"/>
      <c r="P726" s="285"/>
      <c r="Q726" s="285"/>
      <c r="R726" s="371">
        <f t="shared" ref="R726:U726" si="285">DATE(YEAR(R723)+1,MONTH(R723),DAY(R723))</f>
        <v>46371</v>
      </c>
      <c r="S726" s="371">
        <f t="shared" si="285"/>
        <v>46371</v>
      </c>
      <c r="T726" s="371">
        <f t="shared" si="285"/>
        <v>46371</v>
      </c>
      <c r="U726" s="371">
        <f t="shared" si="285"/>
        <v>46371</v>
      </c>
      <c r="V726" s="285"/>
      <c r="W726" s="285"/>
      <c r="X726" s="285"/>
      <c r="Y726" s="285"/>
      <c r="Z726" s="285"/>
      <c r="AA726" s="285"/>
      <c r="AB726" s="285"/>
      <c r="AC726" s="769">
        <f t="shared" si="259"/>
        <v>-43317</v>
      </c>
      <c r="AD726" s="769">
        <f t="shared" si="260"/>
        <v>-43317</v>
      </c>
      <c r="AE726" s="769">
        <f t="shared" si="261"/>
        <v>-43317</v>
      </c>
      <c r="AF726" s="769">
        <f t="shared" si="262"/>
        <v>-43317</v>
      </c>
      <c r="AG726" s="769">
        <f t="shared" si="263"/>
        <v>-43317</v>
      </c>
      <c r="AH726" s="769">
        <f t="shared" si="264"/>
        <v>-43317</v>
      </c>
      <c r="AI726" s="769">
        <f t="shared" si="265"/>
        <v>-43317</v>
      </c>
      <c r="AJ726" s="769">
        <f t="shared" si="266"/>
        <v>2896</v>
      </c>
      <c r="AK726" s="769">
        <f t="shared" si="267"/>
        <v>2896</v>
      </c>
      <c r="AL726" s="769">
        <f t="shared" si="268"/>
        <v>2896</v>
      </c>
      <c r="AM726" s="769">
        <f t="shared" si="269"/>
        <v>2896</v>
      </c>
      <c r="AN726" s="285"/>
      <c r="AO726" s="285"/>
      <c r="AP726" s="285"/>
      <c r="AQ726" s="280"/>
      <c r="AR726" s="267"/>
      <c r="AS726" s="255"/>
      <c r="AT726" s="255"/>
      <c r="AU726" s="255"/>
    </row>
    <row r="727" spans="1:47" outlineLevel="3" x14ac:dyDescent="0.25">
      <c r="A727" s="255"/>
      <c r="B727" s="264"/>
      <c r="C727" s="257">
        <f t="shared" si="251"/>
        <v>4</v>
      </c>
      <c r="D727" s="280"/>
      <c r="E727" s="335"/>
      <c r="F727" s="335"/>
      <c r="G727" s="280"/>
      <c r="H727" s="301" t="str">
        <f>H$253</f>
        <v>Spr</v>
      </c>
      <c r="I727" s="301">
        <v>0</v>
      </c>
      <c r="J727" s="301" t="s">
        <v>617</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86">R727&lt;(MAX(R$273:R$280)+MAX($I$354*R$354,$I$355*R$355,$I$356*R$356))</f>
        <v>0</v>
      </c>
      <c r="Y727" s="285" t="b">
        <f t="shared" si="286"/>
        <v>0</v>
      </c>
      <c r="Z727" s="285" t="b">
        <f t="shared" si="286"/>
        <v>0</v>
      </c>
      <c r="AA727" s="285" t="b">
        <f t="shared" si="286"/>
        <v>0</v>
      </c>
      <c r="AB727" s="285"/>
      <c r="AC727" s="769">
        <f t="shared" si="259"/>
        <v>378</v>
      </c>
      <c r="AD727" s="769">
        <f t="shared" si="260"/>
        <v>378</v>
      </c>
      <c r="AE727" s="769">
        <f t="shared" si="261"/>
        <v>378</v>
      </c>
      <c r="AF727" s="769">
        <f t="shared" si="262"/>
        <v>-43317</v>
      </c>
      <c r="AG727" s="769">
        <f t="shared" si="263"/>
        <v>-43317</v>
      </c>
      <c r="AH727" s="769">
        <f t="shared" si="264"/>
        <v>-43317</v>
      </c>
      <c r="AI727" s="769">
        <f t="shared" si="265"/>
        <v>-43317</v>
      </c>
      <c r="AJ727" s="769">
        <f t="shared" si="266"/>
        <v>378</v>
      </c>
      <c r="AK727" s="769">
        <f t="shared" si="267"/>
        <v>378</v>
      </c>
      <c r="AL727" s="769">
        <f t="shared" si="268"/>
        <v>378</v>
      </c>
      <c r="AM727" s="769">
        <f t="shared" si="269"/>
        <v>378</v>
      </c>
      <c r="AN727" s="285"/>
      <c r="AO727" s="285"/>
      <c r="AP727" s="285"/>
      <c r="AQ727" s="280"/>
      <c r="AR727" s="267"/>
      <c r="AS727" s="255"/>
      <c r="AT727" s="255"/>
      <c r="AU727" s="255"/>
    </row>
    <row r="728" spans="1:47" outlineLevel="3" x14ac:dyDescent="0.25">
      <c r="A728" s="255"/>
      <c r="B728" s="264"/>
      <c r="C728" s="257">
        <f t="shared" si="251"/>
        <v>4</v>
      </c>
      <c r="D728" s="280"/>
      <c r="E728" s="335"/>
      <c r="F728" s="335"/>
      <c r="G728" s="280"/>
      <c r="H728" s="301"/>
      <c r="I728" s="301"/>
      <c r="J728" s="301" t="s">
        <v>607</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86"/>
        <v>0</v>
      </c>
      <c r="Y728" s="285" t="b">
        <f t="shared" si="286"/>
        <v>0</v>
      </c>
      <c r="Z728" s="285" t="b">
        <f t="shared" si="286"/>
        <v>0</v>
      </c>
      <c r="AA728" s="285" t="b">
        <f t="shared" si="286"/>
        <v>0</v>
      </c>
      <c r="AB728" s="285"/>
      <c r="AC728" s="769">
        <f t="shared" si="259"/>
        <v>-43317</v>
      </c>
      <c r="AD728" s="769">
        <f t="shared" si="260"/>
        <v>-43317</v>
      </c>
      <c r="AE728" s="769">
        <f t="shared" si="261"/>
        <v>-43317</v>
      </c>
      <c r="AF728" s="769">
        <f t="shared" si="262"/>
        <v>378</v>
      </c>
      <c r="AG728" s="769">
        <f t="shared" si="263"/>
        <v>378</v>
      </c>
      <c r="AH728" s="769">
        <f t="shared" si="264"/>
        <v>378</v>
      </c>
      <c r="AI728" s="769">
        <f t="shared" si="265"/>
        <v>378</v>
      </c>
      <c r="AJ728" s="769">
        <f t="shared" si="266"/>
        <v>378</v>
      </c>
      <c r="AK728" s="769">
        <f t="shared" si="267"/>
        <v>378</v>
      </c>
      <c r="AL728" s="769">
        <f t="shared" si="268"/>
        <v>378</v>
      </c>
      <c r="AM728" s="769">
        <f t="shared" si="269"/>
        <v>378</v>
      </c>
      <c r="AN728" s="285"/>
      <c r="AO728" s="285"/>
      <c r="AP728" s="285"/>
      <c r="AQ728" s="280"/>
      <c r="AR728" s="267"/>
      <c r="AS728" s="255"/>
      <c r="AT728" s="255"/>
      <c r="AU728" s="255"/>
    </row>
    <row r="729" spans="1:47" outlineLevel="3" x14ac:dyDescent="0.25">
      <c r="A729" s="255"/>
      <c r="B729" s="264"/>
      <c r="C729" s="257">
        <f t="shared" si="251"/>
        <v>4</v>
      </c>
      <c r="D729" s="280"/>
      <c r="E729" s="335"/>
      <c r="F729" s="335"/>
      <c r="G729" s="280"/>
      <c r="H729" s="301"/>
      <c r="I729" s="301"/>
      <c r="J729" s="301" t="s">
        <v>608</v>
      </c>
      <c r="K729" s="285"/>
      <c r="L729" s="285"/>
      <c r="M729" s="285"/>
      <c r="N729" s="285"/>
      <c r="O729" s="285"/>
      <c r="P729" s="285"/>
      <c r="Q729" s="285"/>
      <c r="R729" s="406">
        <v>43845</v>
      </c>
      <c r="S729" s="406">
        <v>43845</v>
      </c>
      <c r="T729" s="406">
        <v>43845</v>
      </c>
      <c r="U729" s="406">
        <v>43845</v>
      </c>
      <c r="V729" s="285"/>
      <c r="W729" s="285"/>
      <c r="X729" s="285" t="b">
        <f t="shared" si="286"/>
        <v>0</v>
      </c>
      <c r="Y729" s="285" t="b">
        <f t="shared" si="286"/>
        <v>0</v>
      </c>
      <c r="Z729" s="285" t="b">
        <f t="shared" si="286"/>
        <v>0</v>
      </c>
      <c r="AA729" s="285" t="b">
        <f t="shared" si="286"/>
        <v>0</v>
      </c>
      <c r="AB729" s="285"/>
      <c r="AC729" s="769">
        <f t="shared" si="259"/>
        <v>-43317</v>
      </c>
      <c r="AD729" s="769">
        <f t="shared" si="260"/>
        <v>-43317</v>
      </c>
      <c r="AE729" s="769">
        <f t="shared" si="261"/>
        <v>-43317</v>
      </c>
      <c r="AF729" s="769">
        <f t="shared" si="262"/>
        <v>-43317</v>
      </c>
      <c r="AG729" s="769">
        <f t="shared" si="263"/>
        <v>-43317</v>
      </c>
      <c r="AH729" s="769">
        <f t="shared" si="264"/>
        <v>-43317</v>
      </c>
      <c r="AI729" s="769">
        <f t="shared" si="265"/>
        <v>-43317</v>
      </c>
      <c r="AJ729" s="769">
        <f t="shared" si="266"/>
        <v>378</v>
      </c>
      <c r="AK729" s="769">
        <f t="shared" si="267"/>
        <v>378</v>
      </c>
      <c r="AL729" s="769">
        <f t="shared" si="268"/>
        <v>378</v>
      </c>
      <c r="AM729" s="769">
        <f t="shared" si="269"/>
        <v>378</v>
      </c>
      <c r="AN729" s="285"/>
      <c r="AO729" s="285"/>
      <c r="AP729" s="285"/>
      <c r="AQ729" s="280"/>
      <c r="AR729" s="267"/>
      <c r="AS729" s="255"/>
      <c r="AT729" s="255"/>
      <c r="AU729" s="255"/>
    </row>
    <row r="730" spans="1:47" outlineLevel="3" x14ac:dyDescent="0.25">
      <c r="A730" s="255"/>
      <c r="B730" s="264"/>
      <c r="C730" s="257">
        <f t="shared" si="251"/>
        <v>4</v>
      </c>
      <c r="D730" s="280"/>
      <c r="E730" s="335"/>
      <c r="F730" s="335"/>
      <c r="G730" s="280"/>
      <c r="H730" s="285"/>
      <c r="I730" s="301">
        <v>1</v>
      </c>
      <c r="J730" s="301" t="s">
        <v>617</v>
      </c>
      <c r="K730" s="371">
        <f>DATE(YEAR(K727)+1,MONTH(K727),DAY(K727))</f>
        <v>44211</v>
      </c>
      <c r="L730" s="371">
        <f>DATE(YEAR(L727)+1,MONTH(L727),DAY(L727))</f>
        <v>44211</v>
      </c>
      <c r="M730" s="371">
        <f>DATE(YEAR(M727)+1,MONTH(M727),DAY(M727))</f>
        <v>44211</v>
      </c>
      <c r="N730" s="285"/>
      <c r="O730" s="285"/>
      <c r="P730" s="285"/>
      <c r="Q730" s="285"/>
      <c r="R730" s="371">
        <f t="shared" ref="R730:U750" si="287">DATE(YEAR(R727)+1,MONTH(R727),DAY(R727))</f>
        <v>44211</v>
      </c>
      <c r="S730" s="371">
        <f t="shared" si="287"/>
        <v>44211</v>
      </c>
      <c r="T730" s="371">
        <f t="shared" si="287"/>
        <v>44211</v>
      </c>
      <c r="U730" s="371">
        <f t="shared" si="287"/>
        <v>44211</v>
      </c>
      <c r="V730" s="285"/>
      <c r="W730" s="285"/>
      <c r="X730" s="285"/>
      <c r="Y730" s="285"/>
      <c r="Z730" s="285"/>
      <c r="AA730" s="285"/>
      <c r="AB730" s="285"/>
      <c r="AC730" s="769">
        <f t="shared" si="259"/>
        <v>742</v>
      </c>
      <c r="AD730" s="769">
        <f t="shared" si="260"/>
        <v>742</v>
      </c>
      <c r="AE730" s="769">
        <f t="shared" si="261"/>
        <v>742</v>
      </c>
      <c r="AF730" s="769">
        <f t="shared" si="262"/>
        <v>-43317</v>
      </c>
      <c r="AG730" s="769">
        <f t="shared" si="263"/>
        <v>-43317</v>
      </c>
      <c r="AH730" s="769">
        <f t="shared" si="264"/>
        <v>-43317</v>
      </c>
      <c r="AI730" s="769">
        <f t="shared" si="265"/>
        <v>-43317</v>
      </c>
      <c r="AJ730" s="769">
        <f t="shared" si="266"/>
        <v>742</v>
      </c>
      <c r="AK730" s="769">
        <f t="shared" si="267"/>
        <v>742</v>
      </c>
      <c r="AL730" s="769">
        <f t="shared" si="268"/>
        <v>742</v>
      </c>
      <c r="AM730" s="769">
        <f t="shared" si="269"/>
        <v>742</v>
      </c>
      <c r="AN730" s="285"/>
      <c r="AO730" s="285"/>
      <c r="AP730" s="285"/>
      <c r="AQ730" s="280"/>
      <c r="AR730" s="267"/>
      <c r="AS730" s="255"/>
      <c r="AT730" s="255"/>
      <c r="AU730" s="255"/>
    </row>
    <row r="731" spans="1:47" outlineLevel="3" x14ac:dyDescent="0.25">
      <c r="A731" s="255"/>
      <c r="B731" s="264"/>
      <c r="C731" s="257">
        <f t="shared" si="251"/>
        <v>4</v>
      </c>
      <c r="D731" s="280"/>
      <c r="E731" s="335"/>
      <c r="F731" s="335"/>
      <c r="G731" s="280"/>
      <c r="H731" s="285"/>
      <c r="I731" s="301"/>
      <c r="J731" s="301" t="s">
        <v>607</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87"/>
        <v>44211</v>
      </c>
      <c r="S731" s="371">
        <f t="shared" si="287"/>
        <v>44211</v>
      </c>
      <c r="T731" s="371">
        <f t="shared" si="287"/>
        <v>44211</v>
      </c>
      <c r="U731" s="371">
        <f t="shared" si="287"/>
        <v>44211</v>
      </c>
      <c r="V731" s="285"/>
      <c r="W731" s="285"/>
      <c r="X731" s="285"/>
      <c r="Y731" s="285"/>
      <c r="Z731" s="285"/>
      <c r="AA731" s="285"/>
      <c r="AB731" s="285"/>
      <c r="AC731" s="769">
        <f t="shared" si="259"/>
        <v>-43317</v>
      </c>
      <c r="AD731" s="769">
        <f t="shared" si="260"/>
        <v>-43317</v>
      </c>
      <c r="AE731" s="769">
        <f t="shared" si="261"/>
        <v>-43317</v>
      </c>
      <c r="AF731" s="769">
        <f t="shared" si="262"/>
        <v>742</v>
      </c>
      <c r="AG731" s="769">
        <f t="shared" si="263"/>
        <v>742</v>
      </c>
      <c r="AH731" s="769">
        <f t="shared" si="264"/>
        <v>742</v>
      </c>
      <c r="AI731" s="769">
        <f t="shared" si="265"/>
        <v>742</v>
      </c>
      <c r="AJ731" s="769">
        <f t="shared" si="266"/>
        <v>742</v>
      </c>
      <c r="AK731" s="769">
        <f t="shared" si="267"/>
        <v>742</v>
      </c>
      <c r="AL731" s="769">
        <f t="shared" si="268"/>
        <v>742</v>
      </c>
      <c r="AM731" s="769">
        <f t="shared" si="269"/>
        <v>742</v>
      </c>
      <c r="AN731" s="285"/>
      <c r="AO731" s="285"/>
      <c r="AP731" s="285"/>
      <c r="AQ731" s="280"/>
      <c r="AR731" s="267"/>
      <c r="AS731" s="255"/>
      <c r="AT731" s="255"/>
      <c r="AU731" s="255"/>
    </row>
    <row r="732" spans="1:47" outlineLevel="3" x14ac:dyDescent="0.25">
      <c r="A732" s="255"/>
      <c r="B732" s="264"/>
      <c r="C732" s="257">
        <f t="shared" si="251"/>
        <v>4</v>
      </c>
      <c r="D732" s="280"/>
      <c r="E732" s="335"/>
      <c r="F732" s="335"/>
      <c r="G732" s="280"/>
      <c r="H732" s="285"/>
      <c r="I732" s="301"/>
      <c r="J732" s="301" t="s">
        <v>608</v>
      </c>
      <c r="K732" s="285"/>
      <c r="L732" s="285"/>
      <c r="M732" s="285"/>
      <c r="N732" s="285"/>
      <c r="O732" s="285"/>
      <c r="P732" s="285"/>
      <c r="Q732" s="285"/>
      <c r="R732" s="371">
        <f t="shared" si="287"/>
        <v>44211</v>
      </c>
      <c r="S732" s="371">
        <f t="shared" si="287"/>
        <v>44211</v>
      </c>
      <c r="T732" s="371">
        <f t="shared" si="287"/>
        <v>44211</v>
      </c>
      <c r="U732" s="371">
        <f t="shared" si="287"/>
        <v>44211</v>
      </c>
      <c r="V732" s="285"/>
      <c r="W732" s="285"/>
      <c r="X732" s="285"/>
      <c r="Y732" s="285"/>
      <c r="Z732" s="285"/>
      <c r="AA732" s="285"/>
      <c r="AB732" s="285"/>
      <c r="AC732" s="769">
        <f t="shared" si="259"/>
        <v>-43317</v>
      </c>
      <c r="AD732" s="769">
        <f t="shared" si="260"/>
        <v>-43317</v>
      </c>
      <c r="AE732" s="769">
        <f t="shared" si="261"/>
        <v>-43317</v>
      </c>
      <c r="AF732" s="769">
        <f t="shared" si="262"/>
        <v>-43317</v>
      </c>
      <c r="AG732" s="769">
        <f t="shared" si="263"/>
        <v>-43317</v>
      </c>
      <c r="AH732" s="769">
        <f t="shared" si="264"/>
        <v>-43317</v>
      </c>
      <c r="AI732" s="769">
        <f t="shared" si="265"/>
        <v>-43317</v>
      </c>
      <c r="AJ732" s="769">
        <f t="shared" si="266"/>
        <v>742</v>
      </c>
      <c r="AK732" s="769">
        <f t="shared" si="267"/>
        <v>742</v>
      </c>
      <c r="AL732" s="769">
        <f t="shared" si="268"/>
        <v>742</v>
      </c>
      <c r="AM732" s="769">
        <f t="shared" si="269"/>
        <v>742</v>
      </c>
      <c r="AN732" s="285"/>
      <c r="AO732" s="285"/>
      <c r="AP732" s="285"/>
      <c r="AQ732" s="280"/>
      <c r="AR732" s="267"/>
      <c r="AS732" s="255"/>
      <c r="AT732" s="255"/>
      <c r="AU732" s="255"/>
    </row>
    <row r="733" spans="1:47" outlineLevel="3" x14ac:dyDescent="0.25">
      <c r="A733" s="255"/>
      <c r="B733" s="264"/>
      <c r="C733" s="257">
        <f t="shared" si="251"/>
        <v>4</v>
      </c>
      <c r="D733" s="280"/>
      <c r="E733" s="335"/>
      <c r="F733" s="335"/>
      <c r="G733" s="280"/>
      <c r="H733" s="285"/>
      <c r="I733" s="301">
        <v>2</v>
      </c>
      <c r="J733" s="301" t="s">
        <v>617</v>
      </c>
      <c r="K733" s="371">
        <f>DATE(YEAR(K730)+1,MONTH(K730),DAY(K730))</f>
        <v>44576</v>
      </c>
      <c r="L733" s="371">
        <f>DATE(YEAR(L730)+1,MONTH(L730),DAY(L730))</f>
        <v>44576</v>
      </c>
      <c r="M733" s="371">
        <f>DATE(YEAR(M730)+1,MONTH(M730),DAY(M730))</f>
        <v>44576</v>
      </c>
      <c r="N733" s="285"/>
      <c r="O733" s="285"/>
      <c r="P733" s="285"/>
      <c r="Q733" s="285"/>
      <c r="R733" s="371">
        <f t="shared" si="287"/>
        <v>44576</v>
      </c>
      <c r="S733" s="371">
        <f t="shared" si="287"/>
        <v>44576</v>
      </c>
      <c r="T733" s="371">
        <f t="shared" si="287"/>
        <v>44576</v>
      </c>
      <c r="U733" s="371">
        <f t="shared" si="287"/>
        <v>44576</v>
      </c>
      <c r="V733" s="285"/>
      <c r="W733" s="285"/>
      <c r="X733" s="285"/>
      <c r="Y733" s="285"/>
      <c r="Z733" s="285"/>
      <c r="AA733" s="285"/>
      <c r="AB733" s="285"/>
      <c r="AC733" s="769">
        <f t="shared" si="259"/>
        <v>1106</v>
      </c>
      <c r="AD733" s="769">
        <f t="shared" si="260"/>
        <v>1106</v>
      </c>
      <c r="AE733" s="769">
        <f t="shared" si="261"/>
        <v>1106</v>
      </c>
      <c r="AF733" s="769">
        <f t="shared" si="262"/>
        <v>-43317</v>
      </c>
      <c r="AG733" s="769">
        <f t="shared" si="263"/>
        <v>-43317</v>
      </c>
      <c r="AH733" s="769">
        <f t="shared" si="264"/>
        <v>-43317</v>
      </c>
      <c r="AI733" s="769">
        <f t="shared" si="265"/>
        <v>-43317</v>
      </c>
      <c r="AJ733" s="769">
        <f t="shared" si="266"/>
        <v>1106</v>
      </c>
      <c r="AK733" s="769">
        <f t="shared" si="267"/>
        <v>1106</v>
      </c>
      <c r="AL733" s="769">
        <f t="shared" si="268"/>
        <v>1106</v>
      </c>
      <c r="AM733" s="769">
        <f t="shared" si="269"/>
        <v>1106</v>
      </c>
      <c r="AN733" s="285"/>
      <c r="AO733" s="285"/>
      <c r="AP733" s="285"/>
      <c r="AQ733" s="280"/>
      <c r="AR733" s="267"/>
      <c r="AS733" s="255"/>
      <c r="AT733" s="255"/>
      <c r="AU733" s="255"/>
    </row>
    <row r="734" spans="1:47" outlineLevel="3" x14ac:dyDescent="0.25">
      <c r="A734" s="255"/>
      <c r="B734" s="264"/>
      <c r="C734" s="257">
        <f t="shared" si="251"/>
        <v>4</v>
      </c>
      <c r="D734" s="280"/>
      <c r="E734" s="335"/>
      <c r="F734" s="335"/>
      <c r="G734" s="280"/>
      <c r="H734" s="285"/>
      <c r="I734" s="301"/>
      <c r="J734" s="301" t="s">
        <v>607</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87"/>
        <v>44576</v>
      </c>
      <c r="S734" s="371">
        <f t="shared" si="287"/>
        <v>44576</v>
      </c>
      <c r="T734" s="371">
        <f t="shared" si="287"/>
        <v>44576</v>
      </c>
      <c r="U734" s="371">
        <f t="shared" si="287"/>
        <v>44576</v>
      </c>
      <c r="V734" s="285"/>
      <c r="W734" s="285"/>
      <c r="X734" s="285"/>
      <c r="Y734" s="285"/>
      <c r="Z734" s="285"/>
      <c r="AA734" s="285"/>
      <c r="AB734" s="285"/>
      <c r="AC734" s="769">
        <f t="shared" si="259"/>
        <v>-43317</v>
      </c>
      <c r="AD734" s="769">
        <f t="shared" si="260"/>
        <v>-43317</v>
      </c>
      <c r="AE734" s="769">
        <f t="shared" si="261"/>
        <v>-43317</v>
      </c>
      <c r="AF734" s="769">
        <f t="shared" si="262"/>
        <v>1106</v>
      </c>
      <c r="AG734" s="769">
        <f t="shared" si="263"/>
        <v>1106</v>
      </c>
      <c r="AH734" s="769">
        <f t="shared" si="264"/>
        <v>1106</v>
      </c>
      <c r="AI734" s="769">
        <f t="shared" si="265"/>
        <v>1106</v>
      </c>
      <c r="AJ734" s="769">
        <f t="shared" si="266"/>
        <v>1106</v>
      </c>
      <c r="AK734" s="769">
        <f t="shared" si="267"/>
        <v>1106</v>
      </c>
      <c r="AL734" s="769">
        <f t="shared" si="268"/>
        <v>1106</v>
      </c>
      <c r="AM734" s="769">
        <f t="shared" si="269"/>
        <v>1106</v>
      </c>
      <c r="AN734" s="285"/>
      <c r="AO734" s="285"/>
      <c r="AP734" s="285"/>
      <c r="AQ734" s="280"/>
      <c r="AR734" s="267"/>
      <c r="AS734" s="255"/>
      <c r="AT734" s="255"/>
      <c r="AU734" s="255"/>
    </row>
    <row r="735" spans="1:47" outlineLevel="3" x14ac:dyDescent="0.25">
      <c r="A735" s="255"/>
      <c r="B735" s="264"/>
      <c r="C735" s="257">
        <f t="shared" si="251"/>
        <v>4</v>
      </c>
      <c r="D735" s="280"/>
      <c r="E735" s="335"/>
      <c r="F735" s="335"/>
      <c r="G735" s="280"/>
      <c r="H735" s="285"/>
      <c r="I735" s="301"/>
      <c r="J735" s="301" t="s">
        <v>608</v>
      </c>
      <c r="K735" s="285"/>
      <c r="L735" s="285"/>
      <c r="M735" s="285"/>
      <c r="N735" s="285"/>
      <c r="O735" s="285"/>
      <c r="P735" s="285"/>
      <c r="Q735" s="285"/>
      <c r="R735" s="371">
        <f t="shared" si="287"/>
        <v>44576</v>
      </c>
      <c r="S735" s="371">
        <f t="shared" si="287"/>
        <v>44576</v>
      </c>
      <c r="T735" s="371">
        <f t="shared" si="287"/>
        <v>44576</v>
      </c>
      <c r="U735" s="371">
        <f t="shared" si="287"/>
        <v>44576</v>
      </c>
      <c r="V735" s="285"/>
      <c r="W735" s="285"/>
      <c r="X735" s="285"/>
      <c r="Y735" s="285"/>
      <c r="Z735" s="285"/>
      <c r="AA735" s="285"/>
      <c r="AB735" s="285"/>
      <c r="AC735" s="769">
        <f t="shared" si="259"/>
        <v>-43317</v>
      </c>
      <c r="AD735" s="769">
        <f t="shared" si="260"/>
        <v>-43317</v>
      </c>
      <c r="AE735" s="769">
        <f t="shared" si="261"/>
        <v>-43317</v>
      </c>
      <c r="AF735" s="769">
        <f t="shared" si="262"/>
        <v>-43317</v>
      </c>
      <c r="AG735" s="769">
        <f t="shared" si="263"/>
        <v>-43317</v>
      </c>
      <c r="AH735" s="769">
        <f t="shared" si="264"/>
        <v>-43317</v>
      </c>
      <c r="AI735" s="769">
        <f t="shared" si="265"/>
        <v>-43317</v>
      </c>
      <c r="AJ735" s="769">
        <f t="shared" si="266"/>
        <v>1106</v>
      </c>
      <c r="AK735" s="769">
        <f t="shared" si="267"/>
        <v>1106</v>
      </c>
      <c r="AL735" s="769">
        <f t="shared" si="268"/>
        <v>1106</v>
      </c>
      <c r="AM735" s="769">
        <f t="shared" si="269"/>
        <v>1106</v>
      </c>
      <c r="AN735" s="285"/>
      <c r="AO735" s="285"/>
      <c r="AP735" s="285"/>
      <c r="AQ735" s="280"/>
      <c r="AR735" s="267"/>
      <c r="AS735" s="255"/>
      <c r="AT735" s="255"/>
      <c r="AU735" s="255"/>
    </row>
    <row r="736" spans="1:47" outlineLevel="3" x14ac:dyDescent="0.25">
      <c r="A736" s="255"/>
      <c r="B736" s="264"/>
      <c r="C736" s="257">
        <f t="shared" si="251"/>
        <v>4</v>
      </c>
      <c r="D736" s="280"/>
      <c r="E736" s="335"/>
      <c r="F736" s="335"/>
      <c r="G736" s="280"/>
      <c r="H736" s="285"/>
      <c r="I736" s="301">
        <v>3</v>
      </c>
      <c r="J736" s="301" t="s">
        <v>617</v>
      </c>
      <c r="K736" s="371">
        <f>DATE(YEAR(K733)+1,MONTH(K733),DAY(K733))</f>
        <v>44941</v>
      </c>
      <c r="L736" s="371">
        <f>DATE(YEAR(L733)+1,MONTH(L733),DAY(L733))</f>
        <v>44941</v>
      </c>
      <c r="M736" s="371">
        <f>DATE(YEAR(M733)+1,MONTH(M733),DAY(M733))</f>
        <v>44941</v>
      </c>
      <c r="N736" s="285"/>
      <c r="O736" s="285"/>
      <c r="P736" s="285"/>
      <c r="Q736" s="285"/>
      <c r="R736" s="371">
        <f t="shared" si="287"/>
        <v>44941</v>
      </c>
      <c r="S736" s="371">
        <f t="shared" si="287"/>
        <v>44941</v>
      </c>
      <c r="T736" s="371">
        <f t="shared" si="287"/>
        <v>44941</v>
      </c>
      <c r="U736" s="371">
        <f t="shared" si="287"/>
        <v>44941</v>
      </c>
      <c r="V736" s="285"/>
      <c r="W736" s="285"/>
      <c r="X736" s="285"/>
      <c r="Y736" s="285"/>
      <c r="Z736" s="285"/>
      <c r="AA736" s="285"/>
      <c r="AB736" s="285"/>
      <c r="AC736" s="769">
        <f t="shared" si="259"/>
        <v>1470</v>
      </c>
      <c r="AD736" s="769">
        <f t="shared" si="260"/>
        <v>1470</v>
      </c>
      <c r="AE736" s="769">
        <f t="shared" si="261"/>
        <v>1470</v>
      </c>
      <c r="AF736" s="769">
        <f t="shared" si="262"/>
        <v>-43317</v>
      </c>
      <c r="AG736" s="769">
        <f t="shared" si="263"/>
        <v>-43317</v>
      </c>
      <c r="AH736" s="769">
        <f t="shared" si="264"/>
        <v>-43317</v>
      </c>
      <c r="AI736" s="769">
        <f t="shared" si="265"/>
        <v>-43317</v>
      </c>
      <c r="AJ736" s="769">
        <f t="shared" si="266"/>
        <v>1470</v>
      </c>
      <c r="AK736" s="769">
        <f t="shared" si="267"/>
        <v>1470</v>
      </c>
      <c r="AL736" s="769">
        <f t="shared" si="268"/>
        <v>1470</v>
      </c>
      <c r="AM736" s="769">
        <f t="shared" si="269"/>
        <v>1470</v>
      </c>
      <c r="AN736" s="285"/>
      <c r="AO736" s="285"/>
      <c r="AP736" s="285"/>
      <c r="AQ736" s="280"/>
      <c r="AR736" s="267"/>
      <c r="AS736" s="255"/>
      <c r="AT736" s="255"/>
      <c r="AU736" s="255"/>
    </row>
    <row r="737" spans="1:47" outlineLevel="3" x14ac:dyDescent="0.25">
      <c r="A737" s="255"/>
      <c r="B737" s="264"/>
      <c r="C737" s="257">
        <f t="shared" si="251"/>
        <v>4</v>
      </c>
      <c r="D737" s="280"/>
      <c r="E737" s="335"/>
      <c r="F737" s="335"/>
      <c r="G737" s="280"/>
      <c r="H737" s="285"/>
      <c r="I737" s="301"/>
      <c r="J737" s="301" t="s">
        <v>607</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87"/>
        <v>44941</v>
      </c>
      <c r="S737" s="371">
        <f t="shared" si="287"/>
        <v>44941</v>
      </c>
      <c r="T737" s="371">
        <f t="shared" si="287"/>
        <v>44941</v>
      </c>
      <c r="U737" s="371">
        <f t="shared" si="287"/>
        <v>44941</v>
      </c>
      <c r="V737" s="285"/>
      <c r="W737" s="285"/>
      <c r="X737" s="285"/>
      <c r="Y737" s="285"/>
      <c r="Z737" s="285"/>
      <c r="AA737" s="285"/>
      <c r="AB737" s="285"/>
      <c r="AC737" s="769">
        <f t="shared" si="259"/>
        <v>-43317</v>
      </c>
      <c r="AD737" s="769">
        <f t="shared" si="260"/>
        <v>-43317</v>
      </c>
      <c r="AE737" s="769">
        <f t="shared" si="261"/>
        <v>-43317</v>
      </c>
      <c r="AF737" s="769">
        <f t="shared" si="262"/>
        <v>1470</v>
      </c>
      <c r="AG737" s="769">
        <f t="shared" si="263"/>
        <v>1470</v>
      </c>
      <c r="AH737" s="769">
        <f t="shared" si="264"/>
        <v>1470</v>
      </c>
      <c r="AI737" s="769">
        <f t="shared" si="265"/>
        <v>1470</v>
      </c>
      <c r="AJ737" s="769">
        <f t="shared" si="266"/>
        <v>1470</v>
      </c>
      <c r="AK737" s="769">
        <f t="shared" si="267"/>
        <v>1470</v>
      </c>
      <c r="AL737" s="769">
        <f t="shared" si="268"/>
        <v>1470</v>
      </c>
      <c r="AM737" s="769">
        <f t="shared" si="269"/>
        <v>1470</v>
      </c>
      <c r="AN737" s="285"/>
      <c r="AO737" s="285"/>
      <c r="AP737" s="285"/>
      <c r="AQ737" s="280"/>
      <c r="AR737" s="267"/>
      <c r="AS737" s="255"/>
      <c r="AT737" s="255"/>
      <c r="AU737" s="255"/>
    </row>
    <row r="738" spans="1:47" outlineLevel="3" x14ac:dyDescent="0.25">
      <c r="A738" s="255"/>
      <c r="B738" s="264"/>
      <c r="C738" s="257">
        <f t="shared" si="251"/>
        <v>4</v>
      </c>
      <c r="D738" s="280"/>
      <c r="E738" s="335"/>
      <c r="F738" s="335"/>
      <c r="G738" s="280"/>
      <c r="H738" s="285"/>
      <c r="I738" s="301"/>
      <c r="J738" s="301" t="s">
        <v>608</v>
      </c>
      <c r="K738" s="285"/>
      <c r="L738" s="285"/>
      <c r="M738" s="285"/>
      <c r="N738" s="285"/>
      <c r="O738" s="285"/>
      <c r="P738" s="285"/>
      <c r="Q738" s="285"/>
      <c r="R738" s="371">
        <f t="shared" si="287"/>
        <v>44941</v>
      </c>
      <c r="S738" s="371">
        <f t="shared" si="287"/>
        <v>44941</v>
      </c>
      <c r="T738" s="371">
        <f t="shared" si="287"/>
        <v>44941</v>
      </c>
      <c r="U738" s="371">
        <f t="shared" si="287"/>
        <v>44941</v>
      </c>
      <c r="V738" s="285"/>
      <c r="W738" s="285"/>
      <c r="X738" s="285"/>
      <c r="Y738" s="285"/>
      <c r="Z738" s="285"/>
      <c r="AA738" s="285"/>
      <c r="AB738" s="285"/>
      <c r="AC738" s="769">
        <f t="shared" si="259"/>
        <v>-43317</v>
      </c>
      <c r="AD738" s="769">
        <f t="shared" si="260"/>
        <v>-43317</v>
      </c>
      <c r="AE738" s="769">
        <f t="shared" si="261"/>
        <v>-43317</v>
      </c>
      <c r="AF738" s="769">
        <f t="shared" si="262"/>
        <v>-43317</v>
      </c>
      <c r="AG738" s="769">
        <f t="shared" si="263"/>
        <v>-43317</v>
      </c>
      <c r="AH738" s="769">
        <f t="shared" si="264"/>
        <v>-43317</v>
      </c>
      <c r="AI738" s="769">
        <f t="shared" si="265"/>
        <v>-43317</v>
      </c>
      <c r="AJ738" s="769">
        <f t="shared" si="266"/>
        <v>1470</v>
      </c>
      <c r="AK738" s="769">
        <f t="shared" si="267"/>
        <v>1470</v>
      </c>
      <c r="AL738" s="769">
        <f t="shared" si="268"/>
        <v>1470</v>
      </c>
      <c r="AM738" s="769">
        <f t="shared" si="269"/>
        <v>1470</v>
      </c>
      <c r="AN738" s="285"/>
      <c r="AO738" s="285"/>
      <c r="AP738" s="285"/>
      <c r="AQ738" s="280"/>
      <c r="AR738" s="267"/>
      <c r="AS738" s="255"/>
      <c r="AT738" s="255"/>
      <c r="AU738" s="255"/>
    </row>
    <row r="739" spans="1:47" outlineLevel="3" x14ac:dyDescent="0.25">
      <c r="A739" s="255"/>
      <c r="B739" s="264"/>
      <c r="C739" s="257">
        <f t="shared" si="251"/>
        <v>4</v>
      </c>
      <c r="D739" s="280"/>
      <c r="E739" s="335"/>
      <c r="F739" s="335"/>
      <c r="G739" s="280"/>
      <c r="H739" s="285"/>
      <c r="I739" s="301">
        <v>4</v>
      </c>
      <c r="J739" s="301" t="s">
        <v>617</v>
      </c>
      <c r="K739" s="371">
        <f>DATE(YEAR(K736)+1,MONTH(K736),DAY(K736))</f>
        <v>45306</v>
      </c>
      <c r="L739" s="371">
        <f>DATE(YEAR(L736)+1,MONTH(L736),DAY(L736))</f>
        <v>45306</v>
      </c>
      <c r="M739" s="371">
        <f>DATE(YEAR(M736)+1,MONTH(M736),DAY(M736))</f>
        <v>45306</v>
      </c>
      <c r="N739" s="285"/>
      <c r="O739" s="285"/>
      <c r="P739" s="285"/>
      <c r="Q739" s="285"/>
      <c r="R739" s="371">
        <f t="shared" si="287"/>
        <v>45306</v>
      </c>
      <c r="S739" s="371">
        <f t="shared" si="287"/>
        <v>45306</v>
      </c>
      <c r="T739" s="371">
        <f t="shared" si="287"/>
        <v>45306</v>
      </c>
      <c r="U739" s="371">
        <f t="shared" si="287"/>
        <v>45306</v>
      </c>
      <c r="V739" s="285"/>
      <c r="W739" s="285"/>
      <c r="X739" s="285"/>
      <c r="Y739" s="285"/>
      <c r="Z739" s="285"/>
      <c r="AA739" s="285"/>
      <c r="AB739" s="285"/>
      <c r="AC739" s="769">
        <f t="shared" si="259"/>
        <v>1834</v>
      </c>
      <c r="AD739" s="769">
        <f t="shared" si="260"/>
        <v>1834</v>
      </c>
      <c r="AE739" s="769">
        <f t="shared" si="261"/>
        <v>1834</v>
      </c>
      <c r="AF739" s="769">
        <f t="shared" si="262"/>
        <v>-43317</v>
      </c>
      <c r="AG739" s="769">
        <f t="shared" si="263"/>
        <v>-43317</v>
      </c>
      <c r="AH739" s="769">
        <f t="shared" si="264"/>
        <v>-43317</v>
      </c>
      <c r="AI739" s="769">
        <f t="shared" si="265"/>
        <v>-43317</v>
      </c>
      <c r="AJ739" s="769">
        <f t="shared" si="266"/>
        <v>1834</v>
      </c>
      <c r="AK739" s="769">
        <f t="shared" si="267"/>
        <v>1834</v>
      </c>
      <c r="AL739" s="769">
        <f t="shared" si="268"/>
        <v>1834</v>
      </c>
      <c r="AM739" s="769">
        <f t="shared" si="269"/>
        <v>1834</v>
      </c>
      <c r="AN739" s="285"/>
      <c r="AO739" s="285"/>
      <c r="AP739" s="285"/>
      <c r="AQ739" s="280"/>
      <c r="AR739" s="267"/>
      <c r="AS739" s="255"/>
      <c r="AT739" s="255"/>
      <c r="AU739" s="255"/>
    </row>
    <row r="740" spans="1:47" outlineLevel="3" x14ac:dyDescent="0.25">
      <c r="A740" s="255"/>
      <c r="B740" s="264"/>
      <c r="C740" s="257">
        <f t="shared" si="251"/>
        <v>4</v>
      </c>
      <c r="D740" s="280"/>
      <c r="E740" s="335"/>
      <c r="F740" s="335"/>
      <c r="G740" s="280"/>
      <c r="H740" s="285"/>
      <c r="I740" s="301"/>
      <c r="J740" s="301" t="s">
        <v>607</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87"/>
        <v>45306</v>
      </c>
      <c r="S740" s="371">
        <f t="shared" si="287"/>
        <v>45306</v>
      </c>
      <c r="T740" s="371">
        <f t="shared" si="287"/>
        <v>45306</v>
      </c>
      <c r="U740" s="371">
        <f t="shared" si="287"/>
        <v>45306</v>
      </c>
      <c r="V740" s="285"/>
      <c r="W740" s="285"/>
      <c r="X740" s="285"/>
      <c r="Y740" s="285"/>
      <c r="Z740" s="285"/>
      <c r="AA740" s="285"/>
      <c r="AB740" s="285"/>
      <c r="AC740" s="769">
        <f t="shared" si="259"/>
        <v>-43317</v>
      </c>
      <c r="AD740" s="769">
        <f t="shared" si="260"/>
        <v>-43317</v>
      </c>
      <c r="AE740" s="769">
        <f t="shared" si="261"/>
        <v>-43317</v>
      </c>
      <c r="AF740" s="769">
        <f t="shared" si="262"/>
        <v>1834</v>
      </c>
      <c r="AG740" s="769">
        <f t="shared" si="263"/>
        <v>1834</v>
      </c>
      <c r="AH740" s="769">
        <f t="shared" si="264"/>
        <v>1834</v>
      </c>
      <c r="AI740" s="769">
        <f t="shared" si="265"/>
        <v>1834</v>
      </c>
      <c r="AJ740" s="769">
        <f t="shared" si="266"/>
        <v>1834</v>
      </c>
      <c r="AK740" s="769">
        <f t="shared" si="267"/>
        <v>1834</v>
      </c>
      <c r="AL740" s="769">
        <f t="shared" si="268"/>
        <v>1834</v>
      </c>
      <c r="AM740" s="769">
        <f t="shared" si="269"/>
        <v>1834</v>
      </c>
      <c r="AN740" s="285"/>
      <c r="AO740" s="285"/>
      <c r="AP740" s="285"/>
      <c r="AQ740" s="280"/>
      <c r="AR740" s="267"/>
      <c r="AS740" s="255"/>
      <c r="AT740" s="255"/>
      <c r="AU740" s="255"/>
    </row>
    <row r="741" spans="1:47" outlineLevel="3" x14ac:dyDescent="0.25">
      <c r="A741" s="255"/>
      <c r="B741" s="264"/>
      <c r="C741" s="257">
        <f t="shared" si="251"/>
        <v>4</v>
      </c>
      <c r="D741" s="280"/>
      <c r="E741" s="335"/>
      <c r="F741" s="335"/>
      <c r="G741" s="280"/>
      <c r="H741" s="285"/>
      <c r="I741" s="301"/>
      <c r="J741" s="301" t="s">
        <v>608</v>
      </c>
      <c r="K741" s="285"/>
      <c r="L741" s="285"/>
      <c r="M741" s="285"/>
      <c r="N741" s="285"/>
      <c r="O741" s="285"/>
      <c r="P741" s="285"/>
      <c r="Q741" s="285"/>
      <c r="R741" s="371">
        <f t="shared" si="287"/>
        <v>45306</v>
      </c>
      <c r="S741" s="371">
        <f t="shared" si="287"/>
        <v>45306</v>
      </c>
      <c r="T741" s="371">
        <f t="shared" si="287"/>
        <v>45306</v>
      </c>
      <c r="U741" s="371">
        <f t="shared" si="287"/>
        <v>45306</v>
      </c>
      <c r="V741" s="285"/>
      <c r="W741" s="285"/>
      <c r="X741" s="285"/>
      <c r="Y741" s="285"/>
      <c r="Z741" s="285"/>
      <c r="AA741" s="285"/>
      <c r="AB741" s="285"/>
      <c r="AC741" s="769">
        <f t="shared" si="259"/>
        <v>-43317</v>
      </c>
      <c r="AD741" s="769">
        <f t="shared" si="260"/>
        <v>-43317</v>
      </c>
      <c r="AE741" s="769">
        <f t="shared" si="261"/>
        <v>-43317</v>
      </c>
      <c r="AF741" s="769">
        <f t="shared" si="262"/>
        <v>-43317</v>
      </c>
      <c r="AG741" s="769">
        <f t="shared" si="263"/>
        <v>-43317</v>
      </c>
      <c r="AH741" s="769">
        <f t="shared" si="264"/>
        <v>-43317</v>
      </c>
      <c r="AI741" s="769">
        <f t="shared" si="265"/>
        <v>-43317</v>
      </c>
      <c r="AJ741" s="769">
        <f t="shared" si="266"/>
        <v>1834</v>
      </c>
      <c r="AK741" s="769">
        <f t="shared" si="267"/>
        <v>1834</v>
      </c>
      <c r="AL741" s="769">
        <f t="shared" si="268"/>
        <v>1834</v>
      </c>
      <c r="AM741" s="769">
        <f t="shared" si="269"/>
        <v>1834</v>
      </c>
      <c r="AN741" s="285"/>
      <c r="AO741" s="285"/>
      <c r="AP741" s="285"/>
      <c r="AQ741" s="280"/>
      <c r="AR741" s="267"/>
      <c r="AS741" s="255"/>
      <c r="AT741" s="255"/>
      <c r="AU741" s="255"/>
    </row>
    <row r="742" spans="1:47" outlineLevel="3" x14ac:dyDescent="0.25">
      <c r="A742" s="255"/>
      <c r="B742" s="264"/>
      <c r="C742" s="257">
        <f t="shared" ref="C742:C750" si="288">INT($C$232)+3</f>
        <v>4</v>
      </c>
      <c r="D742" s="280"/>
      <c r="E742" s="335"/>
      <c r="F742" s="335"/>
      <c r="G742" s="280"/>
      <c r="H742" s="285"/>
      <c r="I742" s="301">
        <v>5</v>
      </c>
      <c r="J742" s="301" t="s">
        <v>617</v>
      </c>
      <c r="K742" s="371">
        <f>DATE(YEAR(K739)+1,MONTH(K739),DAY(K739))</f>
        <v>45672</v>
      </c>
      <c r="L742" s="371">
        <f>DATE(YEAR(L739)+1,MONTH(L739),DAY(L739))</f>
        <v>45672</v>
      </c>
      <c r="M742" s="371">
        <f>DATE(YEAR(M739)+1,MONTH(M739),DAY(M739))</f>
        <v>45672</v>
      </c>
      <c r="N742" s="285"/>
      <c r="O742" s="285"/>
      <c r="P742" s="285"/>
      <c r="Q742" s="285"/>
      <c r="R742" s="371">
        <f t="shared" si="287"/>
        <v>45672</v>
      </c>
      <c r="S742" s="371">
        <f t="shared" si="287"/>
        <v>45672</v>
      </c>
      <c r="T742" s="371">
        <f t="shared" si="287"/>
        <v>45672</v>
      </c>
      <c r="U742" s="371">
        <f t="shared" si="287"/>
        <v>45672</v>
      </c>
      <c r="V742" s="285"/>
      <c r="W742" s="285"/>
      <c r="X742" s="285"/>
      <c r="Y742" s="285"/>
      <c r="Z742" s="285"/>
      <c r="AA742" s="285"/>
      <c r="AB742" s="285"/>
      <c r="AC742" s="769">
        <f t="shared" si="259"/>
        <v>2198</v>
      </c>
      <c r="AD742" s="769">
        <f t="shared" si="260"/>
        <v>2198</v>
      </c>
      <c r="AE742" s="769">
        <f t="shared" si="261"/>
        <v>2198</v>
      </c>
      <c r="AF742" s="769">
        <f t="shared" si="262"/>
        <v>-43317</v>
      </c>
      <c r="AG742" s="769">
        <f t="shared" si="263"/>
        <v>-43317</v>
      </c>
      <c r="AH742" s="769">
        <f t="shared" si="264"/>
        <v>-43317</v>
      </c>
      <c r="AI742" s="769">
        <f t="shared" si="265"/>
        <v>-43317</v>
      </c>
      <c r="AJ742" s="769">
        <f t="shared" si="266"/>
        <v>2198</v>
      </c>
      <c r="AK742" s="769">
        <f t="shared" si="267"/>
        <v>2198</v>
      </c>
      <c r="AL742" s="769">
        <f t="shared" si="268"/>
        <v>2198</v>
      </c>
      <c r="AM742" s="769">
        <f t="shared" si="269"/>
        <v>2198</v>
      </c>
      <c r="AN742" s="285"/>
      <c r="AO742" s="285"/>
      <c r="AP742" s="285"/>
      <c r="AQ742" s="280"/>
      <c r="AR742" s="267"/>
      <c r="AS742" s="255"/>
      <c r="AT742" s="255"/>
      <c r="AU742" s="255"/>
    </row>
    <row r="743" spans="1:47" outlineLevel="3" x14ac:dyDescent="0.25">
      <c r="A743" s="255"/>
      <c r="B743" s="264"/>
      <c r="C743" s="257">
        <f t="shared" si="288"/>
        <v>4</v>
      </c>
      <c r="D743" s="280"/>
      <c r="E743" s="335"/>
      <c r="F743" s="335"/>
      <c r="G743" s="280"/>
      <c r="H743" s="285"/>
      <c r="I743" s="301"/>
      <c r="J743" s="301" t="s">
        <v>607</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87"/>
        <v>45672</v>
      </c>
      <c r="S743" s="371">
        <f t="shared" si="287"/>
        <v>45672</v>
      </c>
      <c r="T743" s="371">
        <f t="shared" si="287"/>
        <v>45672</v>
      </c>
      <c r="U743" s="371">
        <f t="shared" si="287"/>
        <v>45672</v>
      </c>
      <c r="V743" s="285"/>
      <c r="W743" s="285"/>
      <c r="X743" s="285"/>
      <c r="Y743" s="285"/>
      <c r="Z743" s="285"/>
      <c r="AA743" s="285"/>
      <c r="AB743" s="285"/>
      <c r="AC743" s="769">
        <f t="shared" ref="AC743:AC750" si="289">MIN(363,INT((K743 - DATE(YEAR(K743),1,1))))+364*(YEAR(K743)-i_startyear)</f>
        <v>-43317</v>
      </c>
      <c r="AD743" s="769">
        <f t="shared" ref="AD743:AD750" si="290">MIN(363,INT((L743 - DATE(YEAR(L743),1,1))))+364*(YEAR(L743)-i_startyear)</f>
        <v>-43317</v>
      </c>
      <c r="AE743" s="769">
        <f t="shared" ref="AE743:AE750" si="291">MIN(363,INT((M743 - DATE(YEAR(M743),1,1))))+364*(YEAR(M743)-i_startyear)</f>
        <v>-43317</v>
      </c>
      <c r="AF743" s="769">
        <f t="shared" ref="AF743:AF750" si="292">MIN(363,INT((N743 - DATE(YEAR(N743),1,1))))+364*(YEAR(N743)-i_startyear)</f>
        <v>2198</v>
      </c>
      <c r="AG743" s="769">
        <f t="shared" ref="AG743:AG750" si="293">MIN(363,INT((O743 - DATE(YEAR(O743),1,1))))+364*(YEAR(O743)-i_startyear)</f>
        <v>2198</v>
      </c>
      <c r="AH743" s="769">
        <f t="shared" ref="AH743:AH750" si="294">MIN(363,INT((P743 - DATE(YEAR(P743),1,1))))+364*(YEAR(P743)-i_startyear)</f>
        <v>2198</v>
      </c>
      <c r="AI743" s="769">
        <f t="shared" ref="AI743:AI750" si="295">MIN(363,INT((Q743 - DATE(YEAR(Q743),1,1))))+364*(YEAR(Q743)-i_startyear)</f>
        <v>2198</v>
      </c>
      <c r="AJ743" s="769">
        <f t="shared" ref="AJ743:AJ750" si="296">MIN(363,INT((R743 - DATE(YEAR(R743),1,1))))+364*(YEAR(R743)-i_startyear)</f>
        <v>2198</v>
      </c>
      <c r="AK743" s="769">
        <f t="shared" ref="AK743:AK750" si="297">MIN(363,INT((S743 - DATE(YEAR(S743),1,1))))+364*(YEAR(S743)-i_startyear)</f>
        <v>2198</v>
      </c>
      <c r="AL743" s="769">
        <f t="shared" ref="AL743:AL750" si="298">MIN(363,INT((T743 - DATE(YEAR(T743),1,1))))+364*(YEAR(T743)-i_startyear)</f>
        <v>2198</v>
      </c>
      <c r="AM743" s="769">
        <f t="shared" ref="AM743:AM750" si="299">MIN(363,INT((U743 - DATE(YEAR(U743),1,1))))+364*(YEAR(U743)-i_startyear)</f>
        <v>2198</v>
      </c>
      <c r="AN743" s="285"/>
      <c r="AO743" s="285"/>
      <c r="AP743" s="285"/>
      <c r="AQ743" s="280"/>
      <c r="AR743" s="267"/>
      <c r="AS743" s="255"/>
      <c r="AT743" s="255"/>
      <c r="AU743" s="255"/>
    </row>
    <row r="744" spans="1:47" outlineLevel="3" x14ac:dyDescent="0.25">
      <c r="A744" s="255"/>
      <c r="B744" s="264"/>
      <c r="C744" s="257">
        <f t="shared" si="288"/>
        <v>4</v>
      </c>
      <c r="D744" s="280"/>
      <c r="E744" s="335"/>
      <c r="F744" s="335"/>
      <c r="G744" s="280"/>
      <c r="H744" s="285"/>
      <c r="I744" s="301"/>
      <c r="J744" s="301" t="s">
        <v>608</v>
      </c>
      <c r="K744" s="285"/>
      <c r="L744" s="285"/>
      <c r="M744" s="285"/>
      <c r="N744" s="285"/>
      <c r="O744" s="285"/>
      <c r="P744" s="285"/>
      <c r="Q744" s="285"/>
      <c r="R744" s="371">
        <f t="shared" si="287"/>
        <v>45672</v>
      </c>
      <c r="S744" s="371">
        <f t="shared" si="287"/>
        <v>45672</v>
      </c>
      <c r="T744" s="371">
        <f t="shared" si="287"/>
        <v>45672</v>
      </c>
      <c r="U744" s="371">
        <f t="shared" si="287"/>
        <v>45672</v>
      </c>
      <c r="V744" s="285"/>
      <c r="W744" s="285"/>
      <c r="X744" s="285"/>
      <c r="Y744" s="285"/>
      <c r="Z744" s="285"/>
      <c r="AA744" s="285"/>
      <c r="AB744" s="285"/>
      <c r="AC744" s="769">
        <f t="shared" si="289"/>
        <v>-43317</v>
      </c>
      <c r="AD744" s="769">
        <f t="shared" si="290"/>
        <v>-43317</v>
      </c>
      <c r="AE744" s="769">
        <f t="shared" si="291"/>
        <v>-43317</v>
      </c>
      <c r="AF744" s="769">
        <f t="shared" si="292"/>
        <v>-43317</v>
      </c>
      <c r="AG744" s="769">
        <f t="shared" si="293"/>
        <v>-43317</v>
      </c>
      <c r="AH744" s="769">
        <f t="shared" si="294"/>
        <v>-43317</v>
      </c>
      <c r="AI744" s="769">
        <f t="shared" si="295"/>
        <v>-43317</v>
      </c>
      <c r="AJ744" s="769">
        <f t="shared" si="296"/>
        <v>2198</v>
      </c>
      <c r="AK744" s="769">
        <f t="shared" si="297"/>
        <v>2198</v>
      </c>
      <c r="AL744" s="769">
        <f t="shared" si="298"/>
        <v>2198</v>
      </c>
      <c r="AM744" s="769">
        <f t="shared" si="299"/>
        <v>2198</v>
      </c>
      <c r="AN744" s="285"/>
      <c r="AO744" s="285"/>
      <c r="AP744" s="285"/>
      <c r="AQ744" s="280"/>
      <c r="AR744" s="267"/>
      <c r="AS744" s="255"/>
      <c r="AT744" s="255"/>
      <c r="AU744" s="255"/>
    </row>
    <row r="745" spans="1:47" outlineLevel="3" x14ac:dyDescent="0.25">
      <c r="A745" s="255"/>
      <c r="B745" s="264"/>
      <c r="C745" s="257">
        <f t="shared" si="288"/>
        <v>4</v>
      </c>
      <c r="D745" s="280"/>
      <c r="E745" s="335"/>
      <c r="F745" s="335"/>
      <c r="G745" s="280"/>
      <c r="H745" s="285"/>
      <c r="I745" s="301">
        <v>6</v>
      </c>
      <c r="J745" s="301" t="s">
        <v>617</v>
      </c>
      <c r="K745" s="371">
        <f>DATE(YEAR(K742)+1,MONTH(K742),DAY(K742))</f>
        <v>46037</v>
      </c>
      <c r="L745" s="371">
        <f>DATE(YEAR(L742)+1,MONTH(L742),DAY(L742))</f>
        <v>46037</v>
      </c>
      <c r="M745" s="371">
        <f>DATE(YEAR(M742)+1,MONTH(M742),DAY(M742))</f>
        <v>46037</v>
      </c>
      <c r="N745" s="285"/>
      <c r="O745" s="285"/>
      <c r="P745" s="285"/>
      <c r="Q745" s="285"/>
      <c r="R745" s="371">
        <f t="shared" si="287"/>
        <v>46037</v>
      </c>
      <c r="S745" s="371">
        <f t="shared" si="287"/>
        <v>46037</v>
      </c>
      <c r="T745" s="371">
        <f t="shared" si="287"/>
        <v>46037</v>
      </c>
      <c r="U745" s="371">
        <f t="shared" si="287"/>
        <v>46037</v>
      </c>
      <c r="V745" s="285"/>
      <c r="W745" s="285"/>
      <c r="X745" s="285"/>
      <c r="Y745" s="285"/>
      <c r="Z745" s="285"/>
      <c r="AA745" s="285"/>
      <c r="AB745" s="285"/>
      <c r="AC745" s="769">
        <f t="shared" si="289"/>
        <v>2562</v>
      </c>
      <c r="AD745" s="769">
        <f t="shared" si="290"/>
        <v>2562</v>
      </c>
      <c r="AE745" s="769">
        <f t="shared" si="291"/>
        <v>2562</v>
      </c>
      <c r="AF745" s="769">
        <f t="shared" si="292"/>
        <v>-43317</v>
      </c>
      <c r="AG745" s="769">
        <f t="shared" si="293"/>
        <v>-43317</v>
      </c>
      <c r="AH745" s="769">
        <f t="shared" si="294"/>
        <v>-43317</v>
      </c>
      <c r="AI745" s="769">
        <f t="shared" si="295"/>
        <v>-43317</v>
      </c>
      <c r="AJ745" s="769">
        <f t="shared" si="296"/>
        <v>2562</v>
      </c>
      <c r="AK745" s="769">
        <f t="shared" si="297"/>
        <v>2562</v>
      </c>
      <c r="AL745" s="769">
        <f t="shared" si="298"/>
        <v>2562</v>
      </c>
      <c r="AM745" s="769">
        <f t="shared" si="299"/>
        <v>2562</v>
      </c>
      <c r="AN745" s="285"/>
      <c r="AO745" s="285"/>
      <c r="AP745" s="285"/>
      <c r="AQ745" s="280"/>
      <c r="AR745" s="267"/>
      <c r="AS745" s="255"/>
      <c r="AT745" s="255"/>
      <c r="AU745" s="255"/>
    </row>
    <row r="746" spans="1:47" outlineLevel="3" x14ac:dyDescent="0.25">
      <c r="A746" s="255"/>
      <c r="B746" s="264"/>
      <c r="C746" s="257">
        <f t="shared" si="288"/>
        <v>4</v>
      </c>
      <c r="D746" s="280"/>
      <c r="E746" s="335"/>
      <c r="F746" s="335"/>
      <c r="G746" s="280"/>
      <c r="H746" s="285"/>
      <c r="I746" s="301"/>
      <c r="J746" s="301" t="s">
        <v>607</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87"/>
        <v>46037</v>
      </c>
      <c r="S746" s="371">
        <f t="shared" si="287"/>
        <v>46037</v>
      </c>
      <c r="T746" s="371">
        <f t="shared" si="287"/>
        <v>46037</v>
      </c>
      <c r="U746" s="371">
        <f t="shared" si="287"/>
        <v>46037</v>
      </c>
      <c r="V746" s="285"/>
      <c r="W746" s="285"/>
      <c r="X746" s="285"/>
      <c r="Y746" s="285"/>
      <c r="Z746" s="285"/>
      <c r="AA746" s="285"/>
      <c r="AB746" s="285"/>
      <c r="AC746" s="769">
        <f t="shared" si="289"/>
        <v>-43317</v>
      </c>
      <c r="AD746" s="769">
        <f t="shared" si="290"/>
        <v>-43317</v>
      </c>
      <c r="AE746" s="769">
        <f t="shared" si="291"/>
        <v>-43317</v>
      </c>
      <c r="AF746" s="769">
        <f t="shared" si="292"/>
        <v>2562</v>
      </c>
      <c r="AG746" s="769">
        <f t="shared" si="293"/>
        <v>2562</v>
      </c>
      <c r="AH746" s="769">
        <f t="shared" si="294"/>
        <v>2562</v>
      </c>
      <c r="AI746" s="769">
        <f t="shared" si="295"/>
        <v>2562</v>
      </c>
      <c r="AJ746" s="769">
        <f t="shared" si="296"/>
        <v>2562</v>
      </c>
      <c r="AK746" s="769">
        <f t="shared" si="297"/>
        <v>2562</v>
      </c>
      <c r="AL746" s="769">
        <f t="shared" si="298"/>
        <v>2562</v>
      </c>
      <c r="AM746" s="769">
        <f t="shared" si="299"/>
        <v>2562</v>
      </c>
      <c r="AN746" s="285"/>
      <c r="AO746" s="285"/>
      <c r="AP746" s="285"/>
      <c r="AQ746" s="280"/>
      <c r="AR746" s="267"/>
      <c r="AS746" s="255"/>
      <c r="AT746" s="255"/>
      <c r="AU746" s="255"/>
    </row>
    <row r="747" spans="1:47" outlineLevel="3" x14ac:dyDescent="0.25">
      <c r="A747" s="255"/>
      <c r="B747" s="264"/>
      <c r="C747" s="257">
        <f t="shared" si="288"/>
        <v>4</v>
      </c>
      <c r="D747" s="280"/>
      <c r="E747" s="335"/>
      <c r="F747" s="335"/>
      <c r="G747" s="280"/>
      <c r="H747" s="285"/>
      <c r="I747" s="301"/>
      <c r="J747" s="301" t="s">
        <v>608</v>
      </c>
      <c r="K747" s="285"/>
      <c r="L747" s="285"/>
      <c r="M747" s="285"/>
      <c r="N747" s="285"/>
      <c r="O747" s="285"/>
      <c r="P747" s="285"/>
      <c r="Q747" s="285"/>
      <c r="R747" s="371">
        <f t="shared" si="287"/>
        <v>46037</v>
      </c>
      <c r="S747" s="371">
        <f t="shared" si="287"/>
        <v>46037</v>
      </c>
      <c r="T747" s="371">
        <f t="shared" si="287"/>
        <v>46037</v>
      </c>
      <c r="U747" s="371">
        <f t="shared" si="287"/>
        <v>46037</v>
      </c>
      <c r="V747" s="285"/>
      <c r="W747" s="285"/>
      <c r="X747" s="285"/>
      <c r="Y747" s="285"/>
      <c r="Z747" s="285"/>
      <c r="AA747" s="285"/>
      <c r="AB747" s="285"/>
      <c r="AC747" s="769">
        <f t="shared" si="289"/>
        <v>-43317</v>
      </c>
      <c r="AD747" s="769">
        <f t="shared" si="290"/>
        <v>-43317</v>
      </c>
      <c r="AE747" s="769">
        <f t="shared" si="291"/>
        <v>-43317</v>
      </c>
      <c r="AF747" s="769">
        <f t="shared" si="292"/>
        <v>-43317</v>
      </c>
      <c r="AG747" s="769">
        <f t="shared" si="293"/>
        <v>-43317</v>
      </c>
      <c r="AH747" s="769">
        <f t="shared" si="294"/>
        <v>-43317</v>
      </c>
      <c r="AI747" s="769">
        <f t="shared" si="295"/>
        <v>-43317</v>
      </c>
      <c r="AJ747" s="769">
        <f t="shared" si="296"/>
        <v>2562</v>
      </c>
      <c r="AK747" s="769">
        <f t="shared" si="297"/>
        <v>2562</v>
      </c>
      <c r="AL747" s="769">
        <f t="shared" si="298"/>
        <v>2562</v>
      </c>
      <c r="AM747" s="769">
        <f t="shared" si="299"/>
        <v>2562</v>
      </c>
      <c r="AN747" s="285"/>
      <c r="AO747" s="285"/>
      <c r="AP747" s="285"/>
      <c r="AQ747" s="280"/>
      <c r="AR747" s="267"/>
      <c r="AS747" s="255"/>
      <c r="AT747" s="255"/>
      <c r="AU747" s="255"/>
    </row>
    <row r="748" spans="1:47" outlineLevel="3" x14ac:dyDescent="0.25">
      <c r="A748" s="255"/>
      <c r="B748" s="264"/>
      <c r="C748" s="257">
        <f t="shared" si="288"/>
        <v>4</v>
      </c>
      <c r="D748" s="280"/>
      <c r="E748" s="335"/>
      <c r="F748" s="335"/>
      <c r="G748" s="280"/>
      <c r="H748" s="285"/>
      <c r="I748" s="301">
        <v>7</v>
      </c>
      <c r="J748" s="301" t="s">
        <v>617</v>
      </c>
      <c r="K748" s="371">
        <f>DATE(YEAR(K745)+1,MONTH(K745),DAY(K745))</f>
        <v>46402</v>
      </c>
      <c r="L748" s="371">
        <f>DATE(YEAR(L745)+1,MONTH(L745),DAY(L745))</f>
        <v>46402</v>
      </c>
      <c r="M748" s="371">
        <f>DATE(YEAR(M745)+1,MONTH(M745),DAY(M745))</f>
        <v>46402</v>
      </c>
      <c r="N748" s="285"/>
      <c r="O748" s="285"/>
      <c r="P748" s="285"/>
      <c r="Q748" s="285"/>
      <c r="R748" s="371">
        <f t="shared" si="287"/>
        <v>46402</v>
      </c>
      <c r="S748" s="371">
        <f t="shared" si="287"/>
        <v>46402</v>
      </c>
      <c r="T748" s="371">
        <f t="shared" si="287"/>
        <v>46402</v>
      </c>
      <c r="U748" s="371">
        <f t="shared" si="287"/>
        <v>46402</v>
      </c>
      <c r="V748" s="285"/>
      <c r="W748" s="285"/>
      <c r="X748" s="285"/>
      <c r="Y748" s="285"/>
      <c r="Z748" s="285"/>
      <c r="AA748" s="285"/>
      <c r="AB748" s="285"/>
      <c r="AC748" s="769">
        <f t="shared" si="289"/>
        <v>2926</v>
      </c>
      <c r="AD748" s="769">
        <f t="shared" si="290"/>
        <v>2926</v>
      </c>
      <c r="AE748" s="769">
        <f t="shared" si="291"/>
        <v>2926</v>
      </c>
      <c r="AF748" s="769">
        <f t="shared" si="292"/>
        <v>-43317</v>
      </c>
      <c r="AG748" s="769">
        <f t="shared" si="293"/>
        <v>-43317</v>
      </c>
      <c r="AH748" s="769">
        <f t="shared" si="294"/>
        <v>-43317</v>
      </c>
      <c r="AI748" s="769">
        <f t="shared" si="295"/>
        <v>-43317</v>
      </c>
      <c r="AJ748" s="769">
        <f t="shared" si="296"/>
        <v>2926</v>
      </c>
      <c r="AK748" s="769">
        <f t="shared" si="297"/>
        <v>2926</v>
      </c>
      <c r="AL748" s="769">
        <f t="shared" si="298"/>
        <v>2926</v>
      </c>
      <c r="AM748" s="769">
        <f t="shared" si="299"/>
        <v>2926</v>
      </c>
      <c r="AN748" s="285"/>
      <c r="AO748" s="285"/>
      <c r="AP748" s="285"/>
      <c r="AQ748" s="280"/>
      <c r="AR748" s="267"/>
      <c r="AS748" s="255"/>
      <c r="AT748" s="255"/>
      <c r="AU748" s="255"/>
    </row>
    <row r="749" spans="1:47" outlineLevel="3" x14ac:dyDescent="0.25">
      <c r="A749" s="255"/>
      <c r="B749" s="264"/>
      <c r="C749" s="257">
        <f t="shared" si="288"/>
        <v>4</v>
      </c>
      <c r="D749" s="280"/>
      <c r="E749" s="335"/>
      <c r="F749" s="335"/>
      <c r="G749" s="280"/>
      <c r="H749" s="285"/>
      <c r="I749" s="301"/>
      <c r="J749" s="301" t="s">
        <v>607</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87"/>
        <v>46402</v>
      </c>
      <c r="S749" s="371">
        <f t="shared" si="287"/>
        <v>46402</v>
      </c>
      <c r="T749" s="371">
        <f t="shared" si="287"/>
        <v>46402</v>
      </c>
      <c r="U749" s="371">
        <f t="shared" si="287"/>
        <v>46402</v>
      </c>
      <c r="V749" s="285"/>
      <c r="W749" s="285"/>
      <c r="X749" s="285"/>
      <c r="Y749" s="285"/>
      <c r="Z749" s="285"/>
      <c r="AA749" s="285"/>
      <c r="AB749" s="285"/>
      <c r="AC749" s="769">
        <f t="shared" si="289"/>
        <v>-43317</v>
      </c>
      <c r="AD749" s="769">
        <f t="shared" si="290"/>
        <v>-43317</v>
      </c>
      <c r="AE749" s="769">
        <f t="shared" si="291"/>
        <v>-43317</v>
      </c>
      <c r="AF749" s="769">
        <f t="shared" si="292"/>
        <v>2926</v>
      </c>
      <c r="AG749" s="769">
        <f t="shared" si="293"/>
        <v>2926</v>
      </c>
      <c r="AH749" s="769">
        <f t="shared" si="294"/>
        <v>2926</v>
      </c>
      <c r="AI749" s="769">
        <f t="shared" si="295"/>
        <v>2926</v>
      </c>
      <c r="AJ749" s="769">
        <f t="shared" si="296"/>
        <v>2926</v>
      </c>
      <c r="AK749" s="769">
        <f t="shared" si="297"/>
        <v>2926</v>
      </c>
      <c r="AL749" s="769">
        <f t="shared" si="298"/>
        <v>2926</v>
      </c>
      <c r="AM749" s="769">
        <f t="shared" si="299"/>
        <v>2926</v>
      </c>
      <c r="AN749" s="285"/>
      <c r="AO749" s="285"/>
      <c r="AP749" s="285"/>
      <c r="AQ749" s="280"/>
      <c r="AR749" s="267"/>
      <c r="AS749" s="255"/>
      <c r="AT749" s="255"/>
      <c r="AU749" s="255"/>
    </row>
    <row r="750" spans="1:47" outlineLevel="3" x14ac:dyDescent="0.25">
      <c r="A750" s="255"/>
      <c r="B750" s="264"/>
      <c r="C750" s="257">
        <f t="shared" si="288"/>
        <v>4</v>
      </c>
      <c r="D750" s="280"/>
      <c r="E750" s="335"/>
      <c r="F750" s="335"/>
      <c r="G750" s="280"/>
      <c r="H750" s="285"/>
      <c r="I750" s="301"/>
      <c r="J750" s="301" t="s">
        <v>608</v>
      </c>
      <c r="K750" s="285"/>
      <c r="L750" s="285"/>
      <c r="M750" s="285"/>
      <c r="N750" s="285"/>
      <c r="O750" s="285"/>
      <c r="P750" s="285"/>
      <c r="Q750" s="285"/>
      <c r="R750" s="371">
        <f t="shared" si="287"/>
        <v>46402</v>
      </c>
      <c r="S750" s="371">
        <f t="shared" si="287"/>
        <v>46402</v>
      </c>
      <c r="T750" s="371">
        <f t="shared" si="287"/>
        <v>46402</v>
      </c>
      <c r="U750" s="371">
        <f t="shared" si="287"/>
        <v>46402</v>
      </c>
      <c r="V750" s="285"/>
      <c r="W750" s="285"/>
      <c r="X750" s="285"/>
      <c r="Y750" s="285"/>
      <c r="Z750" s="285"/>
      <c r="AA750" s="285"/>
      <c r="AB750" s="285"/>
      <c r="AC750" s="769">
        <f t="shared" si="289"/>
        <v>-43317</v>
      </c>
      <c r="AD750" s="769">
        <f t="shared" si="290"/>
        <v>-43317</v>
      </c>
      <c r="AE750" s="769">
        <f t="shared" si="291"/>
        <v>-43317</v>
      </c>
      <c r="AF750" s="769">
        <f t="shared" si="292"/>
        <v>-43317</v>
      </c>
      <c r="AG750" s="769">
        <f t="shared" si="293"/>
        <v>-43317</v>
      </c>
      <c r="AH750" s="769">
        <f t="shared" si="294"/>
        <v>-43317</v>
      </c>
      <c r="AI750" s="769">
        <f t="shared" si="295"/>
        <v>-43317</v>
      </c>
      <c r="AJ750" s="769">
        <f t="shared" si="296"/>
        <v>2926</v>
      </c>
      <c r="AK750" s="769">
        <f t="shared" si="297"/>
        <v>2926</v>
      </c>
      <c r="AL750" s="769">
        <f t="shared" si="298"/>
        <v>2926</v>
      </c>
      <c r="AM750" s="769">
        <f t="shared" si="299"/>
        <v>2926</v>
      </c>
      <c r="AN750" s="285"/>
      <c r="AO750" s="285"/>
      <c r="AP750" s="285"/>
      <c r="AQ750" s="280"/>
      <c r="AR750" s="267"/>
      <c r="AS750" s="255"/>
      <c r="AT750" s="255"/>
      <c r="AU750" s="255"/>
    </row>
    <row r="751" spans="1:47" ht="5.0999999999999996"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412</v>
      </c>
      <c r="AR751" s="267"/>
      <c r="AS751" s="255"/>
      <c r="AT751" s="255"/>
      <c r="AU751" s="255"/>
    </row>
    <row r="752" spans="1:47" outlineLevel="2" collapsed="1" x14ac:dyDescent="0.25">
      <c r="A752" s="255"/>
      <c r="B752" s="264"/>
      <c r="C752" s="257">
        <f>INT($C$232)+2</f>
        <v>3</v>
      </c>
      <c r="D752" s="280"/>
      <c r="E752" s="335"/>
      <c r="F752" s="335"/>
      <c r="G752" s="280"/>
      <c r="H752" s="572" t="s">
        <v>1100</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25">
      <c r="A753" s="255"/>
      <c r="B753" s="264"/>
      <c r="C753" s="257">
        <f t="shared" ref="C753" si="300">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412</v>
      </c>
      <c r="AR754" s="267"/>
      <c r="AS754" s="255"/>
      <c r="AT754" s="255"/>
      <c r="AU754" s="255"/>
    </row>
    <row r="755" spans="1:47" outlineLevel="2" collapsed="1" x14ac:dyDescent="0.25">
      <c r="A755" s="255"/>
      <c r="B755" s="264"/>
      <c r="C755" s="257">
        <f>INT($C$232)+2</f>
        <v>3</v>
      </c>
      <c r="D755" s="280"/>
      <c r="E755" s="335"/>
      <c r="F755" s="335"/>
      <c r="G755" s="280"/>
      <c r="H755" s="572" t="s">
        <v>618</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25">
      <c r="A756" s="255"/>
      <c r="B756" s="264"/>
      <c r="C756" s="257">
        <f t="shared" ref="C756:C763" si="301">INT($C$232)+3</f>
        <v>4</v>
      </c>
      <c r="D756" s="280"/>
      <c r="E756" s="335"/>
      <c r="F756" s="335"/>
      <c r="G756" s="280"/>
      <c r="H756" s="308" t="s">
        <v>612</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25">
      <c r="A757" s="255"/>
      <c r="B757" s="264"/>
      <c r="C757" s="257">
        <f t="shared" si="301"/>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25">
      <c r="A758" s="255"/>
      <c r="B758" s="264"/>
      <c r="C758" s="257">
        <f t="shared" si="301"/>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25">
      <c r="A759" s="255"/>
      <c r="B759" s="264"/>
      <c r="C759" s="257">
        <f t="shared" si="301"/>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25">
      <c r="A760" s="255"/>
      <c r="B760" s="264"/>
      <c r="C760" s="257">
        <f t="shared" si="301"/>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25">
      <c r="A761" s="255"/>
      <c r="B761" s="264"/>
      <c r="C761" s="257">
        <f t="shared" si="301"/>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25">
      <c r="A762" s="255"/>
      <c r="B762" s="264"/>
      <c r="C762" s="257">
        <f t="shared" si="301"/>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25">
      <c r="A763" s="255"/>
      <c r="B763" s="264"/>
      <c r="C763" s="257">
        <f t="shared" si="301"/>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412</v>
      </c>
      <c r="AR764" s="267"/>
      <c r="AS764" s="255"/>
      <c r="AT764" s="255"/>
      <c r="AU764" s="255"/>
    </row>
    <row r="765" spans="1:47" ht="5.0999999999999996"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120</v>
      </c>
      <c r="AS766" s="255"/>
      <c r="AT766" s="255"/>
      <c r="AU766" s="255"/>
    </row>
    <row r="767" spans="1:47" ht="5.0999999999999996" customHeight="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x14ac:dyDescent="0.25">
      <c r="A773" s="255"/>
      <c r="B773" s="264"/>
      <c r="C773" s="257">
        <v>1.02</v>
      </c>
      <c r="D773" s="268"/>
      <c r="E773" s="328" t="s">
        <v>400</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75" outlineLevel="1" x14ac:dyDescent="0.25">
      <c r="A774" s="255"/>
      <c r="B774" s="264"/>
      <c r="C774" s="257">
        <f>INT($C$773)+1.02</f>
        <v>2.02</v>
      </c>
      <c r="D774" s="268"/>
      <c r="E774" s="328" t="s">
        <v>402</v>
      </c>
      <c r="F774" s="332">
        <v>1</v>
      </c>
      <c r="G774" s="273"/>
      <c r="H774" s="274" t="s">
        <v>619</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2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2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25">
      <c r="A778" s="255"/>
      <c r="B778" s="264"/>
      <c r="C778" s="257">
        <f>INT($C$773)+2</f>
        <v>3</v>
      </c>
      <c r="D778" s="265"/>
      <c r="E778" s="335"/>
      <c r="F778" s="335"/>
      <c r="G778" s="265"/>
      <c r="H778" s="279"/>
      <c r="I778" s="279"/>
      <c r="J778" s="279"/>
      <c r="K778" s="336" t="s">
        <v>442</v>
      </c>
      <c r="L778" s="336"/>
      <c r="M778" s="336"/>
      <c r="N778" s="336" t="s">
        <v>443</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25">
      <c r="A779" s="255"/>
      <c r="B779" s="264"/>
      <c r="C779" s="257">
        <f>INT($C$773)+2</f>
        <v>3</v>
      </c>
      <c r="D779" s="265"/>
      <c r="E779" s="335"/>
      <c r="F779" s="335"/>
      <c r="G779" s="265"/>
      <c r="H779" s="279"/>
      <c r="I779" s="279"/>
      <c r="J779" s="279"/>
      <c r="K779" s="325" t="s">
        <v>14</v>
      </c>
      <c r="L779" s="325" t="s">
        <v>510</v>
      </c>
      <c r="M779" s="325" t="s">
        <v>4</v>
      </c>
      <c r="N779" s="325" t="s">
        <v>531</v>
      </c>
      <c r="O779" s="325" t="s">
        <v>532</v>
      </c>
      <c r="P779" s="325" t="s">
        <v>533</v>
      </c>
      <c r="Q779" s="325" t="s">
        <v>534</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85" customHeight="1" outlineLevel="2" collapsed="1" x14ac:dyDescent="0.25">
      <c r="A780" s="255"/>
      <c r="B780" s="264" t="s">
        <v>405</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25">
      <c r="A782" s="255"/>
      <c r="B782" s="264" t="s">
        <v>406</v>
      </c>
      <c r="C782" s="257">
        <f>INT(MAX($C$784:$C$808))+1</f>
        <v>5</v>
      </c>
      <c r="D782" s="280" t="s">
        <v>407</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25">
      <c r="A783" s="255"/>
      <c r="B783" s="264"/>
      <c r="C783" s="257">
        <f>INT($C$773)+1</f>
        <v>2</v>
      </c>
      <c r="D783" s="280"/>
      <c r="E783" s="335"/>
      <c r="F783" s="335"/>
      <c r="G783" s="280"/>
      <c r="H783" s="338" t="s">
        <v>620</v>
      </c>
      <c r="I783" s="298" t="s">
        <v>621</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hidden="1" customHeight="1" outlineLevel="3" x14ac:dyDescent="0.25">
      <c r="A784" s="255"/>
      <c r="B784" s="264"/>
      <c r="C784" s="257">
        <f>INT($C$773)+3.005</f>
        <v>4.0049999999999999</v>
      </c>
      <c r="D784" s="280" t="s">
        <v>408</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25">
      <c r="A785" s="255"/>
      <c r="B785" s="264"/>
      <c r="C785" s="257">
        <f>INT($C$773)+2</f>
        <v>3</v>
      </c>
      <c r="D785" s="280"/>
      <c r="E785" s="335"/>
      <c r="F785" s="335"/>
      <c r="G785" s="280"/>
      <c r="H785" s="301" t="s">
        <v>622</v>
      </c>
      <c r="I785" s="287"/>
      <c r="J785" s="285"/>
      <c r="K785" s="572" t="s">
        <v>442</v>
      </c>
      <c r="L785" s="307"/>
      <c r="M785" s="307"/>
      <c r="N785" s="287" t="s">
        <v>443</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412</v>
      </c>
      <c r="AR786" s="267"/>
      <c r="AS786" s="255"/>
      <c r="AT786" s="255"/>
      <c r="AU786" s="255"/>
    </row>
    <row r="787" spans="1:47" outlineLevel="1" x14ac:dyDescent="0.25">
      <c r="A787" s="255"/>
      <c r="B787" s="264"/>
      <c r="C787" s="257">
        <f>INT($C$773)+1</f>
        <v>2</v>
      </c>
      <c r="D787" s="280"/>
      <c r="E787" s="335"/>
      <c r="F787" s="335"/>
      <c r="G787" s="280"/>
      <c r="H787" s="338" t="s">
        <v>623</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hidden="1" customHeight="1" outlineLevel="3" x14ac:dyDescent="0.25">
      <c r="A788" s="255"/>
      <c r="B788" s="264"/>
      <c r="C788" s="257">
        <f>INT($C$773)+3.005</f>
        <v>4.0049999999999999</v>
      </c>
      <c r="D788" s="280" t="s">
        <v>408</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25">
      <c r="A789" s="255"/>
      <c r="B789" s="264"/>
      <c r="C789" s="257">
        <f>INT($C$773)+2</f>
        <v>3</v>
      </c>
      <c r="D789" s="280"/>
      <c r="E789" s="335"/>
      <c r="F789" s="335"/>
      <c r="G789" s="280"/>
      <c r="H789" s="348" t="s">
        <v>586</v>
      </c>
      <c r="I789" s="308" t="s">
        <v>624</v>
      </c>
      <c r="J789" s="308"/>
      <c r="K789" s="308" t="s">
        <v>625</v>
      </c>
      <c r="L789" s="308"/>
      <c r="M789" s="308"/>
      <c r="N789" s="399"/>
      <c r="O789" s="399" t="s">
        <v>1119</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25">
      <c r="A790" s="255"/>
      <c r="B790" s="264"/>
      <c r="C790" s="257">
        <f t="shared" ref="C790:C807" si="302">INT($C$773)+3</f>
        <v>4</v>
      </c>
      <c r="D790" s="280"/>
      <c r="E790" s="335">
        <v>0</v>
      </c>
      <c r="F790" s="335"/>
      <c r="G790" s="280"/>
      <c r="H790" s="301" t="str">
        <f>H$251</f>
        <v>Aut</v>
      </c>
      <c r="I790" s="412">
        <v>2</v>
      </c>
      <c r="J790" s="412"/>
      <c r="K790" s="371">
        <f t="shared" ref="K790:M792" si="303">INDEX($K$679:$M$750,($E790*i_s_len+$I790)*i_x_len+1,0)</f>
        <v>44515</v>
      </c>
      <c r="L790" s="371">
        <f t="shared" si="303"/>
        <v>44515</v>
      </c>
      <c r="M790" s="371">
        <f t="shared" si="303"/>
        <v>44515</v>
      </c>
      <c r="N790" s="399"/>
      <c r="O790" s="769">
        <f t="shared" ref="O790:Q792" si="304">MIN(363,INT((K790 - DATE(YEAR(K790),1,1))))+364*(YEAR(K790)-i_startyear)</f>
        <v>1046</v>
      </c>
      <c r="P790" s="769">
        <f t="shared" si="304"/>
        <v>1046</v>
      </c>
      <c r="Q790" s="769">
        <f t="shared" si="304"/>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25">
      <c r="A791" s="255"/>
      <c r="B791" s="264"/>
      <c r="C791" s="257">
        <f t="shared" si="302"/>
        <v>4</v>
      </c>
      <c r="D791" s="280"/>
      <c r="E791" s="335">
        <v>1</v>
      </c>
      <c r="F791" s="335"/>
      <c r="G791" s="280"/>
      <c r="H791" s="301" t="str">
        <f>H$252</f>
        <v>Win</v>
      </c>
      <c r="I791" s="412">
        <v>2</v>
      </c>
      <c r="J791" s="412"/>
      <c r="K791" s="371">
        <f t="shared" si="303"/>
        <v>44545</v>
      </c>
      <c r="L791" s="371">
        <f t="shared" si="303"/>
        <v>44545</v>
      </c>
      <c r="M791" s="371">
        <f t="shared" si="303"/>
        <v>44545</v>
      </c>
      <c r="N791" s="285"/>
      <c r="O791" s="769">
        <f t="shared" si="304"/>
        <v>1076</v>
      </c>
      <c r="P791" s="769">
        <f t="shared" si="304"/>
        <v>1076</v>
      </c>
      <c r="Q791" s="769">
        <f t="shared" si="304"/>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25">
      <c r="A792" s="255"/>
      <c r="B792" s="264"/>
      <c r="C792" s="257">
        <f t="shared" si="302"/>
        <v>4</v>
      </c>
      <c r="D792" s="280"/>
      <c r="E792" s="335">
        <v>2</v>
      </c>
      <c r="F792" s="335"/>
      <c r="G792" s="280"/>
      <c r="H792" s="301" t="str">
        <f>H$253</f>
        <v>Spr</v>
      </c>
      <c r="I792" s="412">
        <v>2</v>
      </c>
      <c r="J792" s="412"/>
      <c r="K792" s="371">
        <f t="shared" si="303"/>
        <v>44576</v>
      </c>
      <c r="L792" s="371">
        <f t="shared" si="303"/>
        <v>44576</v>
      </c>
      <c r="M792" s="371">
        <f t="shared" si="303"/>
        <v>44576</v>
      </c>
      <c r="N792" s="285"/>
      <c r="O792" s="769">
        <f t="shared" si="304"/>
        <v>1106</v>
      </c>
      <c r="P792" s="769">
        <f t="shared" si="304"/>
        <v>1106</v>
      </c>
      <c r="Q792" s="769">
        <f t="shared" si="304"/>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25">
      <c r="A793" s="255"/>
      <c r="B793" s="264"/>
      <c r="C793" s="257">
        <f t="shared" si="302"/>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25">
      <c r="A794" s="255"/>
      <c r="B794" s="264"/>
      <c r="C794" s="257">
        <f t="shared" si="302"/>
        <v>4</v>
      </c>
      <c r="D794" s="280"/>
      <c r="E794" s="335"/>
      <c r="F794" s="335"/>
      <c r="G794" s="280"/>
      <c r="H794" s="285"/>
      <c r="I794" s="308" t="s">
        <v>626</v>
      </c>
      <c r="J794" s="307"/>
      <c r="K794" s="308" t="s">
        <v>627</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25">
      <c r="A795" s="255"/>
      <c r="B795" s="264"/>
      <c r="C795" s="257">
        <f t="shared" si="302"/>
        <v>4</v>
      </c>
      <c r="D795" s="280"/>
      <c r="E795" s="335">
        <v>0</v>
      </c>
      <c r="F795" s="335"/>
      <c r="G795" s="280"/>
      <c r="H795" s="301" t="str">
        <f>H$251</f>
        <v>Aut</v>
      </c>
      <c r="I795" s="412">
        <v>5</v>
      </c>
      <c r="J795" s="412"/>
      <c r="K795" s="371">
        <f t="shared" ref="K795:M797" si="305">INDEX($K$679:$M$750,($E795*i_s_len+$I795)*i_x_len+1,0)</f>
        <v>45611</v>
      </c>
      <c r="L795" s="371">
        <f t="shared" si="305"/>
        <v>45611</v>
      </c>
      <c r="M795" s="371">
        <f t="shared" si="305"/>
        <v>45611</v>
      </c>
      <c r="N795" s="285"/>
      <c r="O795" s="769">
        <f t="shared" ref="O795:Q797" si="306">MIN(363,INT((K795 - DATE(YEAR(K795),1,1))))+364*(YEAR(K795)-i_startyear)</f>
        <v>2139</v>
      </c>
      <c r="P795" s="769">
        <f t="shared" si="306"/>
        <v>2139</v>
      </c>
      <c r="Q795" s="769">
        <f t="shared" si="306"/>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25">
      <c r="A796" s="255"/>
      <c r="B796" s="264"/>
      <c r="C796" s="257">
        <f t="shared" si="302"/>
        <v>4</v>
      </c>
      <c r="D796" s="280"/>
      <c r="E796" s="335">
        <v>1</v>
      </c>
      <c r="F796" s="335"/>
      <c r="G796" s="280"/>
      <c r="H796" s="301" t="str">
        <f>H$252</f>
        <v>Win</v>
      </c>
      <c r="I796" s="412">
        <v>5</v>
      </c>
      <c r="J796" s="412"/>
      <c r="K796" s="371">
        <f t="shared" si="305"/>
        <v>45641</v>
      </c>
      <c r="L796" s="371">
        <f t="shared" si="305"/>
        <v>45641</v>
      </c>
      <c r="M796" s="371">
        <f t="shared" si="305"/>
        <v>45641</v>
      </c>
      <c r="N796" s="285"/>
      <c r="O796" s="769">
        <f t="shared" si="306"/>
        <v>2169</v>
      </c>
      <c r="P796" s="769">
        <f t="shared" si="306"/>
        <v>2169</v>
      </c>
      <c r="Q796" s="769">
        <f t="shared" si="306"/>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25">
      <c r="A797" s="255"/>
      <c r="B797" s="264"/>
      <c r="C797" s="257">
        <f t="shared" si="302"/>
        <v>4</v>
      </c>
      <c r="D797" s="280"/>
      <c r="E797" s="335">
        <v>2</v>
      </c>
      <c r="F797" s="335"/>
      <c r="G797" s="280"/>
      <c r="H797" s="301" t="str">
        <f>H$253</f>
        <v>Spr</v>
      </c>
      <c r="I797" s="412">
        <v>5</v>
      </c>
      <c r="J797" s="412"/>
      <c r="K797" s="371">
        <f t="shared" si="305"/>
        <v>45672</v>
      </c>
      <c r="L797" s="371">
        <f t="shared" si="305"/>
        <v>45672</v>
      </c>
      <c r="M797" s="371">
        <f t="shared" si="305"/>
        <v>45672</v>
      </c>
      <c r="N797" s="285"/>
      <c r="O797" s="769">
        <f t="shared" si="306"/>
        <v>2198</v>
      </c>
      <c r="P797" s="769">
        <f t="shared" si="306"/>
        <v>2198</v>
      </c>
      <c r="Q797" s="769">
        <f t="shared" si="306"/>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25">
      <c r="A798" s="255"/>
      <c r="B798" s="264"/>
      <c r="C798" s="257">
        <f t="shared" si="302"/>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25">
      <c r="A799" s="255"/>
      <c r="B799" s="264"/>
      <c r="C799" s="257">
        <f t="shared" si="302"/>
        <v>4</v>
      </c>
      <c r="D799" s="280"/>
      <c r="E799" s="335"/>
      <c r="F799" s="335"/>
      <c r="G799" s="280"/>
      <c r="H799" s="285"/>
      <c r="I799" s="285"/>
      <c r="J799" s="285"/>
      <c r="K799" s="308" t="s">
        <v>740</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25">
      <c r="A800" s="255"/>
      <c r="B800" s="264"/>
      <c r="C800" s="257">
        <f t="shared" si="302"/>
        <v>4</v>
      </c>
      <c r="D800" s="280"/>
      <c r="E800" s="335"/>
      <c r="F800" s="335"/>
      <c r="G800" s="280"/>
      <c r="H800" s="301" t="str">
        <f>H$251</f>
        <v>Aut</v>
      </c>
      <c r="I800" s="285"/>
      <c r="J800" s="285"/>
      <c r="K800" s="471">
        <v>1550</v>
      </c>
      <c r="L800" s="471">
        <v>1550</v>
      </c>
      <c r="M800" s="471">
        <v>1550</v>
      </c>
      <c r="N800" s="285"/>
      <c r="O800" s="285" t="s">
        <v>750</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25">
      <c r="A801" s="255"/>
      <c r="B801" s="264"/>
      <c r="C801" s="257">
        <f t="shared" si="302"/>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25">
      <c r="A802" s="255"/>
      <c r="B802" s="264"/>
      <c r="C802" s="257">
        <f t="shared" si="302"/>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25">
      <c r="A803" s="255"/>
      <c r="B803" s="264"/>
      <c r="C803" s="257">
        <f t="shared" si="302"/>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25">
      <c r="A804" s="255"/>
      <c r="B804" s="264"/>
      <c r="C804" s="257">
        <f t="shared" si="302"/>
        <v>4</v>
      </c>
      <c r="D804" s="280"/>
      <c r="E804" s="335"/>
      <c r="F804" s="335"/>
      <c r="G804" s="280"/>
      <c r="H804" s="285"/>
      <c r="I804" s="285"/>
      <c r="J804" s="285"/>
      <c r="K804" s="308" t="s">
        <v>628</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25">
      <c r="A805" s="255"/>
      <c r="B805" s="264"/>
      <c r="C805" s="257">
        <f t="shared" si="302"/>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25">
      <c r="A806" s="255"/>
      <c r="B806" s="264"/>
      <c r="C806" s="257">
        <f t="shared" si="302"/>
        <v>4</v>
      </c>
      <c r="D806" s="280"/>
      <c r="E806" s="335"/>
      <c r="F806" s="335"/>
      <c r="G806" s="280"/>
      <c r="H806" s="301" t="str">
        <f>H$252</f>
        <v>Win</v>
      </c>
      <c r="I806" s="285"/>
      <c r="J806" s="285"/>
      <c r="K806" s="413">
        <f t="shared" ref="K806:M807" si="307">(K796-K791)/30.5</f>
        <v>35.934426229508198</v>
      </c>
      <c r="L806" s="413">
        <f t="shared" si="307"/>
        <v>35.934426229508198</v>
      </c>
      <c r="M806" s="413">
        <f t="shared" si="307"/>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25">
      <c r="A807" s="255"/>
      <c r="B807" s="264"/>
      <c r="C807" s="257">
        <f t="shared" si="302"/>
        <v>4</v>
      </c>
      <c r="D807" s="280"/>
      <c r="E807" s="335"/>
      <c r="F807" s="335"/>
      <c r="G807" s="280"/>
      <c r="H807" s="301" t="str">
        <f>H$253</f>
        <v>Spr</v>
      </c>
      <c r="I807" s="285"/>
      <c r="J807" s="285"/>
      <c r="K807" s="413">
        <f t="shared" si="307"/>
        <v>35.934426229508198</v>
      </c>
      <c r="L807" s="413">
        <f t="shared" si="307"/>
        <v>35.934426229508198</v>
      </c>
      <c r="M807" s="413">
        <f t="shared" si="307"/>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412</v>
      </c>
      <c r="AR808" s="267"/>
      <c r="AS808" s="255"/>
      <c r="AT808" s="255"/>
      <c r="AU808" s="255"/>
    </row>
    <row r="809" spans="1:47" ht="5.0999999999999996"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120</v>
      </c>
      <c r="AS810" s="255"/>
      <c r="AT810" s="255"/>
      <c r="AU810" s="255"/>
    </row>
    <row r="811" spans="1:47" ht="5.0999999999999996" customHeight="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x14ac:dyDescent="0.25">
      <c r="A817" s="255"/>
      <c r="B817" s="264"/>
      <c r="C817" s="257">
        <v>1.02</v>
      </c>
      <c r="D817" s="268"/>
      <c r="E817" s="328" t="s">
        <v>400</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7.5" outlineLevel="1" x14ac:dyDescent="0.25">
      <c r="A818" s="255"/>
      <c r="B818" s="264"/>
      <c r="C818" s="257">
        <f>INT($C$817)+1.02</f>
        <v>2.02</v>
      </c>
      <c r="D818" s="268"/>
      <c r="E818" s="328" t="s">
        <v>402</v>
      </c>
      <c r="F818" s="332">
        <v>1</v>
      </c>
      <c r="G818" s="273"/>
      <c r="H818" s="414" t="s">
        <v>629</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2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2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25">
      <c r="A822" s="255"/>
      <c r="B822" s="264"/>
      <c r="C822" s="257">
        <f>INT($C$817)+2</f>
        <v>3</v>
      </c>
      <c r="D822" s="265"/>
      <c r="E822" s="335"/>
      <c r="F822" s="335"/>
      <c r="G822" s="265"/>
      <c r="H822" s="279"/>
      <c r="I822" s="279"/>
      <c r="J822" s="279"/>
      <c r="K822" s="336" t="s">
        <v>445</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25">
      <c r="A823" s="255"/>
      <c r="B823" s="264"/>
      <c r="C823" s="257">
        <f>INT($C$817)+2</f>
        <v>3</v>
      </c>
      <c r="D823" s="265"/>
      <c r="E823" s="335"/>
      <c r="F823" s="335"/>
      <c r="G823" s="265"/>
      <c r="H823" s="279"/>
      <c r="I823" s="279"/>
      <c r="J823" s="279"/>
      <c r="K823" s="325" t="s">
        <v>511</v>
      </c>
      <c r="L823" s="325" t="s">
        <v>512</v>
      </c>
      <c r="M823" s="325" t="s">
        <v>513</v>
      </c>
      <c r="N823" s="325" t="s">
        <v>514</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308">L823</f>
        <v>BBM</v>
      </c>
      <c r="AA823" s="279" t="str">
        <f t="shared" si="308"/>
        <v>BBT</v>
      </c>
      <c r="AB823" s="279" t="str">
        <f t="shared" si="308"/>
        <v>BMT</v>
      </c>
      <c r="AC823" s="279" t="str">
        <f t="shared" si="308"/>
        <v>BBB</v>
      </c>
      <c r="AD823" s="279" t="str">
        <f t="shared" si="308"/>
        <v>BBM</v>
      </c>
      <c r="AE823" s="279" t="str">
        <f t="shared" si="308"/>
        <v>BBT</v>
      </c>
      <c r="AF823" s="279" t="str">
        <f t="shared" si="308"/>
        <v>BMT</v>
      </c>
      <c r="AG823" s="279"/>
      <c r="AH823" s="279"/>
      <c r="AI823" s="279"/>
      <c r="AJ823" s="279"/>
      <c r="AK823" s="279"/>
      <c r="AL823" s="279"/>
      <c r="AM823" s="279"/>
      <c r="AN823" s="279"/>
      <c r="AO823" s="279"/>
      <c r="AP823" s="279"/>
      <c r="AQ823" s="265"/>
      <c r="AR823" s="267"/>
      <c r="AS823" s="255"/>
      <c r="AT823" s="255"/>
      <c r="AU823" s="255"/>
    </row>
    <row r="824" spans="1:47" ht="11.85" customHeight="1" outlineLevel="2" collapsed="1" x14ac:dyDescent="0.25">
      <c r="A824" s="255"/>
      <c r="B824" s="264" t="s">
        <v>405</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25">
      <c r="A826" s="255"/>
      <c r="B826" s="264" t="s">
        <v>406</v>
      </c>
      <c r="C826" s="257">
        <f>INT(MAX($C$836:$C$866))+1</f>
        <v>6</v>
      </c>
      <c r="D826" s="280" t="s">
        <v>407</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25">
      <c r="A827" s="255"/>
      <c r="B827" s="264"/>
      <c r="C827" s="257">
        <f>INT($C$817)+1</f>
        <v>2</v>
      </c>
      <c r="D827" s="280"/>
      <c r="E827" s="335"/>
      <c r="F827" s="335"/>
      <c r="G827" s="280"/>
      <c r="H827" s="338" t="s">
        <v>630</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hidden="1" customHeight="1" outlineLevel="3" x14ac:dyDescent="0.25">
      <c r="A828" s="255"/>
      <c r="B828" s="264"/>
      <c r="C828" s="257">
        <f>INT($C$817)+3.005</f>
        <v>4.0049999999999999</v>
      </c>
      <c r="D828" s="280" t="s">
        <v>408</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25">
      <c r="A829" s="255"/>
      <c r="B829" s="264"/>
      <c r="C829" s="257">
        <f>INT($C$817)+2</f>
        <v>3</v>
      </c>
      <c r="D829" s="280"/>
      <c r="E829" s="335"/>
      <c r="F829" s="335"/>
      <c r="G829" s="280"/>
      <c r="H829" s="572" t="s">
        <v>1104</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25">
      <c r="A830" s="255"/>
      <c r="B830" s="264"/>
      <c r="C830" s="257">
        <f>INT($C$817)+2</f>
        <v>3</v>
      </c>
      <c r="D830" s="280"/>
      <c r="E830" s="335"/>
      <c r="F830" s="335"/>
      <c r="G830" s="280"/>
      <c r="H830" s="381"/>
      <c r="I830" s="416" t="s">
        <v>632</v>
      </c>
      <c r="J830" s="381" t="s">
        <v>633</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5"/>
      <c r="F831" s="335"/>
      <c r="G831" s="280"/>
      <c r="H831" s="417"/>
      <c r="I831" s="418">
        <v>0</v>
      </c>
      <c r="J831" s="418" t="s">
        <v>635</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25">
      <c r="A832" s="255"/>
      <c r="B832" s="264"/>
      <c r="C832" s="257">
        <f>INT($C$817)+4</f>
        <v>5</v>
      </c>
      <c r="D832" s="280"/>
      <c r="E832" s="335"/>
      <c r="F832" s="335"/>
      <c r="G832" s="280"/>
      <c r="H832" s="301"/>
      <c r="I832" s="307">
        <v>1</v>
      </c>
      <c r="J832" s="301" t="s">
        <v>636</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25">
      <c r="A833" s="255"/>
      <c r="B833" s="264"/>
      <c r="C833" s="257">
        <f>INT($C$817)+4</f>
        <v>5</v>
      </c>
      <c r="D833" s="280"/>
      <c r="E833" s="335"/>
      <c r="F833" s="335"/>
      <c r="G833" s="280"/>
      <c r="H833" s="301"/>
      <c r="I833" s="307">
        <v>2</v>
      </c>
      <c r="J833" s="301" t="s">
        <v>637</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412</v>
      </c>
      <c r="AR834" s="267"/>
      <c r="AS834" s="255"/>
      <c r="AT834" s="255"/>
      <c r="AU834" s="255"/>
    </row>
    <row r="835" spans="1:47" outlineLevel="1" x14ac:dyDescent="0.25">
      <c r="A835" s="255"/>
      <c r="B835" s="264"/>
      <c r="C835" s="257">
        <f>INT($C$817)+1</f>
        <v>2</v>
      </c>
      <c r="D835" s="280"/>
      <c r="E835" s="335"/>
      <c r="F835" s="335"/>
      <c r="G835" s="280"/>
      <c r="H835" s="338" t="s">
        <v>638</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hidden="1" customHeight="1" outlineLevel="3" x14ac:dyDescent="0.25">
      <c r="A836" s="255"/>
      <c r="B836" s="264"/>
      <c r="C836" s="257">
        <f>INT($C$817)+3.005</f>
        <v>4.0049999999999999</v>
      </c>
      <c r="D836" s="280" t="s">
        <v>408</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25">
      <c r="A837" s="255"/>
      <c r="B837" s="264"/>
      <c r="C837" s="257">
        <f>INT($C$817)+2</f>
        <v>3</v>
      </c>
      <c r="D837" s="280"/>
      <c r="E837" s="335"/>
      <c r="F837" s="335"/>
      <c r="G837" s="280"/>
      <c r="H837" s="572" t="s">
        <v>1103</v>
      </c>
      <c r="I837" s="285"/>
      <c r="J837" s="285"/>
      <c r="K837" s="301">
        <f>i_s_len</f>
        <v>8</v>
      </c>
      <c r="L837" s="288">
        <v>3</v>
      </c>
      <c r="M837" s="285"/>
      <c r="N837" s="286" t="s">
        <v>639</v>
      </c>
      <c r="O837" s="285"/>
      <c r="P837" s="285"/>
      <c r="Q837" s="285"/>
      <c r="R837" s="285"/>
      <c r="S837" s="285"/>
      <c r="T837" s="285"/>
      <c r="U837" s="285"/>
      <c r="V837" s="285"/>
      <c r="W837" s="285"/>
      <c r="X837" s="285"/>
      <c r="Y837" s="415" t="s">
        <v>631</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25">
      <c r="A838" s="255"/>
      <c r="B838" s="264"/>
      <c r="C838" s="257">
        <f>INT($C$817)+2</f>
        <v>3</v>
      </c>
      <c r="D838" s="280"/>
      <c r="E838" s="335"/>
      <c r="F838" s="335"/>
      <c r="G838" s="280"/>
      <c r="H838" s="381" t="s">
        <v>640</v>
      </c>
      <c r="I838" s="381" t="s">
        <v>632</v>
      </c>
      <c r="J838" s="381" t="s">
        <v>633</v>
      </c>
      <c r="K838" s="349" t="s">
        <v>1193</v>
      </c>
      <c r="L838" s="349"/>
      <c r="M838" s="349"/>
      <c r="N838" s="349"/>
      <c r="O838" s="349" t="s">
        <v>634</v>
      </c>
      <c r="P838" s="349"/>
      <c r="Q838" s="349"/>
      <c r="R838" s="349"/>
      <c r="S838" s="285"/>
      <c r="T838" s="285"/>
      <c r="U838" s="285"/>
      <c r="V838" s="285"/>
      <c r="W838" s="285"/>
      <c r="X838" s="285"/>
      <c r="Y838" s="420" t="s">
        <v>1193</v>
      </c>
      <c r="Z838" s="420"/>
      <c r="AA838" s="420"/>
      <c r="AB838" s="420"/>
      <c r="AC838" s="420" t="s">
        <v>634</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309">INT($C$817)+4</f>
        <v>5</v>
      </c>
      <c r="D839" s="280"/>
      <c r="E839" s="335"/>
      <c r="F839" s="335"/>
      <c r="G839" s="280"/>
      <c r="H839" s="417" t="s">
        <v>641</v>
      </c>
      <c r="I839" s="418">
        <v>0</v>
      </c>
      <c r="J839" s="418" t="s">
        <v>642</v>
      </c>
      <c r="K839" s="421"/>
      <c r="L839" s="421"/>
      <c r="M839" s="421"/>
      <c r="N839" s="421"/>
      <c r="O839" s="422"/>
      <c r="P839" s="422"/>
      <c r="Q839" s="422"/>
      <c r="R839" s="422"/>
      <c r="S839" s="738" t="s">
        <v>1101</v>
      </c>
      <c r="T839" s="285"/>
      <c r="U839" s="285"/>
      <c r="V839" s="285"/>
      <c r="W839" s="285"/>
      <c r="X839" s="285"/>
      <c r="Y839" s="423">
        <f>364*10</f>
        <v>3640</v>
      </c>
      <c r="Z839" s="423">
        <f t="shared" ref="Z839:AB847" si="310">364*10</f>
        <v>3640</v>
      </c>
      <c r="AA839" s="423">
        <f t="shared" si="310"/>
        <v>3640</v>
      </c>
      <c r="AB839" s="423">
        <f t="shared" si="310"/>
        <v>3640</v>
      </c>
      <c r="AC839" s="423">
        <v>10000</v>
      </c>
      <c r="AD839" s="423">
        <v>10000</v>
      </c>
      <c r="AE839" s="423">
        <v>10000</v>
      </c>
      <c r="AF839" s="423">
        <v>10000</v>
      </c>
      <c r="AG839" s="423"/>
      <c r="AH839" s="423"/>
      <c r="AI839" s="423"/>
      <c r="AJ839" s="423"/>
      <c r="AK839" s="423"/>
      <c r="AL839" s="423"/>
      <c r="AM839" s="423"/>
      <c r="AN839" s="423"/>
      <c r="AO839" s="810"/>
      <c r="AP839" s="810"/>
      <c r="AQ839" s="280"/>
      <c r="AR839" s="267"/>
      <c r="AS839" s="255"/>
      <c r="AT839" s="255"/>
      <c r="AU839" s="255"/>
    </row>
    <row r="840" spans="1:47" hidden="1" outlineLevel="4" x14ac:dyDescent="0.25">
      <c r="A840" s="255"/>
      <c r="B840" s="264"/>
      <c r="C840" s="257">
        <f t="shared" si="309"/>
        <v>5</v>
      </c>
      <c r="D840" s="280"/>
      <c r="E840" s="335"/>
      <c r="F840" s="335"/>
      <c r="G840" s="280"/>
      <c r="H840" s="301" t="s">
        <v>643</v>
      </c>
      <c r="I840" s="307"/>
      <c r="J840" s="301" t="s">
        <v>644</v>
      </c>
      <c r="K840" s="411"/>
      <c r="L840" s="411"/>
      <c r="M840" s="411"/>
      <c r="N840" s="411"/>
      <c r="O840" s="411"/>
      <c r="P840" s="411"/>
      <c r="Q840" s="411"/>
      <c r="R840" s="411"/>
      <c r="S840" s="285"/>
      <c r="T840" s="285"/>
      <c r="U840" s="285"/>
      <c r="V840" s="285"/>
      <c r="W840" s="285"/>
      <c r="X840" s="285"/>
      <c r="Y840" s="423">
        <f t="shared" ref="Y840:Y847" si="311">364*10</f>
        <v>3640</v>
      </c>
      <c r="Z840" s="423">
        <f t="shared" si="310"/>
        <v>3640</v>
      </c>
      <c r="AA840" s="423">
        <f t="shared" si="310"/>
        <v>3640</v>
      </c>
      <c r="AB840" s="423">
        <f t="shared" si="310"/>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25">
      <c r="A841" s="255"/>
      <c r="B841" s="264"/>
      <c r="C841" s="257">
        <f t="shared" si="309"/>
        <v>5</v>
      </c>
      <c r="D841" s="280"/>
      <c r="E841" s="335"/>
      <c r="F841" s="335"/>
      <c r="G841" s="280"/>
      <c r="H841" s="301" t="s">
        <v>645</v>
      </c>
      <c r="I841" s="307"/>
      <c r="J841" s="301" t="s">
        <v>644</v>
      </c>
      <c r="K841" s="411"/>
      <c r="L841" s="411"/>
      <c r="M841" s="411"/>
      <c r="N841" s="411"/>
      <c r="O841" s="411"/>
      <c r="P841" s="411"/>
      <c r="Q841" s="411"/>
      <c r="R841" s="411"/>
      <c r="S841" s="285"/>
      <c r="T841" s="285"/>
      <c r="U841" s="285"/>
      <c r="V841" s="285"/>
      <c r="W841" s="285"/>
      <c r="X841" s="285"/>
      <c r="Y841" s="423">
        <f t="shared" si="311"/>
        <v>3640</v>
      </c>
      <c r="Z841" s="423">
        <f t="shared" si="310"/>
        <v>3640</v>
      </c>
      <c r="AA841" s="423">
        <f t="shared" si="310"/>
        <v>3640</v>
      </c>
      <c r="AB841" s="423">
        <f t="shared" si="310"/>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25">
      <c r="A842" s="255"/>
      <c r="B842" s="264"/>
      <c r="C842" s="257">
        <f t="shared" si="309"/>
        <v>5</v>
      </c>
      <c r="D842" s="280"/>
      <c r="E842" s="335"/>
      <c r="F842" s="335"/>
      <c r="G842" s="280"/>
      <c r="H842" s="301">
        <v>3</v>
      </c>
      <c r="I842" s="307"/>
      <c r="J842" s="301" t="s">
        <v>644</v>
      </c>
      <c r="K842" s="411"/>
      <c r="L842" s="411"/>
      <c r="M842" s="411"/>
      <c r="N842" s="411"/>
      <c r="O842" s="411"/>
      <c r="P842" s="411"/>
      <c r="Q842" s="411"/>
      <c r="R842" s="411"/>
      <c r="S842" s="285"/>
      <c r="T842" s="285"/>
      <c r="U842" s="285"/>
      <c r="V842" s="285"/>
      <c r="W842" s="285"/>
      <c r="X842" s="285"/>
      <c r="Y842" s="423">
        <f t="shared" si="311"/>
        <v>3640</v>
      </c>
      <c r="Z842" s="423">
        <f t="shared" si="310"/>
        <v>3640</v>
      </c>
      <c r="AA842" s="423">
        <f t="shared" si="310"/>
        <v>3640</v>
      </c>
      <c r="AB842" s="423">
        <f t="shared" si="310"/>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25">
      <c r="A843" s="255"/>
      <c r="B843" s="264"/>
      <c r="C843" s="257">
        <f t="shared" si="309"/>
        <v>5</v>
      </c>
      <c r="D843" s="280"/>
      <c r="E843" s="335"/>
      <c r="F843" s="335"/>
      <c r="G843" s="280"/>
      <c r="H843" s="301">
        <v>4</v>
      </c>
      <c r="I843" s="307"/>
      <c r="J843" s="301" t="s">
        <v>644</v>
      </c>
      <c r="K843" s="411"/>
      <c r="L843" s="411"/>
      <c r="M843" s="411"/>
      <c r="N843" s="411"/>
      <c r="O843" s="411"/>
      <c r="P843" s="411"/>
      <c r="Q843" s="411"/>
      <c r="R843" s="411"/>
      <c r="S843" s="285"/>
      <c r="T843" s="285"/>
      <c r="U843" s="285"/>
      <c r="V843" s="285"/>
      <c r="W843" s="285"/>
      <c r="X843" s="285"/>
      <c r="Y843" s="423">
        <f t="shared" si="311"/>
        <v>3640</v>
      </c>
      <c r="Z843" s="423">
        <f t="shared" si="310"/>
        <v>3640</v>
      </c>
      <c r="AA843" s="423">
        <f t="shared" si="310"/>
        <v>3640</v>
      </c>
      <c r="AB843" s="423">
        <f t="shared" si="310"/>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25">
      <c r="A844" s="255"/>
      <c r="B844" s="264"/>
      <c r="C844" s="257">
        <f t="shared" si="309"/>
        <v>5</v>
      </c>
      <c r="D844" s="280"/>
      <c r="E844" s="335"/>
      <c r="F844" s="335"/>
      <c r="G844" s="280"/>
      <c r="H844" s="301">
        <v>5</v>
      </c>
      <c r="I844" s="307"/>
      <c r="J844" s="301" t="s">
        <v>644</v>
      </c>
      <c r="K844" s="411"/>
      <c r="L844" s="411"/>
      <c r="M844" s="411"/>
      <c r="N844" s="411"/>
      <c r="O844" s="411"/>
      <c r="P844" s="411"/>
      <c r="Q844" s="411"/>
      <c r="R844" s="411"/>
      <c r="S844" s="285"/>
      <c r="T844" s="285"/>
      <c r="U844" s="285"/>
      <c r="V844" s="285"/>
      <c r="W844" s="285"/>
      <c r="X844" s="285"/>
      <c r="Y844" s="423">
        <f t="shared" si="311"/>
        <v>3640</v>
      </c>
      <c r="Z844" s="423">
        <f t="shared" si="310"/>
        <v>3640</v>
      </c>
      <c r="AA844" s="423">
        <f t="shared" si="310"/>
        <v>3640</v>
      </c>
      <c r="AB844" s="423">
        <f t="shared" si="310"/>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25">
      <c r="A845" s="255"/>
      <c r="B845" s="264"/>
      <c r="C845" s="257">
        <f t="shared" si="309"/>
        <v>5</v>
      </c>
      <c r="D845" s="280"/>
      <c r="E845" s="335"/>
      <c r="F845" s="335"/>
      <c r="G845" s="280"/>
      <c r="H845" s="301">
        <v>6</v>
      </c>
      <c r="I845" s="307"/>
      <c r="J845" s="301" t="s">
        <v>644</v>
      </c>
      <c r="K845" s="411"/>
      <c r="L845" s="411"/>
      <c r="M845" s="411"/>
      <c r="N845" s="411"/>
      <c r="O845" s="411"/>
      <c r="P845" s="411"/>
      <c r="Q845" s="411"/>
      <c r="R845" s="411"/>
      <c r="S845" s="285"/>
      <c r="T845" s="285"/>
      <c r="U845" s="285"/>
      <c r="V845" s="285"/>
      <c r="W845" s="285"/>
      <c r="X845" s="285"/>
      <c r="Y845" s="423">
        <f t="shared" si="311"/>
        <v>3640</v>
      </c>
      <c r="Z845" s="423">
        <f t="shared" si="310"/>
        <v>3640</v>
      </c>
      <c r="AA845" s="423">
        <f t="shared" si="310"/>
        <v>3640</v>
      </c>
      <c r="AB845" s="423">
        <f t="shared" si="310"/>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25">
      <c r="A846" s="255"/>
      <c r="B846" s="264"/>
      <c r="C846" s="257">
        <f t="shared" si="309"/>
        <v>5</v>
      </c>
      <c r="D846" s="280"/>
      <c r="E846" s="335"/>
      <c r="F846" s="335"/>
      <c r="G846" s="280"/>
      <c r="H846" s="301">
        <v>7</v>
      </c>
      <c r="I846" s="307"/>
      <c r="J846" s="301" t="s">
        <v>644</v>
      </c>
      <c r="K846" s="411"/>
      <c r="L846" s="411"/>
      <c r="M846" s="411"/>
      <c r="N846" s="411"/>
      <c r="O846" s="411"/>
      <c r="P846" s="411"/>
      <c r="Q846" s="411"/>
      <c r="R846" s="411"/>
      <c r="S846" s="285"/>
      <c r="T846" s="285"/>
      <c r="U846" s="285"/>
      <c r="V846" s="285"/>
      <c r="W846" s="285"/>
      <c r="X846" s="285"/>
      <c r="Y846" s="423">
        <f t="shared" si="311"/>
        <v>3640</v>
      </c>
      <c r="Z846" s="423">
        <f t="shared" si="310"/>
        <v>3640</v>
      </c>
      <c r="AA846" s="423">
        <f t="shared" si="310"/>
        <v>3640</v>
      </c>
      <c r="AB846" s="423">
        <f t="shared" si="310"/>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25">
      <c r="A847" s="255"/>
      <c r="B847" s="264"/>
      <c r="C847" s="257">
        <f t="shared" si="309"/>
        <v>5</v>
      </c>
      <c r="D847" s="280"/>
      <c r="E847" s="335"/>
      <c r="F847" s="335"/>
      <c r="G847" s="280"/>
      <c r="H847" s="425">
        <v>8</v>
      </c>
      <c r="I847" s="426"/>
      <c r="J847" s="425" t="s">
        <v>644</v>
      </c>
      <c r="K847" s="427"/>
      <c r="L847" s="427"/>
      <c r="M847" s="427"/>
      <c r="N847" s="427"/>
      <c r="O847" s="428"/>
      <c r="P847" s="428"/>
      <c r="Q847" s="428"/>
      <c r="R847" s="428"/>
      <c r="S847" s="285"/>
      <c r="T847" s="285"/>
      <c r="U847" s="285"/>
      <c r="V847" s="285"/>
      <c r="W847" s="285"/>
      <c r="X847" s="285"/>
      <c r="Y847" s="423">
        <f t="shared" si="311"/>
        <v>3640</v>
      </c>
      <c r="Z847" s="423">
        <f t="shared" si="310"/>
        <v>3640</v>
      </c>
      <c r="AA847" s="423">
        <f t="shared" si="310"/>
        <v>3640</v>
      </c>
      <c r="AB847" s="423">
        <f t="shared" si="310"/>
        <v>3640</v>
      </c>
      <c r="AC847" s="423">
        <v>10000</v>
      </c>
      <c r="AD847" s="423">
        <v>10000</v>
      </c>
      <c r="AE847" s="423">
        <v>10000</v>
      </c>
      <c r="AF847" s="423">
        <v>10000</v>
      </c>
      <c r="AG847" s="429"/>
      <c r="AH847" s="429"/>
      <c r="AI847" s="429"/>
      <c r="AJ847" s="429"/>
      <c r="AK847" s="429"/>
      <c r="AL847" s="429"/>
      <c r="AM847" s="429"/>
      <c r="AN847" s="429"/>
      <c r="AO847" s="810"/>
      <c r="AP847" s="810"/>
      <c r="AQ847" s="280"/>
      <c r="AR847" s="267"/>
      <c r="AS847" s="255"/>
      <c r="AT847" s="255"/>
      <c r="AU847" s="255"/>
    </row>
    <row r="848" spans="1:47" ht="15" hidden="1" customHeight="1" outlineLevel="3" x14ac:dyDescent="0.25">
      <c r="A848" s="255"/>
      <c r="B848" s="264"/>
      <c r="C848" s="257">
        <f t="shared" ref="C848:C865" si="312">INT($C$817)+3</f>
        <v>4</v>
      </c>
      <c r="D848" s="280"/>
      <c r="E848" s="335"/>
      <c r="F848" s="335"/>
      <c r="G848" s="280"/>
      <c r="H848" s="417" t="s">
        <v>641</v>
      </c>
      <c r="I848" s="418">
        <v>1</v>
      </c>
      <c r="J848" s="307" t="s">
        <v>646</v>
      </c>
      <c r="K848" s="424">
        <f>INT(4*30.4)</f>
        <v>121</v>
      </c>
      <c r="L848" s="424">
        <v>121</v>
      </c>
      <c r="M848" s="424">
        <v>121</v>
      </c>
      <c r="N848" s="424">
        <v>121</v>
      </c>
      <c r="O848" s="424"/>
      <c r="P848" s="424"/>
      <c r="Q848" s="424"/>
      <c r="R848" s="424"/>
      <c r="S848" s="937" t="s">
        <v>1224</v>
      </c>
      <c r="T848" s="938"/>
      <c r="U848" s="938"/>
      <c r="V848" s="938"/>
      <c r="W848" s="939"/>
      <c r="X848" s="285"/>
      <c r="Y848" s="430">
        <f t="shared" ref="Y848" si="313">IF(K848="",10*364,K848)</f>
        <v>121</v>
      </c>
      <c r="Z848" s="430">
        <f t="shared" ref="Z848" si="314">IF(L848="",10*364,L848)</f>
        <v>121</v>
      </c>
      <c r="AA848" s="430">
        <f t="shared" ref="AA848" si="315">IF(M848="",10*364,M848)</f>
        <v>121</v>
      </c>
      <c r="AB848" s="430">
        <f t="shared" ref="AB848" si="316">IF(N848="",10*364,N848)</f>
        <v>121</v>
      </c>
      <c r="AC848" s="739">
        <f>IF(O848="",10000,O848)</f>
        <v>10000</v>
      </c>
      <c r="AD848" s="739">
        <f t="shared" ref="AD848:AD865" si="317">IF(P848="",10000,P848)</f>
        <v>10000</v>
      </c>
      <c r="AE848" s="739">
        <f t="shared" ref="AE848:AE865" si="318">IF(Q848="",10000,Q848)</f>
        <v>10000</v>
      </c>
      <c r="AF848" s="739">
        <f t="shared" ref="AF848:AF865" si="319">IF(R848="",10000,R848)</f>
        <v>10000</v>
      </c>
      <c r="AG848" s="423"/>
      <c r="AH848" s="423"/>
      <c r="AI848" s="423"/>
      <c r="AJ848" s="423"/>
      <c r="AK848" s="423"/>
      <c r="AL848" s="423"/>
      <c r="AM848" s="423"/>
      <c r="AN848" s="423"/>
      <c r="AO848" s="810"/>
      <c r="AP848" s="810"/>
      <c r="AQ848" s="280"/>
      <c r="AR848" s="267"/>
      <c r="AS848" s="255"/>
      <c r="AT848" s="255"/>
      <c r="AU848" s="255"/>
    </row>
    <row r="849" spans="1:47" hidden="1" outlineLevel="3" x14ac:dyDescent="0.25">
      <c r="A849" s="255"/>
      <c r="B849" s="264"/>
      <c r="C849" s="257">
        <f t="shared" si="312"/>
        <v>4</v>
      </c>
      <c r="D849" s="280"/>
      <c r="E849" s="335"/>
      <c r="F849" s="335"/>
      <c r="G849" s="280"/>
      <c r="H849" s="301" t="s">
        <v>643</v>
      </c>
      <c r="I849" s="307"/>
      <c r="J849" s="301" t="s">
        <v>644</v>
      </c>
      <c r="K849" s="424">
        <v>364</v>
      </c>
      <c r="L849" s="424">
        <v>364</v>
      </c>
      <c r="M849" s="424">
        <v>364</v>
      </c>
      <c r="N849" s="424">
        <v>364</v>
      </c>
      <c r="O849" s="424"/>
      <c r="P849" s="424"/>
      <c r="Q849" s="424"/>
      <c r="R849" s="424"/>
      <c r="S849" s="940"/>
      <c r="T849" s="941"/>
      <c r="U849" s="941"/>
      <c r="V849" s="941"/>
      <c r="W849" s="942"/>
      <c r="X849" s="285"/>
      <c r="Y849" s="430">
        <f t="shared" ref="Y849:Y856" si="320">IF(K849="",10*364,K849)</f>
        <v>364</v>
      </c>
      <c r="Z849" s="430">
        <f t="shared" ref="Z849:Z856" si="321">IF(L849="",10*364,L849)</f>
        <v>364</v>
      </c>
      <c r="AA849" s="430">
        <f t="shared" ref="AA849:AA856" si="322">IF(M849="",10*364,M849)</f>
        <v>364</v>
      </c>
      <c r="AB849" s="430">
        <f t="shared" ref="AB849:AB856" si="323">IF(N849="",10*364,N849)</f>
        <v>364</v>
      </c>
      <c r="AC849" s="739">
        <f t="shared" ref="AC849:AC865" si="324">IF(O849="",10000,O849)</f>
        <v>10000</v>
      </c>
      <c r="AD849" s="739">
        <f t="shared" si="317"/>
        <v>10000</v>
      </c>
      <c r="AE849" s="739">
        <f t="shared" si="318"/>
        <v>10000</v>
      </c>
      <c r="AF849" s="739">
        <f t="shared" si="319"/>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25">
      <c r="A850" s="255"/>
      <c r="B850" s="264"/>
      <c r="C850" s="257">
        <f t="shared" si="312"/>
        <v>4</v>
      </c>
      <c r="D850" s="280"/>
      <c r="E850" s="335"/>
      <c r="F850" s="335"/>
      <c r="G850" s="280"/>
      <c r="H850" s="301" t="s">
        <v>645</v>
      </c>
      <c r="I850" s="307"/>
      <c r="J850" s="301" t="s">
        <v>644</v>
      </c>
      <c r="K850" s="424">
        <f t="shared" ref="K850:K856" si="325">K849+364</f>
        <v>728</v>
      </c>
      <c r="L850" s="424">
        <f t="shared" ref="L850:N850" si="326">L849+364</f>
        <v>728</v>
      </c>
      <c r="M850" s="424">
        <f t="shared" si="326"/>
        <v>728</v>
      </c>
      <c r="N850" s="424">
        <f t="shared" si="326"/>
        <v>728</v>
      </c>
      <c r="O850" s="424"/>
      <c r="P850" s="424"/>
      <c r="Q850" s="424"/>
      <c r="R850" s="424"/>
      <c r="S850" s="940"/>
      <c r="T850" s="941"/>
      <c r="U850" s="941"/>
      <c r="V850" s="941"/>
      <c r="W850" s="942"/>
      <c r="X850" s="285"/>
      <c r="Y850" s="430">
        <f t="shared" si="320"/>
        <v>728</v>
      </c>
      <c r="Z850" s="430">
        <f t="shared" si="321"/>
        <v>728</v>
      </c>
      <c r="AA850" s="430">
        <f t="shared" si="322"/>
        <v>728</v>
      </c>
      <c r="AB850" s="430">
        <f t="shared" si="323"/>
        <v>728</v>
      </c>
      <c r="AC850" s="739">
        <f t="shared" si="324"/>
        <v>10000</v>
      </c>
      <c r="AD850" s="739">
        <f t="shared" si="317"/>
        <v>10000</v>
      </c>
      <c r="AE850" s="739">
        <f t="shared" si="318"/>
        <v>10000</v>
      </c>
      <c r="AF850" s="739">
        <f t="shared" si="319"/>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25">
      <c r="A851" s="255"/>
      <c r="B851" s="264"/>
      <c r="C851" s="257">
        <f t="shared" si="312"/>
        <v>4</v>
      </c>
      <c r="D851" s="280"/>
      <c r="E851" s="335"/>
      <c r="F851" s="335"/>
      <c r="G851" s="280"/>
      <c r="H851" s="301">
        <v>3</v>
      </c>
      <c r="I851" s="307"/>
      <c r="J851" s="301" t="s">
        <v>644</v>
      </c>
      <c r="K851" s="424">
        <f t="shared" si="325"/>
        <v>1092</v>
      </c>
      <c r="L851" s="424">
        <f t="shared" ref="L851:N851" si="327">L850+364</f>
        <v>1092</v>
      </c>
      <c r="M851" s="424">
        <f t="shared" si="327"/>
        <v>1092</v>
      </c>
      <c r="N851" s="424">
        <f t="shared" si="327"/>
        <v>1092</v>
      </c>
      <c r="O851" s="424"/>
      <c r="P851" s="424"/>
      <c r="Q851" s="424"/>
      <c r="R851" s="424"/>
      <c r="S851" s="940"/>
      <c r="T851" s="941"/>
      <c r="U851" s="941"/>
      <c r="V851" s="941"/>
      <c r="W851" s="942"/>
      <c r="X851" s="285"/>
      <c r="Y851" s="430">
        <f t="shared" si="320"/>
        <v>1092</v>
      </c>
      <c r="Z851" s="430">
        <f t="shared" si="321"/>
        <v>1092</v>
      </c>
      <c r="AA851" s="430">
        <f t="shared" si="322"/>
        <v>1092</v>
      </c>
      <c r="AB851" s="430">
        <f t="shared" si="323"/>
        <v>1092</v>
      </c>
      <c r="AC851" s="739">
        <f t="shared" si="324"/>
        <v>10000</v>
      </c>
      <c r="AD851" s="739">
        <f t="shared" si="317"/>
        <v>10000</v>
      </c>
      <c r="AE851" s="739">
        <f t="shared" si="318"/>
        <v>10000</v>
      </c>
      <c r="AF851" s="739">
        <f t="shared" si="319"/>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25">
      <c r="A852" s="255"/>
      <c r="B852" s="264"/>
      <c r="C852" s="257">
        <f t="shared" si="312"/>
        <v>4</v>
      </c>
      <c r="D852" s="280"/>
      <c r="E852" s="335"/>
      <c r="F852" s="335"/>
      <c r="G852" s="280"/>
      <c r="H852" s="301">
        <v>4</v>
      </c>
      <c r="I852" s="307"/>
      <c r="J852" s="301" t="s">
        <v>644</v>
      </c>
      <c r="K852" s="424">
        <f t="shared" si="325"/>
        <v>1456</v>
      </c>
      <c r="L852" s="424">
        <f t="shared" ref="L852:N852" si="328">L851+364</f>
        <v>1456</v>
      </c>
      <c r="M852" s="424">
        <f t="shared" si="328"/>
        <v>1456</v>
      </c>
      <c r="N852" s="424">
        <f t="shared" si="328"/>
        <v>1456</v>
      </c>
      <c r="O852" s="424"/>
      <c r="P852" s="424"/>
      <c r="Q852" s="424"/>
      <c r="R852" s="424"/>
      <c r="S852" s="940"/>
      <c r="T852" s="941"/>
      <c r="U852" s="941"/>
      <c r="V852" s="941"/>
      <c r="W852" s="942"/>
      <c r="X852" s="285"/>
      <c r="Y852" s="430">
        <f t="shared" si="320"/>
        <v>1456</v>
      </c>
      <c r="Z852" s="430">
        <f t="shared" si="321"/>
        <v>1456</v>
      </c>
      <c r="AA852" s="430">
        <f t="shared" si="322"/>
        <v>1456</v>
      </c>
      <c r="AB852" s="430">
        <f t="shared" si="323"/>
        <v>1456</v>
      </c>
      <c r="AC852" s="739">
        <f t="shared" si="324"/>
        <v>10000</v>
      </c>
      <c r="AD852" s="739">
        <f t="shared" si="317"/>
        <v>10000</v>
      </c>
      <c r="AE852" s="739">
        <f t="shared" si="318"/>
        <v>10000</v>
      </c>
      <c r="AF852" s="739">
        <f t="shared" si="319"/>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25">
      <c r="A853" s="255"/>
      <c r="B853" s="264"/>
      <c r="C853" s="257">
        <f t="shared" si="312"/>
        <v>4</v>
      </c>
      <c r="D853" s="280"/>
      <c r="E853" s="335"/>
      <c r="F853" s="335"/>
      <c r="G853" s="280"/>
      <c r="H853" s="301">
        <v>5</v>
      </c>
      <c r="I853" s="307"/>
      <c r="J853" s="301" t="s">
        <v>644</v>
      </c>
      <c r="K853" s="424">
        <f t="shared" si="325"/>
        <v>1820</v>
      </c>
      <c r="L853" s="424">
        <f t="shared" ref="L853:N853" si="329">L852+364</f>
        <v>1820</v>
      </c>
      <c r="M853" s="424">
        <f t="shared" si="329"/>
        <v>1820</v>
      </c>
      <c r="N853" s="424">
        <f t="shared" si="329"/>
        <v>1820</v>
      </c>
      <c r="O853" s="424"/>
      <c r="P853" s="424"/>
      <c r="Q853" s="424"/>
      <c r="R853" s="424"/>
      <c r="S853" s="940"/>
      <c r="T853" s="941"/>
      <c r="U853" s="941"/>
      <c r="V853" s="941"/>
      <c r="W853" s="942"/>
      <c r="X853" s="285"/>
      <c r="Y853" s="430">
        <f t="shared" si="320"/>
        <v>1820</v>
      </c>
      <c r="Z853" s="430">
        <f t="shared" si="321"/>
        <v>1820</v>
      </c>
      <c r="AA853" s="430">
        <f t="shared" si="322"/>
        <v>1820</v>
      </c>
      <c r="AB853" s="430">
        <f t="shared" si="323"/>
        <v>1820</v>
      </c>
      <c r="AC853" s="739">
        <f t="shared" si="324"/>
        <v>10000</v>
      </c>
      <c r="AD853" s="739">
        <f t="shared" si="317"/>
        <v>10000</v>
      </c>
      <c r="AE853" s="739">
        <f t="shared" si="318"/>
        <v>10000</v>
      </c>
      <c r="AF853" s="739">
        <f t="shared" si="319"/>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25">
      <c r="A854" s="255"/>
      <c r="B854" s="264"/>
      <c r="C854" s="257">
        <f t="shared" si="312"/>
        <v>4</v>
      </c>
      <c r="D854" s="280"/>
      <c r="E854" s="335"/>
      <c r="F854" s="335"/>
      <c r="G854" s="280"/>
      <c r="H854" s="301">
        <v>6</v>
      </c>
      <c r="I854" s="307"/>
      <c r="J854" s="301" t="s">
        <v>644</v>
      </c>
      <c r="K854" s="424">
        <f t="shared" si="325"/>
        <v>2184</v>
      </c>
      <c r="L854" s="424">
        <f t="shared" ref="L854:N854" si="330">L853+364</f>
        <v>2184</v>
      </c>
      <c r="M854" s="424">
        <f t="shared" si="330"/>
        <v>2184</v>
      </c>
      <c r="N854" s="424">
        <f t="shared" si="330"/>
        <v>2184</v>
      </c>
      <c r="O854" s="424"/>
      <c r="P854" s="424"/>
      <c r="Q854" s="424"/>
      <c r="R854" s="424"/>
      <c r="S854" s="940"/>
      <c r="T854" s="941"/>
      <c r="U854" s="941"/>
      <c r="V854" s="941"/>
      <c r="W854" s="942"/>
      <c r="X854" s="285"/>
      <c r="Y854" s="430">
        <f t="shared" si="320"/>
        <v>2184</v>
      </c>
      <c r="Z854" s="430">
        <f t="shared" si="321"/>
        <v>2184</v>
      </c>
      <c r="AA854" s="430">
        <f t="shared" si="322"/>
        <v>2184</v>
      </c>
      <c r="AB854" s="430">
        <f t="shared" si="323"/>
        <v>2184</v>
      </c>
      <c r="AC854" s="739">
        <f t="shared" si="324"/>
        <v>10000</v>
      </c>
      <c r="AD854" s="739">
        <f t="shared" si="317"/>
        <v>10000</v>
      </c>
      <c r="AE854" s="739">
        <f t="shared" si="318"/>
        <v>10000</v>
      </c>
      <c r="AF854" s="739">
        <f t="shared" si="319"/>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25">
      <c r="A855" s="255"/>
      <c r="B855" s="264"/>
      <c r="C855" s="257">
        <f t="shared" si="312"/>
        <v>4</v>
      </c>
      <c r="D855" s="280"/>
      <c r="E855" s="335"/>
      <c r="F855" s="335"/>
      <c r="G855" s="280"/>
      <c r="H855" s="301">
        <v>7</v>
      </c>
      <c r="I855" s="307"/>
      <c r="J855" s="301" t="s">
        <v>644</v>
      </c>
      <c r="K855" s="424">
        <f t="shared" si="325"/>
        <v>2548</v>
      </c>
      <c r="L855" s="424">
        <f t="shared" ref="L855:N855" si="331">L854+364</f>
        <v>2548</v>
      </c>
      <c r="M855" s="424">
        <f t="shared" si="331"/>
        <v>2548</v>
      </c>
      <c r="N855" s="424">
        <f t="shared" si="331"/>
        <v>2548</v>
      </c>
      <c r="O855" s="424"/>
      <c r="P855" s="424"/>
      <c r="Q855" s="424"/>
      <c r="R855" s="424"/>
      <c r="S855" s="940"/>
      <c r="T855" s="941"/>
      <c r="U855" s="941"/>
      <c r="V855" s="941"/>
      <c r="W855" s="942"/>
      <c r="X855" s="285"/>
      <c r="Y855" s="430">
        <f t="shared" si="320"/>
        <v>2548</v>
      </c>
      <c r="Z855" s="430">
        <f t="shared" si="321"/>
        <v>2548</v>
      </c>
      <c r="AA855" s="430">
        <f t="shared" si="322"/>
        <v>2548</v>
      </c>
      <c r="AB855" s="430">
        <f t="shared" si="323"/>
        <v>2548</v>
      </c>
      <c r="AC855" s="739">
        <f t="shared" si="324"/>
        <v>10000</v>
      </c>
      <c r="AD855" s="739">
        <f t="shared" si="317"/>
        <v>10000</v>
      </c>
      <c r="AE855" s="739">
        <f t="shared" si="318"/>
        <v>10000</v>
      </c>
      <c r="AF855" s="739">
        <f t="shared" si="319"/>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25">
      <c r="A856" s="255"/>
      <c r="B856" s="264"/>
      <c r="C856" s="257">
        <f t="shared" si="312"/>
        <v>4</v>
      </c>
      <c r="D856" s="280"/>
      <c r="E856" s="335"/>
      <c r="F856" s="335"/>
      <c r="G856" s="280"/>
      <c r="H856" s="425">
        <v>8</v>
      </c>
      <c r="I856" s="426"/>
      <c r="J856" s="425" t="s">
        <v>644</v>
      </c>
      <c r="K856" s="424">
        <f t="shared" si="325"/>
        <v>2912</v>
      </c>
      <c r="L856" s="424">
        <f t="shared" ref="L856:N856" si="332">L855+364</f>
        <v>2912</v>
      </c>
      <c r="M856" s="424">
        <f t="shared" si="332"/>
        <v>2912</v>
      </c>
      <c r="N856" s="424">
        <f t="shared" si="332"/>
        <v>2912</v>
      </c>
      <c r="O856" s="424"/>
      <c r="P856" s="424"/>
      <c r="Q856" s="424"/>
      <c r="R856" s="424"/>
      <c r="S856" s="940"/>
      <c r="T856" s="941"/>
      <c r="U856" s="941"/>
      <c r="V856" s="941"/>
      <c r="W856" s="942"/>
      <c r="X856" s="285"/>
      <c r="Y856" s="430">
        <f t="shared" si="320"/>
        <v>2912</v>
      </c>
      <c r="Z856" s="430">
        <f t="shared" si="321"/>
        <v>2912</v>
      </c>
      <c r="AA856" s="430">
        <f t="shared" si="322"/>
        <v>2912</v>
      </c>
      <c r="AB856" s="430">
        <f t="shared" si="323"/>
        <v>2912</v>
      </c>
      <c r="AC856" s="739">
        <f t="shared" si="324"/>
        <v>10000</v>
      </c>
      <c r="AD856" s="739">
        <f t="shared" si="317"/>
        <v>10000</v>
      </c>
      <c r="AE856" s="739">
        <f t="shared" si="318"/>
        <v>10000</v>
      </c>
      <c r="AF856" s="739">
        <f t="shared" si="319"/>
        <v>10000</v>
      </c>
      <c r="AG856" s="429"/>
      <c r="AH856" s="429"/>
      <c r="AI856" s="429"/>
      <c r="AJ856" s="429"/>
      <c r="AK856" s="429"/>
      <c r="AL856" s="429"/>
      <c r="AM856" s="429"/>
      <c r="AN856" s="429"/>
      <c r="AO856" s="810"/>
      <c r="AP856" s="810"/>
      <c r="AQ856" s="280"/>
      <c r="AR856" s="267"/>
      <c r="AS856" s="255"/>
      <c r="AT856" s="255"/>
      <c r="AU856" s="255"/>
    </row>
    <row r="857" spans="1:47" hidden="1" outlineLevel="3" x14ac:dyDescent="0.25">
      <c r="A857" s="255"/>
      <c r="B857" s="264"/>
      <c r="C857" s="257">
        <f t="shared" si="312"/>
        <v>4</v>
      </c>
      <c r="D857" s="280"/>
      <c r="E857" s="335"/>
      <c r="F857" s="335"/>
      <c r="G857" s="280"/>
      <c r="H857" s="417" t="s">
        <v>641</v>
      </c>
      <c r="I857" s="418">
        <v>2</v>
      </c>
      <c r="J857" s="418" t="s">
        <v>647</v>
      </c>
      <c r="K857" s="424"/>
      <c r="L857" s="424"/>
      <c r="M857" s="424"/>
      <c r="N857" s="424"/>
      <c r="O857" s="424">
        <v>45</v>
      </c>
      <c r="P857" s="424">
        <v>45</v>
      </c>
      <c r="Q857" s="424">
        <v>45</v>
      </c>
      <c r="R857" s="424">
        <v>47</v>
      </c>
      <c r="S857" s="940"/>
      <c r="T857" s="941"/>
      <c r="U857" s="941"/>
      <c r="V857" s="941"/>
      <c r="W857" s="942"/>
      <c r="X857" s="285"/>
      <c r="Y857" s="430">
        <f t="shared" ref="Y857:Y865" si="333">IF(K857="",10*364,K857)</f>
        <v>3640</v>
      </c>
      <c r="Z857" s="430">
        <f t="shared" ref="Z857:Z865" si="334">IF(L857="",10*364,L857)</f>
        <v>3640</v>
      </c>
      <c r="AA857" s="430">
        <f t="shared" ref="AA857:AA865" si="335">IF(M857="",10*364,M857)</f>
        <v>3640</v>
      </c>
      <c r="AB857" s="430">
        <f t="shared" ref="AB857:AB865" si="336">IF(N857="",10*364,N857)</f>
        <v>3640</v>
      </c>
      <c r="AC857" s="739">
        <f t="shared" si="324"/>
        <v>45</v>
      </c>
      <c r="AD857" s="739">
        <f t="shared" si="317"/>
        <v>45</v>
      </c>
      <c r="AE857" s="739">
        <f t="shared" si="318"/>
        <v>45</v>
      </c>
      <c r="AF857" s="739">
        <f t="shared" si="319"/>
        <v>47</v>
      </c>
      <c r="AG857" s="423"/>
      <c r="AH857" s="423"/>
      <c r="AI857" s="423"/>
      <c r="AJ857" s="423"/>
      <c r="AK857" s="423"/>
      <c r="AL857" s="423"/>
      <c r="AM857" s="423"/>
      <c r="AN857" s="423"/>
      <c r="AO857" s="810"/>
      <c r="AP857" s="810"/>
      <c r="AQ857" s="280"/>
      <c r="AR857" s="267"/>
      <c r="AS857" s="255"/>
      <c r="AT857" s="255"/>
      <c r="AU857" s="255"/>
    </row>
    <row r="858" spans="1:47" hidden="1" outlineLevel="3" x14ac:dyDescent="0.25">
      <c r="A858" s="255"/>
      <c r="B858" s="264"/>
      <c r="C858" s="257">
        <f t="shared" si="312"/>
        <v>4</v>
      </c>
      <c r="D858" s="280"/>
      <c r="E858" s="335"/>
      <c r="F858" s="335"/>
      <c r="G858" s="280"/>
      <c r="H858" s="301" t="s">
        <v>643</v>
      </c>
      <c r="I858" s="307"/>
      <c r="J858" s="307" t="s">
        <v>647</v>
      </c>
      <c r="K858" s="424">
        <f>INT(15*30.4)-7</f>
        <v>449</v>
      </c>
      <c r="L858" s="424">
        <f t="shared" ref="L858:N858" si="337">INT(15*30.4)-7</f>
        <v>449</v>
      </c>
      <c r="M858" s="424">
        <f t="shared" si="337"/>
        <v>449</v>
      </c>
      <c r="N858" s="424">
        <f t="shared" si="337"/>
        <v>449</v>
      </c>
      <c r="O858" s="424">
        <v>45</v>
      </c>
      <c r="P858" s="424">
        <v>45</v>
      </c>
      <c r="Q858" s="424">
        <v>45</v>
      </c>
      <c r="R858" s="424">
        <v>47</v>
      </c>
      <c r="S858" s="940"/>
      <c r="T858" s="941"/>
      <c r="U858" s="941"/>
      <c r="V858" s="941"/>
      <c r="W858" s="942"/>
      <c r="X858" s="285"/>
      <c r="Y858" s="430">
        <f t="shared" si="333"/>
        <v>449</v>
      </c>
      <c r="Z858" s="430">
        <f t="shared" si="334"/>
        <v>449</v>
      </c>
      <c r="AA858" s="430">
        <f t="shared" si="335"/>
        <v>449</v>
      </c>
      <c r="AB858" s="430">
        <f t="shared" si="336"/>
        <v>449</v>
      </c>
      <c r="AC858" s="739">
        <f t="shared" si="324"/>
        <v>45</v>
      </c>
      <c r="AD858" s="739">
        <f t="shared" si="317"/>
        <v>45</v>
      </c>
      <c r="AE858" s="739">
        <f t="shared" si="318"/>
        <v>45</v>
      </c>
      <c r="AF858" s="739">
        <f t="shared" si="319"/>
        <v>47</v>
      </c>
      <c r="AG858" s="419"/>
      <c r="AH858" s="419"/>
      <c r="AI858" s="419"/>
      <c r="AJ858" s="419"/>
      <c r="AK858" s="419"/>
      <c r="AL858" s="419"/>
      <c r="AM858" s="419"/>
      <c r="AN858" s="419"/>
      <c r="AO858" s="419"/>
      <c r="AP858" s="419"/>
      <c r="AQ858" s="280"/>
      <c r="AR858" s="267"/>
      <c r="AS858" s="255"/>
      <c r="AT858" s="255"/>
      <c r="AU858" s="255"/>
    </row>
    <row r="859" spans="1:47" hidden="1" outlineLevel="3" x14ac:dyDescent="0.25">
      <c r="A859" s="255"/>
      <c r="B859" s="264"/>
      <c r="C859" s="257">
        <f t="shared" si="312"/>
        <v>4</v>
      </c>
      <c r="D859" s="280"/>
      <c r="E859" s="335"/>
      <c r="F859" s="335"/>
      <c r="G859" s="280"/>
      <c r="H859" s="301" t="s">
        <v>645</v>
      </c>
      <c r="I859" s="307"/>
      <c r="J859" s="307" t="s">
        <v>1099</v>
      </c>
      <c r="K859" s="424"/>
      <c r="L859" s="424"/>
      <c r="M859" s="424"/>
      <c r="N859" s="424"/>
      <c r="O859" s="424"/>
      <c r="P859" s="424"/>
      <c r="Q859" s="424"/>
      <c r="R859" s="424"/>
      <c r="S859" s="940"/>
      <c r="T859" s="941"/>
      <c r="U859" s="941"/>
      <c r="V859" s="941"/>
      <c r="W859" s="942"/>
      <c r="X859" s="285"/>
      <c r="Y859" s="430">
        <f t="shared" si="333"/>
        <v>3640</v>
      </c>
      <c r="Z859" s="430">
        <f t="shared" si="334"/>
        <v>3640</v>
      </c>
      <c r="AA859" s="430">
        <f t="shared" si="335"/>
        <v>3640</v>
      </c>
      <c r="AB859" s="430">
        <f t="shared" si="336"/>
        <v>3640</v>
      </c>
      <c r="AC859" s="739">
        <f t="shared" si="324"/>
        <v>10000</v>
      </c>
      <c r="AD859" s="739">
        <f t="shared" si="317"/>
        <v>10000</v>
      </c>
      <c r="AE859" s="739">
        <f t="shared" si="318"/>
        <v>10000</v>
      </c>
      <c r="AF859" s="739">
        <f t="shared" si="319"/>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25">
      <c r="A860" s="255"/>
      <c r="B860" s="264"/>
      <c r="C860" s="257">
        <f t="shared" si="312"/>
        <v>4</v>
      </c>
      <c r="D860" s="280"/>
      <c r="E860" s="335"/>
      <c r="F860" s="335"/>
      <c r="G860" s="280"/>
      <c r="H860" s="301">
        <v>3</v>
      </c>
      <c r="I860" s="307"/>
      <c r="J860" s="301" t="s">
        <v>644</v>
      </c>
      <c r="K860" s="424"/>
      <c r="L860" s="424"/>
      <c r="M860" s="424"/>
      <c r="N860" s="424"/>
      <c r="O860" s="424"/>
      <c r="P860" s="424"/>
      <c r="Q860" s="424"/>
      <c r="R860" s="424"/>
      <c r="S860" s="940"/>
      <c r="T860" s="941"/>
      <c r="U860" s="941"/>
      <c r="V860" s="941"/>
      <c r="W860" s="942"/>
      <c r="X860" s="285"/>
      <c r="Y860" s="430">
        <f t="shared" si="333"/>
        <v>3640</v>
      </c>
      <c r="Z860" s="430">
        <f t="shared" si="334"/>
        <v>3640</v>
      </c>
      <c r="AA860" s="430">
        <f t="shared" si="335"/>
        <v>3640</v>
      </c>
      <c r="AB860" s="430">
        <f t="shared" si="336"/>
        <v>3640</v>
      </c>
      <c r="AC860" s="739">
        <f t="shared" si="324"/>
        <v>10000</v>
      </c>
      <c r="AD860" s="739">
        <f t="shared" si="317"/>
        <v>10000</v>
      </c>
      <c r="AE860" s="739">
        <f t="shared" si="318"/>
        <v>10000</v>
      </c>
      <c r="AF860" s="739">
        <f t="shared" si="319"/>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25">
      <c r="A861" s="255"/>
      <c r="B861" s="264"/>
      <c r="C861" s="257">
        <f t="shared" si="312"/>
        <v>4</v>
      </c>
      <c r="D861" s="280"/>
      <c r="E861" s="335"/>
      <c r="F861" s="335"/>
      <c r="G861" s="280"/>
      <c r="H861" s="301">
        <v>4</v>
      </c>
      <c r="I861" s="307"/>
      <c r="J861" s="301" t="s">
        <v>644</v>
      </c>
      <c r="K861" s="424"/>
      <c r="L861" s="424"/>
      <c r="M861" s="424"/>
      <c r="N861" s="424"/>
      <c r="O861" s="424"/>
      <c r="P861" s="424"/>
      <c r="Q861" s="424"/>
      <c r="R861" s="424"/>
      <c r="S861" s="940"/>
      <c r="T861" s="941"/>
      <c r="U861" s="941"/>
      <c r="V861" s="941"/>
      <c r="W861" s="942"/>
      <c r="X861" s="285"/>
      <c r="Y861" s="430">
        <f t="shared" si="333"/>
        <v>3640</v>
      </c>
      <c r="Z861" s="430">
        <f t="shared" si="334"/>
        <v>3640</v>
      </c>
      <c r="AA861" s="430">
        <f t="shared" si="335"/>
        <v>3640</v>
      </c>
      <c r="AB861" s="430">
        <f t="shared" si="336"/>
        <v>3640</v>
      </c>
      <c r="AC861" s="739">
        <f t="shared" si="324"/>
        <v>10000</v>
      </c>
      <c r="AD861" s="739">
        <f t="shared" si="317"/>
        <v>10000</v>
      </c>
      <c r="AE861" s="739">
        <f t="shared" si="318"/>
        <v>10000</v>
      </c>
      <c r="AF861" s="739">
        <f t="shared" si="319"/>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25">
      <c r="A862" s="255"/>
      <c r="B862" s="264"/>
      <c r="C862" s="257">
        <f t="shared" si="312"/>
        <v>4</v>
      </c>
      <c r="D862" s="280"/>
      <c r="E862" s="335"/>
      <c r="F862" s="335"/>
      <c r="G862" s="280"/>
      <c r="H862" s="301">
        <v>5</v>
      </c>
      <c r="I862" s="307"/>
      <c r="J862" s="301" t="s">
        <v>644</v>
      </c>
      <c r="K862" s="424"/>
      <c r="L862" s="424"/>
      <c r="M862" s="424"/>
      <c r="N862" s="424"/>
      <c r="O862" s="424"/>
      <c r="P862" s="424"/>
      <c r="Q862" s="424"/>
      <c r="R862" s="424"/>
      <c r="S862" s="940"/>
      <c r="T862" s="941"/>
      <c r="U862" s="941"/>
      <c r="V862" s="941"/>
      <c r="W862" s="942"/>
      <c r="X862" s="285"/>
      <c r="Y862" s="430">
        <f t="shared" si="333"/>
        <v>3640</v>
      </c>
      <c r="Z862" s="430">
        <f t="shared" si="334"/>
        <v>3640</v>
      </c>
      <c r="AA862" s="430">
        <f t="shared" si="335"/>
        <v>3640</v>
      </c>
      <c r="AB862" s="430">
        <f t="shared" si="336"/>
        <v>3640</v>
      </c>
      <c r="AC862" s="739">
        <f t="shared" si="324"/>
        <v>10000</v>
      </c>
      <c r="AD862" s="739">
        <f t="shared" si="317"/>
        <v>10000</v>
      </c>
      <c r="AE862" s="739">
        <f t="shared" si="318"/>
        <v>10000</v>
      </c>
      <c r="AF862" s="739">
        <f t="shared" si="319"/>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25">
      <c r="A863" s="255"/>
      <c r="B863" s="264"/>
      <c r="C863" s="257">
        <f t="shared" si="312"/>
        <v>4</v>
      </c>
      <c r="D863" s="280"/>
      <c r="E863" s="335"/>
      <c r="F863" s="335"/>
      <c r="G863" s="280"/>
      <c r="H863" s="301">
        <v>6</v>
      </c>
      <c r="I863" s="307"/>
      <c r="J863" s="301" t="s">
        <v>644</v>
      </c>
      <c r="K863" s="424"/>
      <c r="L863" s="424"/>
      <c r="M863" s="424"/>
      <c r="N863" s="424"/>
      <c r="O863" s="424"/>
      <c r="P863" s="424"/>
      <c r="Q863" s="424"/>
      <c r="R863" s="424"/>
      <c r="S863" s="940"/>
      <c r="T863" s="941"/>
      <c r="U863" s="941"/>
      <c r="V863" s="941"/>
      <c r="W863" s="942"/>
      <c r="X863" s="285"/>
      <c r="Y863" s="430">
        <f t="shared" si="333"/>
        <v>3640</v>
      </c>
      <c r="Z863" s="430">
        <f t="shared" si="334"/>
        <v>3640</v>
      </c>
      <c r="AA863" s="430">
        <f t="shared" si="335"/>
        <v>3640</v>
      </c>
      <c r="AB863" s="430">
        <f t="shared" si="336"/>
        <v>3640</v>
      </c>
      <c r="AC863" s="739">
        <f t="shared" si="324"/>
        <v>10000</v>
      </c>
      <c r="AD863" s="739">
        <f t="shared" si="317"/>
        <v>10000</v>
      </c>
      <c r="AE863" s="739">
        <f t="shared" si="318"/>
        <v>10000</v>
      </c>
      <c r="AF863" s="739">
        <f t="shared" si="319"/>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25">
      <c r="A864" s="255"/>
      <c r="B864" s="264"/>
      <c r="C864" s="257">
        <f t="shared" si="312"/>
        <v>4</v>
      </c>
      <c r="D864" s="280"/>
      <c r="E864" s="335"/>
      <c r="F864" s="335"/>
      <c r="G864" s="280"/>
      <c r="H864" s="301">
        <v>7</v>
      </c>
      <c r="I864" s="307"/>
      <c r="J864" s="301" t="s">
        <v>644</v>
      </c>
      <c r="K864" s="424"/>
      <c r="L864" s="424"/>
      <c r="M864" s="424"/>
      <c r="N864" s="424"/>
      <c r="O864" s="424"/>
      <c r="P864" s="424"/>
      <c r="Q864" s="424"/>
      <c r="R864" s="424"/>
      <c r="S864" s="940"/>
      <c r="T864" s="941"/>
      <c r="U864" s="941"/>
      <c r="V864" s="941"/>
      <c r="W864" s="942"/>
      <c r="X864" s="285"/>
      <c r="Y864" s="430">
        <f t="shared" si="333"/>
        <v>3640</v>
      </c>
      <c r="Z864" s="430">
        <f t="shared" si="334"/>
        <v>3640</v>
      </c>
      <c r="AA864" s="430">
        <f t="shared" si="335"/>
        <v>3640</v>
      </c>
      <c r="AB864" s="430">
        <f t="shared" si="336"/>
        <v>3640</v>
      </c>
      <c r="AC864" s="739">
        <f t="shared" si="324"/>
        <v>10000</v>
      </c>
      <c r="AD864" s="739">
        <f t="shared" si="317"/>
        <v>10000</v>
      </c>
      <c r="AE864" s="739">
        <f t="shared" si="318"/>
        <v>10000</v>
      </c>
      <c r="AF864" s="739">
        <f t="shared" si="319"/>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25">
      <c r="A865" s="255"/>
      <c r="B865" s="264"/>
      <c r="C865" s="257">
        <f t="shared" si="312"/>
        <v>4</v>
      </c>
      <c r="D865" s="280"/>
      <c r="E865" s="335"/>
      <c r="F865" s="335"/>
      <c r="G865" s="280"/>
      <c r="H865" s="425">
        <v>8</v>
      </c>
      <c r="I865" s="426"/>
      <c r="J865" s="425" t="s">
        <v>644</v>
      </c>
      <c r="K865" s="424"/>
      <c r="L865" s="424"/>
      <c r="M865" s="424"/>
      <c r="N865" s="424"/>
      <c r="O865" s="424"/>
      <c r="P865" s="424"/>
      <c r="Q865" s="424"/>
      <c r="R865" s="424"/>
      <c r="S865" s="943"/>
      <c r="T865" s="944"/>
      <c r="U865" s="944"/>
      <c r="V865" s="944"/>
      <c r="W865" s="945"/>
      <c r="X865" s="285"/>
      <c r="Y865" s="430">
        <f t="shared" si="333"/>
        <v>3640</v>
      </c>
      <c r="Z865" s="430">
        <f t="shared" si="334"/>
        <v>3640</v>
      </c>
      <c r="AA865" s="430">
        <f t="shared" si="335"/>
        <v>3640</v>
      </c>
      <c r="AB865" s="430">
        <f t="shared" si="336"/>
        <v>3640</v>
      </c>
      <c r="AC865" s="739">
        <f t="shared" si="324"/>
        <v>10000</v>
      </c>
      <c r="AD865" s="739">
        <f t="shared" si="317"/>
        <v>10000</v>
      </c>
      <c r="AE865" s="739">
        <f t="shared" si="318"/>
        <v>10000</v>
      </c>
      <c r="AF865" s="739">
        <f t="shared" si="319"/>
        <v>10000</v>
      </c>
      <c r="AG865" s="429"/>
      <c r="AH865" s="429"/>
      <c r="AI865" s="429"/>
      <c r="AJ865" s="429"/>
      <c r="AK865" s="429"/>
      <c r="AL865" s="429"/>
      <c r="AM865" s="429"/>
      <c r="AN865" s="429"/>
      <c r="AO865" s="810"/>
      <c r="AP865" s="810"/>
      <c r="AQ865" s="280"/>
      <c r="AR865" s="267"/>
      <c r="AS865" s="255"/>
      <c r="AT865" s="255"/>
      <c r="AU865" s="255"/>
    </row>
    <row r="866" spans="1:47" ht="5.0999999999999996"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412</v>
      </c>
      <c r="AR866" s="267"/>
      <c r="AS866" s="255"/>
      <c r="AT866" s="255"/>
      <c r="AU866" s="255"/>
    </row>
    <row r="867" spans="1:47" ht="5.0999999999999996"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120</v>
      </c>
      <c r="AS868" s="255"/>
      <c r="AT868" s="255"/>
      <c r="AU868" s="255"/>
    </row>
    <row r="869" spans="1:47" ht="5.0999999999999996" customHeight="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28" t="s">
        <v>400</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25">
      <c r="A876" s="255"/>
      <c r="B876" s="264"/>
      <c r="C876" s="257">
        <f>INT($C$875)+1.02</f>
        <v>2.02</v>
      </c>
      <c r="D876" s="268"/>
      <c r="E876" s="328" t="s">
        <v>402</v>
      </c>
      <c r="F876" s="332">
        <v>1</v>
      </c>
      <c r="G876" s="273"/>
      <c r="H876" s="274" t="s">
        <v>648</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5"/>
      <c r="F879" s="335"/>
      <c r="G879" s="265"/>
      <c r="H879" s="279"/>
      <c r="I879" s="279"/>
      <c r="J879" s="279"/>
      <c r="K879" s="279"/>
      <c r="L879" s="336" t="s">
        <v>649</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5"/>
      <c r="F880" s="335"/>
      <c r="G880" s="265"/>
      <c r="H880" s="279"/>
      <c r="I880" s="279"/>
      <c r="J880" s="279"/>
      <c r="K880" s="279"/>
      <c r="L880" s="279"/>
      <c r="M880" s="279"/>
      <c r="N880" s="336" t="s">
        <v>650</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5"/>
      <c r="F881" s="335"/>
      <c r="G881" s="265"/>
      <c r="H881" s="279" t="s">
        <v>651</v>
      </c>
      <c r="I881" s="279"/>
      <c r="J881" s="279" t="s">
        <v>652</v>
      </c>
      <c r="K881" s="279" t="s">
        <v>155</v>
      </c>
      <c r="L881" s="279" t="s">
        <v>653</v>
      </c>
      <c r="M881" s="279" t="s">
        <v>654</v>
      </c>
      <c r="N881" s="279" t="s">
        <v>655</v>
      </c>
      <c r="O881" s="279" t="s">
        <v>656</v>
      </c>
      <c r="P881" s="279" t="s">
        <v>657</v>
      </c>
      <c r="Q881" s="431" t="s">
        <v>658</v>
      </c>
      <c r="R881" s="279" t="s">
        <v>659</v>
      </c>
      <c r="S881" s="279" t="s">
        <v>660</v>
      </c>
      <c r="T881" s="279" t="s">
        <v>908</v>
      </c>
      <c r="U881" s="279" t="s">
        <v>613</v>
      </c>
      <c r="V881" s="279" t="s">
        <v>661</v>
      </c>
      <c r="W881" s="279" t="s">
        <v>662</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85" customHeight="1" outlineLevel="2" collapsed="1" x14ac:dyDescent="0.25">
      <c r="A882" s="255"/>
      <c r="B882" s="264" t="s">
        <v>405</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25">
      <c r="A884" s="255"/>
      <c r="B884" s="264" t="s">
        <v>406</v>
      </c>
      <c r="C884" s="257">
        <f>INT(MAX($C$885:$C$995))+1</f>
        <v>5</v>
      </c>
      <c r="D884" s="280" t="s">
        <v>407</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25">
      <c r="A885" s="255"/>
      <c r="B885" s="264"/>
      <c r="C885" s="257">
        <f>INT($C$875)+2.005</f>
        <v>3.0049999999999999</v>
      </c>
      <c r="D885" s="280" t="s">
        <v>408</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5" t="s">
        <v>663</v>
      </c>
      <c r="F886" s="329" t="s">
        <v>664</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5">
        <v>0</v>
      </c>
      <c r="F887" s="329" t="b">
        <f t="shared" ref="F887:F918" si="338">COUNTIFS($L887:$W887,"-")&lt;&gt;COUNTA($L887:$W887)</f>
        <v>1</v>
      </c>
      <c r="G887" s="280"/>
      <c r="H887" s="435" t="s">
        <v>665</v>
      </c>
      <c r="I887" s="435"/>
      <c r="J887" s="417" t="s">
        <v>666</v>
      </c>
      <c r="K887" s="436" t="str">
        <f>IF(L887&lt;0,"-",IFERROR(DATE(2019,1,($L887)*7+1),"-"))</f>
        <v>-</v>
      </c>
      <c r="L887" s="437" t="s">
        <v>667</v>
      </c>
      <c r="M887" s="437" t="s">
        <v>667</v>
      </c>
      <c r="N887" s="437" t="s">
        <v>667</v>
      </c>
      <c r="O887" s="437" t="s">
        <v>667</v>
      </c>
      <c r="P887" s="437" t="s">
        <v>667</v>
      </c>
      <c r="Q887" s="437" t="s">
        <v>667</v>
      </c>
      <c r="R887" s="437" t="s">
        <v>667</v>
      </c>
      <c r="S887" s="437" t="s">
        <v>667</v>
      </c>
      <c r="T887" s="437" t="s">
        <v>667</v>
      </c>
      <c r="U887" s="437" t="s">
        <v>667</v>
      </c>
      <c r="V887" s="437" t="s">
        <v>667</v>
      </c>
      <c r="W887" s="437" t="s">
        <v>667</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38">
        <f>E887</f>
        <v>0</v>
      </c>
      <c r="F888" s="329" t="b">
        <f t="shared" si="338"/>
        <v>1</v>
      </c>
      <c r="G888" s="280"/>
      <c r="H888" s="903" t="s">
        <v>668</v>
      </c>
      <c r="I888" s="904"/>
      <c r="J888" s="439" t="s">
        <v>669</v>
      </c>
      <c r="K888" s="440">
        <f t="shared" ref="K888:K951" si="339">IF(L888&lt;0,"-",IFERROR(DATE(2019,1,($L888)*7+1),"-"))</f>
        <v>43802</v>
      </c>
      <c r="L888" s="325">
        <v>48</v>
      </c>
      <c r="M888" s="441" t="s">
        <v>667</v>
      </c>
      <c r="N888" s="441" t="s">
        <v>667</v>
      </c>
      <c r="O888" s="441" t="s">
        <v>667</v>
      </c>
      <c r="P888" s="441" t="s">
        <v>667</v>
      </c>
      <c r="Q888" s="441" t="s">
        <v>667</v>
      </c>
      <c r="R888" s="441" t="s">
        <v>667</v>
      </c>
      <c r="S888" s="441" t="s">
        <v>667</v>
      </c>
      <c r="T888" s="441" t="s">
        <v>667</v>
      </c>
      <c r="U888" s="441" t="s">
        <v>667</v>
      </c>
      <c r="V888" s="441" t="s">
        <v>667</v>
      </c>
      <c r="W888" s="441" t="s">
        <v>667</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38">
        <f>E888</f>
        <v>0</v>
      </c>
      <c r="F889" s="329" t="b">
        <f t="shared" si="338"/>
        <v>1</v>
      </c>
      <c r="G889" s="280"/>
      <c r="H889" s="905"/>
      <c r="I889" s="906"/>
      <c r="J889" s="439" t="s">
        <v>670</v>
      </c>
      <c r="K889" s="440" t="str">
        <f t="shared" si="339"/>
        <v>-</v>
      </c>
      <c r="L889" s="441" t="s">
        <v>671</v>
      </c>
      <c r="M889" s="325">
        <v>26</v>
      </c>
      <c r="N889" s="441" t="s">
        <v>671</v>
      </c>
      <c r="O889" s="441" t="s">
        <v>671</v>
      </c>
      <c r="P889" s="441" t="s">
        <v>671</v>
      </c>
      <c r="Q889" s="441" t="s">
        <v>671</v>
      </c>
      <c r="R889" s="441" t="s">
        <v>671</v>
      </c>
      <c r="S889" s="441" t="s">
        <v>671</v>
      </c>
      <c r="T889" s="441" t="s">
        <v>671</v>
      </c>
      <c r="U889" s="441" t="s">
        <v>671</v>
      </c>
      <c r="V889" s="441" t="s">
        <v>671</v>
      </c>
      <c r="W889" s="441" t="s">
        <v>671</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25">
      <c r="A890" s="255"/>
      <c r="B890" s="264"/>
      <c r="C890" s="257">
        <f>INT($C$875)+2</f>
        <v>3</v>
      </c>
      <c r="D890" s="280"/>
      <c r="E890" s="438">
        <f>E889</f>
        <v>0</v>
      </c>
      <c r="F890" s="329" t="b">
        <f t="shared" si="338"/>
        <v>1</v>
      </c>
      <c r="G890" s="280"/>
      <c r="H890" s="907"/>
      <c r="I890" s="908"/>
      <c r="J890" s="425" t="s">
        <v>672</v>
      </c>
      <c r="K890" s="442" t="str">
        <f t="shared" si="339"/>
        <v>-</v>
      </c>
      <c r="L890" s="439" t="s">
        <v>667</v>
      </c>
      <c r="M890" s="439" t="s">
        <v>667</v>
      </c>
      <c r="N890" s="439" t="s">
        <v>667</v>
      </c>
      <c r="O890" s="439" t="s">
        <v>667</v>
      </c>
      <c r="P890" s="439" t="s">
        <v>667</v>
      </c>
      <c r="Q890" s="439" t="s">
        <v>667</v>
      </c>
      <c r="R890" s="439" t="s">
        <v>667</v>
      </c>
      <c r="S890" s="439" t="s">
        <v>667</v>
      </c>
      <c r="T890" s="439" t="s">
        <v>667</v>
      </c>
      <c r="U890" s="439" t="s">
        <v>667</v>
      </c>
      <c r="V890" s="443" t="s">
        <v>667</v>
      </c>
      <c r="W890" s="443" t="s">
        <v>667</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25">
      <c r="A891" s="255"/>
      <c r="B891" s="264"/>
      <c r="C891" s="257">
        <f t="shared" ref="C891:C922" si="340">INT($C$875)+3</f>
        <v>4</v>
      </c>
      <c r="D891" s="280"/>
      <c r="E891" s="335">
        <v>1</v>
      </c>
      <c r="F891" s="329" t="b">
        <f t="shared" si="338"/>
        <v>1</v>
      </c>
      <c r="G891" s="280"/>
      <c r="H891" s="435" t="s">
        <v>673</v>
      </c>
      <c r="I891" s="435"/>
      <c r="J891" s="417" t="s">
        <v>666</v>
      </c>
      <c r="K891" s="436" t="str">
        <f t="shared" si="339"/>
        <v>-</v>
      </c>
      <c r="L891" s="437" t="s">
        <v>667</v>
      </c>
      <c r="M891" s="437" t="s">
        <v>667</v>
      </c>
      <c r="N891" s="437" t="s">
        <v>667</v>
      </c>
      <c r="O891" s="437" t="s">
        <v>667</v>
      </c>
      <c r="P891" s="437" t="s">
        <v>667</v>
      </c>
      <c r="Q891" s="437" t="s">
        <v>667</v>
      </c>
      <c r="R891" s="437" t="s">
        <v>667</v>
      </c>
      <c r="S891" s="437" t="s">
        <v>667</v>
      </c>
      <c r="T891" s="437" t="s">
        <v>667</v>
      </c>
      <c r="U891" s="437" t="s">
        <v>667</v>
      </c>
      <c r="V891" s="437" t="s">
        <v>667</v>
      </c>
      <c r="W891" s="437" t="s">
        <v>667</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25">
      <c r="A892" s="255"/>
      <c r="B892" s="264"/>
      <c r="C892" s="257">
        <f t="shared" si="340"/>
        <v>4</v>
      </c>
      <c r="D892" s="280"/>
      <c r="E892" s="438">
        <f>E891</f>
        <v>1</v>
      </c>
      <c r="F892" s="329" t="b">
        <f t="shared" si="338"/>
        <v>1</v>
      </c>
      <c r="G892" s="280"/>
      <c r="H892" s="903" t="s">
        <v>674</v>
      </c>
      <c r="I892" s="904"/>
      <c r="J892" s="439" t="s">
        <v>669</v>
      </c>
      <c r="K892" s="440">
        <f t="shared" si="339"/>
        <v>43536</v>
      </c>
      <c r="L892" s="325">
        <v>10</v>
      </c>
      <c r="M892" s="441" t="s">
        <v>667</v>
      </c>
      <c r="N892" s="441" t="s">
        <v>667</v>
      </c>
      <c r="O892" s="441" t="s">
        <v>667</v>
      </c>
      <c r="P892" s="441" t="s">
        <v>667</v>
      </c>
      <c r="Q892" s="441" t="s">
        <v>667</v>
      </c>
      <c r="R892" s="441" t="s">
        <v>667</v>
      </c>
      <c r="S892" s="325" t="b">
        <v>1</v>
      </c>
      <c r="T892" s="441" t="s">
        <v>667</v>
      </c>
      <c r="U892" s="441" t="s">
        <v>667</v>
      </c>
      <c r="V892" s="441" t="s">
        <v>667</v>
      </c>
      <c r="W892" s="441" t="s">
        <v>667</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25">
      <c r="A893" s="255"/>
      <c r="B893" s="264"/>
      <c r="C893" s="257">
        <f t="shared" si="340"/>
        <v>4</v>
      </c>
      <c r="D893" s="280"/>
      <c r="E893" s="438">
        <f>E892</f>
        <v>1</v>
      </c>
      <c r="F893" s="329" t="b">
        <f t="shared" si="338"/>
        <v>1</v>
      </c>
      <c r="G893" s="280"/>
      <c r="H893" s="905"/>
      <c r="I893" s="906"/>
      <c r="J893" s="439" t="s">
        <v>670</v>
      </c>
      <c r="K893" s="440" t="str">
        <f t="shared" si="339"/>
        <v>-</v>
      </c>
      <c r="L893" s="441" t="s">
        <v>671</v>
      </c>
      <c r="M893" s="441" t="s">
        <v>671</v>
      </c>
      <c r="N893" s="441" t="s">
        <v>671</v>
      </c>
      <c r="O893" s="441" t="s">
        <v>671</v>
      </c>
      <c r="P893" s="441" t="s">
        <v>671</v>
      </c>
      <c r="Q893" s="441" t="s">
        <v>671</v>
      </c>
      <c r="R893" s="441" t="s">
        <v>671</v>
      </c>
      <c r="S893" s="441" t="s">
        <v>671</v>
      </c>
      <c r="T893" s="441" t="s">
        <v>671</v>
      </c>
      <c r="U893" s="441" t="s">
        <v>671</v>
      </c>
      <c r="V893" s="441" t="s">
        <v>671</v>
      </c>
      <c r="W893" s="441" t="s">
        <v>671</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25">
      <c r="A894" s="255"/>
      <c r="B894" s="264"/>
      <c r="C894" s="257">
        <f t="shared" si="340"/>
        <v>4</v>
      </c>
      <c r="D894" s="280"/>
      <c r="E894" s="438">
        <f>E893</f>
        <v>1</v>
      </c>
      <c r="F894" s="329" t="b">
        <f t="shared" si="338"/>
        <v>1</v>
      </c>
      <c r="G894" s="280"/>
      <c r="H894" s="907"/>
      <c r="I894" s="908"/>
      <c r="J894" s="425" t="s">
        <v>672</v>
      </c>
      <c r="K894" s="442" t="str">
        <f t="shared" si="339"/>
        <v>-</v>
      </c>
      <c r="L894" s="439" t="s">
        <v>667</v>
      </c>
      <c r="M894" s="439" t="s">
        <v>667</v>
      </c>
      <c r="N894" s="439" t="s">
        <v>667</v>
      </c>
      <c r="O894" s="439" t="s">
        <v>667</v>
      </c>
      <c r="P894" s="439" t="s">
        <v>667</v>
      </c>
      <c r="Q894" s="439" t="s">
        <v>667</v>
      </c>
      <c r="R894" s="439" t="s">
        <v>667</v>
      </c>
      <c r="S894" s="439" t="s">
        <v>667</v>
      </c>
      <c r="T894" s="439" t="s">
        <v>667</v>
      </c>
      <c r="U894" s="439" t="s">
        <v>667</v>
      </c>
      <c r="V894" s="443" t="s">
        <v>667</v>
      </c>
      <c r="W894" s="443" t="s">
        <v>667</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25">
      <c r="A895" s="255"/>
      <c r="B895" s="264"/>
      <c r="C895" s="257">
        <f t="shared" si="340"/>
        <v>4</v>
      </c>
      <c r="D895" s="280"/>
      <c r="E895" s="335">
        <v>2</v>
      </c>
      <c r="F895" s="329" t="b">
        <f t="shared" si="338"/>
        <v>1</v>
      </c>
      <c r="G895" s="280"/>
      <c r="H895" s="435" t="s">
        <v>675</v>
      </c>
      <c r="I895" s="435"/>
      <c r="J895" s="417" t="s">
        <v>666</v>
      </c>
      <c r="K895" s="436" t="str">
        <f t="shared" si="339"/>
        <v>-</v>
      </c>
      <c r="L895" s="437" t="s">
        <v>667</v>
      </c>
      <c r="M895" s="444">
        <v>42</v>
      </c>
      <c r="N895" s="437" t="s">
        <v>667</v>
      </c>
      <c r="O895" s="437" t="s">
        <v>667</v>
      </c>
      <c r="P895" s="437" t="s">
        <v>667</v>
      </c>
      <c r="Q895" s="437" t="s">
        <v>667</v>
      </c>
      <c r="R895" s="437" t="s">
        <v>667</v>
      </c>
      <c r="S895" s="437" t="s">
        <v>667</v>
      </c>
      <c r="T895" s="437" t="s">
        <v>667</v>
      </c>
      <c r="U895" s="437" t="s">
        <v>667</v>
      </c>
      <c r="V895" s="437" t="s">
        <v>667</v>
      </c>
      <c r="W895" s="437" t="s">
        <v>667</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25">
      <c r="A896" s="255"/>
      <c r="B896" s="264"/>
      <c r="C896" s="257">
        <f t="shared" si="340"/>
        <v>4</v>
      </c>
      <c r="D896" s="280"/>
      <c r="E896" s="438">
        <f>E895</f>
        <v>2</v>
      </c>
      <c r="F896" s="329" t="b">
        <f t="shared" si="338"/>
        <v>1</v>
      </c>
      <c r="G896" s="280"/>
      <c r="H896" s="903" t="s">
        <v>676</v>
      </c>
      <c r="I896" s="904"/>
      <c r="J896" s="439" t="s">
        <v>669</v>
      </c>
      <c r="K896" s="440">
        <f t="shared" si="339"/>
        <v>43536</v>
      </c>
      <c r="L896" s="325">
        <v>10</v>
      </c>
      <c r="M896" s="441" t="s">
        <v>667</v>
      </c>
      <c r="N896" s="441" t="s">
        <v>667</v>
      </c>
      <c r="O896" s="441" t="s">
        <v>667</v>
      </c>
      <c r="P896" s="441" t="s">
        <v>667</v>
      </c>
      <c r="Q896" s="441" t="s">
        <v>667</v>
      </c>
      <c r="R896" s="441" t="s">
        <v>667</v>
      </c>
      <c r="S896" s="441" t="s">
        <v>667</v>
      </c>
      <c r="T896" s="441" t="s">
        <v>667</v>
      </c>
      <c r="U896" s="441" t="s">
        <v>667</v>
      </c>
      <c r="V896" s="441" t="s">
        <v>667</v>
      </c>
      <c r="W896" s="441" t="s">
        <v>667</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25">
      <c r="A897" s="255"/>
      <c r="B897" s="264"/>
      <c r="C897" s="257">
        <f t="shared" si="340"/>
        <v>4</v>
      </c>
      <c r="D897" s="280"/>
      <c r="E897" s="438">
        <f>E896</f>
        <v>2</v>
      </c>
      <c r="F897" s="329" t="b">
        <f t="shared" si="338"/>
        <v>1</v>
      </c>
      <c r="G897" s="280"/>
      <c r="H897" s="905"/>
      <c r="I897" s="906"/>
      <c r="J897" s="439" t="s">
        <v>670</v>
      </c>
      <c r="K897" s="440" t="str">
        <f t="shared" si="339"/>
        <v>-</v>
      </c>
      <c r="L897" s="441" t="s">
        <v>671</v>
      </c>
      <c r="M897" s="441" t="s">
        <v>671</v>
      </c>
      <c r="N897" s="441" t="s">
        <v>671</v>
      </c>
      <c r="O897" s="441" t="s">
        <v>671</v>
      </c>
      <c r="P897" s="441" t="s">
        <v>671</v>
      </c>
      <c r="Q897" s="441" t="s">
        <v>671</v>
      </c>
      <c r="R897" s="441" t="s">
        <v>671</v>
      </c>
      <c r="S897" s="441" t="s">
        <v>671</v>
      </c>
      <c r="T897" s="441" t="s">
        <v>671</v>
      </c>
      <c r="U897" s="441" t="s">
        <v>671</v>
      </c>
      <c r="V897" s="441" t="s">
        <v>671</v>
      </c>
      <c r="W897" s="441" t="s">
        <v>671</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25">
      <c r="A898" s="255"/>
      <c r="B898" s="264"/>
      <c r="C898" s="257">
        <f t="shared" si="340"/>
        <v>4</v>
      </c>
      <c r="D898" s="280"/>
      <c r="E898" s="438">
        <f>E897</f>
        <v>2</v>
      </c>
      <c r="F898" s="329" t="b">
        <f t="shared" si="338"/>
        <v>1</v>
      </c>
      <c r="G898" s="280"/>
      <c r="H898" s="907"/>
      <c r="I898" s="908"/>
      <c r="J898" s="425" t="s">
        <v>672</v>
      </c>
      <c r="K898" s="442" t="str">
        <f t="shared" si="339"/>
        <v>-</v>
      </c>
      <c r="L898" s="439" t="s">
        <v>667</v>
      </c>
      <c r="M898" s="439" t="s">
        <v>667</v>
      </c>
      <c r="N898" s="439" t="s">
        <v>667</v>
      </c>
      <c r="O898" s="439" t="s">
        <v>667</v>
      </c>
      <c r="P898" s="439" t="s">
        <v>667</v>
      </c>
      <c r="Q898" s="439" t="s">
        <v>667</v>
      </c>
      <c r="R898" s="439" t="s">
        <v>667</v>
      </c>
      <c r="S898" s="439" t="s">
        <v>667</v>
      </c>
      <c r="T898" s="439" t="s">
        <v>667</v>
      </c>
      <c r="U898" s="439" t="s">
        <v>667</v>
      </c>
      <c r="V898" s="443" t="s">
        <v>667</v>
      </c>
      <c r="W898" s="443" t="s">
        <v>667</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25">
      <c r="A899" s="255"/>
      <c r="B899" s="264"/>
      <c r="C899" s="257">
        <f t="shared" si="340"/>
        <v>4</v>
      </c>
      <c r="D899" s="280"/>
      <c r="E899" s="335">
        <v>3</v>
      </c>
      <c r="F899" s="329" t="b">
        <f t="shared" si="338"/>
        <v>1</v>
      </c>
      <c r="G899" s="280"/>
      <c r="H899" s="435" t="s">
        <v>677</v>
      </c>
      <c r="I899" s="435"/>
      <c r="J899" s="417" t="s">
        <v>666</v>
      </c>
      <c r="K899" s="436" t="str">
        <f t="shared" si="339"/>
        <v>-</v>
      </c>
      <c r="L899" s="437" t="s">
        <v>667</v>
      </c>
      <c r="M899" s="437" t="s">
        <v>667</v>
      </c>
      <c r="N899" s="437" t="s">
        <v>667</v>
      </c>
      <c r="O899" s="437" t="s">
        <v>667</v>
      </c>
      <c r="P899" s="437" t="s">
        <v>667</v>
      </c>
      <c r="Q899" s="437" t="s">
        <v>667</v>
      </c>
      <c r="R899" s="437" t="s">
        <v>667</v>
      </c>
      <c r="S899" s="437" t="s">
        <v>667</v>
      </c>
      <c r="T899" s="437" t="s">
        <v>667</v>
      </c>
      <c r="U899" s="437" t="s">
        <v>667</v>
      </c>
      <c r="V899" s="437" t="s">
        <v>667</v>
      </c>
      <c r="W899" s="437" t="s">
        <v>667</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25">
      <c r="A900" s="255"/>
      <c r="B900" s="264"/>
      <c r="C900" s="257">
        <f t="shared" si="340"/>
        <v>4</v>
      </c>
      <c r="D900" s="280"/>
      <c r="E900" s="438">
        <f>E899</f>
        <v>3</v>
      </c>
      <c r="F900" s="329" t="b">
        <f t="shared" si="338"/>
        <v>1</v>
      </c>
      <c r="G900" s="280"/>
      <c r="H900" s="903" t="s">
        <v>678</v>
      </c>
      <c r="I900" s="904"/>
      <c r="J900" s="439" t="s">
        <v>669</v>
      </c>
      <c r="K900" s="440">
        <f t="shared" si="339"/>
        <v>43802</v>
      </c>
      <c r="L900" s="325">
        <v>48</v>
      </c>
      <c r="M900" s="441" t="s">
        <v>667</v>
      </c>
      <c r="N900" s="441" t="s">
        <v>667</v>
      </c>
      <c r="O900" s="441" t="s">
        <v>667</v>
      </c>
      <c r="P900" s="441" t="s">
        <v>667</v>
      </c>
      <c r="Q900" s="441" t="s">
        <v>667</v>
      </c>
      <c r="R900" s="441" t="s">
        <v>667</v>
      </c>
      <c r="S900" s="441" t="s">
        <v>667</v>
      </c>
      <c r="T900" s="441" t="s">
        <v>667</v>
      </c>
      <c r="U900" s="441" t="s">
        <v>667</v>
      </c>
      <c r="V900" s="441" t="s">
        <v>667</v>
      </c>
      <c r="W900" s="441" t="s">
        <v>667</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25">
      <c r="A901" s="255"/>
      <c r="B901" s="264"/>
      <c r="C901" s="257">
        <f t="shared" si="340"/>
        <v>4</v>
      </c>
      <c r="D901" s="280"/>
      <c r="E901" s="438">
        <f>E900</f>
        <v>3</v>
      </c>
      <c r="F901" s="329" t="b">
        <f t="shared" si="338"/>
        <v>1</v>
      </c>
      <c r="G901" s="280"/>
      <c r="H901" s="905"/>
      <c r="I901" s="906"/>
      <c r="J901" s="439" t="s">
        <v>670</v>
      </c>
      <c r="K901" s="440" t="str">
        <f t="shared" si="339"/>
        <v>-</v>
      </c>
      <c r="L901" s="441" t="s">
        <v>671</v>
      </c>
      <c r="M901" s="325">
        <v>26</v>
      </c>
      <c r="N901" s="441" t="s">
        <v>671</v>
      </c>
      <c r="O901" s="441" t="s">
        <v>671</v>
      </c>
      <c r="P901" s="441" t="s">
        <v>671</v>
      </c>
      <c r="Q901" s="441" t="s">
        <v>671</v>
      </c>
      <c r="R901" s="441" t="s">
        <v>671</v>
      </c>
      <c r="S901" s="441" t="s">
        <v>671</v>
      </c>
      <c r="T901" s="441" t="s">
        <v>671</v>
      </c>
      <c r="U901" s="441" t="s">
        <v>671</v>
      </c>
      <c r="V901" s="441" t="s">
        <v>671</v>
      </c>
      <c r="W901" s="441" t="s">
        <v>671</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25">
      <c r="A902" s="255"/>
      <c r="B902" s="264"/>
      <c r="C902" s="257">
        <f t="shared" si="340"/>
        <v>4</v>
      </c>
      <c r="D902" s="280"/>
      <c r="E902" s="438">
        <f>E901</f>
        <v>3</v>
      </c>
      <c r="F902" s="329" t="b">
        <f t="shared" si="338"/>
        <v>1</v>
      </c>
      <c r="G902" s="280"/>
      <c r="H902" s="907"/>
      <c r="I902" s="908"/>
      <c r="J902" s="425" t="s">
        <v>672</v>
      </c>
      <c r="K902" s="442" t="str">
        <f t="shared" si="339"/>
        <v>-</v>
      </c>
      <c r="L902" s="439" t="s">
        <v>667</v>
      </c>
      <c r="M902" s="439" t="s">
        <v>667</v>
      </c>
      <c r="N902" s="439" t="s">
        <v>667</v>
      </c>
      <c r="O902" s="439" t="s">
        <v>667</v>
      </c>
      <c r="P902" s="439" t="s">
        <v>667</v>
      </c>
      <c r="Q902" s="439" t="s">
        <v>667</v>
      </c>
      <c r="R902" s="439" t="s">
        <v>667</v>
      </c>
      <c r="S902" s="439" t="s">
        <v>667</v>
      </c>
      <c r="T902" s="439" t="s">
        <v>667</v>
      </c>
      <c r="U902" s="439" t="s">
        <v>667</v>
      </c>
      <c r="V902" s="443" t="s">
        <v>667</v>
      </c>
      <c r="W902" s="443" t="s">
        <v>667</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25">
      <c r="A903" s="255"/>
      <c r="B903" s="264"/>
      <c r="C903" s="257">
        <f t="shared" si="340"/>
        <v>4</v>
      </c>
      <c r="D903" s="280"/>
      <c r="E903" s="335">
        <v>4</v>
      </c>
      <c r="F903" s="329" t="b">
        <f t="shared" si="338"/>
        <v>1</v>
      </c>
      <c r="G903" s="280"/>
      <c r="H903" s="435" t="s">
        <v>679</v>
      </c>
      <c r="I903" s="435"/>
      <c r="J903" s="417" t="s">
        <v>666</v>
      </c>
      <c r="K903" s="436" t="str">
        <f t="shared" si="339"/>
        <v>-</v>
      </c>
      <c r="L903" s="437" t="s">
        <v>667</v>
      </c>
      <c r="M903" s="437" t="s">
        <v>667</v>
      </c>
      <c r="N903" s="437" t="s">
        <v>667</v>
      </c>
      <c r="O903" s="437" t="s">
        <v>667</v>
      </c>
      <c r="P903" s="437" t="s">
        <v>667</v>
      </c>
      <c r="Q903" s="437" t="s">
        <v>667</v>
      </c>
      <c r="R903" s="437" t="s">
        <v>667</v>
      </c>
      <c r="S903" s="437" t="s">
        <v>667</v>
      </c>
      <c r="T903" s="437" t="s">
        <v>667</v>
      </c>
      <c r="U903" s="437" t="s">
        <v>667</v>
      </c>
      <c r="V903" s="437" t="s">
        <v>667</v>
      </c>
      <c r="W903" s="437" t="s">
        <v>667</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25">
      <c r="A904" s="255"/>
      <c r="B904" s="264"/>
      <c r="C904" s="257">
        <f t="shared" si="340"/>
        <v>4</v>
      </c>
      <c r="D904" s="280"/>
      <c r="E904" s="438">
        <f>E903</f>
        <v>4</v>
      </c>
      <c r="F904" s="329" t="b">
        <f t="shared" si="338"/>
        <v>1</v>
      </c>
      <c r="G904" s="280"/>
      <c r="H904" s="903" t="s">
        <v>680</v>
      </c>
      <c r="I904" s="904"/>
      <c r="J904" s="439" t="s">
        <v>669</v>
      </c>
      <c r="K904" s="440">
        <f t="shared" si="339"/>
        <v>43802</v>
      </c>
      <c r="L904" s="325">
        <v>48</v>
      </c>
      <c r="M904" s="441" t="s">
        <v>667</v>
      </c>
      <c r="N904" s="441" t="s">
        <v>667</v>
      </c>
      <c r="O904" s="441" t="s">
        <v>667</v>
      </c>
      <c r="P904" s="441" t="s">
        <v>667</v>
      </c>
      <c r="Q904" s="441" t="s">
        <v>667</v>
      </c>
      <c r="R904" s="441" t="s">
        <v>667</v>
      </c>
      <c r="S904" s="441" t="s">
        <v>667</v>
      </c>
      <c r="T904" s="441" t="s">
        <v>667</v>
      </c>
      <c r="U904" s="441" t="s">
        <v>667</v>
      </c>
      <c r="V904" s="441" t="s">
        <v>667</v>
      </c>
      <c r="W904" s="441" t="s">
        <v>667</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25">
      <c r="A905" s="255"/>
      <c r="B905" s="264"/>
      <c r="C905" s="257">
        <f t="shared" si="340"/>
        <v>4</v>
      </c>
      <c r="D905" s="280"/>
      <c r="E905" s="438">
        <f>E904</f>
        <v>4</v>
      </c>
      <c r="F905" s="329" t="b">
        <f t="shared" si="338"/>
        <v>1</v>
      </c>
      <c r="G905" s="280"/>
      <c r="H905" s="905"/>
      <c r="I905" s="906"/>
      <c r="J905" s="439" t="s">
        <v>670</v>
      </c>
      <c r="K905" s="440" t="str">
        <f t="shared" si="339"/>
        <v>-</v>
      </c>
      <c r="L905" s="441" t="s">
        <v>671</v>
      </c>
      <c r="M905" s="325">
        <v>34</v>
      </c>
      <c r="N905" s="441" t="s">
        <v>671</v>
      </c>
      <c r="O905" s="441" t="s">
        <v>671</v>
      </c>
      <c r="P905" s="441" t="s">
        <v>671</v>
      </c>
      <c r="Q905" s="441" t="s">
        <v>671</v>
      </c>
      <c r="R905" s="441" t="s">
        <v>671</v>
      </c>
      <c r="S905" s="441" t="s">
        <v>671</v>
      </c>
      <c r="T905" s="441" t="s">
        <v>671</v>
      </c>
      <c r="U905" s="441" t="s">
        <v>671</v>
      </c>
      <c r="V905" s="441" t="s">
        <v>671</v>
      </c>
      <c r="W905" s="441" t="s">
        <v>671</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25">
      <c r="A906" s="255"/>
      <c r="B906" s="264"/>
      <c r="C906" s="257">
        <f t="shared" si="340"/>
        <v>4</v>
      </c>
      <c r="D906" s="280"/>
      <c r="E906" s="438">
        <f>E905</f>
        <v>4</v>
      </c>
      <c r="F906" s="329" t="b">
        <f t="shared" si="338"/>
        <v>1</v>
      </c>
      <c r="G906" s="280"/>
      <c r="H906" s="907"/>
      <c r="I906" s="908"/>
      <c r="J906" s="425" t="s">
        <v>672</v>
      </c>
      <c r="K906" s="442" t="str">
        <f t="shared" si="339"/>
        <v>-</v>
      </c>
      <c r="L906" s="439" t="s">
        <v>667</v>
      </c>
      <c r="M906" s="439" t="s">
        <v>667</v>
      </c>
      <c r="N906" s="439" t="s">
        <v>667</v>
      </c>
      <c r="O906" s="439" t="s">
        <v>667</v>
      </c>
      <c r="P906" s="439" t="s">
        <v>667</v>
      </c>
      <c r="Q906" s="439" t="s">
        <v>667</v>
      </c>
      <c r="R906" s="439" t="s">
        <v>667</v>
      </c>
      <c r="S906" s="439" t="s">
        <v>667</v>
      </c>
      <c r="T906" s="439" t="s">
        <v>667</v>
      </c>
      <c r="U906" s="439" t="s">
        <v>667</v>
      </c>
      <c r="V906" s="443" t="s">
        <v>667</v>
      </c>
      <c r="W906" s="443" t="s">
        <v>667</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25">
      <c r="A907" s="255"/>
      <c r="B907" s="264"/>
      <c r="C907" s="257">
        <f t="shared" si="340"/>
        <v>4</v>
      </c>
      <c r="D907" s="280"/>
      <c r="E907" s="335">
        <v>5</v>
      </c>
      <c r="F907" s="329" t="b">
        <f t="shared" si="338"/>
        <v>1</v>
      </c>
      <c r="G907" s="280"/>
      <c r="H907" s="435" t="s">
        <v>681</v>
      </c>
      <c r="I907" s="435"/>
      <c r="J907" s="417" t="s">
        <v>666</v>
      </c>
      <c r="K907" s="436" t="str">
        <f t="shared" si="339"/>
        <v>-</v>
      </c>
      <c r="L907" s="445">
        <v>-1</v>
      </c>
      <c r="M907" s="437" t="s">
        <v>667</v>
      </c>
      <c r="N907" s="437" t="s">
        <v>667</v>
      </c>
      <c r="O907" s="437" t="s">
        <v>667</v>
      </c>
      <c r="P907" s="437" t="s">
        <v>667</v>
      </c>
      <c r="Q907" s="437" t="s">
        <v>667</v>
      </c>
      <c r="R907" s="437" t="s">
        <v>667</v>
      </c>
      <c r="S907" s="437" t="s">
        <v>667</v>
      </c>
      <c r="T907" s="437" t="s">
        <v>667</v>
      </c>
      <c r="U907" s="437" t="s">
        <v>667</v>
      </c>
      <c r="V907" s="437" t="s">
        <v>667</v>
      </c>
      <c r="W907" s="437" t="s">
        <v>667</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25">
      <c r="A908" s="255"/>
      <c r="B908" s="264"/>
      <c r="C908" s="257">
        <f t="shared" si="340"/>
        <v>4</v>
      </c>
      <c r="D908" s="280"/>
      <c r="E908" s="438">
        <f>E907</f>
        <v>5</v>
      </c>
      <c r="F908" s="329" t="b">
        <f t="shared" si="338"/>
        <v>1</v>
      </c>
      <c r="G908" s="280"/>
      <c r="H908" s="903"/>
      <c r="I908" s="904"/>
      <c r="J908" s="439" t="s">
        <v>669</v>
      </c>
      <c r="K908" s="440" t="str">
        <f t="shared" si="339"/>
        <v>-</v>
      </c>
      <c r="L908" s="441" t="s">
        <v>667</v>
      </c>
      <c r="M908" s="441" t="s">
        <v>667</v>
      </c>
      <c r="N908" s="441" t="s">
        <v>667</v>
      </c>
      <c r="O908" s="441" t="s">
        <v>667</v>
      </c>
      <c r="P908" s="441" t="s">
        <v>667</v>
      </c>
      <c r="Q908" s="441" t="s">
        <v>667</v>
      </c>
      <c r="R908" s="441" t="s">
        <v>667</v>
      </c>
      <c r="S908" s="441" t="s">
        <v>667</v>
      </c>
      <c r="T908" s="441" t="s">
        <v>667</v>
      </c>
      <c r="U908" s="441" t="s">
        <v>667</v>
      </c>
      <c r="V908" s="441" t="s">
        <v>667</v>
      </c>
      <c r="W908" s="441" t="s">
        <v>667</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25">
      <c r="A909" s="255"/>
      <c r="B909" s="264"/>
      <c r="C909" s="257">
        <f t="shared" si="340"/>
        <v>4</v>
      </c>
      <c r="D909" s="280"/>
      <c r="E909" s="438">
        <f>E908</f>
        <v>5</v>
      </c>
      <c r="F909" s="329" t="b">
        <f t="shared" si="338"/>
        <v>1</v>
      </c>
      <c r="G909" s="280"/>
      <c r="H909" s="905"/>
      <c r="I909" s="906"/>
      <c r="J909" s="439" t="s">
        <v>670</v>
      </c>
      <c r="K909" s="440" t="str">
        <f t="shared" si="339"/>
        <v>-</v>
      </c>
      <c r="L909" s="441" t="s">
        <v>671</v>
      </c>
      <c r="M909" s="441" t="s">
        <v>671</v>
      </c>
      <c r="N909" s="441" t="s">
        <v>671</v>
      </c>
      <c r="O909" s="441" t="s">
        <v>671</v>
      </c>
      <c r="P909" s="441" t="s">
        <v>671</v>
      </c>
      <c r="Q909" s="441" t="s">
        <v>671</v>
      </c>
      <c r="R909" s="441" t="s">
        <v>671</v>
      </c>
      <c r="S909" s="441" t="s">
        <v>671</v>
      </c>
      <c r="T909" s="441" t="s">
        <v>671</v>
      </c>
      <c r="U909" s="441" t="s">
        <v>671</v>
      </c>
      <c r="V909" s="441" t="s">
        <v>671</v>
      </c>
      <c r="W909" s="441" t="s">
        <v>671</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25">
      <c r="A910" s="255"/>
      <c r="B910" s="264"/>
      <c r="C910" s="257">
        <f t="shared" si="340"/>
        <v>4</v>
      </c>
      <c r="D910" s="280"/>
      <c r="E910" s="438">
        <f>E909</f>
        <v>5</v>
      </c>
      <c r="F910" s="329" t="b">
        <f t="shared" si="338"/>
        <v>1</v>
      </c>
      <c r="G910" s="280"/>
      <c r="H910" s="907"/>
      <c r="I910" s="908"/>
      <c r="J910" s="425" t="s">
        <v>672</v>
      </c>
      <c r="K910" s="442" t="str">
        <f t="shared" si="339"/>
        <v>-</v>
      </c>
      <c r="L910" s="439" t="s">
        <v>667</v>
      </c>
      <c r="M910" s="439" t="s">
        <v>667</v>
      </c>
      <c r="N910" s="439" t="s">
        <v>667</v>
      </c>
      <c r="O910" s="439" t="s">
        <v>667</v>
      </c>
      <c r="P910" s="439" t="s">
        <v>667</v>
      </c>
      <c r="Q910" s="439" t="s">
        <v>667</v>
      </c>
      <c r="R910" s="439" t="s">
        <v>667</v>
      </c>
      <c r="S910" s="439" t="s">
        <v>667</v>
      </c>
      <c r="T910" s="439" t="s">
        <v>667</v>
      </c>
      <c r="U910" s="439" t="s">
        <v>667</v>
      </c>
      <c r="V910" s="443" t="s">
        <v>667</v>
      </c>
      <c r="W910" s="443" t="s">
        <v>667</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25">
      <c r="A911" s="255"/>
      <c r="B911" s="264"/>
      <c r="C911" s="257">
        <f t="shared" si="340"/>
        <v>4</v>
      </c>
      <c r="D911" s="280"/>
      <c r="E911" s="335">
        <v>6</v>
      </c>
      <c r="F911" s="329" t="b">
        <f t="shared" si="338"/>
        <v>1</v>
      </c>
      <c r="G911" s="280"/>
      <c r="H911" s="435" t="s">
        <v>682</v>
      </c>
      <c r="I911" s="435"/>
      <c r="J911" s="417" t="s">
        <v>666</v>
      </c>
      <c r="K911" s="436" t="str">
        <f t="shared" si="339"/>
        <v>-</v>
      </c>
      <c r="L911" s="445">
        <v>-1</v>
      </c>
      <c r="M911" s="437" t="s">
        <v>667</v>
      </c>
      <c r="N911" s="437" t="s">
        <v>667</v>
      </c>
      <c r="O911" s="437" t="s">
        <v>667</v>
      </c>
      <c r="P911" s="437" t="s">
        <v>667</v>
      </c>
      <c r="Q911" s="437" t="s">
        <v>667</v>
      </c>
      <c r="R911" s="437" t="s">
        <v>667</v>
      </c>
      <c r="S911" s="437" t="s">
        <v>667</v>
      </c>
      <c r="T911" s="437" t="s">
        <v>667</v>
      </c>
      <c r="U911" s="437" t="s">
        <v>667</v>
      </c>
      <c r="V911" s="437" t="s">
        <v>667</v>
      </c>
      <c r="W911" s="437" t="s">
        <v>667</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25">
      <c r="A912" s="255"/>
      <c r="B912" s="264"/>
      <c r="C912" s="257">
        <f t="shared" si="340"/>
        <v>4</v>
      </c>
      <c r="D912" s="280"/>
      <c r="E912" s="438">
        <f>E911</f>
        <v>6</v>
      </c>
      <c r="F912" s="329" t="b">
        <f t="shared" si="338"/>
        <v>1</v>
      </c>
      <c r="G912" s="280"/>
      <c r="H912" s="903"/>
      <c r="I912" s="904"/>
      <c r="J912" s="439" t="s">
        <v>669</v>
      </c>
      <c r="K912" s="440" t="str">
        <f t="shared" si="339"/>
        <v>-</v>
      </c>
      <c r="L912" s="441" t="s">
        <v>667</v>
      </c>
      <c r="M912" s="441" t="s">
        <v>667</v>
      </c>
      <c r="N912" s="441" t="s">
        <v>667</v>
      </c>
      <c r="O912" s="441" t="s">
        <v>667</v>
      </c>
      <c r="P912" s="441" t="s">
        <v>667</v>
      </c>
      <c r="Q912" s="441" t="s">
        <v>667</v>
      </c>
      <c r="R912" s="441" t="s">
        <v>667</v>
      </c>
      <c r="S912" s="441" t="s">
        <v>667</v>
      </c>
      <c r="T912" s="441" t="s">
        <v>667</v>
      </c>
      <c r="U912" s="441" t="s">
        <v>667</v>
      </c>
      <c r="V912" s="441" t="s">
        <v>667</v>
      </c>
      <c r="W912" s="441" t="s">
        <v>667</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25">
      <c r="A913" s="255"/>
      <c r="B913" s="264"/>
      <c r="C913" s="257">
        <f t="shared" si="340"/>
        <v>4</v>
      </c>
      <c r="D913" s="280"/>
      <c r="E913" s="438">
        <f>E912</f>
        <v>6</v>
      </c>
      <c r="F913" s="329" t="b">
        <f t="shared" si="338"/>
        <v>1</v>
      </c>
      <c r="G913" s="280"/>
      <c r="H913" s="905"/>
      <c r="I913" s="906"/>
      <c r="J913" s="439" t="s">
        <v>670</v>
      </c>
      <c r="K913" s="440" t="str">
        <f t="shared" si="339"/>
        <v>-</v>
      </c>
      <c r="L913" s="441" t="s">
        <v>671</v>
      </c>
      <c r="M913" s="441" t="s">
        <v>671</v>
      </c>
      <c r="N913" s="441" t="s">
        <v>671</v>
      </c>
      <c r="O913" s="441" t="s">
        <v>671</v>
      </c>
      <c r="P913" s="441" t="s">
        <v>671</v>
      </c>
      <c r="Q913" s="441" t="s">
        <v>671</v>
      </c>
      <c r="R913" s="441" t="s">
        <v>671</v>
      </c>
      <c r="S913" s="441" t="s">
        <v>671</v>
      </c>
      <c r="T913" s="441" t="s">
        <v>671</v>
      </c>
      <c r="U913" s="441" t="s">
        <v>671</v>
      </c>
      <c r="V913" s="441" t="s">
        <v>671</v>
      </c>
      <c r="W913" s="441" t="s">
        <v>671</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25">
      <c r="A914" s="255"/>
      <c r="B914" s="264"/>
      <c r="C914" s="257">
        <f t="shared" si="340"/>
        <v>4</v>
      </c>
      <c r="D914" s="280"/>
      <c r="E914" s="438">
        <f>E913</f>
        <v>6</v>
      </c>
      <c r="F914" s="329" t="b">
        <f t="shared" si="338"/>
        <v>1</v>
      </c>
      <c r="G914" s="280"/>
      <c r="H914" s="907"/>
      <c r="I914" s="908"/>
      <c r="J914" s="425" t="s">
        <v>672</v>
      </c>
      <c r="K914" s="442" t="str">
        <f t="shared" si="339"/>
        <v>-</v>
      </c>
      <c r="L914" s="439" t="s">
        <v>667</v>
      </c>
      <c r="M914" s="439" t="s">
        <v>667</v>
      </c>
      <c r="N914" s="439" t="s">
        <v>667</v>
      </c>
      <c r="O914" s="439" t="s">
        <v>667</v>
      </c>
      <c r="P914" s="439" t="s">
        <v>667</v>
      </c>
      <c r="Q914" s="439" t="s">
        <v>667</v>
      </c>
      <c r="R914" s="439" t="s">
        <v>667</v>
      </c>
      <c r="S914" s="439" t="s">
        <v>667</v>
      </c>
      <c r="T914" s="439" t="s">
        <v>667</v>
      </c>
      <c r="U914" s="439" t="s">
        <v>667</v>
      </c>
      <c r="V914" s="443" t="s">
        <v>667</v>
      </c>
      <c r="W914" s="443" t="s">
        <v>667</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25">
      <c r="A915" s="255"/>
      <c r="B915" s="264"/>
      <c r="C915" s="257">
        <f t="shared" si="340"/>
        <v>4</v>
      </c>
      <c r="D915" s="280"/>
      <c r="E915" s="335">
        <v>7</v>
      </c>
      <c r="F915" s="329" t="b">
        <f t="shared" si="338"/>
        <v>1</v>
      </c>
      <c r="G915" s="280"/>
      <c r="H915" s="435" t="s">
        <v>683</v>
      </c>
      <c r="I915" s="435"/>
      <c r="J915" s="417" t="s">
        <v>666</v>
      </c>
      <c r="K915" s="436" t="str">
        <f t="shared" si="339"/>
        <v>-</v>
      </c>
      <c r="L915" s="445">
        <v>-1</v>
      </c>
      <c r="M915" s="437" t="s">
        <v>667</v>
      </c>
      <c r="N915" s="437" t="s">
        <v>667</v>
      </c>
      <c r="O915" s="437" t="s">
        <v>667</v>
      </c>
      <c r="P915" s="437" t="s">
        <v>667</v>
      </c>
      <c r="Q915" s="437" t="s">
        <v>667</v>
      </c>
      <c r="R915" s="437" t="s">
        <v>667</v>
      </c>
      <c r="S915" s="437" t="s">
        <v>667</v>
      </c>
      <c r="T915" s="437" t="s">
        <v>667</v>
      </c>
      <c r="U915" s="437" t="s">
        <v>667</v>
      </c>
      <c r="V915" s="437" t="s">
        <v>667</v>
      </c>
      <c r="W915" s="437" t="s">
        <v>667</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25">
      <c r="A916" s="255"/>
      <c r="B916" s="264"/>
      <c r="C916" s="257">
        <f t="shared" si="340"/>
        <v>4</v>
      </c>
      <c r="D916" s="280"/>
      <c r="E916" s="438">
        <f>E915</f>
        <v>7</v>
      </c>
      <c r="F916" s="329" t="b">
        <f t="shared" si="338"/>
        <v>1</v>
      </c>
      <c r="G916" s="280"/>
      <c r="H916" s="903"/>
      <c r="I916" s="904"/>
      <c r="J916" s="439" t="s">
        <v>669</v>
      </c>
      <c r="K916" s="440" t="str">
        <f t="shared" si="339"/>
        <v>-</v>
      </c>
      <c r="L916" s="441" t="s">
        <v>667</v>
      </c>
      <c r="M916" s="441" t="s">
        <v>667</v>
      </c>
      <c r="N916" s="441" t="s">
        <v>667</v>
      </c>
      <c r="O916" s="441" t="s">
        <v>667</v>
      </c>
      <c r="P916" s="441" t="s">
        <v>667</v>
      </c>
      <c r="Q916" s="441" t="s">
        <v>667</v>
      </c>
      <c r="R916" s="441" t="s">
        <v>667</v>
      </c>
      <c r="S916" s="441" t="s">
        <v>667</v>
      </c>
      <c r="T916" s="441" t="s">
        <v>667</v>
      </c>
      <c r="U916" s="441" t="s">
        <v>667</v>
      </c>
      <c r="V916" s="441" t="s">
        <v>667</v>
      </c>
      <c r="W916" s="441" t="s">
        <v>667</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25">
      <c r="A917" s="255"/>
      <c r="B917" s="264"/>
      <c r="C917" s="257">
        <f t="shared" si="340"/>
        <v>4</v>
      </c>
      <c r="D917" s="280"/>
      <c r="E917" s="438">
        <f>E916</f>
        <v>7</v>
      </c>
      <c r="F917" s="329" t="b">
        <f t="shared" si="338"/>
        <v>1</v>
      </c>
      <c r="G917" s="280"/>
      <c r="H917" s="905"/>
      <c r="I917" s="906"/>
      <c r="J917" s="439" t="s">
        <v>670</v>
      </c>
      <c r="K917" s="440" t="str">
        <f t="shared" si="339"/>
        <v>-</v>
      </c>
      <c r="L917" s="441" t="s">
        <v>671</v>
      </c>
      <c r="M917" s="441" t="s">
        <v>671</v>
      </c>
      <c r="N917" s="441" t="s">
        <v>671</v>
      </c>
      <c r="O917" s="441" t="s">
        <v>671</v>
      </c>
      <c r="P917" s="441" t="s">
        <v>671</v>
      </c>
      <c r="Q917" s="441" t="s">
        <v>671</v>
      </c>
      <c r="R917" s="441" t="s">
        <v>671</v>
      </c>
      <c r="S917" s="441" t="s">
        <v>671</v>
      </c>
      <c r="T917" s="441" t="s">
        <v>671</v>
      </c>
      <c r="U917" s="441" t="s">
        <v>671</v>
      </c>
      <c r="V917" s="441" t="s">
        <v>671</v>
      </c>
      <c r="W917" s="441" t="s">
        <v>671</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25">
      <c r="A918" s="255"/>
      <c r="B918" s="264"/>
      <c r="C918" s="257">
        <f t="shared" si="340"/>
        <v>4</v>
      </c>
      <c r="D918" s="280"/>
      <c r="E918" s="438">
        <f>E917</f>
        <v>7</v>
      </c>
      <c r="F918" s="329" t="b">
        <f t="shared" si="338"/>
        <v>1</v>
      </c>
      <c r="G918" s="280"/>
      <c r="H918" s="907"/>
      <c r="I918" s="908"/>
      <c r="J918" s="425" t="s">
        <v>672</v>
      </c>
      <c r="K918" s="442" t="str">
        <f t="shared" si="339"/>
        <v>-</v>
      </c>
      <c r="L918" s="439" t="s">
        <v>667</v>
      </c>
      <c r="M918" s="439" t="s">
        <v>667</v>
      </c>
      <c r="N918" s="439" t="s">
        <v>667</v>
      </c>
      <c r="O918" s="439" t="s">
        <v>667</v>
      </c>
      <c r="P918" s="439" t="s">
        <v>667</v>
      </c>
      <c r="Q918" s="439" t="s">
        <v>667</v>
      </c>
      <c r="R918" s="439" t="s">
        <v>667</v>
      </c>
      <c r="S918" s="439" t="s">
        <v>667</v>
      </c>
      <c r="T918" s="439" t="s">
        <v>667</v>
      </c>
      <c r="U918" s="439" t="s">
        <v>667</v>
      </c>
      <c r="V918" s="443" t="s">
        <v>667</v>
      </c>
      <c r="W918" s="443" t="s">
        <v>667</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25">
      <c r="A919" s="255"/>
      <c r="B919" s="264"/>
      <c r="C919" s="257">
        <f t="shared" si="340"/>
        <v>4</v>
      </c>
      <c r="D919" s="280"/>
      <c r="E919" s="335">
        <v>8</v>
      </c>
      <c r="F919" s="329" t="b">
        <f t="shared" ref="F919:F950" si="341">COUNTIFS($L919:$W919,"-")&lt;&gt;COUNTA($L919:$W919)</f>
        <v>1</v>
      </c>
      <c r="G919" s="280"/>
      <c r="H919" s="435" t="s">
        <v>1051</v>
      </c>
      <c r="I919" s="435"/>
      <c r="J919" s="417" t="s">
        <v>666</v>
      </c>
      <c r="K919" s="436" t="str">
        <f t="shared" si="339"/>
        <v>-</v>
      </c>
      <c r="L919" s="437" t="s">
        <v>667</v>
      </c>
      <c r="M919" s="437" t="s">
        <v>667</v>
      </c>
      <c r="N919" s="437" t="s">
        <v>667</v>
      </c>
      <c r="O919" s="437" t="s">
        <v>667</v>
      </c>
      <c r="P919" s="437" t="s">
        <v>667</v>
      </c>
      <c r="Q919" s="437" t="s">
        <v>667</v>
      </c>
      <c r="R919" s="437" t="s">
        <v>667</v>
      </c>
      <c r="S919" s="437" t="s">
        <v>667</v>
      </c>
      <c r="T919" s="437" t="s">
        <v>667</v>
      </c>
      <c r="U919" s="437" t="s">
        <v>667</v>
      </c>
      <c r="V919" s="437" t="s">
        <v>667</v>
      </c>
      <c r="W919" s="437" t="s">
        <v>667</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25">
      <c r="A920" s="255"/>
      <c r="B920" s="264"/>
      <c r="C920" s="257">
        <f t="shared" si="340"/>
        <v>4</v>
      </c>
      <c r="D920" s="280"/>
      <c r="E920" s="438">
        <f>E919</f>
        <v>8</v>
      </c>
      <c r="F920" s="329" t="b">
        <f t="shared" si="341"/>
        <v>1</v>
      </c>
      <c r="G920" s="280"/>
      <c r="H920" s="903" t="s">
        <v>1052</v>
      </c>
      <c r="I920" s="904"/>
      <c r="J920" s="439" t="s">
        <v>669</v>
      </c>
      <c r="K920" s="440" t="str">
        <f t="shared" si="339"/>
        <v>-</v>
      </c>
      <c r="L920" s="441" t="s">
        <v>667</v>
      </c>
      <c r="M920" s="441" t="s">
        <v>667</v>
      </c>
      <c r="N920" s="441" t="s">
        <v>667</v>
      </c>
      <c r="O920" s="441" t="s">
        <v>667</v>
      </c>
      <c r="P920" s="441" t="s">
        <v>667</v>
      </c>
      <c r="Q920" s="325">
        <v>0</v>
      </c>
      <c r="R920" s="441" t="s">
        <v>667</v>
      </c>
      <c r="S920" s="325" t="b">
        <v>1</v>
      </c>
      <c r="T920" s="441" t="s">
        <v>667</v>
      </c>
      <c r="U920" s="441" t="s">
        <v>667</v>
      </c>
      <c r="V920" s="441" t="s">
        <v>667</v>
      </c>
      <c r="W920" s="441" t="s">
        <v>667</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25">
      <c r="A921" s="255"/>
      <c r="B921" s="264"/>
      <c r="C921" s="257">
        <f t="shared" si="340"/>
        <v>4</v>
      </c>
      <c r="D921" s="280"/>
      <c r="E921" s="438">
        <f>E920</f>
        <v>8</v>
      </c>
      <c r="F921" s="329" t="b">
        <f t="shared" si="341"/>
        <v>1</v>
      </c>
      <c r="G921" s="280"/>
      <c r="H921" s="905"/>
      <c r="I921" s="906"/>
      <c r="J921" s="439" t="s">
        <v>670</v>
      </c>
      <c r="K921" s="440" t="str">
        <f t="shared" si="339"/>
        <v>-</v>
      </c>
      <c r="L921" s="441" t="s">
        <v>671</v>
      </c>
      <c r="M921" s="441" t="s">
        <v>671</v>
      </c>
      <c r="N921" s="441" t="s">
        <v>671</v>
      </c>
      <c r="O921" s="441" t="s">
        <v>671</v>
      </c>
      <c r="P921" s="441" t="s">
        <v>671</v>
      </c>
      <c r="Q921" s="441" t="s">
        <v>671</v>
      </c>
      <c r="R921" s="441" t="s">
        <v>671</v>
      </c>
      <c r="S921" s="441" t="s">
        <v>671</v>
      </c>
      <c r="T921" s="441" t="s">
        <v>671</v>
      </c>
      <c r="U921" s="441" t="s">
        <v>671</v>
      </c>
      <c r="V921" s="441" t="s">
        <v>671</v>
      </c>
      <c r="W921" s="441" t="s">
        <v>671</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25">
      <c r="A922" s="255"/>
      <c r="B922" s="264"/>
      <c r="C922" s="257">
        <f t="shared" si="340"/>
        <v>4</v>
      </c>
      <c r="D922" s="280"/>
      <c r="E922" s="438">
        <f>E921</f>
        <v>8</v>
      </c>
      <c r="F922" s="329" t="b">
        <f t="shared" si="341"/>
        <v>1</v>
      </c>
      <c r="G922" s="280"/>
      <c r="H922" s="907"/>
      <c r="I922" s="908"/>
      <c r="J922" s="425" t="s">
        <v>672</v>
      </c>
      <c r="K922" s="442" t="str">
        <f t="shared" si="339"/>
        <v>-</v>
      </c>
      <c r="L922" s="439" t="s">
        <v>667</v>
      </c>
      <c r="M922" s="439" t="s">
        <v>667</v>
      </c>
      <c r="N922" s="439" t="s">
        <v>667</v>
      </c>
      <c r="O922" s="439" t="s">
        <v>667</v>
      </c>
      <c r="P922" s="439" t="s">
        <v>667</v>
      </c>
      <c r="Q922" s="439" t="s">
        <v>667</v>
      </c>
      <c r="R922" s="439" t="s">
        <v>667</v>
      </c>
      <c r="S922" s="439" t="s">
        <v>667</v>
      </c>
      <c r="T922" s="439" t="s">
        <v>667</v>
      </c>
      <c r="U922" s="439" t="s">
        <v>667</v>
      </c>
      <c r="V922" s="443" t="s">
        <v>667</v>
      </c>
      <c r="W922" s="443" t="s">
        <v>667</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25">
      <c r="A923" s="255"/>
      <c r="B923" s="264"/>
      <c r="C923" s="257">
        <f t="shared" ref="C923:C954" si="342">INT($C$875)+3</f>
        <v>4</v>
      </c>
      <c r="D923" s="280"/>
      <c r="E923" s="335">
        <v>9</v>
      </c>
      <c r="F923" s="329" t="b">
        <f t="shared" si="341"/>
        <v>1</v>
      </c>
      <c r="G923" s="280"/>
      <c r="H923" s="435" t="s">
        <v>684</v>
      </c>
      <c r="I923" s="435"/>
      <c r="J923" s="417" t="s">
        <v>666</v>
      </c>
      <c r="K923" s="436" t="str">
        <f t="shared" si="339"/>
        <v>-</v>
      </c>
      <c r="L923" s="437" t="s">
        <v>667</v>
      </c>
      <c r="M923" s="437" t="s">
        <v>667</v>
      </c>
      <c r="N923" s="437" t="s">
        <v>667</v>
      </c>
      <c r="O923" s="437" t="s">
        <v>667</v>
      </c>
      <c r="P923" s="437" t="s">
        <v>667</v>
      </c>
      <c r="Q923" s="437" t="s">
        <v>667</v>
      </c>
      <c r="R923" s="437" t="s">
        <v>667</v>
      </c>
      <c r="S923" s="437" t="s">
        <v>667</v>
      </c>
      <c r="T923" s="437" t="s">
        <v>667</v>
      </c>
      <c r="U923" s="437" t="s">
        <v>667</v>
      </c>
      <c r="V923" s="437" t="s">
        <v>667</v>
      </c>
      <c r="W923" s="437" t="s">
        <v>667</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25">
      <c r="A924" s="255"/>
      <c r="B924" s="264"/>
      <c r="C924" s="257">
        <f t="shared" si="342"/>
        <v>4</v>
      </c>
      <c r="D924" s="280"/>
      <c r="E924" s="438">
        <f>E923</f>
        <v>9</v>
      </c>
      <c r="F924" s="329" t="b">
        <f t="shared" si="341"/>
        <v>1</v>
      </c>
      <c r="G924" s="280"/>
      <c r="H924" s="903" t="s">
        <v>1053</v>
      </c>
      <c r="I924" s="904"/>
      <c r="J924" s="439" t="s">
        <v>669</v>
      </c>
      <c r="K924" s="440" t="str">
        <f t="shared" si="339"/>
        <v>-</v>
      </c>
      <c r="L924" s="441" t="s">
        <v>667</v>
      </c>
      <c r="M924" s="441" t="s">
        <v>667</v>
      </c>
      <c r="N924" s="441" t="s">
        <v>667</v>
      </c>
      <c r="O924" s="441" t="s">
        <v>667</v>
      </c>
      <c r="P924" s="441" t="s">
        <v>667</v>
      </c>
      <c r="Q924" s="763">
        <f>INT($I$392/7)+2</f>
        <v>7</v>
      </c>
      <c r="R924" s="441" t="s">
        <v>667</v>
      </c>
      <c r="S924" s="325" t="b">
        <v>1</v>
      </c>
      <c r="T924" s="441">
        <v>1</v>
      </c>
      <c r="U924" s="441" t="s">
        <v>667</v>
      </c>
      <c r="V924" s="441" t="s">
        <v>667</v>
      </c>
      <c r="W924" s="441" t="s">
        <v>667</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25">
      <c r="A925" s="255"/>
      <c r="B925" s="264"/>
      <c r="C925" s="257">
        <f t="shared" si="342"/>
        <v>4</v>
      </c>
      <c r="D925" s="280"/>
      <c r="E925" s="438">
        <f>E924</f>
        <v>9</v>
      </c>
      <c r="F925" s="329" t="b">
        <f t="shared" si="341"/>
        <v>1</v>
      </c>
      <c r="G925" s="280"/>
      <c r="H925" s="905"/>
      <c r="I925" s="906"/>
      <c r="J925" s="439" t="s">
        <v>670</v>
      </c>
      <c r="K925" s="440" t="str">
        <f t="shared" si="339"/>
        <v>-</v>
      </c>
      <c r="L925" s="441" t="s">
        <v>671</v>
      </c>
      <c r="M925" s="441" t="s">
        <v>671</v>
      </c>
      <c r="N925" s="441" t="s">
        <v>671</v>
      </c>
      <c r="O925" s="441" t="s">
        <v>671</v>
      </c>
      <c r="P925" s="441" t="s">
        <v>671</v>
      </c>
      <c r="Q925" s="441" t="s">
        <v>671</v>
      </c>
      <c r="R925" s="441" t="s">
        <v>671</v>
      </c>
      <c r="S925" s="441" t="s">
        <v>671</v>
      </c>
      <c r="T925" s="441" t="s">
        <v>671</v>
      </c>
      <c r="U925" s="441" t="s">
        <v>671</v>
      </c>
      <c r="V925" s="441" t="s">
        <v>671</v>
      </c>
      <c r="W925" s="441" t="s">
        <v>671</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25">
      <c r="A926" s="255"/>
      <c r="B926" s="264"/>
      <c r="C926" s="257">
        <f t="shared" si="342"/>
        <v>4</v>
      </c>
      <c r="D926" s="280"/>
      <c r="E926" s="438">
        <f>E925</f>
        <v>9</v>
      </c>
      <c r="F926" s="329" t="b">
        <f t="shared" si="341"/>
        <v>1</v>
      </c>
      <c r="G926" s="280"/>
      <c r="H926" s="907"/>
      <c r="I926" s="908"/>
      <c r="J926" s="425" t="s">
        <v>672</v>
      </c>
      <c r="K926" s="442" t="str">
        <f t="shared" si="339"/>
        <v>-</v>
      </c>
      <c r="L926" s="439" t="s">
        <v>667</v>
      </c>
      <c r="M926" s="439" t="s">
        <v>667</v>
      </c>
      <c r="N926" s="439" t="s">
        <v>667</v>
      </c>
      <c r="O926" s="439" t="s">
        <v>667</v>
      </c>
      <c r="P926" s="439" t="s">
        <v>667</v>
      </c>
      <c r="Q926" s="439" t="s">
        <v>667</v>
      </c>
      <c r="R926" s="439" t="s">
        <v>667</v>
      </c>
      <c r="S926" s="439" t="s">
        <v>667</v>
      </c>
      <c r="T926" s="439" t="s">
        <v>667</v>
      </c>
      <c r="U926" s="439" t="s">
        <v>667</v>
      </c>
      <c r="V926" s="443" t="s">
        <v>667</v>
      </c>
      <c r="W926" s="443" t="s">
        <v>667</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25">
      <c r="A927" s="255"/>
      <c r="B927" s="264"/>
      <c r="C927" s="257">
        <f t="shared" si="342"/>
        <v>4</v>
      </c>
      <c r="D927" s="280"/>
      <c r="E927" s="335">
        <v>10</v>
      </c>
      <c r="F927" s="329" t="b">
        <f t="shared" si="341"/>
        <v>1</v>
      </c>
      <c r="G927" s="280"/>
      <c r="H927" s="435" t="s">
        <v>685</v>
      </c>
      <c r="I927" s="435"/>
      <c r="J927" s="417" t="s">
        <v>666</v>
      </c>
      <c r="K927" s="436" t="str">
        <f t="shared" si="339"/>
        <v>-</v>
      </c>
      <c r="L927" s="437" t="s">
        <v>667</v>
      </c>
      <c r="M927" s="437" t="s">
        <v>667</v>
      </c>
      <c r="N927" s="437" t="s">
        <v>667</v>
      </c>
      <c r="O927" s="437" t="s">
        <v>667</v>
      </c>
      <c r="P927" s="437" t="s">
        <v>667</v>
      </c>
      <c r="Q927" s="437" t="s">
        <v>667</v>
      </c>
      <c r="R927" s="437" t="s">
        <v>667</v>
      </c>
      <c r="S927" s="437" t="s">
        <v>667</v>
      </c>
      <c r="T927" s="437" t="s">
        <v>667</v>
      </c>
      <c r="U927" s="437" t="s">
        <v>667</v>
      </c>
      <c r="V927" s="437" t="s">
        <v>667</v>
      </c>
      <c r="W927" s="437" t="s">
        <v>667</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25">
      <c r="A928" s="255"/>
      <c r="B928" s="264"/>
      <c r="C928" s="257">
        <f t="shared" si="342"/>
        <v>4</v>
      </c>
      <c r="D928" s="280"/>
      <c r="E928" s="438">
        <f>E927</f>
        <v>10</v>
      </c>
      <c r="F928" s="329" t="b">
        <f t="shared" si="341"/>
        <v>1</v>
      </c>
      <c r="G928" s="280"/>
      <c r="H928" s="903" t="s">
        <v>1054</v>
      </c>
      <c r="I928" s="904"/>
      <c r="J928" s="439" t="s">
        <v>669</v>
      </c>
      <c r="K928" s="440" t="str">
        <f t="shared" si="339"/>
        <v>-</v>
      </c>
      <c r="L928" s="441" t="s">
        <v>667</v>
      </c>
      <c r="M928" s="441" t="s">
        <v>667</v>
      </c>
      <c r="N928" s="441" t="s">
        <v>667</v>
      </c>
      <c r="O928" s="441" t="s">
        <v>667</v>
      </c>
      <c r="P928" s="441" t="s">
        <v>667</v>
      </c>
      <c r="Q928" s="763">
        <f>INT($I$393/7)+2</f>
        <v>9</v>
      </c>
      <c r="R928" s="441" t="s">
        <v>667</v>
      </c>
      <c r="S928" s="325" t="b">
        <v>1</v>
      </c>
      <c r="T928" s="441">
        <v>2</v>
      </c>
      <c r="U928" s="441" t="s">
        <v>667</v>
      </c>
      <c r="V928" s="441" t="s">
        <v>667</v>
      </c>
      <c r="W928" s="441" t="s">
        <v>667</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25">
      <c r="A929" s="255"/>
      <c r="B929" s="264"/>
      <c r="C929" s="257">
        <f t="shared" si="342"/>
        <v>4</v>
      </c>
      <c r="D929" s="280"/>
      <c r="E929" s="438">
        <f>E928</f>
        <v>10</v>
      </c>
      <c r="F929" s="329" t="b">
        <f t="shared" si="341"/>
        <v>1</v>
      </c>
      <c r="G929" s="280"/>
      <c r="H929" s="905"/>
      <c r="I929" s="906"/>
      <c r="J929" s="439" t="s">
        <v>670</v>
      </c>
      <c r="K929" s="440" t="str">
        <f t="shared" si="339"/>
        <v>-</v>
      </c>
      <c r="L929" s="441" t="s">
        <v>671</v>
      </c>
      <c r="M929" s="441" t="s">
        <v>671</v>
      </c>
      <c r="N929" s="441" t="s">
        <v>671</v>
      </c>
      <c r="O929" s="441" t="s">
        <v>671</v>
      </c>
      <c r="P929" s="441" t="s">
        <v>671</v>
      </c>
      <c r="Q929" s="441" t="s">
        <v>671</v>
      </c>
      <c r="R929" s="441" t="s">
        <v>671</v>
      </c>
      <c r="S929" s="441" t="s">
        <v>671</v>
      </c>
      <c r="T929" s="441" t="s">
        <v>671</v>
      </c>
      <c r="U929" s="441" t="s">
        <v>671</v>
      </c>
      <c r="V929" s="441" t="s">
        <v>671</v>
      </c>
      <c r="W929" s="441" t="s">
        <v>671</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25">
      <c r="A930" s="255"/>
      <c r="B930" s="264"/>
      <c r="C930" s="257">
        <f t="shared" si="342"/>
        <v>4</v>
      </c>
      <c r="D930" s="280"/>
      <c r="E930" s="438">
        <f>E929</f>
        <v>10</v>
      </c>
      <c r="F930" s="329" t="b">
        <f t="shared" si="341"/>
        <v>1</v>
      </c>
      <c r="G930" s="280"/>
      <c r="H930" s="907"/>
      <c r="I930" s="908"/>
      <c r="J930" s="425" t="s">
        <v>672</v>
      </c>
      <c r="K930" s="442" t="str">
        <f t="shared" si="339"/>
        <v>-</v>
      </c>
      <c r="L930" s="439" t="s">
        <v>667</v>
      </c>
      <c r="M930" s="439" t="s">
        <v>667</v>
      </c>
      <c r="N930" s="439" t="s">
        <v>667</v>
      </c>
      <c r="O930" s="439" t="s">
        <v>667</v>
      </c>
      <c r="P930" s="439" t="s">
        <v>667</v>
      </c>
      <c r="Q930" s="439" t="s">
        <v>667</v>
      </c>
      <c r="R930" s="439" t="s">
        <v>667</v>
      </c>
      <c r="S930" s="439" t="s">
        <v>667</v>
      </c>
      <c r="T930" s="439" t="s">
        <v>667</v>
      </c>
      <c r="U930" s="439" t="s">
        <v>667</v>
      </c>
      <c r="V930" s="443" t="s">
        <v>667</v>
      </c>
      <c r="W930" s="443" t="s">
        <v>667</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25">
      <c r="A931" s="255"/>
      <c r="B931" s="264"/>
      <c r="C931" s="257">
        <f t="shared" si="342"/>
        <v>4</v>
      </c>
      <c r="D931" s="280"/>
      <c r="E931" s="335">
        <v>11</v>
      </c>
      <c r="F931" s="329" t="b">
        <f t="shared" si="341"/>
        <v>1</v>
      </c>
      <c r="G931" s="280"/>
      <c r="H931" s="435" t="s">
        <v>686</v>
      </c>
      <c r="I931" s="435"/>
      <c r="J931" s="417" t="s">
        <v>666</v>
      </c>
      <c r="K931" s="436" t="str">
        <f t="shared" si="339"/>
        <v>-</v>
      </c>
      <c r="L931" s="437" t="s">
        <v>667</v>
      </c>
      <c r="M931" s="437" t="s">
        <v>667</v>
      </c>
      <c r="N931" s="437" t="s">
        <v>667</v>
      </c>
      <c r="O931" s="437" t="s">
        <v>667</v>
      </c>
      <c r="P931" s="437" t="s">
        <v>667</v>
      </c>
      <c r="Q931" s="437" t="s">
        <v>667</v>
      </c>
      <c r="R931" s="437" t="s">
        <v>667</v>
      </c>
      <c r="S931" s="437" t="s">
        <v>667</v>
      </c>
      <c r="T931" s="437" t="s">
        <v>667</v>
      </c>
      <c r="U931" s="437" t="s">
        <v>667</v>
      </c>
      <c r="V931" s="437" t="s">
        <v>667</v>
      </c>
      <c r="W931" s="437" t="s">
        <v>667</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25">
      <c r="A932" s="255"/>
      <c r="B932" s="264"/>
      <c r="C932" s="257">
        <f t="shared" si="342"/>
        <v>4</v>
      </c>
      <c r="D932" s="280"/>
      <c r="E932" s="438">
        <f>E931</f>
        <v>11</v>
      </c>
      <c r="F932" s="329" t="b">
        <f t="shared" si="341"/>
        <v>1</v>
      </c>
      <c r="G932" s="280"/>
      <c r="H932" s="903" t="s">
        <v>1054</v>
      </c>
      <c r="I932" s="904"/>
      <c r="J932" s="439" t="s">
        <v>669</v>
      </c>
      <c r="K932" s="440" t="str">
        <f t="shared" si="339"/>
        <v>-</v>
      </c>
      <c r="L932" s="441" t="s">
        <v>667</v>
      </c>
      <c r="M932" s="441" t="s">
        <v>667</v>
      </c>
      <c r="N932" s="441" t="s">
        <v>667</v>
      </c>
      <c r="O932" s="441" t="s">
        <v>667</v>
      </c>
      <c r="P932" s="441" t="s">
        <v>667</v>
      </c>
      <c r="Q932" s="763">
        <f>INT($I$394/7)+2</f>
        <v>9</v>
      </c>
      <c r="R932" s="441" t="s">
        <v>667</v>
      </c>
      <c r="S932" s="325" t="b">
        <v>1</v>
      </c>
      <c r="T932" s="441">
        <v>3</v>
      </c>
      <c r="U932" s="441" t="s">
        <v>667</v>
      </c>
      <c r="V932" s="441" t="s">
        <v>667</v>
      </c>
      <c r="W932" s="441" t="s">
        <v>667</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25">
      <c r="A933" s="255"/>
      <c r="B933" s="264"/>
      <c r="C933" s="257">
        <f t="shared" si="342"/>
        <v>4</v>
      </c>
      <c r="D933" s="280"/>
      <c r="E933" s="438">
        <f>E932</f>
        <v>11</v>
      </c>
      <c r="F933" s="329" t="b">
        <f t="shared" si="341"/>
        <v>1</v>
      </c>
      <c r="G933" s="280"/>
      <c r="H933" s="905"/>
      <c r="I933" s="906"/>
      <c r="J933" s="439" t="s">
        <v>670</v>
      </c>
      <c r="K933" s="440" t="str">
        <f t="shared" si="339"/>
        <v>-</v>
      </c>
      <c r="L933" s="441" t="s">
        <v>671</v>
      </c>
      <c r="M933" s="441" t="s">
        <v>671</v>
      </c>
      <c r="N933" s="441" t="s">
        <v>671</v>
      </c>
      <c r="O933" s="441" t="s">
        <v>671</v>
      </c>
      <c r="P933" s="441" t="s">
        <v>671</v>
      </c>
      <c r="Q933" s="441" t="s">
        <v>671</v>
      </c>
      <c r="R933" s="441" t="s">
        <v>671</v>
      </c>
      <c r="S933" s="441" t="s">
        <v>671</v>
      </c>
      <c r="T933" s="441" t="s">
        <v>671</v>
      </c>
      <c r="U933" s="441" t="s">
        <v>671</v>
      </c>
      <c r="V933" s="441" t="s">
        <v>671</v>
      </c>
      <c r="W933" s="441" t="s">
        <v>671</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25">
      <c r="A934" s="255"/>
      <c r="B934" s="264"/>
      <c r="C934" s="257">
        <f t="shared" si="342"/>
        <v>4</v>
      </c>
      <c r="D934" s="280"/>
      <c r="E934" s="438">
        <f>E933</f>
        <v>11</v>
      </c>
      <c r="F934" s="329" t="b">
        <f t="shared" si="341"/>
        <v>1</v>
      </c>
      <c r="G934" s="280"/>
      <c r="H934" s="907"/>
      <c r="I934" s="908"/>
      <c r="J934" s="425" t="s">
        <v>672</v>
      </c>
      <c r="K934" s="442" t="str">
        <f t="shared" si="339"/>
        <v>-</v>
      </c>
      <c r="L934" s="439" t="s">
        <v>667</v>
      </c>
      <c r="M934" s="439" t="s">
        <v>667</v>
      </c>
      <c r="N934" s="439" t="s">
        <v>667</v>
      </c>
      <c r="O934" s="439" t="s">
        <v>667</v>
      </c>
      <c r="P934" s="439" t="s">
        <v>667</v>
      </c>
      <c r="Q934" s="439" t="s">
        <v>667</v>
      </c>
      <c r="R934" s="439" t="s">
        <v>667</v>
      </c>
      <c r="S934" s="439" t="s">
        <v>667</v>
      </c>
      <c r="T934" s="439" t="s">
        <v>667</v>
      </c>
      <c r="U934" s="439" t="s">
        <v>667</v>
      </c>
      <c r="V934" s="443" t="s">
        <v>667</v>
      </c>
      <c r="W934" s="443" t="s">
        <v>667</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25">
      <c r="A935" s="255"/>
      <c r="B935" s="264"/>
      <c r="C935" s="257">
        <f t="shared" si="342"/>
        <v>4</v>
      </c>
      <c r="D935" s="280"/>
      <c r="E935" s="335">
        <v>12</v>
      </c>
      <c r="F935" s="329" t="b">
        <f t="shared" si="341"/>
        <v>1</v>
      </c>
      <c r="G935" s="280"/>
      <c r="H935" s="435" t="s">
        <v>687</v>
      </c>
      <c r="I935" s="435"/>
      <c r="J935" s="417" t="s">
        <v>666</v>
      </c>
      <c r="K935" s="436" t="str">
        <f t="shared" si="339"/>
        <v>-</v>
      </c>
      <c r="L935" s="437" t="s">
        <v>667</v>
      </c>
      <c r="M935" s="437" t="s">
        <v>667</v>
      </c>
      <c r="N935" s="437" t="s">
        <v>667</v>
      </c>
      <c r="O935" s="437" t="s">
        <v>667</v>
      </c>
      <c r="P935" s="437" t="s">
        <v>667</v>
      </c>
      <c r="Q935" s="437" t="s">
        <v>667</v>
      </c>
      <c r="R935" s="437" t="s">
        <v>667</v>
      </c>
      <c r="S935" s="437" t="s">
        <v>667</v>
      </c>
      <c r="T935" s="437" t="s">
        <v>667</v>
      </c>
      <c r="U935" s="437" t="s">
        <v>667</v>
      </c>
      <c r="V935" s="437" t="s">
        <v>667</v>
      </c>
      <c r="W935" s="437" t="s">
        <v>667</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25">
      <c r="A936" s="255"/>
      <c r="B936" s="264"/>
      <c r="C936" s="257">
        <f t="shared" si="342"/>
        <v>4</v>
      </c>
      <c r="D936" s="280"/>
      <c r="E936" s="438">
        <f>E935</f>
        <v>12</v>
      </c>
      <c r="F936" s="329" t="b">
        <f t="shared" si="341"/>
        <v>1</v>
      </c>
      <c r="G936" s="280"/>
      <c r="H936" s="903" t="s">
        <v>1054</v>
      </c>
      <c r="I936" s="904"/>
      <c r="J936" s="439" t="s">
        <v>669</v>
      </c>
      <c r="K936" s="440" t="str">
        <f t="shared" si="339"/>
        <v>-</v>
      </c>
      <c r="L936" s="441" t="s">
        <v>667</v>
      </c>
      <c r="M936" s="441" t="s">
        <v>667</v>
      </c>
      <c r="N936" s="441" t="s">
        <v>667</v>
      </c>
      <c r="O936" s="441" t="s">
        <v>667</v>
      </c>
      <c r="P936" s="441" t="s">
        <v>667</v>
      </c>
      <c r="Q936" s="763">
        <f>INT($I$395/7)+2</f>
        <v>9</v>
      </c>
      <c r="R936" s="441" t="s">
        <v>667</v>
      </c>
      <c r="S936" s="325" t="b">
        <v>1</v>
      </c>
      <c r="T936" s="441">
        <v>4</v>
      </c>
      <c r="U936" s="441" t="s">
        <v>667</v>
      </c>
      <c r="V936" s="441" t="s">
        <v>667</v>
      </c>
      <c r="W936" s="441" t="s">
        <v>667</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25">
      <c r="A937" s="255"/>
      <c r="B937" s="264"/>
      <c r="C937" s="257">
        <f t="shared" si="342"/>
        <v>4</v>
      </c>
      <c r="D937" s="280"/>
      <c r="E937" s="438">
        <f>E936</f>
        <v>12</v>
      </c>
      <c r="F937" s="329" t="b">
        <f t="shared" si="341"/>
        <v>1</v>
      </c>
      <c r="G937" s="280"/>
      <c r="H937" s="905"/>
      <c r="I937" s="906"/>
      <c r="J937" s="439" t="s">
        <v>670</v>
      </c>
      <c r="K937" s="440" t="str">
        <f t="shared" si="339"/>
        <v>-</v>
      </c>
      <c r="L937" s="441" t="s">
        <v>671</v>
      </c>
      <c r="M937" s="441" t="s">
        <v>671</v>
      </c>
      <c r="N937" s="441" t="s">
        <v>671</v>
      </c>
      <c r="O937" s="441" t="s">
        <v>671</v>
      </c>
      <c r="P937" s="441" t="s">
        <v>671</v>
      </c>
      <c r="Q937" s="441" t="s">
        <v>671</v>
      </c>
      <c r="R937" s="441" t="s">
        <v>671</v>
      </c>
      <c r="S937" s="441" t="s">
        <v>671</v>
      </c>
      <c r="T937" s="441" t="s">
        <v>671</v>
      </c>
      <c r="U937" s="441" t="s">
        <v>671</v>
      </c>
      <c r="V937" s="441" t="s">
        <v>671</v>
      </c>
      <c r="W937" s="441" t="s">
        <v>671</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25">
      <c r="A938" s="255"/>
      <c r="B938" s="264"/>
      <c r="C938" s="257">
        <f t="shared" si="342"/>
        <v>4</v>
      </c>
      <c r="D938" s="280"/>
      <c r="E938" s="438">
        <f>E937</f>
        <v>12</v>
      </c>
      <c r="F938" s="329" t="b">
        <f t="shared" si="341"/>
        <v>1</v>
      </c>
      <c r="G938" s="280"/>
      <c r="H938" s="907"/>
      <c r="I938" s="908"/>
      <c r="J938" s="425" t="s">
        <v>672</v>
      </c>
      <c r="K938" s="442" t="str">
        <f t="shared" si="339"/>
        <v>-</v>
      </c>
      <c r="L938" s="439" t="s">
        <v>667</v>
      </c>
      <c r="M938" s="439" t="s">
        <v>667</v>
      </c>
      <c r="N938" s="439" t="s">
        <v>667</v>
      </c>
      <c r="O938" s="439" t="s">
        <v>667</v>
      </c>
      <c r="P938" s="439" t="s">
        <v>667</v>
      </c>
      <c r="Q938" s="439" t="s">
        <v>667</v>
      </c>
      <c r="R938" s="439" t="s">
        <v>667</v>
      </c>
      <c r="S938" s="439" t="s">
        <v>667</v>
      </c>
      <c r="T938" s="439" t="s">
        <v>667</v>
      </c>
      <c r="U938" s="439" t="s">
        <v>667</v>
      </c>
      <c r="V938" s="443" t="s">
        <v>667</v>
      </c>
      <c r="W938" s="443" t="s">
        <v>667</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25">
      <c r="A939" s="255"/>
      <c r="B939" s="264"/>
      <c r="C939" s="257">
        <f t="shared" si="342"/>
        <v>4</v>
      </c>
      <c r="D939" s="280"/>
      <c r="E939" s="335">
        <v>13</v>
      </c>
      <c r="F939" s="329" t="b">
        <f t="shared" si="341"/>
        <v>1</v>
      </c>
      <c r="G939" s="280"/>
      <c r="H939" s="435" t="s">
        <v>688</v>
      </c>
      <c r="I939" s="435"/>
      <c r="J939" s="417" t="s">
        <v>666</v>
      </c>
      <c r="K939" s="436" t="str">
        <f t="shared" si="339"/>
        <v>-</v>
      </c>
      <c r="L939" s="445">
        <v>-1</v>
      </c>
      <c r="M939" s="437" t="s">
        <v>667</v>
      </c>
      <c r="N939" s="437" t="s">
        <v>667</v>
      </c>
      <c r="O939" s="437" t="s">
        <v>667</v>
      </c>
      <c r="P939" s="437" t="s">
        <v>667</v>
      </c>
      <c r="Q939" s="437" t="s">
        <v>667</v>
      </c>
      <c r="R939" s="437" t="s">
        <v>667</v>
      </c>
      <c r="S939" s="437" t="s">
        <v>667</v>
      </c>
      <c r="T939" s="437" t="s">
        <v>667</v>
      </c>
      <c r="U939" s="437" t="s">
        <v>667</v>
      </c>
      <c r="V939" s="437" t="s">
        <v>667</v>
      </c>
      <c r="W939" s="437" t="s">
        <v>667</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25">
      <c r="A940" s="255"/>
      <c r="B940" s="264"/>
      <c r="C940" s="257">
        <f t="shared" si="342"/>
        <v>4</v>
      </c>
      <c r="D940" s="280"/>
      <c r="E940" s="438">
        <f>E939</f>
        <v>13</v>
      </c>
      <c r="F940" s="329" t="b">
        <f t="shared" si="341"/>
        <v>1</v>
      </c>
      <c r="G940" s="280"/>
      <c r="H940" s="903" t="s">
        <v>689</v>
      </c>
      <c r="I940" s="904"/>
      <c r="J940" s="439" t="s">
        <v>669</v>
      </c>
      <c r="K940" s="440" t="str">
        <f t="shared" si="339"/>
        <v>-</v>
      </c>
      <c r="L940" s="441" t="s">
        <v>667</v>
      </c>
      <c r="M940" s="441" t="s">
        <v>667</v>
      </c>
      <c r="N940" s="441" t="s">
        <v>667</v>
      </c>
      <c r="O940" s="441" t="s">
        <v>667</v>
      </c>
      <c r="P940" s="441" t="s">
        <v>667</v>
      </c>
      <c r="Q940" s="325">
        <f>INT(150/7)+2</f>
        <v>23</v>
      </c>
      <c r="R940" s="441" t="s">
        <v>667</v>
      </c>
      <c r="S940" s="325" t="b">
        <v>1</v>
      </c>
      <c r="T940" s="441" t="s">
        <v>667</v>
      </c>
      <c r="U940" s="441" t="s">
        <v>667</v>
      </c>
      <c r="V940" s="441" t="s">
        <v>667</v>
      </c>
      <c r="W940" s="441" t="s">
        <v>667</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25">
      <c r="A941" s="255"/>
      <c r="B941" s="264"/>
      <c r="C941" s="257">
        <f t="shared" si="342"/>
        <v>4</v>
      </c>
      <c r="D941" s="280"/>
      <c r="E941" s="438">
        <f>E940</f>
        <v>13</v>
      </c>
      <c r="F941" s="329" t="b">
        <f t="shared" si="341"/>
        <v>1</v>
      </c>
      <c r="G941" s="280"/>
      <c r="H941" s="905"/>
      <c r="I941" s="906"/>
      <c r="J941" s="439" t="s">
        <v>670</v>
      </c>
      <c r="K941" s="440" t="str">
        <f t="shared" si="339"/>
        <v>-</v>
      </c>
      <c r="L941" s="441" t="s">
        <v>671</v>
      </c>
      <c r="M941" s="441" t="s">
        <v>671</v>
      </c>
      <c r="N941" s="441" t="s">
        <v>671</v>
      </c>
      <c r="O941" s="441" t="s">
        <v>671</v>
      </c>
      <c r="P941" s="441" t="s">
        <v>671</v>
      </c>
      <c r="Q941" s="441" t="s">
        <v>671</v>
      </c>
      <c r="R941" s="441" t="s">
        <v>671</v>
      </c>
      <c r="S941" s="441" t="s">
        <v>671</v>
      </c>
      <c r="T941" s="441" t="s">
        <v>671</v>
      </c>
      <c r="U941" s="441" t="s">
        <v>671</v>
      </c>
      <c r="V941" s="441" t="s">
        <v>671</v>
      </c>
      <c r="W941" s="441" t="s">
        <v>671</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25">
      <c r="A942" s="255"/>
      <c r="B942" s="264"/>
      <c r="C942" s="257">
        <f t="shared" si="342"/>
        <v>4</v>
      </c>
      <c r="D942" s="280"/>
      <c r="E942" s="438">
        <f>E941</f>
        <v>13</v>
      </c>
      <c r="F942" s="329" t="b">
        <f t="shared" si="341"/>
        <v>1</v>
      </c>
      <c r="G942" s="280"/>
      <c r="H942" s="907"/>
      <c r="I942" s="908"/>
      <c r="J942" s="425" t="s">
        <v>672</v>
      </c>
      <c r="K942" s="442" t="str">
        <f t="shared" si="339"/>
        <v>-</v>
      </c>
      <c r="L942" s="439" t="s">
        <v>667</v>
      </c>
      <c r="M942" s="439" t="s">
        <v>667</v>
      </c>
      <c r="N942" s="439" t="s">
        <v>667</v>
      </c>
      <c r="O942" s="439" t="s">
        <v>667</v>
      </c>
      <c r="P942" s="439" t="s">
        <v>667</v>
      </c>
      <c r="Q942" s="439" t="s">
        <v>667</v>
      </c>
      <c r="R942" s="439" t="s">
        <v>667</v>
      </c>
      <c r="S942" s="439" t="s">
        <v>667</v>
      </c>
      <c r="T942" s="439" t="s">
        <v>667</v>
      </c>
      <c r="U942" s="439" t="s">
        <v>667</v>
      </c>
      <c r="V942" s="443" t="s">
        <v>667</v>
      </c>
      <c r="W942" s="443" t="s">
        <v>667</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25">
      <c r="A943" s="255"/>
      <c r="B943" s="264"/>
      <c r="C943" s="257">
        <f t="shared" si="342"/>
        <v>4</v>
      </c>
      <c r="D943" s="280"/>
      <c r="E943" s="335">
        <v>14</v>
      </c>
      <c r="F943" s="329" t="b">
        <f t="shared" si="341"/>
        <v>1</v>
      </c>
      <c r="G943" s="280"/>
      <c r="H943" s="435" t="s">
        <v>690</v>
      </c>
      <c r="I943" s="435"/>
      <c r="J943" s="417" t="s">
        <v>666</v>
      </c>
      <c r="K943" s="436" t="str">
        <f t="shared" si="339"/>
        <v>-</v>
      </c>
      <c r="L943" s="437" t="s">
        <v>667</v>
      </c>
      <c r="M943" s="437" t="s">
        <v>667</v>
      </c>
      <c r="N943" s="437" t="s">
        <v>667</v>
      </c>
      <c r="O943" s="437" t="s">
        <v>667</v>
      </c>
      <c r="P943" s="437" t="s">
        <v>667</v>
      </c>
      <c r="Q943" s="437" t="s">
        <v>667</v>
      </c>
      <c r="R943" s="437" t="s">
        <v>667</v>
      </c>
      <c r="S943" s="437" t="s">
        <v>667</v>
      </c>
      <c r="T943" s="437" t="s">
        <v>667</v>
      </c>
      <c r="U943" s="437" t="s">
        <v>667</v>
      </c>
      <c r="V943" s="437" t="s">
        <v>667</v>
      </c>
      <c r="W943" s="437" t="s">
        <v>667</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25">
      <c r="A944" s="255"/>
      <c r="B944" s="264"/>
      <c r="C944" s="257">
        <f t="shared" si="342"/>
        <v>4</v>
      </c>
      <c r="D944" s="280"/>
      <c r="E944" s="438">
        <f>E943</f>
        <v>14</v>
      </c>
      <c r="F944" s="329" t="b">
        <f t="shared" si="341"/>
        <v>1</v>
      </c>
      <c r="G944" s="280"/>
      <c r="H944" s="903" t="s">
        <v>691</v>
      </c>
      <c r="I944" s="904"/>
      <c r="J944" s="439" t="s">
        <v>669</v>
      </c>
      <c r="K944" s="440" t="str">
        <f t="shared" si="339"/>
        <v>-</v>
      </c>
      <c r="L944" s="441" t="s">
        <v>667</v>
      </c>
      <c r="M944" s="441" t="s">
        <v>667</v>
      </c>
      <c r="N944" s="441" t="s">
        <v>667</v>
      </c>
      <c r="O944" s="441" t="s">
        <v>667</v>
      </c>
      <c r="P944" s="441" t="s">
        <v>667</v>
      </c>
      <c r="Q944" s="325">
        <f>INT(150/7)+2</f>
        <v>23</v>
      </c>
      <c r="R944" s="441" t="s">
        <v>667</v>
      </c>
      <c r="S944" s="325" t="b">
        <v>1</v>
      </c>
      <c r="T944" s="441" t="s">
        <v>667</v>
      </c>
      <c r="U944" s="441" t="s">
        <v>667</v>
      </c>
      <c r="V944" s="441" t="s">
        <v>667</v>
      </c>
      <c r="W944" s="441" t="s">
        <v>667</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25">
      <c r="A945" s="255"/>
      <c r="B945" s="264"/>
      <c r="C945" s="257">
        <f t="shared" si="342"/>
        <v>4</v>
      </c>
      <c r="D945" s="280"/>
      <c r="E945" s="438">
        <f>E944</f>
        <v>14</v>
      </c>
      <c r="F945" s="329" t="b">
        <f t="shared" si="341"/>
        <v>1</v>
      </c>
      <c r="G945" s="280"/>
      <c r="H945" s="905"/>
      <c r="I945" s="906"/>
      <c r="J945" s="439" t="s">
        <v>670</v>
      </c>
      <c r="K945" s="440" t="str">
        <f t="shared" si="339"/>
        <v>-</v>
      </c>
      <c r="L945" s="441" t="s">
        <v>671</v>
      </c>
      <c r="M945" s="441" t="s">
        <v>671</v>
      </c>
      <c r="N945" s="441" t="s">
        <v>671</v>
      </c>
      <c r="O945" s="441" t="s">
        <v>671</v>
      </c>
      <c r="P945" s="441" t="s">
        <v>671</v>
      </c>
      <c r="Q945" s="441" t="s">
        <v>671</v>
      </c>
      <c r="R945" s="441" t="s">
        <v>671</v>
      </c>
      <c r="S945" s="441" t="s">
        <v>671</v>
      </c>
      <c r="T945" s="441" t="s">
        <v>671</v>
      </c>
      <c r="U945" s="441" t="s">
        <v>671</v>
      </c>
      <c r="V945" s="441" t="s">
        <v>671</v>
      </c>
      <c r="W945" s="441" t="s">
        <v>671</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25">
      <c r="A946" s="255"/>
      <c r="B946" s="264"/>
      <c r="C946" s="257">
        <f t="shared" si="342"/>
        <v>4</v>
      </c>
      <c r="D946" s="280"/>
      <c r="E946" s="438">
        <f>E945</f>
        <v>14</v>
      </c>
      <c r="F946" s="329" t="b">
        <f t="shared" si="341"/>
        <v>1</v>
      </c>
      <c r="G946" s="280"/>
      <c r="H946" s="907"/>
      <c r="I946" s="908"/>
      <c r="J946" s="425" t="s">
        <v>672</v>
      </c>
      <c r="K946" s="442" t="str">
        <f t="shared" si="339"/>
        <v>-</v>
      </c>
      <c r="L946" s="439" t="s">
        <v>667</v>
      </c>
      <c r="M946" s="439" t="s">
        <v>667</v>
      </c>
      <c r="N946" s="439" t="s">
        <v>667</v>
      </c>
      <c r="O946" s="439" t="s">
        <v>667</v>
      </c>
      <c r="P946" s="439" t="s">
        <v>667</v>
      </c>
      <c r="Q946" s="439" t="s">
        <v>667</v>
      </c>
      <c r="R946" s="439" t="s">
        <v>667</v>
      </c>
      <c r="S946" s="439" t="s">
        <v>667</v>
      </c>
      <c r="T946" s="439" t="s">
        <v>667</v>
      </c>
      <c r="U946" s="439" t="s">
        <v>667</v>
      </c>
      <c r="V946" s="443" t="s">
        <v>667</v>
      </c>
      <c r="W946" s="443" t="s">
        <v>667</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25">
      <c r="A947" s="255"/>
      <c r="B947" s="264"/>
      <c r="C947" s="257">
        <f t="shared" si="342"/>
        <v>4</v>
      </c>
      <c r="D947" s="280"/>
      <c r="E947" s="335">
        <v>15</v>
      </c>
      <c r="F947" s="329" t="b">
        <f t="shared" si="341"/>
        <v>1</v>
      </c>
      <c r="G947" s="280"/>
      <c r="H947" s="435" t="s">
        <v>692</v>
      </c>
      <c r="I947" s="435"/>
      <c r="J947" s="417" t="s">
        <v>666</v>
      </c>
      <c r="K947" s="436" t="str">
        <f t="shared" si="339"/>
        <v>-</v>
      </c>
      <c r="L947" s="437" t="s">
        <v>667</v>
      </c>
      <c r="M947" s="437" t="s">
        <v>667</v>
      </c>
      <c r="N947" s="437" t="s">
        <v>667</v>
      </c>
      <c r="O947" s="437" t="s">
        <v>667</v>
      </c>
      <c r="P947" s="437" t="s">
        <v>667</v>
      </c>
      <c r="Q947" s="437" t="s">
        <v>667</v>
      </c>
      <c r="R947" s="437" t="s">
        <v>667</v>
      </c>
      <c r="S947" s="437" t="s">
        <v>667</v>
      </c>
      <c r="T947" s="437" t="s">
        <v>667</v>
      </c>
      <c r="U947" s="437" t="s">
        <v>667</v>
      </c>
      <c r="V947" s="437" t="s">
        <v>667</v>
      </c>
      <c r="W947" s="437" t="s">
        <v>667</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25">
      <c r="A948" s="255"/>
      <c r="B948" s="264"/>
      <c r="C948" s="257">
        <f t="shared" si="342"/>
        <v>4</v>
      </c>
      <c r="D948" s="280"/>
      <c r="E948" s="438">
        <f>E947</f>
        <v>15</v>
      </c>
      <c r="F948" s="329" t="b">
        <f t="shared" si="341"/>
        <v>1</v>
      </c>
      <c r="G948" s="280"/>
      <c r="H948" s="903" t="s">
        <v>693</v>
      </c>
      <c r="I948" s="904"/>
      <c r="J948" s="439" t="s">
        <v>669</v>
      </c>
      <c r="K948" s="440" t="str">
        <f t="shared" si="339"/>
        <v>-</v>
      </c>
      <c r="L948" s="441" t="s">
        <v>667</v>
      </c>
      <c r="M948" s="441" t="s">
        <v>667</v>
      </c>
      <c r="N948" s="441" t="s">
        <v>667</v>
      </c>
      <c r="O948" s="441" t="s">
        <v>667</v>
      </c>
      <c r="P948" s="441" t="s">
        <v>667</v>
      </c>
      <c r="Q948" s="325">
        <f>INT(150/7)+2</f>
        <v>23</v>
      </c>
      <c r="R948" s="441" t="s">
        <v>667</v>
      </c>
      <c r="S948" s="325" t="b">
        <v>1</v>
      </c>
      <c r="T948" s="441" t="s">
        <v>667</v>
      </c>
      <c r="U948" s="441" t="s">
        <v>667</v>
      </c>
      <c r="V948" s="441" t="s">
        <v>667</v>
      </c>
      <c r="W948" s="441" t="s">
        <v>667</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25">
      <c r="A949" s="255"/>
      <c r="B949" s="264"/>
      <c r="C949" s="257">
        <f t="shared" si="342"/>
        <v>4</v>
      </c>
      <c r="D949" s="280"/>
      <c r="E949" s="438">
        <f>E948</f>
        <v>15</v>
      </c>
      <c r="F949" s="329" t="b">
        <f t="shared" si="341"/>
        <v>1</v>
      </c>
      <c r="G949" s="280"/>
      <c r="H949" s="905"/>
      <c r="I949" s="906"/>
      <c r="J949" s="439" t="s">
        <v>670</v>
      </c>
      <c r="K949" s="440" t="str">
        <f t="shared" si="339"/>
        <v>-</v>
      </c>
      <c r="L949" s="441" t="s">
        <v>671</v>
      </c>
      <c r="M949" s="441" t="s">
        <v>671</v>
      </c>
      <c r="N949" s="441" t="s">
        <v>671</v>
      </c>
      <c r="O949" s="441" t="s">
        <v>671</v>
      </c>
      <c r="P949" s="441" t="s">
        <v>671</v>
      </c>
      <c r="Q949" s="441" t="s">
        <v>671</v>
      </c>
      <c r="R949" s="441" t="s">
        <v>671</v>
      </c>
      <c r="S949" s="441" t="s">
        <v>671</v>
      </c>
      <c r="T949" s="441" t="s">
        <v>671</v>
      </c>
      <c r="U949" s="441" t="s">
        <v>671</v>
      </c>
      <c r="V949" s="441" t="s">
        <v>671</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25">
      <c r="A950" s="255"/>
      <c r="B950" s="264"/>
      <c r="C950" s="257">
        <f t="shared" si="342"/>
        <v>4</v>
      </c>
      <c r="D950" s="280"/>
      <c r="E950" s="438">
        <f>E949</f>
        <v>15</v>
      </c>
      <c r="F950" s="329" t="b">
        <f t="shared" si="341"/>
        <v>1</v>
      </c>
      <c r="G950" s="280"/>
      <c r="H950" s="907"/>
      <c r="I950" s="908"/>
      <c r="J950" s="425" t="s">
        <v>672</v>
      </c>
      <c r="K950" s="442" t="str">
        <f t="shared" si="339"/>
        <v>-</v>
      </c>
      <c r="L950" s="439" t="s">
        <v>667</v>
      </c>
      <c r="M950" s="439" t="s">
        <v>667</v>
      </c>
      <c r="N950" s="439" t="s">
        <v>667</v>
      </c>
      <c r="O950" s="439" t="s">
        <v>667</v>
      </c>
      <c r="P950" s="439" t="s">
        <v>667</v>
      </c>
      <c r="Q950" s="439" t="s">
        <v>667</v>
      </c>
      <c r="R950" s="439" t="s">
        <v>667</v>
      </c>
      <c r="S950" s="439" t="s">
        <v>667</v>
      </c>
      <c r="T950" s="439" t="s">
        <v>667</v>
      </c>
      <c r="U950" s="439" t="s">
        <v>667</v>
      </c>
      <c r="V950" s="443" t="s">
        <v>667</v>
      </c>
      <c r="W950" s="443" t="s">
        <v>667</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25">
      <c r="A951" s="255"/>
      <c r="B951" s="264"/>
      <c r="C951" s="257">
        <f t="shared" si="342"/>
        <v>4</v>
      </c>
      <c r="D951" s="280"/>
      <c r="E951" s="335">
        <v>16</v>
      </c>
      <c r="F951" s="329" t="b">
        <f t="shared" ref="F951:F982" si="343">COUNTIFS($L951:$W951,"-")&lt;&gt;COUNTA($L951:$W951)</f>
        <v>1</v>
      </c>
      <c r="G951" s="280"/>
      <c r="H951" s="435" t="s">
        <v>694</v>
      </c>
      <c r="I951" s="435"/>
      <c r="J951" s="417" t="s">
        <v>666</v>
      </c>
      <c r="K951" s="436" t="str">
        <f t="shared" si="339"/>
        <v>-</v>
      </c>
      <c r="L951" s="437" t="s">
        <v>667</v>
      </c>
      <c r="M951" s="437" t="s">
        <v>667</v>
      </c>
      <c r="N951" s="437" t="s">
        <v>667</v>
      </c>
      <c r="O951" s="437" t="s">
        <v>667</v>
      </c>
      <c r="P951" s="437" t="s">
        <v>667</v>
      </c>
      <c r="Q951" s="437" t="s">
        <v>667</v>
      </c>
      <c r="R951" s="437" t="s">
        <v>667</v>
      </c>
      <c r="S951" s="437" t="s">
        <v>667</v>
      </c>
      <c r="T951" s="437" t="s">
        <v>667</v>
      </c>
      <c r="U951" s="437" t="s">
        <v>667</v>
      </c>
      <c r="V951" s="437" t="s">
        <v>667</v>
      </c>
      <c r="W951" s="437" t="s">
        <v>667</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25">
      <c r="A952" s="255"/>
      <c r="B952" s="264"/>
      <c r="C952" s="257">
        <f t="shared" si="342"/>
        <v>4</v>
      </c>
      <c r="D952" s="280"/>
      <c r="E952" s="438">
        <f>E951</f>
        <v>16</v>
      </c>
      <c r="F952" s="329" t="b">
        <f t="shared" si="343"/>
        <v>1</v>
      </c>
      <c r="G952" s="280"/>
      <c r="H952" s="903"/>
      <c r="I952" s="904"/>
      <c r="J952" s="439" t="s">
        <v>669</v>
      </c>
      <c r="K952" s="440" t="str">
        <f t="shared" ref="K952:K994" si="344">IF(L952&lt;0,"-",IFERROR(DATE(2019,1,($L952)*7+1),"-"))</f>
        <v>-</v>
      </c>
      <c r="L952" s="441" t="s">
        <v>667</v>
      </c>
      <c r="M952" s="441" t="s">
        <v>667</v>
      </c>
      <c r="N952" s="441" t="s">
        <v>667</v>
      </c>
      <c r="O952" s="441" t="s">
        <v>667</v>
      </c>
      <c r="P952" s="441" t="s">
        <v>667</v>
      </c>
      <c r="Q952" s="441" t="s">
        <v>667</v>
      </c>
      <c r="R952" s="325">
        <v>0</v>
      </c>
      <c r="S952" s="325" t="b">
        <v>1</v>
      </c>
      <c r="T952" s="441" t="s">
        <v>667</v>
      </c>
      <c r="U952" s="441" t="s">
        <v>667</v>
      </c>
      <c r="V952" s="441" t="s">
        <v>667</v>
      </c>
      <c r="W952" s="441" t="s">
        <v>667</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25">
      <c r="A953" s="255"/>
      <c r="B953" s="264"/>
      <c r="C953" s="257">
        <f t="shared" si="342"/>
        <v>4</v>
      </c>
      <c r="D953" s="280"/>
      <c r="E953" s="438">
        <f>E952</f>
        <v>16</v>
      </c>
      <c r="F953" s="329" t="b">
        <f t="shared" si="343"/>
        <v>1</v>
      </c>
      <c r="G953" s="280"/>
      <c r="H953" s="905"/>
      <c r="I953" s="906"/>
      <c r="J953" s="439" t="s">
        <v>670</v>
      </c>
      <c r="K953" s="440" t="str">
        <f t="shared" si="344"/>
        <v>-</v>
      </c>
      <c r="L953" s="441" t="s">
        <v>671</v>
      </c>
      <c r="M953" s="441" t="s">
        <v>671</v>
      </c>
      <c r="N953" s="441" t="s">
        <v>671</v>
      </c>
      <c r="O953" s="441" t="s">
        <v>671</v>
      </c>
      <c r="P953" s="441" t="s">
        <v>671</v>
      </c>
      <c r="Q953" s="441" t="s">
        <v>671</v>
      </c>
      <c r="R953" s="441" t="s">
        <v>671</v>
      </c>
      <c r="S953" s="441" t="s">
        <v>671</v>
      </c>
      <c r="T953" s="441" t="s">
        <v>671</v>
      </c>
      <c r="U953" s="441" t="s">
        <v>671</v>
      </c>
      <c r="V953" s="441" t="s">
        <v>671</v>
      </c>
      <c r="W953" s="441" t="s">
        <v>671</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25">
      <c r="A954" s="255"/>
      <c r="B954" s="264"/>
      <c r="C954" s="257">
        <f t="shared" si="342"/>
        <v>4</v>
      </c>
      <c r="D954" s="280"/>
      <c r="E954" s="438">
        <f>E953</f>
        <v>16</v>
      </c>
      <c r="F954" s="329" t="b">
        <f t="shared" si="343"/>
        <v>1</v>
      </c>
      <c r="G954" s="280"/>
      <c r="H954" s="907"/>
      <c r="I954" s="908"/>
      <c r="J954" s="425" t="s">
        <v>672</v>
      </c>
      <c r="K954" s="442" t="str">
        <f t="shared" si="344"/>
        <v>-</v>
      </c>
      <c r="L954" s="439" t="s">
        <v>667</v>
      </c>
      <c r="M954" s="439" t="s">
        <v>667</v>
      </c>
      <c r="N954" s="439" t="s">
        <v>667</v>
      </c>
      <c r="O954" s="439" t="s">
        <v>667</v>
      </c>
      <c r="P954" s="439" t="s">
        <v>667</v>
      </c>
      <c r="Q954" s="439" t="s">
        <v>667</v>
      </c>
      <c r="R954" s="439" t="s">
        <v>667</v>
      </c>
      <c r="S954" s="439" t="s">
        <v>667</v>
      </c>
      <c r="T954" s="439" t="s">
        <v>667</v>
      </c>
      <c r="U954" s="439" t="s">
        <v>667</v>
      </c>
      <c r="V954" s="443" t="s">
        <v>667</v>
      </c>
      <c r="W954" s="443" t="s">
        <v>667</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25">
      <c r="A955" s="255"/>
      <c r="B955" s="264"/>
      <c r="C955" s="257">
        <f t="shared" ref="C955:C986" si="345">INT($C$875)+3</f>
        <v>4</v>
      </c>
      <c r="D955" s="280"/>
      <c r="E955" s="335">
        <v>17</v>
      </c>
      <c r="F955" s="329" t="b">
        <f t="shared" si="343"/>
        <v>1</v>
      </c>
      <c r="G955" s="280"/>
      <c r="H955" s="435" t="s">
        <v>695</v>
      </c>
      <c r="I955" s="435"/>
      <c r="J955" s="417" t="s">
        <v>666</v>
      </c>
      <c r="K955" s="436" t="str">
        <f t="shared" si="344"/>
        <v>-</v>
      </c>
      <c r="L955" s="437" t="s">
        <v>667</v>
      </c>
      <c r="M955" s="444">
        <v>42</v>
      </c>
      <c r="N955" s="437" t="s">
        <v>667</v>
      </c>
      <c r="O955" s="437" t="s">
        <v>667</v>
      </c>
      <c r="P955" s="437" t="s">
        <v>667</v>
      </c>
      <c r="Q955" s="437" t="s">
        <v>667</v>
      </c>
      <c r="R955" s="437" t="s">
        <v>667</v>
      </c>
      <c r="S955" s="437" t="s">
        <v>667</v>
      </c>
      <c r="T955" s="437" t="s">
        <v>667</v>
      </c>
      <c r="U955" s="437" t="s">
        <v>667</v>
      </c>
      <c r="V955" s="437" t="s">
        <v>667</v>
      </c>
      <c r="W955" s="437" t="s">
        <v>667</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25">
      <c r="A956" s="255"/>
      <c r="B956" s="264"/>
      <c r="C956" s="257">
        <f t="shared" si="345"/>
        <v>4</v>
      </c>
      <c r="D956" s="280"/>
      <c r="E956" s="438">
        <f>E955</f>
        <v>17</v>
      </c>
      <c r="F956" s="329" t="b">
        <f t="shared" si="343"/>
        <v>1</v>
      </c>
      <c r="G956" s="280"/>
      <c r="H956" s="903" t="s">
        <v>696</v>
      </c>
      <c r="I956" s="904"/>
      <c r="J956" s="439" t="s">
        <v>669</v>
      </c>
      <c r="K956" s="440" t="str">
        <f t="shared" si="344"/>
        <v>-</v>
      </c>
      <c r="L956" s="441" t="s">
        <v>667</v>
      </c>
      <c r="M956" s="441" t="s">
        <v>667</v>
      </c>
      <c r="N956" s="441" t="s">
        <v>667</v>
      </c>
      <c r="O956" s="441" t="s">
        <v>667</v>
      </c>
      <c r="P956" s="441" t="s">
        <v>667</v>
      </c>
      <c r="Q956" s="441" t="s">
        <v>667</v>
      </c>
      <c r="R956" s="325">
        <v>0</v>
      </c>
      <c r="S956" s="441" t="s">
        <v>667</v>
      </c>
      <c r="T956" s="441" t="s">
        <v>667</v>
      </c>
      <c r="U956" s="441" t="s">
        <v>667</v>
      </c>
      <c r="V956" s="441" t="s">
        <v>667</v>
      </c>
      <c r="W956" s="441" t="s">
        <v>667</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25">
      <c r="A957" s="255"/>
      <c r="B957" s="264"/>
      <c r="C957" s="257">
        <f t="shared" si="345"/>
        <v>4</v>
      </c>
      <c r="D957" s="280"/>
      <c r="E957" s="438">
        <f>E956</f>
        <v>17</v>
      </c>
      <c r="F957" s="329" t="b">
        <f t="shared" si="343"/>
        <v>1</v>
      </c>
      <c r="G957" s="280"/>
      <c r="H957" s="905"/>
      <c r="I957" s="906"/>
      <c r="J957" s="439" t="s">
        <v>670</v>
      </c>
      <c r="K957" s="440" t="str">
        <f t="shared" si="344"/>
        <v>-</v>
      </c>
      <c r="L957" s="441" t="s">
        <v>671</v>
      </c>
      <c r="M957" s="441" t="s">
        <v>671</v>
      </c>
      <c r="N957" s="441" t="s">
        <v>671</v>
      </c>
      <c r="O957" s="441" t="s">
        <v>671</v>
      </c>
      <c r="P957" s="441" t="s">
        <v>671</v>
      </c>
      <c r="Q957" s="441" t="s">
        <v>671</v>
      </c>
      <c r="R957" s="441" t="s">
        <v>671</v>
      </c>
      <c r="S957" s="441" t="s">
        <v>671</v>
      </c>
      <c r="T957" s="441" t="s">
        <v>671</v>
      </c>
      <c r="U957" s="441" t="s">
        <v>671</v>
      </c>
      <c r="V957" s="441" t="s">
        <v>671</v>
      </c>
      <c r="W957" s="441" t="s">
        <v>671</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25">
      <c r="A958" s="255"/>
      <c r="B958" s="264"/>
      <c r="C958" s="257">
        <f t="shared" si="345"/>
        <v>4</v>
      </c>
      <c r="D958" s="280"/>
      <c r="E958" s="438">
        <f>E957</f>
        <v>17</v>
      </c>
      <c r="F958" s="329" t="b">
        <f t="shared" si="343"/>
        <v>1</v>
      </c>
      <c r="G958" s="280"/>
      <c r="H958" s="907"/>
      <c r="I958" s="908"/>
      <c r="J958" s="425" t="s">
        <v>672</v>
      </c>
      <c r="K958" s="442" t="str">
        <f t="shared" si="344"/>
        <v>-</v>
      </c>
      <c r="L958" s="439" t="s">
        <v>667</v>
      </c>
      <c r="M958" s="439" t="s">
        <v>667</v>
      </c>
      <c r="N958" s="439" t="s">
        <v>667</v>
      </c>
      <c r="O958" s="439" t="s">
        <v>667</v>
      </c>
      <c r="P958" s="439" t="s">
        <v>667</v>
      </c>
      <c r="Q958" s="439" t="s">
        <v>667</v>
      </c>
      <c r="R958" s="439" t="s">
        <v>667</v>
      </c>
      <c r="S958" s="439" t="s">
        <v>667</v>
      </c>
      <c r="T958" s="439" t="s">
        <v>667</v>
      </c>
      <c r="U958" s="439" t="s">
        <v>667</v>
      </c>
      <c r="V958" s="443" t="s">
        <v>667</v>
      </c>
      <c r="W958" s="443" t="s">
        <v>667</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25">
      <c r="A959" s="255"/>
      <c r="B959" s="264"/>
      <c r="C959" s="257">
        <f t="shared" si="345"/>
        <v>4</v>
      </c>
      <c r="D959" s="280"/>
      <c r="E959" s="335">
        <v>18</v>
      </c>
      <c r="F959" s="329" t="b">
        <f t="shared" si="343"/>
        <v>1</v>
      </c>
      <c r="G959" s="280"/>
      <c r="H959" s="435" t="s">
        <v>697</v>
      </c>
      <c r="I959" s="435"/>
      <c r="J959" s="417" t="s">
        <v>666</v>
      </c>
      <c r="K959" s="436" t="str">
        <f t="shared" si="344"/>
        <v>-</v>
      </c>
      <c r="L959" s="437" t="s">
        <v>667</v>
      </c>
      <c r="M959" s="437" t="s">
        <v>667</v>
      </c>
      <c r="N959" s="437" t="s">
        <v>667</v>
      </c>
      <c r="O959" s="437" t="s">
        <v>667</v>
      </c>
      <c r="P959" s="437" t="s">
        <v>667</v>
      </c>
      <c r="Q959" s="437" t="s">
        <v>667</v>
      </c>
      <c r="R959" s="437" t="s">
        <v>667</v>
      </c>
      <c r="S959" s="437" t="s">
        <v>667</v>
      </c>
      <c r="T959" s="437" t="s">
        <v>667</v>
      </c>
      <c r="U959" s="437" t="s">
        <v>667</v>
      </c>
      <c r="V959" s="437" t="s">
        <v>667</v>
      </c>
      <c r="W959" s="437" t="s">
        <v>667</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25">
      <c r="A960" s="255"/>
      <c r="B960" s="264"/>
      <c r="C960" s="257">
        <f t="shared" si="345"/>
        <v>4</v>
      </c>
      <c r="D960" s="280"/>
      <c r="E960" s="438">
        <f>E959</f>
        <v>18</v>
      </c>
      <c r="F960" s="329" t="b">
        <f t="shared" si="343"/>
        <v>1</v>
      </c>
      <c r="G960" s="280"/>
      <c r="H960" s="903" t="s">
        <v>698</v>
      </c>
      <c r="I960" s="904"/>
      <c r="J960" s="439" t="s">
        <v>669</v>
      </c>
      <c r="K960" s="440" t="str">
        <f t="shared" si="344"/>
        <v>-</v>
      </c>
      <c r="L960" s="441" t="s">
        <v>667</v>
      </c>
      <c r="M960" s="441" t="s">
        <v>667</v>
      </c>
      <c r="N960" s="441" t="s">
        <v>667</v>
      </c>
      <c r="O960" s="325">
        <v>1</v>
      </c>
      <c r="P960" s="441" t="s">
        <v>667</v>
      </c>
      <c r="Q960" s="441" t="s">
        <v>667</v>
      </c>
      <c r="R960" s="441" t="s">
        <v>667</v>
      </c>
      <c r="S960" s="441" t="s">
        <v>667</v>
      </c>
      <c r="T960" s="441" t="s">
        <v>667</v>
      </c>
      <c r="U960" s="441" t="s">
        <v>667</v>
      </c>
      <c r="V960" s="441" t="s">
        <v>667</v>
      </c>
      <c r="W960" s="441" t="s">
        <v>667</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25">
      <c r="A961" s="255"/>
      <c r="B961" s="264"/>
      <c r="C961" s="257">
        <f t="shared" si="345"/>
        <v>4</v>
      </c>
      <c r="D961" s="280"/>
      <c r="E961" s="438">
        <f>E960</f>
        <v>18</v>
      </c>
      <c r="F961" s="329" t="b">
        <f t="shared" si="343"/>
        <v>1</v>
      </c>
      <c r="G961" s="280"/>
      <c r="H961" s="905"/>
      <c r="I961" s="906"/>
      <c r="J961" s="439" t="s">
        <v>670</v>
      </c>
      <c r="K961" s="440" t="str">
        <f t="shared" si="344"/>
        <v>-</v>
      </c>
      <c r="L961" s="441" t="s">
        <v>671</v>
      </c>
      <c r="M961" s="325">
        <v>38</v>
      </c>
      <c r="N961" s="441" t="s">
        <v>671</v>
      </c>
      <c r="O961" s="441" t="s">
        <v>671</v>
      </c>
      <c r="P961" s="441" t="s">
        <v>671</v>
      </c>
      <c r="Q961" s="441" t="s">
        <v>671</v>
      </c>
      <c r="R961" s="441" t="s">
        <v>671</v>
      </c>
      <c r="S961" s="441" t="s">
        <v>671</v>
      </c>
      <c r="T961" s="441" t="s">
        <v>671</v>
      </c>
      <c r="U961" s="441" t="s">
        <v>671</v>
      </c>
      <c r="V961" s="441" t="s">
        <v>671</v>
      </c>
      <c r="W961" s="441" t="s">
        <v>671</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25">
      <c r="A962" s="255"/>
      <c r="B962" s="264"/>
      <c r="C962" s="257">
        <f t="shared" si="345"/>
        <v>4</v>
      </c>
      <c r="D962" s="280"/>
      <c r="E962" s="438">
        <f>E961</f>
        <v>18</v>
      </c>
      <c r="F962" s="329" t="b">
        <f t="shared" si="343"/>
        <v>1</v>
      </c>
      <c r="G962" s="280"/>
      <c r="H962" s="907"/>
      <c r="I962" s="908"/>
      <c r="J962" s="425" t="s">
        <v>672</v>
      </c>
      <c r="K962" s="442" t="str">
        <f t="shared" si="344"/>
        <v>-</v>
      </c>
      <c r="L962" s="439" t="s">
        <v>667</v>
      </c>
      <c r="M962" s="439" t="s">
        <v>667</v>
      </c>
      <c r="N962" s="439" t="s">
        <v>667</v>
      </c>
      <c r="O962" s="439" t="s">
        <v>667</v>
      </c>
      <c r="P962" s="439" t="s">
        <v>667</v>
      </c>
      <c r="Q962" s="439" t="s">
        <v>667</v>
      </c>
      <c r="R962" s="439" t="s">
        <v>667</v>
      </c>
      <c r="S962" s="439" t="s">
        <v>667</v>
      </c>
      <c r="T962" s="439" t="s">
        <v>667</v>
      </c>
      <c r="U962" s="439" t="s">
        <v>667</v>
      </c>
      <c r="V962" s="443" t="s">
        <v>667</v>
      </c>
      <c r="W962" s="443" t="s">
        <v>667</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25">
      <c r="A963" s="255"/>
      <c r="B963" s="264"/>
      <c r="C963" s="257">
        <f t="shared" si="345"/>
        <v>4</v>
      </c>
      <c r="D963" s="280"/>
      <c r="E963" s="335">
        <v>19</v>
      </c>
      <c r="F963" s="329" t="b">
        <f t="shared" si="343"/>
        <v>1</v>
      </c>
      <c r="G963" s="280"/>
      <c r="H963" s="435" t="s">
        <v>699</v>
      </c>
      <c r="I963" s="435"/>
      <c r="J963" s="417" t="s">
        <v>666</v>
      </c>
      <c r="K963" s="436" t="str">
        <f t="shared" si="344"/>
        <v>-</v>
      </c>
      <c r="L963" s="437" t="s">
        <v>667</v>
      </c>
      <c r="M963" s="437" t="s">
        <v>667</v>
      </c>
      <c r="N963" s="437" t="s">
        <v>667</v>
      </c>
      <c r="O963" s="437" t="s">
        <v>667</v>
      </c>
      <c r="P963" s="437" t="s">
        <v>667</v>
      </c>
      <c r="Q963" s="437" t="s">
        <v>667</v>
      </c>
      <c r="R963" s="437" t="s">
        <v>667</v>
      </c>
      <c r="S963" s="437" t="s">
        <v>667</v>
      </c>
      <c r="T963" s="437" t="s">
        <v>667</v>
      </c>
      <c r="U963" s="437" t="s">
        <v>667</v>
      </c>
      <c r="V963" s="437" t="s">
        <v>667</v>
      </c>
      <c r="W963" s="437" t="s">
        <v>667</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25">
      <c r="A964" s="255"/>
      <c r="B964" s="264"/>
      <c r="C964" s="257">
        <f t="shared" si="345"/>
        <v>4</v>
      </c>
      <c r="D964" s="280"/>
      <c r="E964" s="438">
        <f>E963</f>
        <v>19</v>
      </c>
      <c r="F964" s="329" t="b">
        <f t="shared" si="343"/>
        <v>1</v>
      </c>
      <c r="G964" s="280"/>
      <c r="H964" s="903" t="s">
        <v>700</v>
      </c>
      <c r="I964" s="904"/>
      <c r="J964" s="439" t="s">
        <v>669</v>
      </c>
      <c r="K964" s="440">
        <f t="shared" si="344"/>
        <v>43543</v>
      </c>
      <c r="L964" s="325">
        <v>11</v>
      </c>
      <c r="M964" s="441" t="s">
        <v>667</v>
      </c>
      <c r="N964" s="441" t="s">
        <v>667</v>
      </c>
      <c r="O964" s="441" t="s">
        <v>667</v>
      </c>
      <c r="P964" s="441" t="s">
        <v>667</v>
      </c>
      <c r="Q964" s="441" t="s">
        <v>667</v>
      </c>
      <c r="R964" s="441" t="s">
        <v>667</v>
      </c>
      <c r="S964" s="441" t="s">
        <v>667</v>
      </c>
      <c r="T964" s="441" t="s">
        <v>667</v>
      </c>
      <c r="U964" s="441" t="s">
        <v>667</v>
      </c>
      <c r="V964" s="441" t="s">
        <v>667</v>
      </c>
      <c r="W964" s="441" t="s">
        <v>667</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25">
      <c r="A965" s="255"/>
      <c r="B965" s="264"/>
      <c r="C965" s="257">
        <f t="shared" si="345"/>
        <v>4</v>
      </c>
      <c r="D965" s="280"/>
      <c r="E965" s="438">
        <f>E964</f>
        <v>19</v>
      </c>
      <c r="F965" s="329" t="b">
        <f t="shared" si="343"/>
        <v>1</v>
      </c>
      <c r="G965" s="280"/>
      <c r="H965" s="905"/>
      <c r="I965" s="906"/>
      <c r="J965" s="439" t="s">
        <v>670</v>
      </c>
      <c r="K965" s="440" t="str">
        <f t="shared" si="344"/>
        <v>-</v>
      </c>
      <c r="L965" s="441" t="s">
        <v>671</v>
      </c>
      <c r="M965" s="441" t="s">
        <v>671</v>
      </c>
      <c r="N965" s="325">
        <v>20</v>
      </c>
      <c r="O965" s="325">
        <v>3</v>
      </c>
      <c r="P965" s="441" t="s">
        <v>671</v>
      </c>
      <c r="Q965" s="441" t="s">
        <v>671</v>
      </c>
      <c r="R965" s="441" t="s">
        <v>671</v>
      </c>
      <c r="S965" s="441" t="s">
        <v>671</v>
      </c>
      <c r="T965" s="441" t="s">
        <v>671</v>
      </c>
      <c r="U965" s="441" t="s">
        <v>671</v>
      </c>
      <c r="V965" s="441" t="s">
        <v>671</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25">
      <c r="A966" s="255"/>
      <c r="B966" s="264"/>
      <c r="C966" s="257">
        <f t="shared" si="345"/>
        <v>4</v>
      </c>
      <c r="D966" s="280"/>
      <c r="E966" s="438">
        <f>E965</f>
        <v>19</v>
      </c>
      <c r="F966" s="329" t="b">
        <f t="shared" si="343"/>
        <v>1</v>
      </c>
      <c r="G966" s="280"/>
      <c r="H966" s="907"/>
      <c r="I966" s="908"/>
      <c r="J966" s="425" t="s">
        <v>672</v>
      </c>
      <c r="K966" s="442" t="str">
        <f t="shared" si="344"/>
        <v>-</v>
      </c>
      <c r="L966" s="439" t="s">
        <v>667</v>
      </c>
      <c r="M966" s="439" t="s">
        <v>667</v>
      </c>
      <c r="N966" s="439" t="s">
        <v>667</v>
      </c>
      <c r="O966" s="439" t="s">
        <v>667</v>
      </c>
      <c r="P966" s="439" t="s">
        <v>667</v>
      </c>
      <c r="Q966" s="439" t="s">
        <v>667</v>
      </c>
      <c r="R966" s="439" t="s">
        <v>667</v>
      </c>
      <c r="S966" s="439" t="s">
        <v>667</v>
      </c>
      <c r="T966" s="439" t="s">
        <v>667</v>
      </c>
      <c r="U966" s="439" t="s">
        <v>667</v>
      </c>
      <c r="V966" s="443" t="s">
        <v>667</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25">
      <c r="A967" s="255"/>
      <c r="B967" s="264"/>
      <c r="C967" s="257">
        <f t="shared" si="345"/>
        <v>4</v>
      </c>
      <c r="D967" s="280"/>
      <c r="E967" s="335">
        <v>20</v>
      </c>
      <c r="F967" s="329" t="b">
        <f t="shared" si="343"/>
        <v>1</v>
      </c>
      <c r="G967" s="280"/>
      <c r="H967" s="435" t="s">
        <v>701</v>
      </c>
      <c r="I967" s="435"/>
      <c r="J967" s="417" t="s">
        <v>666</v>
      </c>
      <c r="K967" s="436" t="str">
        <f t="shared" si="344"/>
        <v>-</v>
      </c>
      <c r="L967" s="437" t="s">
        <v>667</v>
      </c>
      <c r="M967" s="437" t="s">
        <v>667</v>
      </c>
      <c r="N967" s="437" t="s">
        <v>667</v>
      </c>
      <c r="O967" s="437" t="s">
        <v>667</v>
      </c>
      <c r="P967" s="437" t="s">
        <v>667</v>
      </c>
      <c r="Q967" s="437" t="s">
        <v>667</v>
      </c>
      <c r="R967" s="437" t="s">
        <v>667</v>
      </c>
      <c r="S967" s="437" t="s">
        <v>667</v>
      </c>
      <c r="T967" s="437" t="s">
        <v>667</v>
      </c>
      <c r="U967" s="437" t="s">
        <v>667</v>
      </c>
      <c r="V967" s="437" t="s">
        <v>667</v>
      </c>
      <c r="W967" s="437" t="s">
        <v>667</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25">
      <c r="A968" s="255"/>
      <c r="B968" s="264"/>
      <c r="C968" s="257">
        <f t="shared" si="345"/>
        <v>4</v>
      </c>
      <c r="D968" s="280"/>
      <c r="E968" s="438">
        <f>E967</f>
        <v>20</v>
      </c>
      <c r="F968" s="329" t="b">
        <f t="shared" si="343"/>
        <v>1</v>
      </c>
      <c r="G968" s="280"/>
      <c r="H968" s="903" t="s">
        <v>702</v>
      </c>
      <c r="I968" s="904"/>
      <c r="J968" s="439" t="s">
        <v>669</v>
      </c>
      <c r="K968" s="440">
        <f t="shared" si="344"/>
        <v>43718</v>
      </c>
      <c r="L968" s="325">
        <v>36</v>
      </c>
      <c r="M968" s="441" t="s">
        <v>667</v>
      </c>
      <c r="N968" s="441" t="s">
        <v>667</v>
      </c>
      <c r="O968" s="441" t="s">
        <v>667</v>
      </c>
      <c r="P968" s="441" t="s">
        <v>667</v>
      </c>
      <c r="Q968" s="441" t="s">
        <v>667</v>
      </c>
      <c r="R968" s="441" t="s">
        <v>667</v>
      </c>
      <c r="S968" s="441" t="s">
        <v>667</v>
      </c>
      <c r="T968" s="441" t="s">
        <v>667</v>
      </c>
      <c r="U968" s="441" t="s">
        <v>667</v>
      </c>
      <c r="V968" s="441" t="s">
        <v>667</v>
      </c>
      <c r="W968" s="441" t="s">
        <v>667</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25">
      <c r="A969" s="255"/>
      <c r="B969" s="264"/>
      <c r="C969" s="257">
        <f t="shared" si="345"/>
        <v>4</v>
      </c>
      <c r="D969" s="280"/>
      <c r="E969" s="438">
        <f>E968</f>
        <v>20</v>
      </c>
      <c r="F969" s="329" t="b">
        <f t="shared" si="343"/>
        <v>1</v>
      </c>
      <c r="G969" s="280"/>
      <c r="H969" s="905"/>
      <c r="I969" s="906"/>
      <c r="J969" s="439" t="s">
        <v>670</v>
      </c>
      <c r="K969" s="440" t="str">
        <f t="shared" si="344"/>
        <v>-</v>
      </c>
      <c r="L969" s="441" t="s">
        <v>671</v>
      </c>
      <c r="M969" s="441" t="s">
        <v>671</v>
      </c>
      <c r="N969" s="325">
        <v>20</v>
      </c>
      <c r="O969" s="325">
        <v>6</v>
      </c>
      <c r="P969" s="441" t="s">
        <v>671</v>
      </c>
      <c r="Q969" s="441" t="s">
        <v>671</v>
      </c>
      <c r="R969" s="441" t="s">
        <v>671</v>
      </c>
      <c r="S969" s="441" t="s">
        <v>671</v>
      </c>
      <c r="T969" s="441" t="s">
        <v>671</v>
      </c>
      <c r="U969" s="441" t="s">
        <v>671</v>
      </c>
      <c r="V969" s="441" t="s">
        <v>671</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25">
      <c r="A970" s="255"/>
      <c r="B970" s="264"/>
      <c r="C970" s="257">
        <f t="shared" si="345"/>
        <v>4</v>
      </c>
      <c r="D970" s="280"/>
      <c r="E970" s="438">
        <f>E969</f>
        <v>20</v>
      </c>
      <c r="F970" s="329" t="b">
        <f t="shared" si="343"/>
        <v>1</v>
      </c>
      <c r="G970" s="280"/>
      <c r="H970" s="907"/>
      <c r="I970" s="908"/>
      <c r="J970" s="425" t="s">
        <v>672</v>
      </c>
      <c r="K970" s="442" t="str">
        <f t="shared" si="344"/>
        <v>-</v>
      </c>
      <c r="L970" s="439" t="s">
        <v>667</v>
      </c>
      <c r="M970" s="439" t="s">
        <v>667</v>
      </c>
      <c r="N970" s="439" t="s">
        <v>667</v>
      </c>
      <c r="O970" s="439" t="s">
        <v>667</v>
      </c>
      <c r="P970" s="439" t="s">
        <v>667</v>
      </c>
      <c r="Q970" s="439" t="s">
        <v>667</v>
      </c>
      <c r="R970" s="439" t="s">
        <v>667</v>
      </c>
      <c r="S970" s="439" t="s">
        <v>667</v>
      </c>
      <c r="T970" s="439" t="s">
        <v>667</v>
      </c>
      <c r="U970" s="439" t="s">
        <v>667</v>
      </c>
      <c r="V970" s="443" t="s">
        <v>667</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25">
      <c r="A971" s="255"/>
      <c r="B971" s="264"/>
      <c r="C971" s="257">
        <f t="shared" si="345"/>
        <v>4</v>
      </c>
      <c r="D971" s="280"/>
      <c r="E971" s="335">
        <v>21</v>
      </c>
      <c r="F971" s="329" t="b">
        <f t="shared" si="343"/>
        <v>1</v>
      </c>
      <c r="G971" s="280"/>
      <c r="H971" s="435" t="s">
        <v>703</v>
      </c>
      <c r="I971" s="435"/>
      <c r="J971" s="417" t="s">
        <v>666</v>
      </c>
      <c r="K971" s="436" t="str">
        <f t="shared" si="344"/>
        <v>-</v>
      </c>
      <c r="L971" s="437" t="s">
        <v>667</v>
      </c>
      <c r="M971" s="437" t="s">
        <v>667</v>
      </c>
      <c r="N971" s="437" t="s">
        <v>667</v>
      </c>
      <c r="O971" s="437" t="s">
        <v>667</v>
      </c>
      <c r="P971" s="437" t="s">
        <v>667</v>
      </c>
      <c r="Q971" s="437" t="s">
        <v>667</v>
      </c>
      <c r="R971" s="437" t="s">
        <v>667</v>
      </c>
      <c r="S971" s="437" t="s">
        <v>667</v>
      </c>
      <c r="T971" s="437" t="s">
        <v>667</v>
      </c>
      <c r="U971" s="437" t="s">
        <v>667</v>
      </c>
      <c r="V971" s="437" t="s">
        <v>667</v>
      </c>
      <c r="W971" s="437" t="s">
        <v>667</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25">
      <c r="A972" s="255"/>
      <c r="B972" s="264"/>
      <c r="C972" s="257">
        <f t="shared" si="345"/>
        <v>4</v>
      </c>
      <c r="D972" s="280"/>
      <c r="E972" s="438">
        <f>E971</f>
        <v>21</v>
      </c>
      <c r="F972" s="329" t="b">
        <f t="shared" si="343"/>
        <v>1</v>
      </c>
      <c r="G972" s="280"/>
      <c r="H972" s="903" t="s">
        <v>704</v>
      </c>
      <c r="I972" s="904"/>
      <c r="J972" s="439" t="s">
        <v>669</v>
      </c>
      <c r="K972" s="440">
        <f t="shared" si="344"/>
        <v>43760</v>
      </c>
      <c r="L972" s="325">
        <v>42</v>
      </c>
      <c r="M972" s="441" t="s">
        <v>667</v>
      </c>
      <c r="N972" s="441" t="s">
        <v>667</v>
      </c>
      <c r="O972" s="441" t="s">
        <v>667</v>
      </c>
      <c r="P972" s="441" t="s">
        <v>667</v>
      </c>
      <c r="Q972" s="441" t="s">
        <v>667</v>
      </c>
      <c r="R972" s="441" t="s">
        <v>667</v>
      </c>
      <c r="S972" s="441" t="s">
        <v>667</v>
      </c>
      <c r="T972" s="441" t="s">
        <v>667</v>
      </c>
      <c r="U972" s="441" t="s">
        <v>667</v>
      </c>
      <c r="V972" s="441" t="s">
        <v>667</v>
      </c>
      <c r="W972" s="441" t="s">
        <v>667</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25">
      <c r="A973" s="255"/>
      <c r="B973" s="264"/>
      <c r="C973" s="257">
        <f t="shared" si="345"/>
        <v>4</v>
      </c>
      <c r="D973" s="280"/>
      <c r="E973" s="438">
        <f>E972</f>
        <v>21</v>
      </c>
      <c r="F973" s="329" t="b">
        <f t="shared" si="343"/>
        <v>1</v>
      </c>
      <c r="G973" s="280"/>
      <c r="H973" s="905"/>
      <c r="I973" s="906"/>
      <c r="J973" s="439" t="s">
        <v>670</v>
      </c>
      <c r="K973" s="440" t="str">
        <f t="shared" si="344"/>
        <v>-</v>
      </c>
      <c r="L973" s="441" t="s">
        <v>671</v>
      </c>
      <c r="M973" s="441" t="s">
        <v>671</v>
      </c>
      <c r="N973" s="325">
        <v>28</v>
      </c>
      <c r="O973" s="325">
        <v>3</v>
      </c>
      <c r="P973" s="441" t="s">
        <v>671</v>
      </c>
      <c r="Q973" s="441" t="s">
        <v>671</v>
      </c>
      <c r="R973" s="441" t="s">
        <v>671</v>
      </c>
      <c r="S973" s="441" t="s">
        <v>671</v>
      </c>
      <c r="T973" s="441" t="s">
        <v>671</v>
      </c>
      <c r="U973" s="441" t="s">
        <v>671</v>
      </c>
      <c r="V973" s="441" t="s">
        <v>671</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25">
      <c r="A974" s="255"/>
      <c r="B974" s="264"/>
      <c r="C974" s="257">
        <f t="shared" si="345"/>
        <v>4</v>
      </c>
      <c r="D974" s="280"/>
      <c r="E974" s="438">
        <f>E973</f>
        <v>21</v>
      </c>
      <c r="F974" s="329" t="b">
        <f t="shared" si="343"/>
        <v>1</v>
      </c>
      <c r="G974" s="280"/>
      <c r="H974" s="907"/>
      <c r="I974" s="908"/>
      <c r="J974" s="425" t="s">
        <v>672</v>
      </c>
      <c r="K974" s="442" t="str">
        <f t="shared" si="344"/>
        <v>-</v>
      </c>
      <c r="L974" s="439" t="s">
        <v>667</v>
      </c>
      <c r="M974" s="439" t="s">
        <v>667</v>
      </c>
      <c r="N974" s="439" t="s">
        <v>667</v>
      </c>
      <c r="O974" s="439" t="s">
        <v>667</v>
      </c>
      <c r="P974" s="439" t="s">
        <v>667</v>
      </c>
      <c r="Q974" s="439" t="s">
        <v>667</v>
      </c>
      <c r="R974" s="439" t="s">
        <v>667</v>
      </c>
      <c r="S974" s="439" t="s">
        <v>667</v>
      </c>
      <c r="T974" s="439" t="s">
        <v>667</v>
      </c>
      <c r="U974" s="439" t="s">
        <v>667</v>
      </c>
      <c r="V974" s="443" t="s">
        <v>667</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25">
      <c r="A975" s="255"/>
      <c r="B975" s="264"/>
      <c r="C975" s="257">
        <f t="shared" si="345"/>
        <v>4</v>
      </c>
      <c r="D975" s="280"/>
      <c r="E975" s="335">
        <v>22</v>
      </c>
      <c r="F975" s="329" t="b">
        <f t="shared" si="343"/>
        <v>1</v>
      </c>
      <c r="G975" s="280"/>
      <c r="H975" s="435" t="s">
        <v>705</v>
      </c>
      <c r="I975" s="435"/>
      <c r="J975" s="417" t="s">
        <v>666</v>
      </c>
      <c r="K975" s="436" t="str">
        <f t="shared" si="344"/>
        <v>-</v>
      </c>
      <c r="L975" s="437" t="s">
        <v>667</v>
      </c>
      <c r="M975" s="437" t="s">
        <v>667</v>
      </c>
      <c r="N975" s="437" t="s">
        <v>667</v>
      </c>
      <c r="O975" s="437" t="s">
        <v>667</v>
      </c>
      <c r="P975" s="437" t="s">
        <v>667</v>
      </c>
      <c r="Q975" s="437" t="s">
        <v>667</v>
      </c>
      <c r="R975" s="437" t="s">
        <v>667</v>
      </c>
      <c r="S975" s="437" t="s">
        <v>667</v>
      </c>
      <c r="T975" s="437" t="s">
        <v>667</v>
      </c>
      <c r="U975" s="437" t="s">
        <v>667</v>
      </c>
      <c r="V975" s="437" t="s">
        <v>667</v>
      </c>
      <c r="W975" s="437" t="s">
        <v>667</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25">
      <c r="A976" s="255"/>
      <c r="B976" s="264"/>
      <c r="C976" s="257">
        <f t="shared" si="345"/>
        <v>4</v>
      </c>
      <c r="D976" s="280"/>
      <c r="E976" s="438">
        <f>E975</f>
        <v>22</v>
      </c>
      <c r="F976" s="329" t="b">
        <f t="shared" si="343"/>
        <v>1</v>
      </c>
      <c r="G976" s="280"/>
      <c r="H976" s="903" t="s">
        <v>706</v>
      </c>
      <c r="I976" s="904"/>
      <c r="J976" s="439" t="s">
        <v>669</v>
      </c>
      <c r="K976" s="440" t="str">
        <f t="shared" si="344"/>
        <v>-</v>
      </c>
      <c r="L976" s="441" t="s">
        <v>667</v>
      </c>
      <c r="M976" s="441" t="s">
        <v>667</v>
      </c>
      <c r="N976" s="325">
        <v>0</v>
      </c>
      <c r="O976" s="441" t="s">
        <v>667</v>
      </c>
      <c r="P976" s="441" t="s">
        <v>667</v>
      </c>
      <c r="Q976" s="441" t="s">
        <v>667</v>
      </c>
      <c r="R976" s="441" t="s">
        <v>667</v>
      </c>
      <c r="S976" s="441" t="s">
        <v>667</v>
      </c>
      <c r="T976" s="441" t="s">
        <v>667</v>
      </c>
      <c r="U976" s="441" t="s">
        <v>667</v>
      </c>
      <c r="V976" s="441" t="s">
        <v>667</v>
      </c>
      <c r="W976" s="441" t="s">
        <v>667</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25">
      <c r="A977" s="255"/>
      <c r="B977" s="264"/>
      <c r="C977" s="257">
        <f t="shared" si="345"/>
        <v>4</v>
      </c>
      <c r="D977" s="280"/>
      <c r="E977" s="438">
        <f>E976</f>
        <v>22</v>
      </c>
      <c r="F977" s="329" t="b">
        <f t="shared" si="343"/>
        <v>1</v>
      </c>
      <c r="G977" s="280"/>
      <c r="H977" s="905"/>
      <c r="I977" s="906"/>
      <c r="J977" s="439" t="s">
        <v>670</v>
      </c>
      <c r="K977" s="440" t="str">
        <f t="shared" si="344"/>
        <v>-</v>
      </c>
      <c r="L977" s="441" t="s">
        <v>671</v>
      </c>
      <c r="M977" s="441" t="s">
        <v>671</v>
      </c>
      <c r="N977" s="441" t="s">
        <v>671</v>
      </c>
      <c r="O977" s="441" t="s">
        <v>671</v>
      </c>
      <c r="P977" s="441" t="s">
        <v>671</v>
      </c>
      <c r="Q977" s="441" t="s">
        <v>671</v>
      </c>
      <c r="R977" s="441" t="s">
        <v>671</v>
      </c>
      <c r="S977" s="441" t="s">
        <v>671</v>
      </c>
      <c r="T977" s="441" t="s">
        <v>671</v>
      </c>
      <c r="U977" s="441" t="s">
        <v>671</v>
      </c>
      <c r="V977" s="441" t="s">
        <v>671</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25">
      <c r="A978" s="255"/>
      <c r="B978" s="264"/>
      <c r="C978" s="257">
        <f t="shared" si="345"/>
        <v>4</v>
      </c>
      <c r="D978" s="280"/>
      <c r="E978" s="438">
        <f>E977</f>
        <v>22</v>
      </c>
      <c r="F978" s="329" t="b">
        <f t="shared" si="343"/>
        <v>1</v>
      </c>
      <c r="G978" s="280"/>
      <c r="H978" s="907"/>
      <c r="I978" s="908"/>
      <c r="J978" s="425" t="s">
        <v>672</v>
      </c>
      <c r="K978" s="442" t="str">
        <f t="shared" si="344"/>
        <v>-</v>
      </c>
      <c r="L978" s="439" t="s">
        <v>667</v>
      </c>
      <c r="M978" s="439" t="s">
        <v>667</v>
      </c>
      <c r="N978" s="439" t="s">
        <v>667</v>
      </c>
      <c r="O978" s="439" t="s">
        <v>667</v>
      </c>
      <c r="P978" s="439" t="s">
        <v>667</v>
      </c>
      <c r="Q978" s="439" t="s">
        <v>667</v>
      </c>
      <c r="R978" s="439" t="s">
        <v>667</v>
      </c>
      <c r="S978" s="439" t="s">
        <v>667</v>
      </c>
      <c r="T978" s="439" t="s">
        <v>667</v>
      </c>
      <c r="U978" s="439" t="s">
        <v>667</v>
      </c>
      <c r="V978" s="443" t="s">
        <v>667</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25">
      <c r="A979" s="255"/>
      <c r="B979" s="264"/>
      <c r="C979" s="257">
        <f t="shared" si="345"/>
        <v>4</v>
      </c>
      <c r="D979" s="280"/>
      <c r="E979" s="335">
        <v>23</v>
      </c>
      <c r="F979" s="329" t="b">
        <f t="shared" si="343"/>
        <v>1</v>
      </c>
      <c r="G979" s="280"/>
      <c r="H979" s="435" t="s">
        <v>707</v>
      </c>
      <c r="I979" s="435"/>
      <c r="J979" s="417" t="s">
        <v>666</v>
      </c>
      <c r="K979" s="436" t="str">
        <f t="shared" si="344"/>
        <v>-</v>
      </c>
      <c r="L979" s="437" t="s">
        <v>667</v>
      </c>
      <c r="M979" s="437" t="s">
        <v>667</v>
      </c>
      <c r="N979" s="437" t="s">
        <v>667</v>
      </c>
      <c r="O979" s="437" t="s">
        <v>667</v>
      </c>
      <c r="P979" s="437" t="s">
        <v>667</v>
      </c>
      <c r="Q979" s="437" t="s">
        <v>667</v>
      </c>
      <c r="R979" s="437" t="s">
        <v>667</v>
      </c>
      <c r="S979" s="437" t="s">
        <v>667</v>
      </c>
      <c r="T979" s="437" t="s">
        <v>667</v>
      </c>
      <c r="U979" s="437" t="s">
        <v>667</v>
      </c>
      <c r="V979" s="437" t="s">
        <v>667</v>
      </c>
      <c r="W979" s="437" t="s">
        <v>667</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25">
      <c r="A980" s="255"/>
      <c r="B980" s="264"/>
      <c r="C980" s="257">
        <f t="shared" si="345"/>
        <v>4</v>
      </c>
      <c r="D980" s="280"/>
      <c r="E980" s="438">
        <f>E979</f>
        <v>23</v>
      </c>
      <c r="F980" s="329" t="b">
        <f t="shared" si="343"/>
        <v>1</v>
      </c>
      <c r="G980" s="280"/>
      <c r="H980" s="903" t="s">
        <v>708</v>
      </c>
      <c r="I980" s="904"/>
      <c r="J980" s="439" t="s">
        <v>669</v>
      </c>
      <c r="K980" s="440" t="str">
        <f t="shared" si="344"/>
        <v>-</v>
      </c>
      <c r="L980" s="441" t="s">
        <v>667</v>
      </c>
      <c r="M980" s="441" t="s">
        <v>667</v>
      </c>
      <c r="N980" s="325">
        <v>0</v>
      </c>
      <c r="O980" s="441" t="s">
        <v>667</v>
      </c>
      <c r="P980" s="441" t="s">
        <v>667</v>
      </c>
      <c r="Q980" s="441" t="s">
        <v>667</v>
      </c>
      <c r="R980" s="441" t="s">
        <v>667</v>
      </c>
      <c r="S980" s="441" t="s">
        <v>667</v>
      </c>
      <c r="T980" s="441" t="s">
        <v>667</v>
      </c>
      <c r="U980" s="441" t="s">
        <v>667</v>
      </c>
      <c r="V980" s="441" t="s">
        <v>667</v>
      </c>
      <c r="W980" s="441" t="s">
        <v>667</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25">
      <c r="A981" s="255"/>
      <c r="B981" s="264"/>
      <c r="C981" s="257">
        <f t="shared" si="345"/>
        <v>4</v>
      </c>
      <c r="D981" s="280"/>
      <c r="E981" s="438">
        <f>E980</f>
        <v>23</v>
      </c>
      <c r="F981" s="329" t="b">
        <f t="shared" si="343"/>
        <v>1</v>
      </c>
      <c r="G981" s="280"/>
      <c r="H981" s="905"/>
      <c r="I981" s="906"/>
      <c r="J981" s="439" t="s">
        <v>670</v>
      </c>
      <c r="K981" s="440" t="str">
        <f t="shared" si="344"/>
        <v>-</v>
      </c>
      <c r="L981" s="441" t="s">
        <v>671</v>
      </c>
      <c r="M981" s="441" t="s">
        <v>671</v>
      </c>
      <c r="N981" s="441" t="s">
        <v>671</v>
      </c>
      <c r="O981" s="441" t="s">
        <v>671</v>
      </c>
      <c r="P981" s="441" t="s">
        <v>671</v>
      </c>
      <c r="Q981" s="441" t="s">
        <v>671</v>
      </c>
      <c r="R981" s="441" t="s">
        <v>671</v>
      </c>
      <c r="S981" s="441" t="s">
        <v>671</v>
      </c>
      <c r="T981" s="441" t="s">
        <v>671</v>
      </c>
      <c r="U981" s="441" t="s">
        <v>671</v>
      </c>
      <c r="V981" s="441" t="s">
        <v>671</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25">
      <c r="A982" s="255"/>
      <c r="B982" s="264"/>
      <c r="C982" s="257">
        <f t="shared" si="345"/>
        <v>4</v>
      </c>
      <c r="D982" s="280"/>
      <c r="E982" s="438">
        <f>E981</f>
        <v>23</v>
      </c>
      <c r="F982" s="329" t="b">
        <f t="shared" si="343"/>
        <v>1</v>
      </c>
      <c r="G982" s="280"/>
      <c r="H982" s="907"/>
      <c r="I982" s="908"/>
      <c r="J982" s="425" t="s">
        <v>672</v>
      </c>
      <c r="K982" s="442" t="str">
        <f t="shared" si="344"/>
        <v>-</v>
      </c>
      <c r="L982" s="439" t="s">
        <v>667</v>
      </c>
      <c r="M982" s="439" t="s">
        <v>667</v>
      </c>
      <c r="N982" s="439" t="s">
        <v>667</v>
      </c>
      <c r="O982" s="439" t="s">
        <v>667</v>
      </c>
      <c r="P982" s="439" t="s">
        <v>667</v>
      </c>
      <c r="Q982" s="439" t="s">
        <v>667</v>
      </c>
      <c r="R982" s="439" t="s">
        <v>667</v>
      </c>
      <c r="S982" s="439" t="s">
        <v>667</v>
      </c>
      <c r="T982" s="439" t="s">
        <v>667</v>
      </c>
      <c r="U982" s="439" t="s">
        <v>667</v>
      </c>
      <c r="V982" s="443" t="s">
        <v>667</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25">
      <c r="A983" s="255"/>
      <c r="B983" s="264"/>
      <c r="C983" s="257">
        <f t="shared" si="345"/>
        <v>4</v>
      </c>
      <c r="D983" s="280"/>
      <c r="E983" s="335">
        <v>24</v>
      </c>
      <c r="F983" s="329" t="b">
        <f t="shared" ref="F983:F994" si="346">COUNTIFS($L983:$W983,"-")&lt;&gt;COUNTA($L983:$W983)</f>
        <v>1</v>
      </c>
      <c r="G983" s="280"/>
      <c r="H983" s="435" t="s">
        <v>709</v>
      </c>
      <c r="I983" s="435"/>
      <c r="J983" s="417" t="s">
        <v>666</v>
      </c>
      <c r="K983" s="436" t="str">
        <f t="shared" si="344"/>
        <v>-</v>
      </c>
      <c r="L983" s="437" t="s">
        <v>667</v>
      </c>
      <c r="M983" s="437" t="s">
        <v>667</v>
      </c>
      <c r="N983" s="437" t="s">
        <v>667</v>
      </c>
      <c r="O983" s="437" t="s">
        <v>667</v>
      </c>
      <c r="P983" s="437" t="s">
        <v>667</v>
      </c>
      <c r="Q983" s="437" t="s">
        <v>667</v>
      </c>
      <c r="R983" s="437" t="s">
        <v>667</v>
      </c>
      <c r="S983" s="437" t="s">
        <v>667</v>
      </c>
      <c r="T983" s="437" t="s">
        <v>667</v>
      </c>
      <c r="U983" s="437" t="s">
        <v>667</v>
      </c>
      <c r="V983" s="437" t="s">
        <v>667</v>
      </c>
      <c r="W983" s="437" t="s">
        <v>667</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25">
      <c r="A984" s="255"/>
      <c r="B984" s="264"/>
      <c r="C984" s="257">
        <f t="shared" si="345"/>
        <v>4</v>
      </c>
      <c r="D984" s="280"/>
      <c r="E984" s="438">
        <f>E983</f>
        <v>24</v>
      </c>
      <c r="F984" s="329" t="b">
        <f t="shared" si="346"/>
        <v>1</v>
      </c>
      <c r="G984" s="280"/>
      <c r="H984" s="903" t="s">
        <v>710</v>
      </c>
      <c r="I984" s="904"/>
      <c r="J984" s="439" t="s">
        <v>669</v>
      </c>
      <c r="K984" s="440" t="str">
        <f t="shared" si="344"/>
        <v>-</v>
      </c>
      <c r="L984" s="441" t="s">
        <v>667</v>
      </c>
      <c r="M984" s="441" t="s">
        <v>667</v>
      </c>
      <c r="N984" s="441" t="s">
        <v>667</v>
      </c>
      <c r="O984" s="441" t="s">
        <v>667</v>
      </c>
      <c r="P984" s="441" t="s">
        <v>667</v>
      </c>
      <c r="Q984" s="441" t="s">
        <v>667</v>
      </c>
      <c r="R984" s="441" t="s">
        <v>667</v>
      </c>
      <c r="S984" s="441" t="s">
        <v>667</v>
      </c>
      <c r="T984" s="441" t="s">
        <v>667</v>
      </c>
      <c r="U984" s="441" t="s">
        <v>667</v>
      </c>
      <c r="V984" s="441" t="s">
        <v>667</v>
      </c>
      <c r="W984" s="441" t="s">
        <v>667</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25">
      <c r="A985" s="255"/>
      <c r="B985" s="264"/>
      <c r="C985" s="257">
        <f t="shared" si="345"/>
        <v>4</v>
      </c>
      <c r="D985" s="280"/>
      <c r="E985" s="438">
        <f>E984</f>
        <v>24</v>
      </c>
      <c r="F985" s="329" t="b">
        <f t="shared" si="346"/>
        <v>1</v>
      </c>
      <c r="G985" s="280"/>
      <c r="H985" s="905"/>
      <c r="I985" s="906"/>
      <c r="J985" s="439" t="s">
        <v>670</v>
      </c>
      <c r="K985" s="440" t="str">
        <f t="shared" si="344"/>
        <v>-</v>
      </c>
      <c r="L985" s="441" t="s">
        <v>671</v>
      </c>
      <c r="M985" s="441" t="s">
        <v>671</v>
      </c>
      <c r="N985" s="441" t="s">
        <v>671</v>
      </c>
      <c r="O985" s="441" t="s">
        <v>671</v>
      </c>
      <c r="P985" s="441" t="s">
        <v>671</v>
      </c>
      <c r="Q985" s="441" t="s">
        <v>671</v>
      </c>
      <c r="R985" s="441" t="s">
        <v>671</v>
      </c>
      <c r="S985" s="441" t="s">
        <v>671</v>
      </c>
      <c r="T985" s="441" t="s">
        <v>671</v>
      </c>
      <c r="U985" s="441" t="s">
        <v>671</v>
      </c>
      <c r="V985" s="441" t="s">
        <v>671</v>
      </c>
      <c r="W985" s="441" t="s">
        <v>671</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25">
      <c r="A986" s="255"/>
      <c r="B986" s="264"/>
      <c r="C986" s="257">
        <f t="shared" si="345"/>
        <v>4</v>
      </c>
      <c r="D986" s="280"/>
      <c r="E986" s="438">
        <f>E985</f>
        <v>24</v>
      </c>
      <c r="F986" s="329" t="b">
        <f t="shared" si="346"/>
        <v>1</v>
      </c>
      <c r="G986" s="280"/>
      <c r="H986" s="907"/>
      <c r="I986" s="908"/>
      <c r="J986" s="425" t="s">
        <v>672</v>
      </c>
      <c r="K986" s="442" t="str">
        <f t="shared" si="344"/>
        <v>-</v>
      </c>
      <c r="L986" s="439" t="s">
        <v>667</v>
      </c>
      <c r="M986" s="439" t="s">
        <v>667</v>
      </c>
      <c r="N986" s="439" t="s">
        <v>667</v>
      </c>
      <c r="O986" s="439" t="s">
        <v>667</v>
      </c>
      <c r="P986" s="439" t="s">
        <v>667</v>
      </c>
      <c r="Q986" s="439" t="s">
        <v>667</v>
      </c>
      <c r="R986" s="439" t="s">
        <v>667</v>
      </c>
      <c r="S986" s="439" t="s">
        <v>667</v>
      </c>
      <c r="T986" s="439" t="s">
        <v>667</v>
      </c>
      <c r="U986" s="439" t="s">
        <v>667</v>
      </c>
      <c r="V986" s="443" t="s">
        <v>667</v>
      </c>
      <c r="W986" s="443" t="s">
        <v>667</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25">
      <c r="A987" s="255"/>
      <c r="B987" s="264"/>
      <c r="C987" s="257">
        <f t="shared" ref="C987:C994" si="347">INT($C$875)+3</f>
        <v>4</v>
      </c>
      <c r="D987" s="280"/>
      <c r="E987" s="335">
        <v>25</v>
      </c>
      <c r="F987" s="329" t="b">
        <f t="shared" si="346"/>
        <v>1</v>
      </c>
      <c r="G987" s="280"/>
      <c r="H987" s="435" t="s">
        <v>1047</v>
      </c>
      <c r="I987" s="435"/>
      <c r="J987" s="417" t="s">
        <v>666</v>
      </c>
      <c r="K987" s="436" t="str">
        <f t="shared" si="344"/>
        <v>-</v>
      </c>
      <c r="L987" s="437" t="s">
        <v>667</v>
      </c>
      <c r="M987" s="437" t="s">
        <v>667</v>
      </c>
      <c r="N987" s="437" t="s">
        <v>667</v>
      </c>
      <c r="O987" s="437" t="s">
        <v>667</v>
      </c>
      <c r="P987" s="437" t="s">
        <v>667</v>
      </c>
      <c r="Q987" s="444">
        <v>21</v>
      </c>
      <c r="R987" s="437" t="s">
        <v>667</v>
      </c>
      <c r="S987" s="437" t="s">
        <v>667</v>
      </c>
      <c r="T987" s="437" t="s">
        <v>667</v>
      </c>
      <c r="U987" s="437" t="s">
        <v>667</v>
      </c>
      <c r="V987" s="437" t="s">
        <v>667</v>
      </c>
      <c r="W987" s="437" t="s">
        <v>667</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25">
      <c r="A988" s="255"/>
      <c r="B988" s="264"/>
      <c r="C988" s="257">
        <f t="shared" si="347"/>
        <v>4</v>
      </c>
      <c r="D988" s="280"/>
      <c r="E988" s="438">
        <f>E987</f>
        <v>25</v>
      </c>
      <c r="F988" s="329" t="b">
        <f t="shared" si="346"/>
        <v>1</v>
      </c>
      <c r="G988" s="280"/>
      <c r="H988" s="903" t="s">
        <v>1048</v>
      </c>
      <c r="I988" s="904"/>
      <c r="J988" s="439" t="s">
        <v>669</v>
      </c>
      <c r="K988" s="440" t="str">
        <f t="shared" si="344"/>
        <v>-</v>
      </c>
      <c r="L988" s="441" t="s">
        <v>667</v>
      </c>
      <c r="M988" s="441" t="s">
        <v>667</v>
      </c>
      <c r="N988" s="441" t="s">
        <v>667</v>
      </c>
      <c r="O988" s="441" t="s">
        <v>667</v>
      </c>
      <c r="P988" s="441" t="s">
        <v>667</v>
      </c>
      <c r="Q988" s="441" t="s">
        <v>667</v>
      </c>
      <c r="R988" s="441" t="s">
        <v>667</v>
      </c>
      <c r="S988" s="325" t="b">
        <v>1</v>
      </c>
      <c r="T988" s="441" t="s">
        <v>667</v>
      </c>
      <c r="U988" s="441" t="s">
        <v>667</v>
      </c>
      <c r="V988" s="441" t="s">
        <v>667</v>
      </c>
      <c r="W988" s="441" t="s">
        <v>667</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25">
      <c r="A989" s="255"/>
      <c r="B989" s="264"/>
      <c r="C989" s="257">
        <f t="shared" si="347"/>
        <v>4</v>
      </c>
      <c r="D989" s="280"/>
      <c r="E989" s="438">
        <f>E988</f>
        <v>25</v>
      </c>
      <c r="F989" s="329" t="b">
        <f t="shared" si="346"/>
        <v>1</v>
      </c>
      <c r="G989" s="280"/>
      <c r="H989" s="905"/>
      <c r="I989" s="906"/>
      <c r="J989" s="439" t="s">
        <v>670</v>
      </c>
      <c r="K989" s="440" t="str">
        <f t="shared" si="344"/>
        <v>-</v>
      </c>
      <c r="L989" s="441" t="s">
        <v>671</v>
      </c>
      <c r="M989" s="441" t="s">
        <v>671</v>
      </c>
      <c r="N989" s="441" t="s">
        <v>671</v>
      </c>
      <c r="O989" s="441" t="s">
        <v>671</v>
      </c>
      <c r="P989" s="325">
        <v>21</v>
      </c>
      <c r="Q989" s="441" t="s">
        <v>671</v>
      </c>
      <c r="R989" s="441" t="s">
        <v>671</v>
      </c>
      <c r="S989" s="441" t="s">
        <v>671</v>
      </c>
      <c r="T989" s="441" t="s">
        <v>671</v>
      </c>
      <c r="U989" s="441" t="s">
        <v>671</v>
      </c>
      <c r="V989" s="441" t="s">
        <v>671</v>
      </c>
      <c r="W989" s="441" t="s">
        <v>671</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25">
      <c r="A990" s="255"/>
      <c r="B990" s="264"/>
      <c r="C990" s="257">
        <f t="shared" si="347"/>
        <v>4</v>
      </c>
      <c r="D990" s="280"/>
      <c r="E990" s="438">
        <f>E989</f>
        <v>25</v>
      </c>
      <c r="F990" s="329" t="b">
        <f t="shared" si="346"/>
        <v>1</v>
      </c>
      <c r="G990" s="280"/>
      <c r="H990" s="907"/>
      <c r="I990" s="908"/>
      <c r="J990" s="425" t="s">
        <v>672</v>
      </c>
      <c r="K990" s="442" t="str">
        <f t="shared" si="344"/>
        <v>-</v>
      </c>
      <c r="L990" s="439" t="s">
        <v>667</v>
      </c>
      <c r="M990" s="439" t="s">
        <v>667</v>
      </c>
      <c r="N990" s="439" t="s">
        <v>667</v>
      </c>
      <c r="O990" s="439" t="s">
        <v>667</v>
      </c>
      <c r="P990" s="439" t="s">
        <v>667</v>
      </c>
      <c r="Q990" s="439" t="s">
        <v>667</v>
      </c>
      <c r="R990" s="439" t="s">
        <v>667</v>
      </c>
      <c r="S990" s="439" t="s">
        <v>667</v>
      </c>
      <c r="T990" s="439" t="s">
        <v>667</v>
      </c>
      <c r="U990" s="439" t="s">
        <v>667</v>
      </c>
      <c r="V990" s="443" t="s">
        <v>667</v>
      </c>
      <c r="W990" s="443" t="s">
        <v>667</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25">
      <c r="A991" s="255"/>
      <c r="B991" s="264"/>
      <c r="C991" s="257">
        <f t="shared" si="347"/>
        <v>4</v>
      </c>
      <c r="D991" s="280"/>
      <c r="E991" s="335">
        <v>26</v>
      </c>
      <c r="F991" s="329" t="b">
        <f t="shared" si="346"/>
        <v>1</v>
      </c>
      <c r="G991" s="280"/>
      <c r="H991" s="435" t="s">
        <v>711</v>
      </c>
      <c r="I991" s="435"/>
      <c r="J991" s="417" t="s">
        <v>666</v>
      </c>
      <c r="K991" s="436" t="str">
        <f t="shared" si="344"/>
        <v>-</v>
      </c>
      <c r="L991" s="445">
        <v>-1</v>
      </c>
      <c r="M991" s="437" t="s">
        <v>667</v>
      </c>
      <c r="N991" s="437" t="s">
        <v>667</v>
      </c>
      <c r="O991" s="437" t="s">
        <v>667</v>
      </c>
      <c r="P991" s="437" t="s">
        <v>667</v>
      </c>
      <c r="Q991" s="437" t="s">
        <v>667</v>
      </c>
      <c r="R991" s="437" t="s">
        <v>667</v>
      </c>
      <c r="S991" s="437" t="s">
        <v>667</v>
      </c>
      <c r="T991" s="437" t="s">
        <v>667</v>
      </c>
      <c r="U991" s="437" t="s">
        <v>667</v>
      </c>
      <c r="V991" s="444">
        <v>0.05</v>
      </c>
      <c r="W991" s="437" t="s">
        <v>667</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25">
      <c r="A992" s="255"/>
      <c r="B992" s="264"/>
      <c r="C992" s="257">
        <f t="shared" si="347"/>
        <v>4</v>
      </c>
      <c r="D992" s="280"/>
      <c r="E992" s="438">
        <f>E991</f>
        <v>26</v>
      </c>
      <c r="F992" s="329" t="b">
        <f t="shared" si="346"/>
        <v>1</v>
      </c>
      <c r="G992" s="280"/>
      <c r="H992" s="903" t="s">
        <v>712</v>
      </c>
      <c r="I992" s="904"/>
      <c r="J992" s="439" t="s">
        <v>669</v>
      </c>
      <c r="K992" s="440" t="str">
        <f t="shared" si="344"/>
        <v>-</v>
      </c>
      <c r="L992" s="441" t="s">
        <v>667</v>
      </c>
      <c r="M992" s="441" t="s">
        <v>667</v>
      </c>
      <c r="N992" s="441" t="s">
        <v>667</v>
      </c>
      <c r="O992" s="441" t="s">
        <v>667</v>
      </c>
      <c r="P992" s="441" t="s">
        <v>667</v>
      </c>
      <c r="Q992" s="441" t="s">
        <v>667</v>
      </c>
      <c r="R992" s="441" t="s">
        <v>667</v>
      </c>
      <c r="S992" s="441" t="s">
        <v>667</v>
      </c>
      <c r="T992" s="441" t="s">
        <v>667</v>
      </c>
      <c r="U992" s="441" t="s">
        <v>667</v>
      </c>
      <c r="V992" s="441" t="s">
        <v>667</v>
      </c>
      <c r="W992" s="441" t="s">
        <v>667</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25">
      <c r="A993" s="255"/>
      <c r="B993" s="264"/>
      <c r="C993" s="257">
        <f t="shared" si="347"/>
        <v>4</v>
      </c>
      <c r="D993" s="280"/>
      <c r="E993" s="438">
        <f>E992</f>
        <v>26</v>
      </c>
      <c r="F993" s="329" t="b">
        <f t="shared" si="346"/>
        <v>1</v>
      </c>
      <c r="G993" s="280"/>
      <c r="H993" s="905"/>
      <c r="I993" s="906"/>
      <c r="J993" s="439" t="s">
        <v>670</v>
      </c>
      <c r="K993" s="440" t="str">
        <f t="shared" si="344"/>
        <v>-</v>
      </c>
      <c r="L993" s="441" t="s">
        <v>671</v>
      </c>
      <c r="M993" s="441" t="s">
        <v>671</v>
      </c>
      <c r="N993" s="441" t="s">
        <v>671</v>
      </c>
      <c r="O993" s="441" t="s">
        <v>671</v>
      </c>
      <c r="P993" s="441" t="s">
        <v>671</v>
      </c>
      <c r="Q993" s="441" t="s">
        <v>671</v>
      </c>
      <c r="R993" s="441" t="s">
        <v>671</v>
      </c>
      <c r="S993" s="441" t="s">
        <v>671</v>
      </c>
      <c r="T993" s="441" t="s">
        <v>671</v>
      </c>
      <c r="U993" s="441" t="s">
        <v>671</v>
      </c>
      <c r="V993" s="441" t="s">
        <v>671</v>
      </c>
      <c r="W993" s="441" t="s">
        <v>671</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25">
      <c r="A994" s="255"/>
      <c r="B994" s="264"/>
      <c r="C994" s="257">
        <f t="shared" si="347"/>
        <v>4</v>
      </c>
      <c r="D994" s="280"/>
      <c r="E994" s="438">
        <f>E993</f>
        <v>26</v>
      </c>
      <c r="F994" s="329" t="b">
        <f t="shared" si="346"/>
        <v>1</v>
      </c>
      <c r="G994" s="280"/>
      <c r="H994" s="907"/>
      <c r="I994" s="908"/>
      <c r="J994" s="425" t="s">
        <v>672</v>
      </c>
      <c r="K994" s="442" t="str">
        <f t="shared" si="344"/>
        <v>-</v>
      </c>
      <c r="L994" s="447" t="s">
        <v>667</v>
      </c>
      <c r="M994" s="447" t="s">
        <v>667</v>
      </c>
      <c r="N994" s="447" t="s">
        <v>667</v>
      </c>
      <c r="O994" s="447" t="s">
        <v>667</v>
      </c>
      <c r="P994" s="447" t="s">
        <v>667</v>
      </c>
      <c r="Q994" s="447" t="s">
        <v>667</v>
      </c>
      <c r="R994" s="447" t="s">
        <v>667</v>
      </c>
      <c r="S994" s="447" t="s">
        <v>667</v>
      </c>
      <c r="T994" s="447" t="s">
        <v>667</v>
      </c>
      <c r="U994" s="447" t="s">
        <v>667</v>
      </c>
      <c r="V994" s="446">
        <v>-0.05</v>
      </c>
      <c r="W994" s="443" t="s">
        <v>667</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hidden="1"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412</v>
      </c>
      <c r="AR995" s="267"/>
      <c r="AS995" s="255"/>
      <c r="AT995" s="255"/>
      <c r="AU995" s="255"/>
    </row>
    <row r="996" spans="1:47" ht="5.0999999999999996" customHeight="1" outlineLevel="2" x14ac:dyDescent="0.25">
      <c r="A996" s="255"/>
      <c r="B996" s="264"/>
      <c r="C996" s="257">
        <f>INT($C$875)+2.005</f>
        <v>3.0049999999999999</v>
      </c>
      <c r="D996" s="280" t="s">
        <v>408</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5"/>
      <c r="F997" s="335"/>
      <c r="G997" s="280"/>
      <c r="H997" s="397" t="s">
        <v>713</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25">
      <c r="A998" s="255"/>
      <c r="B998" s="264"/>
      <c r="C998" s="257">
        <f>INT($C$875)+3</f>
        <v>4</v>
      </c>
      <c r="D998" s="280"/>
      <c r="E998" s="335"/>
      <c r="F998" s="335"/>
      <c r="G998" s="280"/>
      <c r="H998" s="285"/>
      <c r="I998" s="285"/>
      <c r="J998" s="307" t="s">
        <v>714</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25">
      <c r="A999" s="255"/>
      <c r="B999" s="264"/>
      <c r="C999" s="257">
        <v>4</v>
      </c>
      <c r="D999" s="280"/>
      <c r="E999" s="335"/>
      <c r="F999" s="335"/>
      <c r="G999" s="280"/>
      <c r="H999" s="285"/>
      <c r="I999" s="285"/>
      <c r="J999" s="326">
        <v>0.3</v>
      </c>
      <c r="K999" s="326">
        <v>0.35</v>
      </c>
      <c r="L999" s="326">
        <v>0.45</v>
      </c>
      <c r="M999" s="407">
        <v>1</v>
      </c>
      <c r="N999" s="326">
        <v>0.55000000000000004</v>
      </c>
      <c r="O999" s="285" t="s">
        <v>715</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25">
      <c r="A1000" s="255"/>
      <c r="B1000" s="264"/>
      <c r="C1000" s="257">
        <f>INT($C$875)+3</f>
        <v>4</v>
      </c>
      <c r="D1000" s="280"/>
      <c r="E1000" s="335"/>
      <c r="F1000" s="335"/>
      <c r="G1000" s="280"/>
      <c r="H1000" s="285" t="s">
        <v>716</v>
      </c>
      <c r="I1000" s="285"/>
      <c r="J1000" s="325">
        <v>0</v>
      </c>
      <c r="K1000" s="325">
        <v>0.5</v>
      </c>
      <c r="L1000" s="325">
        <v>1.25</v>
      </c>
      <c r="M1000" s="301">
        <f>FORECAST(M999,CHOOSE({1,2},L1000,N1000),CHOOSE({1,2},L999,N999))</f>
        <v>13.624999999999998</v>
      </c>
      <c r="N1000" s="325">
        <v>3.5</v>
      </c>
      <c r="O1000" s="285" t="s">
        <v>717</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412</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120</v>
      </c>
      <c r="AS1003" s="255"/>
      <c r="AT1003" s="255"/>
      <c r="AU1003" s="255"/>
    </row>
    <row r="1004" spans="1:47" ht="5.0999999999999996" customHeight="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48" t="s">
        <v>718</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x14ac:dyDescent="0.25">
      <c r="A6" s="255"/>
      <c r="B6" s="264"/>
      <c r="C6" s="449">
        <v>1.02</v>
      </c>
      <c r="D6" s="268"/>
      <c r="E6" s="328" t="s">
        <v>400</v>
      </c>
      <c r="F6" s="329">
        <v>2</v>
      </c>
      <c r="G6" s="269"/>
      <c r="H6" s="637" t="s">
        <v>719</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customHeight="1" outlineLevel="1" x14ac:dyDescent="0.25">
      <c r="A7" s="255"/>
      <c r="B7" s="264"/>
      <c r="C7" s="449">
        <f>INT($C$6)+1.02</f>
        <v>2.02</v>
      </c>
      <c r="D7" s="268"/>
      <c r="E7" s="328" t="s">
        <v>402</v>
      </c>
      <c r="F7" s="332">
        <v>1</v>
      </c>
      <c r="G7" s="273"/>
      <c r="H7" s="458" t="s">
        <v>403</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customHeight="1" outlineLevel="2" x14ac:dyDescent="0.2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customHeight="1" outlineLevel="1" x14ac:dyDescent="0.25">
      <c r="A9" s="255"/>
      <c r="B9" s="264"/>
      <c r="C9" s="449">
        <f>INT($C$6)+1.005</f>
        <v>2.0049999999999999</v>
      </c>
      <c r="D9" s="280" t="s">
        <v>408</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25">
      <c r="A10" s="255"/>
      <c r="B10" s="264"/>
      <c r="C10" s="449">
        <f>INT($C$6)+1</f>
        <v>2</v>
      </c>
      <c r="D10" s="280"/>
      <c r="E10" s="335"/>
      <c r="F10" s="335"/>
      <c r="G10" s="280"/>
      <c r="H10" s="453" t="s">
        <v>409</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25">
      <c r="A11" s="255"/>
      <c r="B11" s="264"/>
      <c r="C11" s="449">
        <f>INT($C$6)+1.045</f>
        <v>2.0449999999999999</v>
      </c>
      <c r="D11" s="280"/>
      <c r="E11" s="335"/>
      <c r="F11" s="335"/>
      <c r="G11" s="280"/>
      <c r="H11" s="285" t="s">
        <v>410</v>
      </c>
      <c r="I11" s="285"/>
      <c r="J11" s="520">
        <v>44526.325755208301</v>
      </c>
      <c r="K11" s="947" t="s">
        <v>967</v>
      </c>
      <c r="L11" s="948"/>
      <c r="M11" s="948"/>
      <c r="N11" s="948"/>
      <c r="O11" s="948"/>
      <c r="P11" s="948"/>
      <c r="Q11" s="948"/>
      <c r="R11" s="948"/>
      <c r="S11" s="948"/>
      <c r="T11" s="948"/>
      <c r="U11" s="948"/>
      <c r="V11" s="948"/>
      <c r="W11" s="948"/>
      <c r="X11" s="948"/>
      <c r="Y11" s="948"/>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25">
      <c r="A12" s="255"/>
      <c r="B12" s="264"/>
      <c r="C12" s="449">
        <f>INT($C$6)+1.045</f>
        <v>2.0449999999999999</v>
      </c>
      <c r="D12" s="280"/>
      <c r="E12" s="335"/>
      <c r="F12" s="335"/>
      <c r="G12" s="280"/>
      <c r="H12" s="285" t="s">
        <v>411</v>
      </c>
      <c r="I12" s="285"/>
      <c r="J12" s="519">
        <v>45124.547994560198</v>
      </c>
      <c r="K12" s="949" t="s">
        <v>1260</v>
      </c>
      <c r="L12" s="950"/>
      <c r="M12" s="950"/>
      <c r="N12" s="950"/>
      <c r="O12" s="950"/>
      <c r="P12" s="950"/>
      <c r="Q12" s="950"/>
      <c r="R12" s="950"/>
      <c r="S12" s="950"/>
      <c r="T12" s="950"/>
      <c r="U12" s="950"/>
      <c r="V12" s="950"/>
      <c r="W12" s="950"/>
      <c r="X12" s="950"/>
      <c r="Y12" s="951"/>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412</v>
      </c>
      <c r="SK13" s="267"/>
      <c r="SL13" s="255"/>
      <c r="SM13" s="255"/>
      <c r="SN13" s="255"/>
    </row>
    <row r="14" spans="1:508" ht="5.0999999999999996" hidden="1" customHeight="1" outlineLevel="3" x14ac:dyDescent="0.25">
      <c r="A14" s="255"/>
      <c r="B14" s="264"/>
      <c r="C14" s="449">
        <f>INT($C$6)+3.005</f>
        <v>4.0049999999999999</v>
      </c>
      <c r="D14" s="280" t="s">
        <v>408</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49">
        <f>INT($C$6)+3</f>
        <v>4</v>
      </c>
      <c r="D15" s="280"/>
      <c r="E15" s="335"/>
      <c r="F15" s="335"/>
      <c r="G15" s="280"/>
      <c r="H15" s="453" t="s">
        <v>413</v>
      </c>
      <c r="I15" s="453"/>
      <c r="J15" s="287" t="s">
        <v>414</v>
      </c>
      <c r="K15" s="288">
        <v>15</v>
      </c>
      <c r="L15" s="287" t="s">
        <v>415</v>
      </c>
      <c r="M15" s="288">
        <v>8.43</v>
      </c>
      <c r="N15" s="285" t="s">
        <v>416</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49">
        <f>INT($C$6)+3</f>
        <v>4</v>
      </c>
      <c r="D16" s="280"/>
      <c r="E16" s="335"/>
      <c r="F16" s="335"/>
      <c r="G16" s="280"/>
      <c r="H16" s="285" t="s">
        <v>417</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49">
        <f>INT($C$6)+3</f>
        <v>4</v>
      </c>
      <c r="D17" s="280"/>
      <c r="E17" s="335"/>
      <c r="F17" s="335"/>
      <c r="G17" s="280"/>
      <c r="H17" s="285" t="s">
        <v>418</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49">
        <f>INT($C$6)+3</f>
        <v>4</v>
      </c>
      <c r="D18" s="280"/>
      <c r="E18" s="335"/>
      <c r="F18" s="335"/>
      <c r="G18" s="280"/>
      <c r="H18" s="285" t="s">
        <v>419</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49">
        <f>INT($C$6)+3</f>
        <v>4</v>
      </c>
      <c r="D19" s="280"/>
      <c r="E19" s="335"/>
      <c r="F19" s="335"/>
      <c r="G19" s="280"/>
      <c r="H19" s="285" t="s">
        <v>420</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412</v>
      </c>
      <c r="SK20" s="267"/>
      <c r="SL20" s="255"/>
      <c r="SM20" s="255"/>
      <c r="SN20" s="255"/>
    </row>
    <row r="21" spans="1:508" ht="5.0999999999999996" hidden="1" customHeight="1" outlineLevel="2" x14ac:dyDescent="0.2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customHeight="1" outlineLevel="1" x14ac:dyDescent="0.2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120</v>
      </c>
      <c r="SL22" s="255"/>
      <c r="SM22" s="255"/>
      <c r="SN22" s="255"/>
    </row>
    <row r="23" spans="1:508" ht="5.0999999999999996" customHeight="1" x14ac:dyDescent="0.2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49">
        <v>1.02</v>
      </c>
      <c r="D29" s="268"/>
      <c r="E29" s="328" t="s">
        <v>400</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25">
      <c r="A30" s="255"/>
      <c r="B30" s="264"/>
      <c r="C30" s="449">
        <f>INT($C$29)+1.02</f>
        <v>2.02</v>
      </c>
      <c r="D30" s="268"/>
      <c r="E30" s="328" t="s">
        <v>402</v>
      </c>
      <c r="F30" s="332">
        <v>1</v>
      </c>
      <c r="G30" s="273"/>
      <c r="H30" s="458" t="s">
        <v>959</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2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49">
        <f>INT($C$29)+2</f>
        <v>3</v>
      </c>
      <c r="D32" s="265"/>
      <c r="E32" s="335"/>
      <c r="F32" s="335"/>
      <c r="G32" s="265"/>
      <c r="H32" s="278"/>
      <c r="I32" s="278"/>
      <c r="J32" s="638" t="s">
        <v>962</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25">
      <c r="A33" s="255"/>
      <c r="B33" s="264"/>
      <c r="C33" s="449">
        <f>INT($C$29)+2</f>
        <v>3</v>
      </c>
      <c r="D33" s="265"/>
      <c r="E33" s="335"/>
      <c r="F33" s="335"/>
      <c r="G33" s="265"/>
      <c r="H33" s="279"/>
      <c r="I33" s="279"/>
      <c r="J33" s="460" t="s">
        <v>155</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25">
      <c r="A34" s="255"/>
      <c r="B34" s="264"/>
      <c r="C34" s="449">
        <f>INT($C$29)+3</f>
        <v>4</v>
      </c>
      <c r="D34" s="265"/>
      <c r="E34" s="335"/>
      <c r="F34" s="335"/>
      <c r="G34" s="265"/>
      <c r="H34" s="279"/>
      <c r="I34" s="279"/>
      <c r="J34" s="460" t="s">
        <v>720</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25">
      <c r="A35" s="255"/>
      <c r="B35" s="264"/>
      <c r="C35" s="449">
        <f>INT($C$29)+3</f>
        <v>4</v>
      </c>
      <c r="D35" s="265"/>
      <c r="E35" s="335"/>
      <c r="F35" s="335"/>
      <c r="G35" s="265"/>
      <c r="H35" s="279"/>
      <c r="I35" s="279"/>
      <c r="J35" s="460" t="s">
        <v>721</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25">
      <c r="A36" s="255"/>
      <c r="B36" s="264"/>
      <c r="C36" s="449">
        <f>INT($C$29)+2</f>
        <v>3</v>
      </c>
      <c r="D36" s="265"/>
      <c r="E36" s="335"/>
      <c r="F36" s="335"/>
      <c r="G36" s="265"/>
      <c r="H36" s="279"/>
      <c r="I36" s="279" t="s">
        <v>722</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25">
      <c r="A37" s="255"/>
      <c r="B37" s="264"/>
      <c r="C37" s="449">
        <f>INT($C$29)+3</f>
        <v>4</v>
      </c>
      <c r="D37" s="265"/>
      <c r="E37" s="335"/>
      <c r="F37" s="335"/>
      <c r="G37" s="265"/>
      <c r="H37" s="279"/>
      <c r="I37" s="279"/>
      <c r="J37" s="460" t="s">
        <v>720</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25">
      <c r="A38" s="255"/>
      <c r="B38" s="264"/>
      <c r="C38" s="449">
        <f>INT($C$29)+3</f>
        <v>4</v>
      </c>
      <c r="D38" s="265"/>
      <c r="E38" s="335"/>
      <c r="F38" s="335"/>
      <c r="G38" s="265"/>
      <c r="H38" s="279"/>
      <c r="I38" s="279"/>
      <c r="J38" s="460" t="s">
        <v>721</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2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25">
      <c r="A40" s="255"/>
      <c r="B40" s="264"/>
      <c r="C40" s="449">
        <f>INT($C$29)+3</f>
        <v>4</v>
      </c>
      <c r="D40" s="265"/>
      <c r="E40" s="335"/>
      <c r="F40" s="335"/>
      <c r="G40" s="265"/>
      <c r="H40" s="279"/>
      <c r="I40" s="279"/>
      <c r="J40" s="460" t="s">
        <v>720</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25">
      <c r="A41" s="255"/>
      <c r="B41" s="264"/>
      <c r="C41" s="449">
        <f>INT($C$29)+3</f>
        <v>4</v>
      </c>
      <c r="D41" s="265"/>
      <c r="E41" s="335"/>
      <c r="F41" s="335"/>
      <c r="G41" s="265"/>
      <c r="H41" s="279"/>
      <c r="I41" s="279"/>
      <c r="J41" s="460" t="s">
        <v>721</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2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85" customHeight="1" outlineLevel="2" collapsed="1" x14ac:dyDescent="0.25">
      <c r="A43" s="255"/>
      <c r="B43" s="264" t="s">
        <v>405</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25">
      <c r="A44" s="255"/>
      <c r="B44" s="264"/>
      <c r="C44" s="449">
        <f>INT(MAX($C$48:$C$112))+1</f>
        <v>5</v>
      </c>
      <c r="D44" s="280"/>
      <c r="E44" s="335"/>
      <c r="F44" s="335"/>
      <c r="G44" s="280"/>
      <c r="H44" s="335" t="s">
        <v>723</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25">
      <c r="A45" s="255"/>
      <c r="B45" s="264" t="s">
        <v>406</v>
      </c>
      <c r="C45" s="449">
        <f>INT(MAX($C$48:$C$112))+1</f>
        <v>5</v>
      </c>
      <c r="D45" s="280" t="s">
        <v>407</v>
      </c>
      <c r="E45" s="335"/>
      <c r="F45" s="335"/>
      <c r="G45" s="280"/>
      <c r="H45" s="335" t="s">
        <v>724</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25">
      <c r="A46" s="255"/>
      <c r="B46" s="264"/>
      <c r="C46" s="449">
        <f>INT($C$29)+1</f>
        <v>2</v>
      </c>
      <c r="D46" s="280"/>
      <c r="E46" s="335"/>
      <c r="F46" s="335"/>
      <c r="G46" s="280"/>
      <c r="H46" s="338" t="s">
        <v>726</v>
      </c>
      <c r="I46" s="298" t="s">
        <v>966</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25">
      <c r="A47" s="255"/>
      <c r="B47" s="264"/>
      <c r="C47" s="449">
        <f>INT($C$29)+1</f>
        <v>2</v>
      </c>
      <c r="D47" s="280"/>
      <c r="E47" s="335"/>
      <c r="F47" s="335"/>
      <c r="G47" s="280"/>
      <c r="H47" s="462" t="s">
        <v>404</v>
      </c>
      <c r="I47" s="462" t="s">
        <v>178</v>
      </c>
      <c r="J47" s="270" t="s">
        <v>809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25">
      <c r="A48" s="255"/>
      <c r="B48" s="264"/>
      <c r="C48" s="449">
        <f>INT($C$29)+3.005</f>
        <v>4.0049999999999999</v>
      </c>
      <c r="D48" s="280" t="s">
        <v>408</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25">
      <c r="A49" s="255"/>
      <c r="B49" s="264"/>
      <c r="C49" s="449">
        <f>INT($C$29)+2</f>
        <v>3</v>
      </c>
      <c r="D49" s="280"/>
      <c r="E49" s="329">
        <v>0</v>
      </c>
      <c r="F49" s="335"/>
      <c r="G49" s="280"/>
      <c r="H49" s="285" t="s">
        <v>859</v>
      </c>
      <c r="I49" s="301" t="s">
        <v>725</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25">
      <c r="A50" s="255"/>
      <c r="B50" s="264"/>
      <c r="C50" s="449">
        <f t="shared" ref="C50:C111" si="32">INT($C$29)+3</f>
        <v>4</v>
      </c>
      <c r="D50" s="280"/>
      <c r="E50" s="329"/>
      <c r="F50" s="335"/>
      <c r="G50" s="280"/>
      <c r="H50" s="287"/>
      <c r="I50" s="301" t="s">
        <v>199</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25">
      <c r="A51" s="255"/>
      <c r="B51" s="264"/>
      <c r="C51" s="449">
        <f t="shared" si="32"/>
        <v>4</v>
      </c>
      <c r="D51" s="280"/>
      <c r="E51" s="329"/>
      <c r="F51" s="335"/>
      <c r="G51" s="280"/>
      <c r="H51" s="467"/>
      <c r="I51" s="468" t="s">
        <v>200</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25">
      <c r="A52" s="255"/>
      <c r="B52" s="264"/>
      <c r="C52" s="449">
        <f>INT($C$29)+2</f>
        <v>3</v>
      </c>
      <c r="D52" s="280"/>
      <c r="E52" s="329">
        <f>E49+1</f>
        <v>1</v>
      </c>
      <c r="F52" s="335"/>
      <c r="G52" s="280"/>
      <c r="H52" s="463" t="s">
        <v>862</v>
      </c>
      <c r="I52" s="464" t="s">
        <v>725</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25">
      <c r="A53" s="255"/>
      <c r="B53" s="264"/>
      <c r="C53" s="449">
        <f t="shared" si="32"/>
        <v>4</v>
      </c>
      <c r="D53" s="280"/>
      <c r="E53" s="329"/>
      <c r="F53" s="335"/>
      <c r="G53" s="280"/>
      <c r="H53" s="287"/>
      <c r="I53" s="301" t="s">
        <v>199</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25">
      <c r="A54" s="255"/>
      <c r="B54" s="264"/>
      <c r="C54" s="449">
        <f t="shared" si="32"/>
        <v>4</v>
      </c>
      <c r="D54" s="280"/>
      <c r="E54" s="329"/>
      <c r="F54" s="335"/>
      <c r="G54" s="280"/>
      <c r="H54" s="467"/>
      <c r="I54" s="468" t="s">
        <v>200</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25">
      <c r="A55" s="255"/>
      <c r="B55" s="264"/>
      <c r="C55" s="449">
        <f>INT($C$29)+2</f>
        <v>3</v>
      </c>
      <c r="D55" s="280"/>
      <c r="E55" s="329">
        <f>E52+1</f>
        <v>2</v>
      </c>
      <c r="F55" s="335"/>
      <c r="G55" s="280"/>
      <c r="H55" s="285" t="s">
        <v>863</v>
      </c>
      <c r="I55" s="301" t="s">
        <v>725</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25">
      <c r="A56" s="255"/>
      <c r="B56" s="264"/>
      <c r="C56" s="449">
        <f t="shared" si="32"/>
        <v>4</v>
      </c>
      <c r="D56" s="280"/>
      <c r="E56" s="329"/>
      <c r="F56" s="335"/>
      <c r="G56" s="280"/>
      <c r="H56" s="287"/>
      <c r="I56" s="301" t="s">
        <v>199</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25">
      <c r="A57" s="255"/>
      <c r="B57" s="264"/>
      <c r="C57" s="449">
        <f t="shared" si="32"/>
        <v>4</v>
      </c>
      <c r="D57" s="280"/>
      <c r="E57" s="329"/>
      <c r="F57" s="335"/>
      <c r="G57" s="280"/>
      <c r="H57" s="467"/>
      <c r="I57" s="468" t="s">
        <v>200</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25">
      <c r="A58" s="255"/>
      <c r="B58" s="264"/>
      <c r="C58" s="449">
        <f>INT($C$29)+2</f>
        <v>3</v>
      </c>
      <c r="D58" s="280"/>
      <c r="E58" s="329">
        <f t="shared" ref="E58" si="34">E55+1</f>
        <v>3</v>
      </c>
      <c r="F58" s="335"/>
      <c r="G58" s="280"/>
      <c r="H58" s="285" t="s">
        <v>864</v>
      </c>
      <c r="I58" s="301" t="s">
        <v>725</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25">
      <c r="A59" s="255"/>
      <c r="B59" s="264"/>
      <c r="C59" s="449">
        <f t="shared" si="32"/>
        <v>4</v>
      </c>
      <c r="D59" s="280"/>
      <c r="E59" s="329"/>
      <c r="F59" s="335"/>
      <c r="G59" s="280"/>
      <c r="H59" s="287"/>
      <c r="I59" s="301" t="s">
        <v>199</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25">
      <c r="A60" s="255"/>
      <c r="B60" s="264"/>
      <c r="C60" s="449">
        <f t="shared" si="32"/>
        <v>4</v>
      </c>
      <c r="D60" s="280"/>
      <c r="E60" s="329"/>
      <c r="F60" s="335"/>
      <c r="G60" s="280"/>
      <c r="H60" s="467"/>
      <c r="I60" s="468" t="s">
        <v>200</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25">
      <c r="A61" s="255"/>
      <c r="B61" s="264"/>
      <c r="C61" s="449">
        <f>INT($C$29)+2</f>
        <v>3</v>
      </c>
      <c r="D61" s="280"/>
      <c r="E61" s="329">
        <f t="shared" ref="E61" si="35">E58+1</f>
        <v>4</v>
      </c>
      <c r="F61" s="335"/>
      <c r="G61" s="280"/>
      <c r="H61" s="285" t="s">
        <v>861</v>
      </c>
      <c r="I61" s="301" t="s">
        <v>725</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25">
      <c r="A62" s="255"/>
      <c r="B62" s="264"/>
      <c r="C62" s="449">
        <f t="shared" si="32"/>
        <v>4</v>
      </c>
      <c r="D62" s="280"/>
      <c r="E62" s="329"/>
      <c r="F62" s="335"/>
      <c r="G62" s="280"/>
      <c r="H62" s="287"/>
      <c r="I62" s="301" t="s">
        <v>199</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25">
      <c r="A63" s="255"/>
      <c r="B63" s="264"/>
      <c r="C63" s="449">
        <f t="shared" si="32"/>
        <v>4</v>
      </c>
      <c r="D63" s="280"/>
      <c r="E63" s="329"/>
      <c r="F63" s="335"/>
      <c r="G63" s="280"/>
      <c r="H63" s="467"/>
      <c r="I63" s="468" t="s">
        <v>200</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25">
      <c r="A64" s="255"/>
      <c r="B64" s="264"/>
      <c r="C64" s="449">
        <f t="shared" ref="C64" si="36">INT($C$29)+2</f>
        <v>3</v>
      </c>
      <c r="D64" s="280"/>
      <c r="E64" s="329">
        <f t="shared" ref="E64" si="37">E61+1</f>
        <v>5</v>
      </c>
      <c r="F64" s="335"/>
      <c r="G64" s="280"/>
      <c r="H64" s="285" t="s">
        <v>865</v>
      </c>
      <c r="I64" s="301" t="s">
        <v>725</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25">
      <c r="A65" s="255"/>
      <c r="B65" s="264"/>
      <c r="C65" s="449">
        <f t="shared" si="32"/>
        <v>4</v>
      </c>
      <c r="D65" s="280"/>
      <c r="E65" s="329"/>
      <c r="F65" s="335"/>
      <c r="G65" s="280"/>
      <c r="H65" s="287"/>
      <c r="I65" s="301" t="s">
        <v>199</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25">
      <c r="A66" s="255"/>
      <c r="B66" s="264"/>
      <c r="C66" s="449">
        <f t="shared" si="32"/>
        <v>4</v>
      </c>
      <c r="D66" s="280"/>
      <c r="E66" s="329"/>
      <c r="F66" s="335"/>
      <c r="G66" s="280"/>
      <c r="H66" s="467"/>
      <c r="I66" s="468" t="s">
        <v>200</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25">
      <c r="A67" s="255"/>
      <c r="B67" s="264"/>
      <c r="C67" s="449">
        <f t="shared" ref="C67" si="38">INT($C$29)+2</f>
        <v>3</v>
      </c>
      <c r="D67" s="280"/>
      <c r="E67" s="329">
        <f t="shared" ref="E67" si="39">E64+1</f>
        <v>6</v>
      </c>
      <c r="F67" s="335"/>
      <c r="G67" s="280"/>
      <c r="H67" s="285" t="s">
        <v>860</v>
      </c>
      <c r="I67" s="301" t="s">
        <v>725</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25">
      <c r="A68" s="255"/>
      <c r="B68" s="264"/>
      <c r="C68" s="449">
        <f t="shared" si="32"/>
        <v>4</v>
      </c>
      <c r="D68" s="280"/>
      <c r="E68" s="329"/>
      <c r="F68" s="335"/>
      <c r="G68" s="280"/>
      <c r="H68" s="287"/>
      <c r="I68" s="301" t="s">
        <v>199</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25">
      <c r="A69" s="255"/>
      <c r="B69" s="264"/>
      <c r="C69" s="449">
        <f t="shared" si="32"/>
        <v>4</v>
      </c>
      <c r="D69" s="280"/>
      <c r="E69" s="329"/>
      <c r="F69" s="335"/>
      <c r="G69" s="280"/>
      <c r="H69" s="467"/>
      <c r="I69" s="468" t="s">
        <v>200</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25">
      <c r="A70" s="255"/>
      <c r="B70" s="264"/>
      <c r="C70" s="449">
        <f>INT($C$29)+2</f>
        <v>3</v>
      </c>
      <c r="D70" s="280"/>
      <c r="E70" s="329">
        <f t="shared" ref="E70" si="40">E67+1</f>
        <v>7</v>
      </c>
      <c r="F70" s="335"/>
      <c r="G70" s="280"/>
      <c r="H70" s="463" t="s">
        <v>866</v>
      </c>
      <c r="I70" s="464" t="s">
        <v>725</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25">
      <c r="A71" s="255"/>
      <c r="B71" s="264"/>
      <c r="C71" s="449">
        <f t="shared" si="32"/>
        <v>4</v>
      </c>
      <c r="D71" s="280"/>
      <c r="E71" s="329"/>
      <c r="F71" s="335"/>
      <c r="G71" s="280"/>
      <c r="H71" s="287"/>
      <c r="I71" s="301" t="s">
        <v>199</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25">
      <c r="A72" s="255"/>
      <c r="B72" s="264"/>
      <c r="C72" s="449">
        <f t="shared" si="32"/>
        <v>4</v>
      </c>
      <c r="D72" s="280"/>
      <c r="E72" s="329"/>
      <c r="F72" s="335"/>
      <c r="G72" s="280"/>
      <c r="H72" s="467"/>
      <c r="I72" s="468" t="s">
        <v>200</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25">
      <c r="A73" s="255"/>
      <c r="B73" s="264"/>
      <c r="C73" s="449">
        <f>INT($C$29)+2</f>
        <v>3</v>
      </c>
      <c r="D73" s="280"/>
      <c r="E73" s="329">
        <f t="shared" ref="E73" si="42">E70+1</f>
        <v>8</v>
      </c>
      <c r="F73" s="335"/>
      <c r="G73" s="280"/>
      <c r="H73" s="285" t="s">
        <v>867</v>
      </c>
      <c r="I73" s="301" t="s">
        <v>725</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25">
      <c r="A74" s="255"/>
      <c r="B74" s="264"/>
      <c r="C74" s="449">
        <f t="shared" si="32"/>
        <v>4</v>
      </c>
      <c r="D74" s="280"/>
      <c r="E74" s="329"/>
      <c r="F74" s="335"/>
      <c r="G74" s="280"/>
      <c r="H74" s="287"/>
      <c r="I74" s="301" t="s">
        <v>199</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25">
      <c r="A75" s="255"/>
      <c r="B75" s="264"/>
      <c r="C75" s="449">
        <f t="shared" si="32"/>
        <v>4</v>
      </c>
      <c r="D75" s="280"/>
      <c r="E75" s="329"/>
      <c r="F75" s="335"/>
      <c r="G75" s="280"/>
      <c r="H75" s="467"/>
      <c r="I75" s="468" t="s">
        <v>200</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25">
      <c r="A76" s="255"/>
      <c r="B76" s="264"/>
      <c r="C76" s="449">
        <f>INT($C$29)+2</f>
        <v>3</v>
      </c>
      <c r="D76" s="280"/>
      <c r="E76" s="329">
        <f t="shared" ref="E76" si="43">E73+1</f>
        <v>9</v>
      </c>
      <c r="F76" s="335"/>
      <c r="G76" s="280"/>
      <c r="H76" s="285" t="s">
        <v>868</v>
      </c>
      <c r="I76" s="301" t="s">
        <v>725</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25">
      <c r="A77" s="255"/>
      <c r="B77" s="264"/>
      <c r="C77" s="449">
        <f t="shared" si="32"/>
        <v>4</v>
      </c>
      <c r="D77" s="280"/>
      <c r="E77" s="329"/>
      <c r="F77" s="335"/>
      <c r="G77" s="280"/>
      <c r="H77" s="287"/>
      <c r="I77" s="301" t="s">
        <v>199</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25">
      <c r="A78" s="255"/>
      <c r="B78" s="264"/>
      <c r="C78" s="449">
        <f t="shared" si="32"/>
        <v>4</v>
      </c>
      <c r="D78" s="280"/>
      <c r="E78" s="329"/>
      <c r="F78" s="335"/>
      <c r="G78" s="280"/>
      <c r="H78" s="467"/>
      <c r="I78" s="468" t="s">
        <v>200</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25">
      <c r="A79" s="255"/>
      <c r="B79" s="264"/>
      <c r="C79" s="449">
        <f>INT($C$29)+2</f>
        <v>3</v>
      </c>
      <c r="D79" s="280"/>
      <c r="E79" s="329">
        <f t="shared" ref="E79" si="44">E76+1</f>
        <v>10</v>
      </c>
      <c r="F79" s="335"/>
      <c r="G79" s="280"/>
      <c r="H79" s="285" t="s">
        <v>869</v>
      </c>
      <c r="I79" s="301" t="s">
        <v>725</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25">
      <c r="A80" s="255"/>
      <c r="B80" s="264"/>
      <c r="C80" s="449">
        <f t="shared" si="32"/>
        <v>4</v>
      </c>
      <c r="D80" s="280"/>
      <c r="E80" s="329"/>
      <c r="F80" s="335"/>
      <c r="G80" s="280"/>
      <c r="H80" s="287"/>
      <c r="I80" s="301" t="s">
        <v>199</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25">
      <c r="A81" s="255"/>
      <c r="B81" s="264"/>
      <c r="C81" s="449">
        <f t="shared" si="32"/>
        <v>4</v>
      </c>
      <c r="D81" s="280"/>
      <c r="E81" s="329"/>
      <c r="F81" s="335"/>
      <c r="G81" s="280"/>
      <c r="H81" s="467"/>
      <c r="I81" s="468" t="s">
        <v>200</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25">
      <c r="A82" s="255"/>
      <c r="B82" s="264"/>
      <c r="C82" s="449">
        <f t="shared" ref="C82" si="45">INT($C$29)+2</f>
        <v>3</v>
      </c>
      <c r="D82" s="280"/>
      <c r="E82" s="329">
        <f t="shared" ref="E82" si="46">E79+1</f>
        <v>11</v>
      </c>
      <c r="F82" s="335"/>
      <c r="G82" s="280"/>
      <c r="H82" s="285" t="s">
        <v>870</v>
      </c>
      <c r="I82" s="301" t="s">
        <v>725</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25">
      <c r="A83" s="255"/>
      <c r="B83" s="264"/>
      <c r="C83" s="449">
        <f t="shared" si="32"/>
        <v>4</v>
      </c>
      <c r="D83" s="280"/>
      <c r="E83" s="329"/>
      <c r="F83" s="335"/>
      <c r="G83" s="280"/>
      <c r="H83" s="287"/>
      <c r="I83" s="301" t="s">
        <v>199</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25">
      <c r="A84" s="255"/>
      <c r="B84" s="264"/>
      <c r="C84" s="449">
        <f t="shared" si="32"/>
        <v>4</v>
      </c>
      <c r="D84" s="280"/>
      <c r="E84" s="329"/>
      <c r="F84" s="335"/>
      <c r="G84" s="280"/>
      <c r="H84" s="467"/>
      <c r="I84" s="468" t="s">
        <v>200</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25">
      <c r="A85" s="255"/>
      <c r="B85" s="264"/>
      <c r="C85" s="449">
        <f t="shared" ref="C85" si="47">INT($C$29)+2</f>
        <v>3</v>
      </c>
      <c r="D85" s="280"/>
      <c r="E85" s="329">
        <f t="shared" ref="E85" si="48">E82+1</f>
        <v>12</v>
      </c>
      <c r="F85" s="335"/>
      <c r="G85" s="280"/>
      <c r="H85" s="285" t="s">
        <v>871</v>
      </c>
      <c r="I85" s="301" t="s">
        <v>725</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25">
      <c r="A86" s="255"/>
      <c r="B86" s="264"/>
      <c r="C86" s="449">
        <f t="shared" si="32"/>
        <v>4</v>
      </c>
      <c r="D86" s="280"/>
      <c r="E86" s="329"/>
      <c r="F86" s="335"/>
      <c r="G86" s="280"/>
      <c r="H86" s="287"/>
      <c r="I86" s="301" t="s">
        <v>199</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25">
      <c r="A87" s="255"/>
      <c r="B87" s="264"/>
      <c r="C87" s="449">
        <f t="shared" si="32"/>
        <v>4</v>
      </c>
      <c r="D87" s="280"/>
      <c r="E87" s="329"/>
      <c r="F87" s="335"/>
      <c r="G87" s="280"/>
      <c r="H87" s="467"/>
      <c r="I87" s="468" t="s">
        <v>200</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25">
      <c r="A88" s="255"/>
      <c r="B88" s="264"/>
      <c r="C88" s="449">
        <f>INT($C$29)+2</f>
        <v>3</v>
      </c>
      <c r="D88" s="280"/>
      <c r="E88" s="329">
        <f t="shared" ref="E88" si="49">E85+1</f>
        <v>13</v>
      </c>
      <c r="F88" s="335"/>
      <c r="G88" s="280"/>
      <c r="H88" s="463" t="s">
        <v>872</v>
      </c>
      <c r="I88" s="464" t="s">
        <v>725</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25">
      <c r="A89" s="255"/>
      <c r="B89" s="264"/>
      <c r="C89" s="449">
        <f t="shared" si="32"/>
        <v>4</v>
      </c>
      <c r="D89" s="280"/>
      <c r="E89" s="329"/>
      <c r="F89" s="335"/>
      <c r="G89" s="280"/>
      <c r="H89" s="287"/>
      <c r="I89" s="301" t="s">
        <v>199</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25">
      <c r="A90" s="255"/>
      <c r="B90" s="264"/>
      <c r="C90" s="449">
        <f t="shared" si="32"/>
        <v>4</v>
      </c>
      <c r="D90" s="280"/>
      <c r="E90" s="329"/>
      <c r="F90" s="335"/>
      <c r="G90" s="280"/>
      <c r="H90" s="467"/>
      <c r="I90" s="468" t="s">
        <v>200</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25">
      <c r="A91" s="255"/>
      <c r="B91" s="264"/>
      <c r="C91" s="449">
        <f>INT($C$29)+2</f>
        <v>3</v>
      </c>
      <c r="D91" s="280"/>
      <c r="E91" s="329">
        <f t="shared" ref="E91" si="51">E88+1</f>
        <v>14</v>
      </c>
      <c r="F91" s="335"/>
      <c r="G91" s="280"/>
      <c r="H91" s="285" t="s">
        <v>873</v>
      </c>
      <c r="I91" s="301" t="s">
        <v>725</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25">
      <c r="A92" s="255"/>
      <c r="B92" s="264"/>
      <c r="C92" s="449">
        <f t="shared" si="32"/>
        <v>4</v>
      </c>
      <c r="D92" s="280"/>
      <c r="E92" s="329"/>
      <c r="F92" s="335"/>
      <c r="G92" s="280"/>
      <c r="H92" s="287"/>
      <c r="I92" s="301" t="s">
        <v>199</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25">
      <c r="A93" s="255"/>
      <c r="B93" s="264"/>
      <c r="C93" s="449">
        <f t="shared" si="32"/>
        <v>4</v>
      </c>
      <c r="D93" s="280"/>
      <c r="E93" s="329"/>
      <c r="F93" s="335"/>
      <c r="G93" s="280"/>
      <c r="H93" s="467"/>
      <c r="I93" s="468" t="s">
        <v>200</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25">
      <c r="A94" s="255"/>
      <c r="B94" s="264"/>
      <c r="C94" s="449">
        <f>INT($C$29)+2</f>
        <v>3</v>
      </c>
      <c r="D94" s="280"/>
      <c r="E94" s="329">
        <f t="shared" ref="E94" si="52">E91+1</f>
        <v>15</v>
      </c>
      <c r="F94" s="335"/>
      <c r="G94" s="280"/>
      <c r="H94" s="285" t="s">
        <v>874</v>
      </c>
      <c r="I94" s="301" t="s">
        <v>725</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25">
      <c r="A95" s="255"/>
      <c r="B95" s="264"/>
      <c r="C95" s="449">
        <f t="shared" si="32"/>
        <v>4</v>
      </c>
      <c r="D95" s="280"/>
      <c r="E95" s="329"/>
      <c r="F95" s="335"/>
      <c r="G95" s="280"/>
      <c r="H95" s="287"/>
      <c r="I95" s="301" t="s">
        <v>199</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25">
      <c r="A96" s="255"/>
      <c r="B96" s="264"/>
      <c r="C96" s="449">
        <f t="shared" si="32"/>
        <v>4</v>
      </c>
      <c r="D96" s="280"/>
      <c r="E96" s="329"/>
      <c r="F96" s="335"/>
      <c r="G96" s="280"/>
      <c r="H96" s="467"/>
      <c r="I96" s="468" t="s">
        <v>200</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25">
      <c r="A97" s="255"/>
      <c r="B97" s="264"/>
      <c r="C97" s="449">
        <f>INT($C$29)+2</f>
        <v>3</v>
      </c>
      <c r="D97" s="280"/>
      <c r="E97" s="329">
        <f t="shared" ref="E97" si="53">E94+1</f>
        <v>16</v>
      </c>
      <c r="F97" s="335"/>
      <c r="G97" s="280"/>
      <c r="H97" s="285" t="s">
        <v>875</v>
      </c>
      <c r="I97" s="301" t="s">
        <v>725</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25">
      <c r="A98" s="255"/>
      <c r="B98" s="264"/>
      <c r="C98" s="449">
        <f t="shared" si="32"/>
        <v>4</v>
      </c>
      <c r="D98" s="280"/>
      <c r="E98" s="329"/>
      <c r="F98" s="335"/>
      <c r="G98" s="280"/>
      <c r="H98" s="287"/>
      <c r="I98" s="301" t="s">
        <v>199</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25">
      <c r="A99" s="255"/>
      <c r="B99" s="264"/>
      <c r="C99" s="449">
        <f t="shared" si="32"/>
        <v>4</v>
      </c>
      <c r="D99" s="280"/>
      <c r="E99" s="329"/>
      <c r="F99" s="335"/>
      <c r="G99" s="280"/>
      <c r="H99" s="467"/>
      <c r="I99" s="468" t="s">
        <v>200</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25">
      <c r="A100" s="255"/>
      <c r="B100" s="264"/>
      <c r="C100" s="449">
        <f t="shared" ref="C100" si="54">INT($C$29)+2</f>
        <v>3</v>
      </c>
      <c r="D100" s="280"/>
      <c r="E100" s="329">
        <f t="shared" ref="E100" si="55">E97+1</f>
        <v>17</v>
      </c>
      <c r="F100" s="335"/>
      <c r="G100" s="280"/>
      <c r="H100" s="285" t="s">
        <v>876</v>
      </c>
      <c r="I100" s="301" t="s">
        <v>725</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25">
      <c r="A101" s="255"/>
      <c r="B101" s="264"/>
      <c r="C101" s="449">
        <f t="shared" si="32"/>
        <v>4</v>
      </c>
      <c r="D101" s="280"/>
      <c r="E101" s="329"/>
      <c r="F101" s="335"/>
      <c r="G101" s="280"/>
      <c r="H101" s="287"/>
      <c r="I101" s="301" t="s">
        <v>199</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25">
      <c r="A102" s="255"/>
      <c r="B102" s="264"/>
      <c r="C102" s="449">
        <f t="shared" si="32"/>
        <v>4</v>
      </c>
      <c r="D102" s="280"/>
      <c r="E102" s="329"/>
      <c r="F102" s="335"/>
      <c r="G102" s="280"/>
      <c r="H102" s="467"/>
      <c r="I102" s="468" t="s">
        <v>200</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25">
      <c r="A103" s="255"/>
      <c r="B103" s="264"/>
      <c r="C103" s="449">
        <f t="shared" ref="C103" si="56">INT($C$29)+2</f>
        <v>3</v>
      </c>
      <c r="D103" s="280"/>
      <c r="E103" s="329">
        <f t="shared" ref="E103" si="57">E100+1</f>
        <v>18</v>
      </c>
      <c r="F103" s="335"/>
      <c r="G103" s="280"/>
      <c r="H103" s="285" t="s">
        <v>877</v>
      </c>
      <c r="I103" s="301" t="s">
        <v>725</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25">
      <c r="A104" s="255"/>
      <c r="B104" s="264"/>
      <c r="C104" s="449">
        <f t="shared" si="32"/>
        <v>4</v>
      </c>
      <c r="D104" s="280"/>
      <c r="E104" s="329"/>
      <c r="F104" s="335"/>
      <c r="G104" s="280"/>
      <c r="H104" s="287"/>
      <c r="I104" s="301" t="s">
        <v>199</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25">
      <c r="A105" s="255"/>
      <c r="B105" s="264"/>
      <c r="C105" s="449">
        <f t="shared" si="32"/>
        <v>4</v>
      </c>
      <c r="D105" s="280"/>
      <c r="E105" s="329"/>
      <c r="F105" s="335"/>
      <c r="G105" s="280"/>
      <c r="H105" s="467"/>
      <c r="I105" s="468" t="s">
        <v>200</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25">
      <c r="A106" s="255"/>
      <c r="B106" s="264"/>
      <c r="C106" s="449">
        <f t="shared" ref="C106" si="58">INT($C$29)+2</f>
        <v>3</v>
      </c>
      <c r="D106" s="280"/>
      <c r="E106" s="329">
        <f>E103+1</f>
        <v>19</v>
      </c>
      <c r="F106" s="335"/>
      <c r="G106" s="280"/>
      <c r="H106" s="285" t="s">
        <v>878</v>
      </c>
      <c r="I106" s="301" t="s">
        <v>725</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25">
      <c r="A107" s="255"/>
      <c r="B107" s="264"/>
      <c r="C107" s="449">
        <f t="shared" si="32"/>
        <v>4</v>
      </c>
      <c r="D107" s="280"/>
      <c r="E107" s="329"/>
      <c r="F107" s="335"/>
      <c r="G107" s="280"/>
      <c r="H107" s="287"/>
      <c r="I107" s="301" t="s">
        <v>199</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25">
      <c r="A108" s="255"/>
      <c r="B108" s="264"/>
      <c r="C108" s="449">
        <f t="shared" si="32"/>
        <v>4</v>
      </c>
      <c r="D108" s="280"/>
      <c r="E108" s="329"/>
      <c r="F108" s="335"/>
      <c r="G108" s="280"/>
      <c r="H108" s="467"/>
      <c r="I108" s="468" t="s">
        <v>200</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25">
      <c r="A109" s="255"/>
      <c r="B109" s="264"/>
      <c r="C109" s="449">
        <f t="shared" ref="C109" si="59">INT($C$29)+2</f>
        <v>3</v>
      </c>
      <c r="D109" s="280"/>
      <c r="E109" s="329">
        <f t="shared" ref="E109" si="60">E106+1</f>
        <v>20</v>
      </c>
      <c r="F109" s="335"/>
      <c r="G109" s="280"/>
      <c r="H109" s="285" t="s">
        <v>879</v>
      </c>
      <c r="I109" s="301" t="s">
        <v>725</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25">
      <c r="A110" s="255"/>
      <c r="B110" s="264"/>
      <c r="C110" s="449">
        <f t="shared" si="32"/>
        <v>4</v>
      </c>
      <c r="D110" s="280"/>
      <c r="E110" s="329"/>
      <c r="F110" s="335"/>
      <c r="G110" s="280"/>
      <c r="H110" s="287"/>
      <c r="I110" s="301" t="s">
        <v>199</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25">
      <c r="A111" s="255"/>
      <c r="B111" s="264"/>
      <c r="C111" s="449">
        <f t="shared" si="32"/>
        <v>4</v>
      </c>
      <c r="D111" s="280"/>
      <c r="E111" s="329"/>
      <c r="F111" s="335"/>
      <c r="G111" s="280"/>
      <c r="H111" s="467"/>
      <c r="I111" s="468" t="s">
        <v>200</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0999999999999996" customHeight="1" outlineLevel="2" x14ac:dyDescent="0.2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412</v>
      </c>
      <c r="SK112" s="267"/>
      <c r="SL112" s="255"/>
      <c r="SM112" s="255"/>
      <c r="SN112" s="255"/>
    </row>
    <row r="113" spans="1:508" outlineLevel="1" x14ac:dyDescent="0.25">
      <c r="A113" s="255"/>
      <c r="B113" s="264"/>
      <c r="C113" s="449">
        <f>INT($C$29)+1</f>
        <v>2</v>
      </c>
      <c r="D113" s="280"/>
      <c r="E113" s="335"/>
      <c r="F113" s="335"/>
      <c r="G113" s="280"/>
      <c r="H113" s="338" t="s">
        <v>961</v>
      </c>
      <c r="I113" s="640" t="s">
        <v>963</v>
      </c>
      <c r="J113" s="639" t="s">
        <v>751</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25">
      <c r="A114" s="255"/>
      <c r="B114" s="264"/>
      <c r="C114" s="449">
        <f>INT($C$29)+1</f>
        <v>2</v>
      </c>
      <c r="D114" s="280"/>
      <c r="E114" s="335"/>
      <c r="F114" s="335"/>
      <c r="G114" s="280"/>
      <c r="H114" s="462" t="s">
        <v>404</v>
      </c>
      <c r="I114" s="462" t="s">
        <v>178</v>
      </c>
      <c r="J114" s="639" t="s">
        <v>809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25">
      <c r="A115" s="255"/>
      <c r="B115" s="264"/>
      <c r="C115" s="449">
        <f>INT($C$29)+3.005</f>
        <v>4.0049999999999999</v>
      </c>
      <c r="D115" s="280" t="s">
        <v>408</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25">
      <c r="A116" s="255"/>
      <c r="B116" s="264"/>
      <c r="C116" s="449">
        <f>INT($C$29)+2</f>
        <v>3</v>
      </c>
      <c r="D116" s="280"/>
      <c r="E116" s="329">
        <v>0</v>
      </c>
      <c r="F116" s="335"/>
      <c r="G116" s="280"/>
      <c r="H116" s="285" t="s">
        <v>859</v>
      </c>
      <c r="I116" s="301" t="s">
        <v>725</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25">
      <c r="A117" s="255"/>
      <c r="B117" s="264"/>
      <c r="C117" s="449">
        <f>INT($C$29)+2</f>
        <v>3</v>
      </c>
      <c r="D117" s="280"/>
      <c r="E117" s="329">
        <f t="shared" ref="E117:E136" si="142">E116+1</f>
        <v>1</v>
      </c>
      <c r="F117" s="335"/>
      <c r="G117" s="280"/>
      <c r="H117" s="463" t="s">
        <v>862</v>
      </c>
      <c r="I117" s="464" t="s">
        <v>725</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25">
      <c r="A118" s="255"/>
      <c r="B118" s="264"/>
      <c r="C118" s="449">
        <f>INT($C$29)+2</f>
        <v>3</v>
      </c>
      <c r="D118" s="280"/>
      <c r="E118" s="329">
        <f t="shared" si="142"/>
        <v>2</v>
      </c>
      <c r="F118" s="335"/>
      <c r="G118" s="280"/>
      <c r="H118" s="285" t="s">
        <v>863</v>
      </c>
      <c r="I118" s="301" t="s">
        <v>725</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25">
      <c r="A119" s="255"/>
      <c r="B119" s="264"/>
      <c r="C119" s="449">
        <f>INT($C$29)+2</f>
        <v>3</v>
      </c>
      <c r="D119" s="280"/>
      <c r="E119" s="329">
        <f t="shared" si="142"/>
        <v>3</v>
      </c>
      <c r="F119" s="335"/>
      <c r="G119" s="280"/>
      <c r="H119" s="285" t="s">
        <v>864</v>
      </c>
      <c r="I119" s="301" t="s">
        <v>725</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25">
      <c r="A120" s="255"/>
      <c r="B120" s="264"/>
      <c r="C120" s="449">
        <f>INT($C$29)+2</f>
        <v>3</v>
      </c>
      <c r="D120" s="280"/>
      <c r="E120" s="329">
        <f t="shared" si="142"/>
        <v>4</v>
      </c>
      <c r="F120" s="335"/>
      <c r="G120" s="280"/>
      <c r="H120" s="285" t="s">
        <v>861</v>
      </c>
      <c r="I120" s="301" t="s">
        <v>725</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25">
      <c r="A121" s="255"/>
      <c r="B121" s="264"/>
      <c r="C121" s="449">
        <f t="shared" ref="C121" si="143">INT($C$29)+2</f>
        <v>3</v>
      </c>
      <c r="D121" s="280"/>
      <c r="E121" s="329">
        <f t="shared" si="142"/>
        <v>5</v>
      </c>
      <c r="F121" s="335"/>
      <c r="G121" s="280"/>
      <c r="H121" s="285" t="s">
        <v>865</v>
      </c>
      <c r="I121" s="301" t="s">
        <v>725</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25">
      <c r="A122" s="255"/>
      <c r="B122" s="264"/>
      <c r="C122" s="449">
        <f t="shared" ref="C122" si="144">INT($C$29)+2</f>
        <v>3</v>
      </c>
      <c r="D122" s="280"/>
      <c r="E122" s="329">
        <f t="shared" si="142"/>
        <v>6</v>
      </c>
      <c r="F122" s="335"/>
      <c r="G122" s="280"/>
      <c r="H122" s="285" t="s">
        <v>860</v>
      </c>
      <c r="I122" s="301" t="s">
        <v>725</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25">
      <c r="A123" s="255"/>
      <c r="B123" s="264"/>
      <c r="C123" s="449">
        <f>INT($C$29)+2</f>
        <v>3</v>
      </c>
      <c r="D123" s="280"/>
      <c r="E123" s="329">
        <f t="shared" si="142"/>
        <v>7</v>
      </c>
      <c r="F123" s="335"/>
      <c r="G123" s="280"/>
      <c r="H123" s="463" t="s">
        <v>866</v>
      </c>
      <c r="I123" s="464" t="s">
        <v>725</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25">
      <c r="A124" s="255"/>
      <c r="B124" s="264"/>
      <c r="C124" s="449">
        <f>INT($C$29)+2</f>
        <v>3</v>
      </c>
      <c r="D124" s="280"/>
      <c r="E124" s="329">
        <f t="shared" si="142"/>
        <v>8</v>
      </c>
      <c r="F124" s="335"/>
      <c r="G124" s="280"/>
      <c r="H124" s="285" t="s">
        <v>867</v>
      </c>
      <c r="I124" s="301" t="s">
        <v>725</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25">
      <c r="A125" s="255"/>
      <c r="B125" s="264"/>
      <c r="C125" s="449">
        <f>INT($C$29)+2</f>
        <v>3</v>
      </c>
      <c r="D125" s="280"/>
      <c r="E125" s="329">
        <f t="shared" si="142"/>
        <v>9</v>
      </c>
      <c r="F125" s="335"/>
      <c r="G125" s="280"/>
      <c r="H125" s="285" t="s">
        <v>868</v>
      </c>
      <c r="I125" s="301" t="s">
        <v>725</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25">
      <c r="A126" s="255"/>
      <c r="B126" s="264"/>
      <c r="C126" s="449">
        <f>INT($C$29)+2</f>
        <v>3</v>
      </c>
      <c r="D126" s="280"/>
      <c r="E126" s="329">
        <f t="shared" si="142"/>
        <v>10</v>
      </c>
      <c r="F126" s="335"/>
      <c r="G126" s="280"/>
      <c r="H126" s="285" t="s">
        <v>869</v>
      </c>
      <c r="I126" s="301" t="s">
        <v>725</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25">
      <c r="A127" s="255"/>
      <c r="B127" s="264"/>
      <c r="C127" s="449">
        <f t="shared" ref="C127" si="145">INT($C$29)+2</f>
        <v>3</v>
      </c>
      <c r="D127" s="280"/>
      <c r="E127" s="329">
        <f t="shared" si="142"/>
        <v>11</v>
      </c>
      <c r="F127" s="335"/>
      <c r="G127" s="280"/>
      <c r="H127" s="285" t="s">
        <v>870</v>
      </c>
      <c r="I127" s="301" t="s">
        <v>725</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25">
      <c r="A128" s="255"/>
      <c r="B128" s="264"/>
      <c r="C128" s="449">
        <f t="shared" ref="C128" si="146">INT($C$29)+2</f>
        <v>3</v>
      </c>
      <c r="D128" s="280"/>
      <c r="E128" s="329">
        <f t="shared" si="142"/>
        <v>12</v>
      </c>
      <c r="F128" s="335"/>
      <c r="G128" s="280"/>
      <c r="H128" s="285" t="s">
        <v>871</v>
      </c>
      <c r="I128" s="301" t="s">
        <v>725</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25">
      <c r="A129" s="255"/>
      <c r="B129" s="264"/>
      <c r="C129" s="449">
        <f>INT($C$29)+2</f>
        <v>3</v>
      </c>
      <c r="D129" s="280"/>
      <c r="E129" s="329">
        <f t="shared" si="142"/>
        <v>13</v>
      </c>
      <c r="F129" s="335"/>
      <c r="G129" s="280"/>
      <c r="H129" s="463" t="s">
        <v>872</v>
      </c>
      <c r="I129" s="464" t="s">
        <v>725</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25">
      <c r="A130" s="255"/>
      <c r="B130" s="264"/>
      <c r="C130" s="449">
        <f>INT($C$29)+2</f>
        <v>3</v>
      </c>
      <c r="D130" s="280"/>
      <c r="E130" s="329">
        <f t="shared" si="142"/>
        <v>14</v>
      </c>
      <c r="F130" s="335"/>
      <c r="G130" s="280"/>
      <c r="H130" s="285" t="s">
        <v>873</v>
      </c>
      <c r="I130" s="301" t="s">
        <v>725</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25">
      <c r="A131" s="255"/>
      <c r="B131" s="264"/>
      <c r="C131" s="449">
        <f>INT($C$29)+2</f>
        <v>3</v>
      </c>
      <c r="D131" s="280"/>
      <c r="E131" s="329">
        <f t="shared" si="142"/>
        <v>15</v>
      </c>
      <c r="F131" s="335"/>
      <c r="G131" s="280"/>
      <c r="H131" s="285" t="s">
        <v>874</v>
      </c>
      <c r="I131" s="301" t="s">
        <v>725</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25">
      <c r="A132" s="255"/>
      <c r="B132" s="264"/>
      <c r="C132" s="449">
        <f>INT($C$29)+2</f>
        <v>3</v>
      </c>
      <c r="D132" s="280"/>
      <c r="E132" s="329">
        <f t="shared" si="142"/>
        <v>16</v>
      </c>
      <c r="F132" s="335"/>
      <c r="G132" s="280"/>
      <c r="H132" s="285" t="s">
        <v>875</v>
      </c>
      <c r="I132" s="301" t="s">
        <v>725</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25">
      <c r="A133" s="255"/>
      <c r="B133" s="264"/>
      <c r="C133" s="449">
        <f t="shared" ref="C133" si="147">INT($C$29)+2</f>
        <v>3</v>
      </c>
      <c r="D133" s="280"/>
      <c r="E133" s="329">
        <f t="shared" si="142"/>
        <v>17</v>
      </c>
      <c r="F133" s="335"/>
      <c r="G133" s="280"/>
      <c r="H133" s="285" t="s">
        <v>876</v>
      </c>
      <c r="I133" s="301" t="s">
        <v>725</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25">
      <c r="A134" s="255"/>
      <c r="B134" s="264"/>
      <c r="C134" s="449">
        <f t="shared" ref="C134" si="148">INT($C$29)+2</f>
        <v>3</v>
      </c>
      <c r="D134" s="280"/>
      <c r="E134" s="329">
        <f t="shared" si="142"/>
        <v>18</v>
      </c>
      <c r="F134" s="335"/>
      <c r="G134" s="280"/>
      <c r="H134" s="285" t="s">
        <v>877</v>
      </c>
      <c r="I134" s="301" t="s">
        <v>725</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25">
      <c r="A135" s="255"/>
      <c r="B135" s="264"/>
      <c r="C135" s="449">
        <f t="shared" ref="C135" si="149">INT($C$29)+2</f>
        <v>3</v>
      </c>
      <c r="D135" s="280"/>
      <c r="E135" s="329">
        <f t="shared" si="142"/>
        <v>19</v>
      </c>
      <c r="F135" s="335"/>
      <c r="G135" s="280"/>
      <c r="H135" s="285" t="s">
        <v>878</v>
      </c>
      <c r="I135" s="301" t="s">
        <v>725</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25">
      <c r="A136" s="255"/>
      <c r="B136" s="264"/>
      <c r="C136" s="449">
        <f t="shared" ref="C136" si="150">INT($C$29)+2</f>
        <v>3</v>
      </c>
      <c r="D136" s="280"/>
      <c r="E136" s="329">
        <f t="shared" si="142"/>
        <v>20</v>
      </c>
      <c r="F136" s="335"/>
      <c r="G136" s="280"/>
      <c r="H136" s="285" t="s">
        <v>879</v>
      </c>
      <c r="I136" s="301" t="s">
        <v>725</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0999999999999996" customHeight="1" outlineLevel="2" x14ac:dyDescent="0.2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412</v>
      </c>
      <c r="SK137" s="267"/>
      <c r="SL137" s="255"/>
      <c r="SM137" s="255"/>
      <c r="SN137" s="255"/>
    </row>
    <row r="138" spans="1:508" outlineLevel="1" x14ac:dyDescent="0.25">
      <c r="A138" s="255"/>
      <c r="B138" s="264"/>
      <c r="C138" s="449">
        <f>INT($C$29)+1</f>
        <v>2</v>
      </c>
      <c r="D138" s="280"/>
      <c r="E138" s="335"/>
      <c r="F138" s="335"/>
      <c r="G138" s="280"/>
      <c r="H138" s="338" t="s">
        <v>727</v>
      </c>
      <c r="I138" s="298"/>
      <c r="J138" s="298" t="s">
        <v>736</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25">
      <c r="A139" s="255"/>
      <c r="B139" s="264"/>
      <c r="C139" s="449">
        <f>INT($C$29)+1</f>
        <v>2</v>
      </c>
      <c r="D139" s="280"/>
      <c r="E139" s="335"/>
      <c r="F139" s="335"/>
      <c r="G139" s="280"/>
      <c r="H139" s="462" t="s">
        <v>586</v>
      </c>
      <c r="I139" s="462" t="s">
        <v>728</v>
      </c>
      <c r="J139" s="270" t="s">
        <v>809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25">
      <c r="A140" s="255"/>
      <c r="B140" s="264"/>
      <c r="C140" s="449">
        <f>INT($C$29)+3.005</f>
        <v>4.0049999999999999</v>
      </c>
      <c r="D140" s="280" t="s">
        <v>408</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25">
      <c r="A141" s="255"/>
      <c r="B141" s="264"/>
      <c r="C141" s="449">
        <f>INT($C$29)+2</f>
        <v>3</v>
      </c>
      <c r="D141" s="280"/>
      <c r="E141" s="329">
        <v>0</v>
      </c>
      <c r="F141" s="335"/>
      <c r="G141" s="280"/>
      <c r="H141" s="548"/>
      <c r="I141" s="565" t="s">
        <v>903</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25">
      <c r="A142" s="255"/>
      <c r="B142" s="264"/>
      <c r="C142" s="449">
        <f>INT($C$29)+2</f>
        <v>3</v>
      </c>
      <c r="D142" s="280"/>
      <c r="E142" s="329">
        <f>E141+1</f>
        <v>1</v>
      </c>
      <c r="F142" s="335"/>
      <c r="G142" s="280"/>
      <c r="H142" s="549" t="str">
        <f>Sheep!$H$251&amp;" Merino BBB"</f>
        <v>Aut Merino BBB</v>
      </c>
      <c r="I142" s="549" t="s">
        <v>894</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25">
      <c r="A143" s="255"/>
      <c r="B143" s="264"/>
      <c r="C143" s="449">
        <f>INT($C$29)+3</f>
        <v>4</v>
      </c>
      <c r="D143" s="280"/>
      <c r="E143" s="329">
        <f t="shared" ref="E143:E206" si="152">E142+1</f>
        <v>2</v>
      </c>
      <c r="F143" s="335"/>
      <c r="G143" s="280"/>
      <c r="H143" s="551"/>
      <c r="I143" s="566" t="s">
        <v>895</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25">
      <c r="A144" s="255"/>
      <c r="B144" s="264"/>
      <c r="C144" s="449">
        <f>INT($C$29)+3</f>
        <v>4</v>
      </c>
      <c r="D144" s="280"/>
      <c r="E144" s="329">
        <f t="shared" si="152"/>
        <v>3</v>
      </c>
      <c r="F144" s="335"/>
      <c r="G144" s="280"/>
      <c r="H144" s="551"/>
      <c r="I144" s="563" t="s">
        <v>897</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25">
      <c r="A145" s="255"/>
      <c r="B145" s="264"/>
      <c r="C145" s="449">
        <f>INT($C$29)+3</f>
        <v>4</v>
      </c>
      <c r="D145" s="280"/>
      <c r="E145" s="329">
        <f t="shared" si="152"/>
        <v>4</v>
      </c>
      <c r="F145" s="335"/>
      <c r="G145" s="280"/>
      <c r="H145" s="551"/>
      <c r="I145" s="566" t="s">
        <v>896</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25">
      <c r="A146" s="255"/>
      <c r="B146" s="264"/>
      <c r="C146" s="449">
        <f t="shared" ref="C146:C149" si="153">INT($C$29)+3</f>
        <v>4</v>
      </c>
      <c r="D146" s="280"/>
      <c r="E146" s="329">
        <f t="shared" si="152"/>
        <v>5</v>
      </c>
      <c r="F146" s="335"/>
      <c r="G146" s="280"/>
      <c r="H146" s="551"/>
      <c r="I146" s="563" t="s">
        <v>898</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25">
      <c r="A147" s="255"/>
      <c r="B147" s="264"/>
      <c r="C147" s="449">
        <f t="shared" si="153"/>
        <v>4</v>
      </c>
      <c r="D147" s="280"/>
      <c r="E147" s="329">
        <f t="shared" si="152"/>
        <v>6</v>
      </c>
      <c r="F147" s="335"/>
      <c r="G147" s="280"/>
      <c r="H147" s="551"/>
      <c r="I147" s="563" t="s">
        <v>901</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25">
      <c r="A148" s="255"/>
      <c r="B148" s="264"/>
      <c r="C148" s="449">
        <f t="shared" si="153"/>
        <v>4</v>
      </c>
      <c r="D148" s="280"/>
      <c r="E148" s="329">
        <f t="shared" si="152"/>
        <v>7</v>
      </c>
      <c r="F148" s="335"/>
      <c r="G148" s="280"/>
      <c r="H148" s="551"/>
      <c r="I148" s="566" t="s">
        <v>902</v>
      </c>
      <c r="J148" s="552"/>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80">
        <f t="shared" si="154"/>
        <v>0.25126023298227018</v>
      </c>
      <c r="SK148" s="267"/>
      <c r="SL148" s="255"/>
      <c r="SM148" s="255"/>
      <c r="SN148" s="255"/>
    </row>
    <row r="149" spans="1:508" outlineLevel="3" x14ac:dyDescent="0.25">
      <c r="A149" s="255"/>
      <c r="B149" s="264"/>
      <c r="C149" s="449">
        <f t="shared" si="153"/>
        <v>4</v>
      </c>
      <c r="D149" s="280"/>
      <c r="E149" s="329">
        <f t="shared" si="152"/>
        <v>8</v>
      </c>
      <c r="F149" s="335"/>
      <c r="G149" s="280"/>
      <c r="H149" s="551"/>
      <c r="I149" s="563" t="s">
        <v>898</v>
      </c>
      <c r="J149" s="552"/>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80">
        <f t="shared" si="154"/>
        <v>-5.9120054819354451E-2</v>
      </c>
      <c r="SK149" s="267"/>
      <c r="SL149" s="255"/>
      <c r="SM149" s="255"/>
      <c r="SN149" s="255"/>
    </row>
    <row r="150" spans="1:508" outlineLevel="3" x14ac:dyDescent="0.25">
      <c r="A150" s="255"/>
      <c r="B150" s="264"/>
      <c r="C150" s="449">
        <f>INT($C$29)+3</f>
        <v>4</v>
      </c>
      <c r="D150" s="280"/>
      <c r="E150" s="329">
        <f t="shared" si="152"/>
        <v>9</v>
      </c>
      <c r="F150" s="335"/>
      <c r="G150" s="280"/>
      <c r="H150" s="551"/>
      <c r="I150" s="563" t="s">
        <v>899</v>
      </c>
      <c r="J150" s="552"/>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80">
        <f t="shared" si="151"/>
        <v>0.11824010963871068</v>
      </c>
      <c r="SK150" s="267"/>
      <c r="SL150" s="255"/>
      <c r="SM150" s="255"/>
      <c r="SN150" s="255"/>
    </row>
    <row r="151" spans="1:508" outlineLevel="3" x14ac:dyDescent="0.25">
      <c r="A151" s="255"/>
      <c r="B151" s="264"/>
      <c r="C151" s="449">
        <f>INT($C$29)+3</f>
        <v>4</v>
      </c>
      <c r="D151" s="280"/>
      <c r="E151" s="329">
        <f t="shared" si="152"/>
        <v>10</v>
      </c>
      <c r="F151" s="335"/>
      <c r="G151" s="280"/>
      <c r="H151" s="551"/>
      <c r="I151" s="563" t="s">
        <v>900</v>
      </c>
      <c r="J151" s="552"/>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80">
        <f t="shared" si="151"/>
        <v>0.11824010963871068</v>
      </c>
      <c r="SK151" s="267"/>
      <c r="SL151" s="255"/>
      <c r="SM151" s="255"/>
      <c r="SN151" s="255"/>
    </row>
    <row r="152" spans="1:508" outlineLevel="3" x14ac:dyDescent="0.25">
      <c r="A152" s="255"/>
      <c r="B152" s="264"/>
      <c r="C152" s="449">
        <f t="shared" ref="C152" si="177">INT($C$29)+3</f>
        <v>4</v>
      </c>
      <c r="D152" s="280"/>
      <c r="E152" s="329">
        <f t="shared" si="152"/>
        <v>11</v>
      </c>
      <c r="F152" s="335"/>
      <c r="G152" s="280"/>
      <c r="H152" s="551"/>
      <c r="I152" s="566" t="s">
        <v>906</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25">
      <c r="A153" s="255"/>
      <c r="B153" s="264"/>
      <c r="C153" s="449">
        <f>INT($C$29)+3</f>
        <v>4</v>
      </c>
      <c r="D153" s="280"/>
      <c r="E153" s="329">
        <f t="shared" si="152"/>
        <v>12</v>
      </c>
      <c r="F153" s="335"/>
      <c r="G153" s="280"/>
      <c r="H153" s="551"/>
      <c r="I153" s="563" t="s">
        <v>898</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25">
      <c r="A154" s="255"/>
      <c r="B154" s="264"/>
      <c r="C154" s="449">
        <f>INT($C$29)+3</f>
        <v>4</v>
      </c>
      <c r="D154" s="280"/>
      <c r="E154" s="329">
        <f t="shared" si="152"/>
        <v>13</v>
      </c>
      <c r="F154" s="335"/>
      <c r="G154" s="280"/>
      <c r="H154" s="551"/>
      <c r="I154" s="563" t="s">
        <v>899</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25">
      <c r="A155" s="255"/>
      <c r="B155" s="264"/>
      <c r="C155" s="449">
        <f>INT($C$29)+3</f>
        <v>4</v>
      </c>
      <c r="D155" s="280"/>
      <c r="E155" s="329">
        <f t="shared" si="152"/>
        <v>14</v>
      </c>
      <c r="F155" s="335"/>
      <c r="G155" s="280"/>
      <c r="H155" s="553"/>
      <c r="I155" s="564" t="s">
        <v>900</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25">
      <c r="A156" s="255"/>
      <c r="B156" s="264"/>
      <c r="C156" s="449">
        <f>INT($C$29)+2</f>
        <v>3</v>
      </c>
      <c r="D156" s="280"/>
      <c r="E156" s="329">
        <f t="shared" si="152"/>
        <v>15</v>
      </c>
      <c r="F156" s="335"/>
      <c r="G156" s="280"/>
      <c r="H156" s="549"/>
      <c r="I156" s="549" t="s">
        <v>596</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25">
      <c r="A157" s="255"/>
      <c r="B157" s="264"/>
      <c r="C157" s="449">
        <f>INT($C$29)+3</f>
        <v>4</v>
      </c>
      <c r="D157" s="280"/>
      <c r="E157" s="329">
        <f t="shared" si="152"/>
        <v>16</v>
      </c>
      <c r="F157" s="335"/>
      <c r="G157" s="280"/>
      <c r="H157" s="551"/>
      <c r="I157" s="551" t="s">
        <v>597</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25">
      <c r="A158" s="255"/>
      <c r="B158" s="264"/>
      <c r="C158" s="449">
        <f>INT($C$29)+3</f>
        <v>4</v>
      </c>
      <c r="D158" s="280"/>
      <c r="E158" s="329">
        <f t="shared" si="152"/>
        <v>17</v>
      </c>
      <c r="F158" s="335"/>
      <c r="G158" s="280"/>
      <c r="H158" s="551"/>
      <c r="I158" s="551" t="s">
        <v>598</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25">
      <c r="A159" s="255"/>
      <c r="B159" s="264"/>
      <c r="C159" s="449">
        <f>INT($C$29)+3</f>
        <v>4</v>
      </c>
      <c r="D159" s="280"/>
      <c r="E159" s="329">
        <f t="shared" si="152"/>
        <v>18</v>
      </c>
      <c r="F159" s="335"/>
      <c r="G159" s="280"/>
      <c r="H159" s="555"/>
      <c r="I159" s="555" t="s">
        <v>729</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25">
      <c r="A160" s="255"/>
      <c r="B160" s="264"/>
      <c r="C160" s="449">
        <f>INT($C$29)+2</f>
        <v>3</v>
      </c>
      <c r="D160" s="280"/>
      <c r="E160" s="329">
        <f t="shared" si="152"/>
        <v>19</v>
      </c>
      <c r="F160" s="335"/>
      <c r="G160" s="280"/>
      <c r="H160" s="557"/>
      <c r="I160" s="557" t="s">
        <v>730</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25">
      <c r="A161" s="255"/>
      <c r="B161" s="264"/>
      <c r="C161" s="449">
        <f>INT($C$29)+2</f>
        <v>3</v>
      </c>
      <c r="D161" s="280"/>
      <c r="E161" s="329">
        <f t="shared" si="152"/>
        <v>20</v>
      </c>
      <c r="F161" s="335"/>
      <c r="G161" s="280"/>
      <c r="H161" s="466"/>
      <c r="I161" s="466" t="s">
        <v>731</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25">
      <c r="A162" s="255"/>
      <c r="B162" s="264"/>
      <c r="C162" s="449">
        <f t="shared" ref="C162:C210" si="178">INT($C$29)+3</f>
        <v>4</v>
      </c>
      <c r="D162" s="280"/>
      <c r="E162" s="329">
        <f t="shared" si="152"/>
        <v>21</v>
      </c>
      <c r="F162" s="335"/>
      <c r="G162" s="280"/>
      <c r="H162" s="509"/>
      <c r="I162" s="509" t="s">
        <v>732</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25">
      <c r="A163" s="255"/>
      <c r="B163" s="264"/>
      <c r="C163" s="449">
        <f>INT($C$29)+2</f>
        <v>3</v>
      </c>
      <c r="D163" s="280"/>
      <c r="E163" s="329">
        <f t="shared" si="152"/>
        <v>22</v>
      </c>
      <c r="F163" s="335"/>
      <c r="G163" s="280"/>
      <c r="H163" s="510"/>
      <c r="I163" s="510" t="s">
        <v>733</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25">
      <c r="A164" s="255"/>
      <c r="B164" s="264"/>
      <c r="C164" s="449">
        <f>INT($C$29)+3</f>
        <v>4</v>
      </c>
      <c r="D164" s="280"/>
      <c r="E164" s="329">
        <f t="shared" si="152"/>
        <v>23</v>
      </c>
      <c r="F164" s="335"/>
      <c r="G164" s="280"/>
      <c r="H164" s="351"/>
      <c r="I164" s="351" t="s">
        <v>734</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25">
      <c r="A165" s="255"/>
      <c r="B165" s="264"/>
      <c r="C165" s="449">
        <f>INT($C$29)+2</f>
        <v>3</v>
      </c>
      <c r="D165" s="280"/>
      <c r="E165" s="329">
        <f t="shared" si="152"/>
        <v>24</v>
      </c>
      <c r="F165" s="335"/>
      <c r="G165" s="280"/>
      <c r="H165" s="557"/>
      <c r="I165" s="557" t="s">
        <v>735</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25">
      <c r="A166" s="255"/>
      <c r="B166" s="264"/>
      <c r="C166" s="449">
        <f>INT($C$29)+2</f>
        <v>3</v>
      </c>
      <c r="D166" s="280"/>
      <c r="E166" s="329">
        <f t="shared" si="152"/>
        <v>25</v>
      </c>
      <c r="F166" s="335"/>
      <c r="G166" s="280"/>
      <c r="H166" s="549" t="str">
        <f>Sheep!$H$252&amp;" Merino BBB"</f>
        <v>Win Merino BBB</v>
      </c>
      <c r="I166" s="549" t="s">
        <v>894</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25">
      <c r="A167" s="255"/>
      <c r="B167" s="264"/>
      <c r="C167" s="449">
        <f>INT($C$29)+3</f>
        <v>4</v>
      </c>
      <c r="D167" s="280"/>
      <c r="E167" s="329">
        <f t="shared" si="152"/>
        <v>26</v>
      </c>
      <c r="F167" s="335"/>
      <c r="G167" s="280"/>
      <c r="H167" s="551"/>
      <c r="I167" s="566" t="s">
        <v>895</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25">
      <c r="A168" s="255"/>
      <c r="B168" s="264"/>
      <c r="C168" s="449">
        <f>INT($C$29)+3</f>
        <v>4</v>
      </c>
      <c r="D168" s="280"/>
      <c r="E168" s="329">
        <f t="shared" si="152"/>
        <v>27</v>
      </c>
      <c r="F168" s="335"/>
      <c r="G168" s="280"/>
      <c r="H168" s="551"/>
      <c r="I168" s="563" t="s">
        <v>897</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25">
      <c r="A169" s="255"/>
      <c r="B169" s="264"/>
      <c r="C169" s="449">
        <f t="shared" ref="C169:C172" si="180">INT($C$29)+3</f>
        <v>4</v>
      </c>
      <c r="D169" s="280"/>
      <c r="E169" s="329">
        <f t="shared" si="152"/>
        <v>28</v>
      </c>
      <c r="F169" s="335"/>
      <c r="G169" s="280"/>
      <c r="H169" s="551"/>
      <c r="I169" s="566" t="s">
        <v>896</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25">
      <c r="A170" s="255"/>
      <c r="B170" s="264"/>
      <c r="C170" s="449">
        <f t="shared" si="180"/>
        <v>4</v>
      </c>
      <c r="D170" s="280"/>
      <c r="E170" s="329">
        <f t="shared" si="152"/>
        <v>29</v>
      </c>
      <c r="F170" s="335"/>
      <c r="G170" s="280"/>
      <c r="H170" s="551"/>
      <c r="I170" s="563" t="s">
        <v>898</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25">
      <c r="A171" s="255"/>
      <c r="B171" s="264"/>
      <c r="C171" s="449">
        <f t="shared" si="180"/>
        <v>4</v>
      </c>
      <c r="D171" s="280"/>
      <c r="E171" s="329">
        <f t="shared" si="152"/>
        <v>30</v>
      </c>
      <c r="F171" s="335"/>
      <c r="G171" s="280"/>
      <c r="H171" s="551"/>
      <c r="I171" s="563" t="s">
        <v>901</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25">
      <c r="A172" s="255"/>
      <c r="B172" s="264"/>
      <c r="C172" s="449">
        <f t="shared" si="180"/>
        <v>4</v>
      </c>
      <c r="D172" s="280"/>
      <c r="E172" s="329">
        <f t="shared" si="152"/>
        <v>31</v>
      </c>
      <c r="F172" s="335"/>
      <c r="G172" s="280"/>
      <c r="H172" s="551"/>
      <c r="I172" s="566" t="s">
        <v>902</v>
      </c>
      <c r="J172" s="552"/>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80">
        <f t="shared" si="181"/>
        <v>-0.91949581480545817</v>
      </c>
      <c r="SK172" s="267"/>
      <c r="SL172" s="255"/>
      <c r="SM172" s="255"/>
      <c r="SN172" s="255"/>
    </row>
    <row r="173" spans="1:508" outlineLevel="3" x14ac:dyDescent="0.25">
      <c r="A173" s="255"/>
      <c r="B173" s="264"/>
      <c r="C173" s="449">
        <f>INT($C$29)+3</f>
        <v>4</v>
      </c>
      <c r="D173" s="280"/>
      <c r="E173" s="329">
        <f t="shared" si="152"/>
        <v>32</v>
      </c>
      <c r="F173" s="335"/>
      <c r="G173" s="280"/>
      <c r="H173" s="551"/>
      <c r="I173" s="563" t="s">
        <v>898</v>
      </c>
      <c r="J173" s="552"/>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80">
        <f t="shared" si="179"/>
        <v>-0.33785464211351268</v>
      </c>
      <c r="SK173" s="267"/>
      <c r="SL173" s="255"/>
      <c r="SM173" s="255"/>
      <c r="SN173" s="255"/>
    </row>
    <row r="174" spans="1:508" outlineLevel="3" x14ac:dyDescent="0.25">
      <c r="A174" s="255"/>
      <c r="B174" s="264"/>
      <c r="C174" s="449">
        <f>INT($C$29)+3</f>
        <v>4</v>
      </c>
      <c r="D174" s="280"/>
      <c r="E174" s="329">
        <f t="shared" si="152"/>
        <v>33</v>
      </c>
      <c r="F174" s="335"/>
      <c r="G174" s="280"/>
      <c r="H174" s="551"/>
      <c r="I174" s="563" t="s">
        <v>899</v>
      </c>
      <c r="J174" s="552"/>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80">
        <f t="shared" si="179"/>
        <v>4.064503768830896E-2</v>
      </c>
      <c r="SK174" s="267"/>
      <c r="SL174" s="255"/>
      <c r="SM174" s="255"/>
      <c r="SN174" s="255"/>
    </row>
    <row r="175" spans="1:508" outlineLevel="3" x14ac:dyDescent="0.25">
      <c r="A175" s="255"/>
      <c r="B175" s="264"/>
      <c r="C175" s="449">
        <f>INT($C$29)+3</f>
        <v>4</v>
      </c>
      <c r="D175" s="280"/>
      <c r="E175" s="329">
        <f t="shared" si="152"/>
        <v>34</v>
      </c>
      <c r="F175" s="335"/>
      <c r="G175" s="280"/>
      <c r="H175" s="551"/>
      <c r="I175" s="563" t="s">
        <v>900</v>
      </c>
      <c r="J175" s="552"/>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80">
        <f t="shared" si="179"/>
        <v>4.064503768830896E-2</v>
      </c>
      <c r="SK175" s="267"/>
      <c r="SL175" s="255"/>
      <c r="SM175" s="255"/>
      <c r="SN175" s="255"/>
    </row>
    <row r="176" spans="1:508" outlineLevel="3" x14ac:dyDescent="0.25">
      <c r="A176" s="255"/>
      <c r="B176" s="264"/>
      <c r="C176" s="449">
        <f t="shared" ref="C176" si="698">INT($C$29)+3</f>
        <v>4</v>
      </c>
      <c r="D176" s="280"/>
      <c r="E176" s="329">
        <f t="shared" si="152"/>
        <v>35</v>
      </c>
      <c r="F176" s="335"/>
      <c r="G176" s="280"/>
      <c r="H176" s="551"/>
      <c r="I176" s="566" t="s">
        <v>906</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25">
      <c r="A177" s="255"/>
      <c r="B177" s="264"/>
      <c r="C177" s="449">
        <f>INT($C$29)+3</f>
        <v>4</v>
      </c>
      <c r="D177" s="280"/>
      <c r="E177" s="329">
        <f t="shared" si="152"/>
        <v>36</v>
      </c>
      <c r="F177" s="335"/>
      <c r="G177" s="280"/>
      <c r="H177" s="551"/>
      <c r="I177" s="563" t="s">
        <v>898</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25">
      <c r="A178" s="255"/>
      <c r="B178" s="264"/>
      <c r="C178" s="449">
        <f>INT($C$29)+3</f>
        <v>4</v>
      </c>
      <c r="D178" s="280"/>
      <c r="E178" s="329">
        <f t="shared" si="152"/>
        <v>37</v>
      </c>
      <c r="F178" s="335"/>
      <c r="G178" s="280"/>
      <c r="H178" s="551"/>
      <c r="I178" s="563" t="s">
        <v>899</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25">
      <c r="A179" s="255"/>
      <c r="B179" s="264"/>
      <c r="C179" s="449">
        <f>INT($C$29)+3</f>
        <v>4</v>
      </c>
      <c r="D179" s="280"/>
      <c r="E179" s="329">
        <f t="shared" si="152"/>
        <v>38</v>
      </c>
      <c r="F179" s="335"/>
      <c r="G179" s="280"/>
      <c r="H179" s="553"/>
      <c r="I179" s="564" t="s">
        <v>900</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25">
      <c r="A180" s="255"/>
      <c r="B180" s="264"/>
      <c r="C180" s="449">
        <f>INT($C$29)+2</f>
        <v>3</v>
      </c>
      <c r="D180" s="280"/>
      <c r="E180" s="329">
        <f t="shared" si="152"/>
        <v>39</v>
      </c>
      <c r="F180" s="335"/>
      <c r="G180" s="280"/>
      <c r="H180" s="549"/>
      <c r="I180" s="549" t="s">
        <v>596</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25">
      <c r="A181" s="255"/>
      <c r="B181" s="264"/>
      <c r="C181" s="449">
        <f t="shared" si="178"/>
        <v>4</v>
      </c>
      <c r="D181" s="280"/>
      <c r="E181" s="329">
        <f t="shared" si="152"/>
        <v>40</v>
      </c>
      <c r="F181" s="335"/>
      <c r="G181" s="280"/>
      <c r="H181" s="551"/>
      <c r="I181" s="551" t="s">
        <v>597</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25">
      <c r="A182" s="255"/>
      <c r="B182" s="264"/>
      <c r="C182" s="449">
        <f t="shared" si="178"/>
        <v>4</v>
      </c>
      <c r="D182" s="280"/>
      <c r="E182" s="329">
        <f t="shared" si="152"/>
        <v>41</v>
      </c>
      <c r="F182" s="335"/>
      <c r="G182" s="280"/>
      <c r="H182" s="551"/>
      <c r="I182" s="551" t="s">
        <v>598</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25">
      <c r="A183" s="255"/>
      <c r="B183" s="264"/>
      <c r="C183" s="449">
        <f t="shared" si="178"/>
        <v>4</v>
      </c>
      <c r="D183" s="280"/>
      <c r="E183" s="329">
        <f t="shared" si="152"/>
        <v>42</v>
      </c>
      <c r="F183" s="335"/>
      <c r="G183" s="280"/>
      <c r="H183" s="555"/>
      <c r="I183" s="555" t="s">
        <v>729</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25">
      <c r="A184" s="255"/>
      <c r="B184" s="264"/>
      <c r="C184" s="449">
        <f>INT($C$29)+3</f>
        <v>4</v>
      </c>
      <c r="D184" s="280"/>
      <c r="E184" s="329">
        <f t="shared" si="152"/>
        <v>43</v>
      </c>
      <c r="F184" s="335"/>
      <c r="G184" s="280"/>
      <c r="H184" s="557"/>
      <c r="I184" s="557" t="s">
        <v>730</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25">
      <c r="A185" s="255"/>
      <c r="B185" s="264"/>
      <c r="C185" s="449">
        <f>INT($C$29)+2</f>
        <v>3</v>
      </c>
      <c r="D185" s="280"/>
      <c r="E185" s="329">
        <f t="shared" si="152"/>
        <v>44</v>
      </c>
      <c r="F185" s="335"/>
      <c r="G185" s="280"/>
      <c r="H185" s="466"/>
      <c r="I185" s="466" t="s">
        <v>731</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25">
      <c r="A186" s="255"/>
      <c r="B186" s="264"/>
      <c r="C186" s="449">
        <f t="shared" si="178"/>
        <v>4</v>
      </c>
      <c r="D186" s="280"/>
      <c r="E186" s="329">
        <f t="shared" si="152"/>
        <v>45</v>
      </c>
      <c r="F186" s="335"/>
      <c r="G186" s="280"/>
      <c r="H186" s="509"/>
      <c r="I186" s="509" t="s">
        <v>732</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25">
      <c r="A187" s="255"/>
      <c r="B187" s="264"/>
      <c r="C187" s="449">
        <f>INT($C$29)+2</f>
        <v>3</v>
      </c>
      <c r="D187" s="280"/>
      <c r="E187" s="329">
        <f t="shared" si="152"/>
        <v>46</v>
      </c>
      <c r="F187" s="335"/>
      <c r="G187" s="280"/>
      <c r="H187" s="510"/>
      <c r="I187" s="510" t="s">
        <v>733</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25">
      <c r="A188" s="255"/>
      <c r="B188" s="264"/>
      <c r="C188" s="449">
        <f>INT($C$29)+3</f>
        <v>4</v>
      </c>
      <c r="D188" s="280"/>
      <c r="E188" s="329">
        <f t="shared" si="152"/>
        <v>47</v>
      </c>
      <c r="F188" s="335"/>
      <c r="G188" s="280"/>
      <c r="H188" s="351"/>
      <c r="I188" s="351" t="s">
        <v>734</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25">
      <c r="A189" s="255"/>
      <c r="B189" s="264"/>
      <c r="C189" s="449">
        <f>INT($C$29)+3</f>
        <v>4</v>
      </c>
      <c r="D189" s="280"/>
      <c r="E189" s="329">
        <f t="shared" si="152"/>
        <v>48</v>
      </c>
      <c r="F189" s="335"/>
      <c r="G189" s="280"/>
      <c r="H189" s="557"/>
      <c r="I189" s="557" t="s">
        <v>735</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25">
      <c r="A190" s="255"/>
      <c r="B190" s="264"/>
      <c r="C190" s="449">
        <f>INT($C$29)+2</f>
        <v>3</v>
      </c>
      <c r="D190" s="280"/>
      <c r="E190" s="329">
        <f t="shared" si="152"/>
        <v>49</v>
      </c>
      <c r="F190" s="335"/>
      <c r="G190" s="280"/>
      <c r="H190" s="549" t="str">
        <f>Sheep!$H$253&amp;" Merino BBB"</f>
        <v>Spr Merino BBB</v>
      </c>
      <c r="I190" s="549" t="s">
        <v>894</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25">
      <c r="A191" s="255"/>
      <c r="B191" s="264"/>
      <c r="C191" s="449">
        <f>INT($C$29)+3</f>
        <v>4</v>
      </c>
      <c r="D191" s="280"/>
      <c r="E191" s="329">
        <f t="shared" si="152"/>
        <v>50</v>
      </c>
      <c r="F191" s="335"/>
      <c r="G191" s="280"/>
      <c r="H191" s="551"/>
      <c r="I191" s="566" t="s">
        <v>895</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25">
      <c r="A192" s="255"/>
      <c r="B192" s="264"/>
      <c r="C192" s="449">
        <f>INT($C$29)+3</f>
        <v>4</v>
      </c>
      <c r="D192" s="280"/>
      <c r="E192" s="329">
        <f t="shared" si="152"/>
        <v>51</v>
      </c>
      <c r="F192" s="335"/>
      <c r="G192" s="280"/>
      <c r="H192" s="551"/>
      <c r="I192" s="563" t="s">
        <v>897</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25">
      <c r="A193" s="255"/>
      <c r="B193" s="264"/>
      <c r="C193" s="449">
        <f t="shared" ref="C193:C196" si="699">INT($C$29)+3</f>
        <v>4</v>
      </c>
      <c r="D193" s="280"/>
      <c r="E193" s="329">
        <f t="shared" si="152"/>
        <v>52</v>
      </c>
      <c r="F193" s="335"/>
      <c r="G193" s="280"/>
      <c r="H193" s="551"/>
      <c r="I193" s="566" t="s">
        <v>896</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25">
      <c r="A194" s="255"/>
      <c r="B194" s="264"/>
      <c r="C194" s="449">
        <f t="shared" si="699"/>
        <v>4</v>
      </c>
      <c r="D194" s="280"/>
      <c r="E194" s="329">
        <f t="shared" si="152"/>
        <v>53</v>
      </c>
      <c r="F194" s="335"/>
      <c r="G194" s="280"/>
      <c r="H194" s="551"/>
      <c r="I194" s="563" t="s">
        <v>898</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25">
      <c r="A195" s="255"/>
      <c r="B195" s="264"/>
      <c r="C195" s="449">
        <f t="shared" si="699"/>
        <v>4</v>
      </c>
      <c r="D195" s="280"/>
      <c r="E195" s="329">
        <f t="shared" si="152"/>
        <v>54</v>
      </c>
      <c r="F195" s="335"/>
      <c r="G195" s="280"/>
      <c r="H195" s="551"/>
      <c r="I195" s="563" t="s">
        <v>901</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25">
      <c r="A196" s="255"/>
      <c r="B196" s="264"/>
      <c r="C196" s="449">
        <f t="shared" si="699"/>
        <v>4</v>
      </c>
      <c r="D196" s="280"/>
      <c r="E196" s="329">
        <f t="shared" si="152"/>
        <v>55</v>
      </c>
      <c r="F196" s="335"/>
      <c r="G196" s="280"/>
      <c r="H196" s="551"/>
      <c r="I196" s="566" t="s">
        <v>902</v>
      </c>
      <c r="J196" s="552"/>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80">
        <f t="shared" si="151"/>
        <v>-2.0434925252463776</v>
      </c>
      <c r="SK196" s="267"/>
      <c r="SL196" s="255"/>
      <c r="SM196" s="255"/>
      <c r="SN196" s="255"/>
    </row>
    <row r="197" spans="1:508" outlineLevel="3" x14ac:dyDescent="0.25">
      <c r="A197" s="255"/>
      <c r="B197" s="264"/>
      <c r="C197" s="449">
        <f>INT($C$29)+3</f>
        <v>4</v>
      </c>
      <c r="D197" s="280"/>
      <c r="E197" s="329">
        <f t="shared" si="152"/>
        <v>56</v>
      </c>
      <c r="F197" s="335"/>
      <c r="G197" s="280"/>
      <c r="H197" s="551"/>
      <c r="I197" s="563" t="s">
        <v>898</v>
      </c>
      <c r="J197" s="552"/>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80">
        <f t="shared" si="151"/>
        <v>-0.35285268318175511</v>
      </c>
      <c r="SK197" s="267"/>
      <c r="SL197" s="255"/>
      <c r="SM197" s="255"/>
      <c r="SN197" s="255"/>
    </row>
    <row r="198" spans="1:508" outlineLevel="3" x14ac:dyDescent="0.25">
      <c r="A198" s="255"/>
      <c r="B198" s="264"/>
      <c r="C198" s="449">
        <f>INT($C$29)+3</f>
        <v>4</v>
      </c>
      <c r="D198" s="280"/>
      <c r="E198" s="329">
        <f t="shared" si="152"/>
        <v>57</v>
      </c>
      <c r="F198" s="335"/>
      <c r="G198" s="280"/>
      <c r="H198" s="551"/>
      <c r="I198" s="563" t="s">
        <v>899</v>
      </c>
      <c r="J198" s="552"/>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80">
        <f t="shared" si="151"/>
        <v>0.84985078802824887</v>
      </c>
      <c r="SK198" s="267"/>
      <c r="SL198" s="255"/>
      <c r="SM198" s="255"/>
      <c r="SN198" s="255"/>
    </row>
    <row r="199" spans="1:508" outlineLevel="3" x14ac:dyDescent="0.25">
      <c r="A199" s="255"/>
      <c r="B199" s="264"/>
      <c r="C199" s="449">
        <f>INT($C$29)+3</f>
        <v>4</v>
      </c>
      <c r="D199" s="280"/>
      <c r="E199" s="329">
        <f t="shared" si="152"/>
        <v>58</v>
      </c>
      <c r="F199" s="335"/>
      <c r="G199" s="280"/>
      <c r="H199" s="551"/>
      <c r="I199" s="563" t="s">
        <v>900</v>
      </c>
      <c r="J199" s="552"/>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25">
      <c r="A200" s="255"/>
      <c r="B200" s="264"/>
      <c r="C200" s="449">
        <f t="shared" ref="C200" si="1086">INT($C$29)+3</f>
        <v>4</v>
      </c>
      <c r="D200" s="280"/>
      <c r="E200" s="329">
        <f t="shared" si="152"/>
        <v>59</v>
      </c>
      <c r="F200" s="335"/>
      <c r="G200" s="280"/>
      <c r="H200" s="551"/>
      <c r="I200" s="566" t="s">
        <v>906</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25">
      <c r="A201" s="255"/>
      <c r="B201" s="264"/>
      <c r="C201" s="449">
        <f>INT($C$29)+3</f>
        <v>4</v>
      </c>
      <c r="D201" s="280"/>
      <c r="E201" s="329">
        <f t="shared" si="152"/>
        <v>60</v>
      </c>
      <c r="F201" s="335"/>
      <c r="G201" s="280"/>
      <c r="H201" s="551"/>
      <c r="I201" s="563" t="s">
        <v>898</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25">
      <c r="A202" s="255"/>
      <c r="B202" s="264"/>
      <c r="C202" s="449">
        <f>INT($C$29)+3</f>
        <v>4</v>
      </c>
      <c r="D202" s="280"/>
      <c r="E202" s="329">
        <f t="shared" si="152"/>
        <v>61</v>
      </c>
      <c r="F202" s="335"/>
      <c r="G202" s="280"/>
      <c r="H202" s="551"/>
      <c r="I202" s="563" t="s">
        <v>899</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25">
      <c r="A203" s="255"/>
      <c r="B203" s="264"/>
      <c r="C203" s="449">
        <f>INT($C$29)+3</f>
        <v>4</v>
      </c>
      <c r="D203" s="280"/>
      <c r="E203" s="329">
        <f t="shared" si="152"/>
        <v>62</v>
      </c>
      <c r="F203" s="335"/>
      <c r="G203" s="280"/>
      <c r="H203" s="553"/>
      <c r="I203" s="564" t="s">
        <v>900</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25">
      <c r="A204" s="255"/>
      <c r="B204" s="264"/>
      <c r="C204" s="449">
        <f>INT($C$29)+2</f>
        <v>3</v>
      </c>
      <c r="D204" s="280"/>
      <c r="E204" s="329">
        <f t="shared" si="152"/>
        <v>63</v>
      </c>
      <c r="F204" s="335"/>
      <c r="G204" s="280"/>
      <c r="H204" s="549"/>
      <c r="I204" s="549" t="s">
        <v>596</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25">
      <c r="A205" s="255"/>
      <c r="B205" s="264"/>
      <c r="C205" s="449">
        <f t="shared" si="178"/>
        <v>4</v>
      </c>
      <c r="D205" s="280"/>
      <c r="E205" s="329">
        <f t="shared" si="152"/>
        <v>64</v>
      </c>
      <c r="F205" s="335"/>
      <c r="G205" s="280"/>
      <c r="H205" s="551"/>
      <c r="I205" s="551" t="s">
        <v>597</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25">
      <c r="A206" s="255"/>
      <c r="B206" s="264"/>
      <c r="C206" s="449">
        <f t="shared" si="178"/>
        <v>4</v>
      </c>
      <c r="D206" s="280"/>
      <c r="E206" s="329">
        <f t="shared" si="152"/>
        <v>65</v>
      </c>
      <c r="F206" s="335"/>
      <c r="G206" s="280"/>
      <c r="H206" s="551"/>
      <c r="I206" s="551" t="s">
        <v>598</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25">
      <c r="A207" s="255"/>
      <c r="B207" s="264"/>
      <c r="C207" s="449">
        <f t="shared" si="178"/>
        <v>4</v>
      </c>
      <c r="D207" s="280"/>
      <c r="E207" s="329">
        <f t="shared" ref="E207:E270" si="1087">E206+1</f>
        <v>66</v>
      </c>
      <c r="F207" s="335"/>
      <c r="G207" s="280"/>
      <c r="H207" s="555"/>
      <c r="I207" s="555" t="s">
        <v>729</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25">
      <c r="A208" s="255"/>
      <c r="B208" s="264"/>
      <c r="C208" s="449">
        <f>INT($C$29)+3</f>
        <v>4</v>
      </c>
      <c r="D208" s="280"/>
      <c r="E208" s="329">
        <f t="shared" si="1087"/>
        <v>67</v>
      </c>
      <c r="F208" s="335"/>
      <c r="G208" s="280"/>
      <c r="H208" s="557"/>
      <c r="I208" s="557" t="s">
        <v>730</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25">
      <c r="A209" s="255"/>
      <c r="B209" s="264"/>
      <c r="C209" s="449">
        <f>INT($C$29)+2</f>
        <v>3</v>
      </c>
      <c r="D209" s="280"/>
      <c r="E209" s="329">
        <f t="shared" si="1087"/>
        <v>68</v>
      </c>
      <c r="F209" s="335"/>
      <c r="G209" s="280"/>
      <c r="H209" s="466"/>
      <c r="I209" s="466" t="s">
        <v>731</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25">
      <c r="A210" s="255"/>
      <c r="B210" s="264"/>
      <c r="C210" s="449">
        <f t="shared" si="178"/>
        <v>4</v>
      </c>
      <c r="D210" s="280"/>
      <c r="E210" s="329">
        <f t="shared" si="1087"/>
        <v>69</v>
      </c>
      <c r="F210" s="335"/>
      <c r="G210" s="280"/>
      <c r="H210" s="509"/>
      <c r="I210" s="509" t="s">
        <v>732</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25">
      <c r="A211" s="255"/>
      <c r="B211" s="264"/>
      <c r="C211" s="449">
        <f>INT($C$29)+2</f>
        <v>3</v>
      </c>
      <c r="D211" s="280"/>
      <c r="E211" s="329">
        <f t="shared" si="1087"/>
        <v>70</v>
      </c>
      <c r="F211" s="335"/>
      <c r="G211" s="280"/>
      <c r="H211" s="510"/>
      <c r="I211" s="510" t="s">
        <v>733</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25">
      <c r="A212" s="255"/>
      <c r="B212" s="264"/>
      <c r="C212" s="449">
        <f>INT($C$29)+3</f>
        <v>4</v>
      </c>
      <c r="D212" s="280"/>
      <c r="E212" s="329">
        <f t="shared" si="1087"/>
        <v>71</v>
      </c>
      <c r="F212" s="335"/>
      <c r="G212" s="280"/>
      <c r="H212" s="351"/>
      <c r="I212" s="351" t="s">
        <v>734</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25">
      <c r="A213" s="255"/>
      <c r="B213" s="264"/>
      <c r="C213" s="449">
        <f>INT($C$29)+3</f>
        <v>4</v>
      </c>
      <c r="D213" s="280"/>
      <c r="E213" s="329">
        <f t="shared" si="1087"/>
        <v>72</v>
      </c>
      <c r="F213" s="335"/>
      <c r="G213" s="280"/>
      <c r="H213" s="557"/>
      <c r="I213" s="557" t="s">
        <v>735</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25">
      <c r="A214" s="255"/>
      <c r="B214" s="264"/>
      <c r="C214" s="449">
        <f>INT($C$29)+2</f>
        <v>3</v>
      </c>
      <c r="D214" s="280"/>
      <c r="E214" s="329">
        <f t="shared" si="1087"/>
        <v>73</v>
      </c>
      <c r="F214" s="335"/>
      <c r="G214" s="280"/>
      <c r="H214" s="549" t="str">
        <f>Sheep!$H$251&amp;" Merino BBT"</f>
        <v>Aut Merino BBT</v>
      </c>
      <c r="I214" s="549" t="s">
        <v>894</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25">
      <c r="A215" s="255"/>
      <c r="B215" s="264"/>
      <c r="C215" s="449">
        <f>INT($C$29)+3</f>
        <v>4</v>
      </c>
      <c r="D215" s="280"/>
      <c r="E215" s="329">
        <f t="shared" si="1087"/>
        <v>74</v>
      </c>
      <c r="F215" s="335"/>
      <c r="G215" s="280"/>
      <c r="H215" s="551"/>
      <c r="I215" s="566" t="s">
        <v>895</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25">
      <c r="A216" s="255"/>
      <c r="B216" s="264"/>
      <c r="C216" s="449">
        <f>INT($C$29)+3</f>
        <v>4</v>
      </c>
      <c r="D216" s="280"/>
      <c r="E216" s="329">
        <f t="shared" si="1087"/>
        <v>75</v>
      </c>
      <c r="F216" s="335"/>
      <c r="G216" s="280"/>
      <c r="H216" s="551"/>
      <c r="I216" s="563" t="s">
        <v>897</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25">
      <c r="A217" s="255"/>
      <c r="B217" s="264"/>
      <c r="C217" s="449">
        <f t="shared" ref="C217:C220" si="1089">INT($C$29)+3</f>
        <v>4</v>
      </c>
      <c r="D217" s="280"/>
      <c r="E217" s="329">
        <f t="shared" si="1087"/>
        <v>76</v>
      </c>
      <c r="F217" s="335"/>
      <c r="G217" s="280"/>
      <c r="H217" s="551"/>
      <c r="I217" s="566" t="s">
        <v>896</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25">
      <c r="A218" s="255"/>
      <c r="B218" s="264"/>
      <c r="C218" s="449">
        <f t="shared" si="1089"/>
        <v>4</v>
      </c>
      <c r="D218" s="280"/>
      <c r="E218" s="329">
        <f t="shared" si="1087"/>
        <v>77</v>
      </c>
      <c r="F218" s="335"/>
      <c r="G218" s="280"/>
      <c r="H218" s="551"/>
      <c r="I218" s="563" t="s">
        <v>898</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25">
      <c r="A219" s="255"/>
      <c r="B219" s="264"/>
      <c r="C219" s="449">
        <f t="shared" si="1089"/>
        <v>4</v>
      </c>
      <c r="D219" s="280"/>
      <c r="E219" s="329">
        <f t="shared" si="1087"/>
        <v>78</v>
      </c>
      <c r="F219" s="335"/>
      <c r="G219" s="280"/>
      <c r="H219" s="551"/>
      <c r="I219" s="563" t="s">
        <v>901</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25">
      <c r="A220" s="255"/>
      <c r="B220" s="264"/>
      <c r="C220" s="449">
        <f t="shared" si="1089"/>
        <v>4</v>
      </c>
      <c r="D220" s="280"/>
      <c r="E220" s="329">
        <f t="shared" si="1087"/>
        <v>79</v>
      </c>
      <c r="F220" s="335"/>
      <c r="G220" s="280"/>
      <c r="H220" s="551"/>
      <c r="I220" s="566" t="s">
        <v>902</v>
      </c>
      <c r="J220" s="552"/>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80">
        <f t="shared" si="1088"/>
        <v>0.58207749016883703</v>
      </c>
      <c r="SK220" s="267"/>
      <c r="SL220" s="255"/>
      <c r="SM220" s="255"/>
      <c r="SN220" s="255"/>
    </row>
    <row r="221" spans="1:508" outlineLevel="3" x14ac:dyDescent="0.25">
      <c r="A221" s="255"/>
      <c r="B221" s="264"/>
      <c r="C221" s="449">
        <f>INT($C$29)+3</f>
        <v>4</v>
      </c>
      <c r="D221" s="280"/>
      <c r="E221" s="329">
        <f t="shared" si="1087"/>
        <v>80</v>
      </c>
      <c r="F221" s="335"/>
      <c r="G221" s="280"/>
      <c r="H221" s="551"/>
      <c r="I221" s="563" t="s">
        <v>898</v>
      </c>
      <c r="J221" s="552"/>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80">
        <f t="shared" si="1088"/>
        <v>1.6452169305294078</v>
      </c>
      <c r="SK221" s="267"/>
      <c r="SL221" s="255"/>
      <c r="SM221" s="255"/>
      <c r="SN221" s="255"/>
    </row>
    <row r="222" spans="1:508" outlineLevel="3" x14ac:dyDescent="0.25">
      <c r="A222" s="255"/>
      <c r="B222" s="264"/>
      <c r="C222" s="449">
        <f>INT($C$29)+3</f>
        <v>4</v>
      </c>
      <c r="D222" s="280"/>
      <c r="E222" s="329">
        <f t="shared" si="1087"/>
        <v>81</v>
      </c>
      <c r="F222" s="335"/>
      <c r="G222" s="280"/>
      <c r="H222" s="551"/>
      <c r="I222" s="563" t="s">
        <v>899</v>
      </c>
      <c r="J222" s="552"/>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80">
        <f t="shared" si="1088"/>
        <v>0.99489632751647683</v>
      </c>
      <c r="SK222" s="267"/>
      <c r="SL222" s="255"/>
      <c r="SM222" s="255"/>
      <c r="SN222" s="255"/>
    </row>
    <row r="223" spans="1:508" outlineLevel="3" x14ac:dyDescent="0.25">
      <c r="A223" s="255"/>
      <c r="B223" s="264"/>
      <c r="C223" s="449">
        <f>INT($C$29)+3</f>
        <v>4</v>
      </c>
      <c r="D223" s="280"/>
      <c r="E223" s="329">
        <f t="shared" si="1087"/>
        <v>82</v>
      </c>
      <c r="F223" s="335"/>
      <c r="G223" s="280"/>
      <c r="H223" s="551"/>
      <c r="I223" s="563" t="s">
        <v>900</v>
      </c>
      <c r="J223" s="552"/>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80">
        <f t="shared" si="1088"/>
        <v>0.99489632751647683</v>
      </c>
      <c r="SK223" s="267"/>
      <c r="SL223" s="255"/>
      <c r="SM223" s="255"/>
      <c r="SN223" s="255"/>
    </row>
    <row r="224" spans="1:508" outlineLevel="3" x14ac:dyDescent="0.25">
      <c r="A224" s="255"/>
      <c r="B224" s="264"/>
      <c r="C224" s="449">
        <f t="shared" ref="C224" si="1606">INT($C$29)+3</f>
        <v>4</v>
      </c>
      <c r="D224" s="280"/>
      <c r="E224" s="329">
        <f t="shared" si="1087"/>
        <v>83</v>
      </c>
      <c r="F224" s="335"/>
      <c r="G224" s="280"/>
      <c r="H224" s="551"/>
      <c r="I224" s="566" t="s">
        <v>906</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25">
      <c r="A225" s="255"/>
      <c r="B225" s="264"/>
      <c r="C225" s="449">
        <f>INT($C$29)+3</f>
        <v>4</v>
      </c>
      <c r="D225" s="280"/>
      <c r="E225" s="329">
        <f t="shared" si="1087"/>
        <v>84</v>
      </c>
      <c r="F225" s="335"/>
      <c r="G225" s="280"/>
      <c r="H225" s="551"/>
      <c r="I225" s="563" t="s">
        <v>898</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25">
      <c r="A226" s="255"/>
      <c r="B226" s="264"/>
      <c r="C226" s="449">
        <f>INT($C$29)+3</f>
        <v>4</v>
      </c>
      <c r="D226" s="280"/>
      <c r="E226" s="329">
        <f t="shared" si="1087"/>
        <v>85</v>
      </c>
      <c r="F226" s="335"/>
      <c r="G226" s="280"/>
      <c r="H226" s="551"/>
      <c r="I226" s="563" t="s">
        <v>899</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25">
      <c r="A227" s="255"/>
      <c r="B227" s="264"/>
      <c r="C227" s="449">
        <f>INT($C$29)+3</f>
        <v>4</v>
      </c>
      <c r="D227" s="280"/>
      <c r="E227" s="329">
        <f t="shared" si="1087"/>
        <v>86</v>
      </c>
      <c r="F227" s="335"/>
      <c r="G227" s="280"/>
      <c r="H227" s="553"/>
      <c r="I227" s="564" t="s">
        <v>900</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25">
      <c r="A228" s="255"/>
      <c r="B228" s="264"/>
      <c r="C228" s="449">
        <f>INT($C$29)+2</f>
        <v>3</v>
      </c>
      <c r="D228" s="280"/>
      <c r="E228" s="329">
        <f t="shared" si="1087"/>
        <v>87</v>
      </c>
      <c r="F228" s="335"/>
      <c r="G228" s="280"/>
      <c r="H228" s="549"/>
      <c r="I228" s="549" t="s">
        <v>596</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25">
      <c r="A229" s="255"/>
      <c r="B229" s="264"/>
      <c r="C229" s="449">
        <f>INT($C$29)+3</f>
        <v>4</v>
      </c>
      <c r="D229" s="280"/>
      <c r="E229" s="329">
        <f t="shared" si="1087"/>
        <v>88</v>
      </c>
      <c r="F229" s="335"/>
      <c r="G229" s="280"/>
      <c r="H229" s="551"/>
      <c r="I229" s="551" t="s">
        <v>597</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25">
      <c r="A230" s="255"/>
      <c r="B230" s="264"/>
      <c r="C230" s="449">
        <f>INT($C$29)+3</f>
        <v>4</v>
      </c>
      <c r="D230" s="280"/>
      <c r="E230" s="329">
        <f t="shared" si="1087"/>
        <v>89</v>
      </c>
      <c r="F230" s="335"/>
      <c r="G230" s="280"/>
      <c r="H230" s="551"/>
      <c r="I230" s="551" t="s">
        <v>598</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25">
      <c r="A231" s="255"/>
      <c r="B231" s="264"/>
      <c r="C231" s="449">
        <f>INT($C$29)+3</f>
        <v>4</v>
      </c>
      <c r="D231" s="280"/>
      <c r="E231" s="329">
        <f t="shared" si="1087"/>
        <v>90</v>
      </c>
      <c r="F231" s="335"/>
      <c r="G231" s="280"/>
      <c r="H231" s="555"/>
      <c r="I231" s="555" t="s">
        <v>729</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25">
      <c r="A232" s="255"/>
      <c r="B232" s="264"/>
      <c r="C232" s="449">
        <f>INT($C$29)+2</f>
        <v>3</v>
      </c>
      <c r="D232" s="280"/>
      <c r="E232" s="329">
        <f t="shared" si="1087"/>
        <v>91</v>
      </c>
      <c r="F232" s="335"/>
      <c r="G232" s="280"/>
      <c r="H232" s="557"/>
      <c r="I232" s="557" t="s">
        <v>730</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25">
      <c r="A233" s="255"/>
      <c r="B233" s="264"/>
      <c r="C233" s="449">
        <f>INT($C$29)+2</f>
        <v>3</v>
      </c>
      <c r="D233" s="280"/>
      <c r="E233" s="329">
        <f t="shared" si="1087"/>
        <v>92</v>
      </c>
      <c r="F233" s="335"/>
      <c r="G233" s="280"/>
      <c r="H233" s="466"/>
      <c r="I233" s="466" t="s">
        <v>731</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25">
      <c r="A234" s="255"/>
      <c r="B234" s="264"/>
      <c r="C234" s="449">
        <f t="shared" ref="C234:C282" si="1607">INT($C$29)+3</f>
        <v>4</v>
      </c>
      <c r="D234" s="280"/>
      <c r="E234" s="329">
        <f t="shared" si="1087"/>
        <v>93</v>
      </c>
      <c r="F234" s="335"/>
      <c r="G234" s="280"/>
      <c r="H234" s="509"/>
      <c r="I234" s="509" t="s">
        <v>732</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25">
      <c r="A235" s="255"/>
      <c r="B235" s="264"/>
      <c r="C235" s="449">
        <f>INT($C$29)+2</f>
        <v>3</v>
      </c>
      <c r="D235" s="280"/>
      <c r="E235" s="329">
        <f t="shared" si="1087"/>
        <v>94</v>
      </c>
      <c r="F235" s="335"/>
      <c r="G235" s="280"/>
      <c r="H235" s="510"/>
      <c r="I235" s="510" t="s">
        <v>733</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25">
      <c r="A236" s="255"/>
      <c r="B236" s="264"/>
      <c r="C236" s="449">
        <f>INT($C$29)+3</f>
        <v>4</v>
      </c>
      <c r="D236" s="280"/>
      <c r="E236" s="329">
        <f t="shared" si="1087"/>
        <v>95</v>
      </c>
      <c r="F236" s="335"/>
      <c r="G236" s="280"/>
      <c r="H236" s="351"/>
      <c r="I236" s="351" t="s">
        <v>734</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25">
      <c r="A237" s="255"/>
      <c r="B237" s="264"/>
      <c r="C237" s="449">
        <f>INT($C$29)+2</f>
        <v>3</v>
      </c>
      <c r="D237" s="280"/>
      <c r="E237" s="329">
        <f t="shared" si="1087"/>
        <v>96</v>
      </c>
      <c r="F237" s="335"/>
      <c r="G237" s="280"/>
      <c r="H237" s="557"/>
      <c r="I237" s="557" t="s">
        <v>735</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25">
      <c r="A238" s="255"/>
      <c r="B238" s="264"/>
      <c r="C238" s="449">
        <f>INT($C$29)+2</f>
        <v>3</v>
      </c>
      <c r="D238" s="280"/>
      <c r="E238" s="329">
        <f t="shared" si="1087"/>
        <v>97</v>
      </c>
      <c r="F238" s="335"/>
      <c r="G238" s="280"/>
      <c r="H238" s="549" t="str">
        <f>Sheep!$H$252&amp;" Merino BBT"</f>
        <v>Win Merino BBT</v>
      </c>
      <c r="I238" s="549" t="s">
        <v>894</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25">
      <c r="A239" s="255"/>
      <c r="B239" s="264"/>
      <c r="C239" s="449">
        <f>INT($C$29)+3</f>
        <v>4</v>
      </c>
      <c r="D239" s="280"/>
      <c r="E239" s="329">
        <f t="shared" si="1087"/>
        <v>98</v>
      </c>
      <c r="F239" s="335"/>
      <c r="G239" s="280"/>
      <c r="H239" s="551"/>
      <c r="I239" s="566" t="s">
        <v>895</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25">
      <c r="A240" s="255"/>
      <c r="B240" s="264"/>
      <c r="C240" s="449">
        <f>INT($C$29)+3</f>
        <v>4</v>
      </c>
      <c r="D240" s="280"/>
      <c r="E240" s="329">
        <f t="shared" si="1087"/>
        <v>99</v>
      </c>
      <c r="F240" s="335"/>
      <c r="G240" s="280"/>
      <c r="H240" s="551"/>
      <c r="I240" s="563" t="s">
        <v>897</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25">
      <c r="A241" s="255"/>
      <c r="B241" s="264"/>
      <c r="C241" s="449">
        <f t="shared" ref="C241:C244" si="1608">INT($C$29)+3</f>
        <v>4</v>
      </c>
      <c r="D241" s="280"/>
      <c r="E241" s="329">
        <f t="shared" si="1087"/>
        <v>100</v>
      </c>
      <c r="F241" s="335"/>
      <c r="G241" s="280"/>
      <c r="H241" s="551"/>
      <c r="I241" s="566" t="s">
        <v>896</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25">
      <c r="A242" s="255"/>
      <c r="B242" s="264"/>
      <c r="C242" s="449">
        <f t="shared" si="1608"/>
        <v>4</v>
      </c>
      <c r="D242" s="280"/>
      <c r="E242" s="329">
        <f t="shared" si="1087"/>
        <v>101</v>
      </c>
      <c r="F242" s="335"/>
      <c r="G242" s="280"/>
      <c r="H242" s="551"/>
      <c r="I242" s="563" t="s">
        <v>898</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25">
      <c r="A243" s="255"/>
      <c r="B243" s="264"/>
      <c r="C243" s="449">
        <f t="shared" si="1608"/>
        <v>4</v>
      </c>
      <c r="D243" s="280"/>
      <c r="E243" s="329">
        <f t="shared" si="1087"/>
        <v>102</v>
      </c>
      <c r="F243" s="335"/>
      <c r="G243" s="280"/>
      <c r="H243" s="551"/>
      <c r="I243" s="563" t="s">
        <v>901</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25">
      <c r="A244" s="255"/>
      <c r="B244" s="264"/>
      <c r="C244" s="449">
        <f t="shared" si="1608"/>
        <v>4</v>
      </c>
      <c r="D244" s="280"/>
      <c r="E244" s="329">
        <f t="shared" si="1087"/>
        <v>103</v>
      </c>
      <c r="F244" s="335"/>
      <c r="G244" s="280"/>
      <c r="H244" s="551"/>
      <c r="I244" s="566" t="s">
        <v>902</v>
      </c>
      <c r="J244" s="552"/>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80">
        <f t="shared" si="1088"/>
        <v>-1.2124020744773158</v>
      </c>
      <c r="SK244" s="267"/>
      <c r="SL244" s="255"/>
      <c r="SM244" s="255"/>
      <c r="SN244" s="255"/>
    </row>
    <row r="245" spans="1:508" outlineLevel="3" x14ac:dyDescent="0.25">
      <c r="A245" s="255"/>
      <c r="B245" s="264"/>
      <c r="C245" s="449">
        <f>INT($C$29)+3</f>
        <v>4</v>
      </c>
      <c r="D245" s="280"/>
      <c r="E245" s="329">
        <f t="shared" si="1087"/>
        <v>104</v>
      </c>
      <c r="F245" s="335"/>
      <c r="G245" s="280"/>
      <c r="H245" s="551"/>
      <c r="I245" s="563" t="s">
        <v>898</v>
      </c>
      <c r="J245" s="552"/>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80">
        <f t="shared" si="1088"/>
        <v>-0.32516030150646102</v>
      </c>
      <c r="SK245" s="267"/>
      <c r="SL245" s="255"/>
      <c r="SM245" s="255"/>
      <c r="SN245" s="255"/>
    </row>
    <row r="246" spans="1:508" outlineLevel="3" x14ac:dyDescent="0.25">
      <c r="A246" s="255"/>
      <c r="B246" s="264"/>
      <c r="C246" s="449">
        <f>INT($C$29)+3</f>
        <v>4</v>
      </c>
      <c r="D246" s="280"/>
      <c r="E246" s="329">
        <f t="shared" si="1087"/>
        <v>105</v>
      </c>
      <c r="F246" s="335"/>
      <c r="G246" s="280"/>
      <c r="H246" s="551"/>
      <c r="I246" s="563" t="s">
        <v>899</v>
      </c>
      <c r="J246" s="552"/>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80">
        <f t="shared" si="1088"/>
        <v>1.4780013704841721E-2</v>
      </c>
      <c r="SK246" s="267"/>
      <c r="SL246" s="255"/>
      <c r="SM246" s="255"/>
      <c r="SN246" s="255"/>
    </row>
    <row r="247" spans="1:508" outlineLevel="3" x14ac:dyDescent="0.25">
      <c r="A247" s="255"/>
      <c r="B247" s="264"/>
      <c r="C247" s="449">
        <f>INT($C$29)+3</f>
        <v>4</v>
      </c>
      <c r="D247" s="280"/>
      <c r="E247" s="329">
        <f t="shared" si="1087"/>
        <v>106</v>
      </c>
      <c r="F247" s="335"/>
      <c r="G247" s="280"/>
      <c r="H247" s="551"/>
      <c r="I247" s="563" t="s">
        <v>900</v>
      </c>
      <c r="J247" s="552"/>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80">
        <f t="shared" ref="SJ247:SJ250" si="2125">SI247</f>
        <v>1.4780013704841721E-2</v>
      </c>
      <c r="SK247" s="267"/>
      <c r="SL247" s="255"/>
      <c r="SM247" s="255"/>
      <c r="SN247" s="255"/>
    </row>
    <row r="248" spans="1:508" outlineLevel="3" x14ac:dyDescent="0.25">
      <c r="A248" s="255"/>
      <c r="B248" s="264"/>
      <c r="C248" s="449">
        <f t="shared" ref="C248" si="2126">INT($C$29)+3</f>
        <v>4</v>
      </c>
      <c r="D248" s="280"/>
      <c r="E248" s="329">
        <f t="shared" si="1087"/>
        <v>107</v>
      </c>
      <c r="F248" s="335"/>
      <c r="G248" s="280"/>
      <c r="H248" s="551"/>
      <c r="I248" s="566" t="s">
        <v>906</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25">
      <c r="A249" s="255"/>
      <c r="B249" s="264"/>
      <c r="C249" s="449">
        <f>INT($C$29)+3</f>
        <v>4</v>
      </c>
      <c r="D249" s="280"/>
      <c r="E249" s="329">
        <f t="shared" si="1087"/>
        <v>108</v>
      </c>
      <c r="F249" s="335"/>
      <c r="G249" s="280"/>
      <c r="H249" s="551"/>
      <c r="I249" s="563" t="s">
        <v>898</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25">
      <c r="A250" s="255"/>
      <c r="B250" s="264"/>
      <c r="C250" s="449">
        <f>INT($C$29)+3</f>
        <v>4</v>
      </c>
      <c r="D250" s="280"/>
      <c r="E250" s="329">
        <f t="shared" si="1087"/>
        <v>109</v>
      </c>
      <c r="F250" s="335"/>
      <c r="G250" s="280"/>
      <c r="H250" s="551"/>
      <c r="I250" s="563" t="s">
        <v>899</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25">
      <c r="A251" s="255"/>
      <c r="B251" s="264"/>
      <c r="C251" s="449">
        <f>INT($C$29)+3</f>
        <v>4</v>
      </c>
      <c r="D251" s="280"/>
      <c r="E251" s="329">
        <f t="shared" si="1087"/>
        <v>110</v>
      </c>
      <c r="F251" s="335"/>
      <c r="G251" s="280"/>
      <c r="H251" s="553"/>
      <c r="I251" s="564" t="s">
        <v>900</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25">
      <c r="A252" s="255"/>
      <c r="B252" s="264"/>
      <c r="C252" s="449">
        <f>INT($C$29)+2</f>
        <v>3</v>
      </c>
      <c r="D252" s="280"/>
      <c r="E252" s="329">
        <f t="shared" si="1087"/>
        <v>111</v>
      </c>
      <c r="F252" s="335"/>
      <c r="G252" s="280"/>
      <c r="H252" s="549"/>
      <c r="I252" s="549" t="s">
        <v>596</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25">
      <c r="A253" s="255"/>
      <c r="B253" s="264"/>
      <c r="C253" s="449">
        <f t="shared" si="1607"/>
        <v>4</v>
      </c>
      <c r="D253" s="280"/>
      <c r="E253" s="329">
        <f t="shared" si="1087"/>
        <v>112</v>
      </c>
      <c r="F253" s="335"/>
      <c r="G253" s="280"/>
      <c r="H253" s="551"/>
      <c r="I253" s="551" t="s">
        <v>597</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25">
      <c r="A254" s="255"/>
      <c r="B254" s="264"/>
      <c r="C254" s="449">
        <f t="shared" si="1607"/>
        <v>4</v>
      </c>
      <c r="D254" s="280"/>
      <c r="E254" s="329">
        <f t="shared" si="1087"/>
        <v>113</v>
      </c>
      <c r="F254" s="335"/>
      <c r="G254" s="280"/>
      <c r="H254" s="551"/>
      <c r="I254" s="551" t="s">
        <v>598</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25">
      <c r="A255" s="255"/>
      <c r="B255" s="264"/>
      <c r="C255" s="449">
        <f t="shared" si="1607"/>
        <v>4</v>
      </c>
      <c r="D255" s="280"/>
      <c r="E255" s="329">
        <f t="shared" si="1087"/>
        <v>114</v>
      </c>
      <c r="F255" s="335"/>
      <c r="G255" s="280"/>
      <c r="H255" s="555"/>
      <c r="I255" s="555" t="s">
        <v>729</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25">
      <c r="A256" s="255"/>
      <c r="B256" s="264"/>
      <c r="C256" s="449">
        <f>INT($C$29)+3</f>
        <v>4</v>
      </c>
      <c r="D256" s="280"/>
      <c r="E256" s="329">
        <f t="shared" si="1087"/>
        <v>115</v>
      </c>
      <c r="F256" s="335"/>
      <c r="G256" s="280"/>
      <c r="H256" s="557"/>
      <c r="I256" s="557" t="s">
        <v>730</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25">
      <c r="A257" s="255"/>
      <c r="B257" s="264"/>
      <c r="C257" s="449">
        <f>INT($C$29)+2</f>
        <v>3</v>
      </c>
      <c r="D257" s="280"/>
      <c r="E257" s="329">
        <f t="shared" si="1087"/>
        <v>116</v>
      </c>
      <c r="F257" s="335"/>
      <c r="G257" s="280"/>
      <c r="H257" s="466"/>
      <c r="I257" s="466" t="s">
        <v>731</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25">
      <c r="A258" s="255"/>
      <c r="B258" s="264"/>
      <c r="C258" s="449">
        <f t="shared" si="1607"/>
        <v>4</v>
      </c>
      <c r="D258" s="280"/>
      <c r="E258" s="329">
        <f t="shared" si="1087"/>
        <v>117</v>
      </c>
      <c r="F258" s="335"/>
      <c r="G258" s="280"/>
      <c r="H258" s="509"/>
      <c r="I258" s="509" t="s">
        <v>732</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25">
      <c r="A259" s="255"/>
      <c r="B259" s="264"/>
      <c r="C259" s="449">
        <f>INT($C$29)+2</f>
        <v>3</v>
      </c>
      <c r="D259" s="280"/>
      <c r="E259" s="329">
        <f t="shared" si="1087"/>
        <v>118</v>
      </c>
      <c r="F259" s="335"/>
      <c r="G259" s="280"/>
      <c r="H259" s="510"/>
      <c r="I259" s="510" t="s">
        <v>733</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25">
      <c r="A260" s="255"/>
      <c r="B260" s="264"/>
      <c r="C260" s="449">
        <f>INT($C$29)+3</f>
        <v>4</v>
      </c>
      <c r="D260" s="280"/>
      <c r="E260" s="329">
        <f t="shared" si="1087"/>
        <v>119</v>
      </c>
      <c r="F260" s="335"/>
      <c r="G260" s="280"/>
      <c r="H260" s="351"/>
      <c r="I260" s="351" t="s">
        <v>734</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25">
      <c r="A261" s="255"/>
      <c r="B261" s="264"/>
      <c r="C261" s="449">
        <f>INT($C$29)+3</f>
        <v>4</v>
      </c>
      <c r="D261" s="280"/>
      <c r="E261" s="329">
        <f t="shared" si="1087"/>
        <v>120</v>
      </c>
      <c r="F261" s="335"/>
      <c r="G261" s="280"/>
      <c r="H261" s="557"/>
      <c r="I261" s="557" t="s">
        <v>735</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25">
      <c r="A262" s="255"/>
      <c r="B262" s="264"/>
      <c r="C262" s="449">
        <f>INT($C$29)+2</f>
        <v>3</v>
      </c>
      <c r="D262" s="280"/>
      <c r="E262" s="329">
        <f t="shared" si="1087"/>
        <v>121</v>
      </c>
      <c r="F262" s="335"/>
      <c r="G262" s="280"/>
      <c r="H262" s="549" t="str">
        <f>Sheep!$H$253&amp;" Merino BBT"</f>
        <v>Spr Merino BBT</v>
      </c>
      <c r="I262" s="549" t="s">
        <v>894</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25">
      <c r="A263" s="255"/>
      <c r="B263" s="264"/>
      <c r="C263" s="449">
        <f>INT($C$29)+3</f>
        <v>4</v>
      </c>
      <c r="D263" s="280"/>
      <c r="E263" s="329">
        <f t="shared" si="1087"/>
        <v>122</v>
      </c>
      <c r="F263" s="335"/>
      <c r="G263" s="280"/>
      <c r="H263" s="551"/>
      <c r="I263" s="566" t="s">
        <v>895</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25">
      <c r="A264" s="255"/>
      <c r="B264" s="264"/>
      <c r="C264" s="449">
        <f>INT($C$29)+3</f>
        <v>4</v>
      </c>
      <c r="D264" s="280"/>
      <c r="E264" s="329">
        <f t="shared" si="1087"/>
        <v>123</v>
      </c>
      <c r="F264" s="335"/>
      <c r="G264" s="280"/>
      <c r="H264" s="551"/>
      <c r="I264" s="563" t="s">
        <v>897</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25">
      <c r="A265" s="255"/>
      <c r="B265" s="264"/>
      <c r="C265" s="449">
        <f t="shared" ref="C265:C268" si="2127">INT($C$29)+3</f>
        <v>4</v>
      </c>
      <c r="D265" s="280"/>
      <c r="E265" s="329">
        <f t="shared" si="1087"/>
        <v>124</v>
      </c>
      <c r="F265" s="335"/>
      <c r="G265" s="280"/>
      <c r="H265" s="551"/>
      <c r="I265" s="566" t="s">
        <v>896</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25">
      <c r="A266" s="255"/>
      <c r="B266" s="264"/>
      <c r="C266" s="449">
        <f t="shared" si="2127"/>
        <v>4</v>
      </c>
      <c r="D266" s="280"/>
      <c r="E266" s="329">
        <f t="shared" si="1087"/>
        <v>125</v>
      </c>
      <c r="F266" s="335"/>
      <c r="G266" s="280"/>
      <c r="H266" s="551"/>
      <c r="I266" s="563" t="s">
        <v>898</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25">
      <c r="A267" s="255"/>
      <c r="B267" s="264"/>
      <c r="C267" s="449">
        <f t="shared" si="2127"/>
        <v>4</v>
      </c>
      <c r="D267" s="280"/>
      <c r="E267" s="329">
        <f t="shared" si="1087"/>
        <v>126</v>
      </c>
      <c r="F267" s="335"/>
      <c r="G267" s="280"/>
      <c r="H267" s="551"/>
      <c r="I267" s="563" t="s">
        <v>901</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25">
      <c r="A268" s="255"/>
      <c r="B268" s="264"/>
      <c r="C268" s="449">
        <f t="shared" si="2127"/>
        <v>4</v>
      </c>
      <c r="D268" s="280"/>
      <c r="E268" s="329">
        <f t="shared" si="1087"/>
        <v>127</v>
      </c>
      <c r="F268" s="335"/>
      <c r="G268" s="280"/>
      <c r="H268" s="551"/>
      <c r="I268" s="566" t="s">
        <v>902</v>
      </c>
      <c r="J268" s="552"/>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80">
        <f t="shared" si="2128"/>
        <v>-2.3721919743163227</v>
      </c>
      <c r="SK268" s="267"/>
      <c r="SL268" s="255"/>
      <c r="SM268" s="255"/>
      <c r="SN268" s="255"/>
    </row>
    <row r="269" spans="1:508" outlineLevel="3" x14ac:dyDescent="0.25">
      <c r="A269" s="255"/>
      <c r="B269" s="264"/>
      <c r="C269" s="449">
        <f>INT($C$29)+3</f>
        <v>4</v>
      </c>
      <c r="D269" s="280"/>
      <c r="E269" s="329">
        <f t="shared" si="1087"/>
        <v>128</v>
      </c>
      <c r="F269" s="335"/>
      <c r="G269" s="280"/>
      <c r="H269" s="551"/>
      <c r="I269" s="563" t="s">
        <v>898</v>
      </c>
      <c r="J269" s="552"/>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80">
        <f t="shared" si="1088"/>
        <v>-0.43467532542767451</v>
      </c>
      <c r="SK269" s="267"/>
      <c r="SL269" s="255"/>
      <c r="SM269" s="255"/>
      <c r="SN269" s="255"/>
    </row>
    <row r="270" spans="1:508" outlineLevel="3" x14ac:dyDescent="0.25">
      <c r="A270" s="255"/>
      <c r="B270" s="264"/>
      <c r="C270" s="449">
        <f>INT($C$29)+3</f>
        <v>4</v>
      </c>
      <c r="D270" s="280"/>
      <c r="E270" s="329">
        <f t="shared" si="1087"/>
        <v>129</v>
      </c>
      <c r="F270" s="335"/>
      <c r="G270" s="280"/>
      <c r="H270" s="551"/>
      <c r="I270" s="563" t="s">
        <v>899</v>
      </c>
      <c r="J270" s="552"/>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80">
        <f t="shared" si="1088"/>
        <v>0.93483586683107411</v>
      </c>
      <c r="SK270" s="267"/>
      <c r="SL270" s="255"/>
      <c r="SM270" s="255"/>
      <c r="SN270" s="255"/>
    </row>
    <row r="271" spans="1:508" outlineLevel="3" x14ac:dyDescent="0.25">
      <c r="A271" s="255"/>
      <c r="B271" s="264"/>
      <c r="C271" s="449">
        <f>INT($C$29)+3</f>
        <v>4</v>
      </c>
      <c r="D271" s="280"/>
      <c r="E271" s="329">
        <f t="shared" ref="E271:E334" si="2153">E270+1</f>
        <v>130</v>
      </c>
      <c r="F271" s="335"/>
      <c r="G271" s="280"/>
      <c r="H271" s="551"/>
      <c r="I271" s="563" t="s">
        <v>900</v>
      </c>
      <c r="J271" s="552"/>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80">
        <f t="shared" si="1088"/>
        <v>0.93483586683107411</v>
      </c>
      <c r="SK271" s="267"/>
      <c r="SL271" s="255"/>
      <c r="SM271" s="255"/>
      <c r="SN271" s="255"/>
    </row>
    <row r="272" spans="1:508" outlineLevel="3" x14ac:dyDescent="0.25">
      <c r="A272" s="255"/>
      <c r="B272" s="264"/>
      <c r="C272" s="449">
        <f t="shared" ref="C272" si="2646">INT($C$29)+3</f>
        <v>4</v>
      </c>
      <c r="D272" s="280"/>
      <c r="E272" s="329">
        <f t="shared" si="2153"/>
        <v>131</v>
      </c>
      <c r="F272" s="335"/>
      <c r="G272" s="280"/>
      <c r="H272" s="551"/>
      <c r="I272" s="566" t="s">
        <v>906</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25">
      <c r="A273" s="255"/>
      <c r="B273" s="264"/>
      <c r="C273" s="449">
        <f>INT($C$29)+3</f>
        <v>4</v>
      </c>
      <c r="D273" s="280"/>
      <c r="E273" s="329">
        <f t="shared" si="2153"/>
        <v>132</v>
      </c>
      <c r="F273" s="335"/>
      <c r="G273" s="280"/>
      <c r="H273" s="551"/>
      <c r="I273" s="563" t="s">
        <v>898</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25">
      <c r="A274" s="255"/>
      <c r="B274" s="264"/>
      <c r="C274" s="449">
        <f>INT($C$29)+3</f>
        <v>4</v>
      </c>
      <c r="D274" s="280"/>
      <c r="E274" s="329">
        <f t="shared" si="2153"/>
        <v>133</v>
      </c>
      <c r="F274" s="335"/>
      <c r="G274" s="280"/>
      <c r="H274" s="551"/>
      <c r="I274" s="563" t="s">
        <v>899</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25">
      <c r="A275" s="255"/>
      <c r="B275" s="264"/>
      <c r="C275" s="449">
        <f>INT($C$29)+3</f>
        <v>4</v>
      </c>
      <c r="D275" s="280"/>
      <c r="E275" s="329">
        <f t="shared" si="2153"/>
        <v>134</v>
      </c>
      <c r="F275" s="335"/>
      <c r="G275" s="280"/>
      <c r="H275" s="553"/>
      <c r="I275" s="564" t="s">
        <v>900</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25">
      <c r="A276" s="255"/>
      <c r="B276" s="264"/>
      <c r="C276" s="449">
        <f>INT($C$29)+2</f>
        <v>3</v>
      </c>
      <c r="D276" s="280"/>
      <c r="E276" s="329">
        <f t="shared" si="2153"/>
        <v>135</v>
      </c>
      <c r="F276" s="335"/>
      <c r="G276" s="280"/>
      <c r="H276" s="549"/>
      <c r="I276" s="549" t="s">
        <v>596</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25">
      <c r="A277" s="255"/>
      <c r="B277" s="264"/>
      <c r="C277" s="449">
        <f t="shared" si="1607"/>
        <v>4</v>
      </c>
      <c r="D277" s="280"/>
      <c r="E277" s="329">
        <f t="shared" si="2153"/>
        <v>136</v>
      </c>
      <c r="F277" s="335"/>
      <c r="G277" s="280"/>
      <c r="H277" s="551"/>
      <c r="I277" s="551" t="s">
        <v>597</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25">
      <c r="A278" s="255"/>
      <c r="B278" s="264"/>
      <c r="C278" s="449">
        <f t="shared" si="1607"/>
        <v>4</v>
      </c>
      <c r="D278" s="280"/>
      <c r="E278" s="329">
        <f t="shared" si="2153"/>
        <v>137</v>
      </c>
      <c r="F278" s="335"/>
      <c r="G278" s="280"/>
      <c r="H278" s="551"/>
      <c r="I278" s="551" t="s">
        <v>598</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25">
      <c r="A279" s="255"/>
      <c r="B279" s="264"/>
      <c r="C279" s="449">
        <f t="shared" si="1607"/>
        <v>4</v>
      </c>
      <c r="D279" s="280"/>
      <c r="E279" s="329">
        <f t="shared" si="2153"/>
        <v>138</v>
      </c>
      <c r="F279" s="335"/>
      <c r="G279" s="280"/>
      <c r="H279" s="555"/>
      <c r="I279" s="555" t="s">
        <v>729</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25">
      <c r="A280" s="255"/>
      <c r="B280" s="264"/>
      <c r="C280" s="449">
        <f>INT($C$29)+3</f>
        <v>4</v>
      </c>
      <c r="D280" s="280"/>
      <c r="E280" s="329">
        <f t="shared" si="2153"/>
        <v>139</v>
      </c>
      <c r="F280" s="335"/>
      <c r="G280" s="280"/>
      <c r="H280" s="557"/>
      <c r="I280" s="557" t="s">
        <v>730</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25">
      <c r="A281" s="255"/>
      <c r="B281" s="264"/>
      <c r="C281" s="449">
        <f>INT($C$29)+2</f>
        <v>3</v>
      </c>
      <c r="D281" s="280"/>
      <c r="E281" s="329">
        <f t="shared" si="2153"/>
        <v>140</v>
      </c>
      <c r="F281" s="335"/>
      <c r="G281" s="280"/>
      <c r="H281" s="466"/>
      <c r="I281" s="466" t="s">
        <v>731</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25">
      <c r="A282" s="255"/>
      <c r="B282" s="264"/>
      <c r="C282" s="449">
        <f t="shared" si="1607"/>
        <v>4</v>
      </c>
      <c r="D282" s="280"/>
      <c r="E282" s="329">
        <f t="shared" si="2153"/>
        <v>141</v>
      </c>
      <c r="F282" s="335"/>
      <c r="G282" s="280"/>
      <c r="H282" s="509"/>
      <c r="I282" s="509" t="s">
        <v>732</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25">
      <c r="A283" s="255"/>
      <c r="B283" s="264"/>
      <c r="C283" s="449">
        <f>INT($C$29)+2</f>
        <v>3</v>
      </c>
      <c r="D283" s="280"/>
      <c r="E283" s="329">
        <f t="shared" si="2153"/>
        <v>142</v>
      </c>
      <c r="F283" s="335"/>
      <c r="G283" s="280"/>
      <c r="H283" s="510"/>
      <c r="I283" s="510" t="s">
        <v>733</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25">
      <c r="A284" s="255"/>
      <c r="B284" s="264"/>
      <c r="C284" s="449">
        <f>INT($C$29)+3</f>
        <v>4</v>
      </c>
      <c r="D284" s="280"/>
      <c r="E284" s="329">
        <f t="shared" si="2153"/>
        <v>143</v>
      </c>
      <c r="F284" s="335"/>
      <c r="G284" s="280"/>
      <c r="H284" s="351"/>
      <c r="I284" s="351" t="s">
        <v>734</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25">
      <c r="A285" s="255"/>
      <c r="B285" s="264"/>
      <c r="C285" s="449">
        <f>INT($C$29)+3</f>
        <v>4</v>
      </c>
      <c r="D285" s="280"/>
      <c r="E285" s="329">
        <f t="shared" si="2153"/>
        <v>144</v>
      </c>
      <c r="F285" s="335"/>
      <c r="G285" s="280"/>
      <c r="H285" s="557"/>
      <c r="I285" s="557" t="s">
        <v>735</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25">
      <c r="A286" s="255"/>
      <c r="B286" s="264"/>
      <c r="C286" s="449">
        <f>INT($C$29)+2</f>
        <v>3</v>
      </c>
      <c r="D286" s="280"/>
      <c r="E286" s="329">
        <f t="shared" si="2153"/>
        <v>145</v>
      </c>
      <c r="F286" s="335"/>
      <c r="G286" s="280"/>
      <c r="H286" s="549" t="str">
        <f>Sheep!$H$251&amp;" Maternal"</f>
        <v>Aut Maternal</v>
      </c>
      <c r="I286" s="549" t="s">
        <v>894</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25">
      <c r="A287" s="255"/>
      <c r="B287" s="264"/>
      <c r="C287" s="449">
        <f>INT($C$29)+3</f>
        <v>4</v>
      </c>
      <c r="D287" s="280"/>
      <c r="E287" s="329">
        <f t="shared" si="2153"/>
        <v>146</v>
      </c>
      <c r="F287" s="335"/>
      <c r="G287" s="280"/>
      <c r="H287" s="551"/>
      <c r="I287" s="566" t="s">
        <v>895</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25">
      <c r="A288" s="255"/>
      <c r="B288" s="264"/>
      <c r="C288" s="449">
        <f>INT($C$29)+3</f>
        <v>4</v>
      </c>
      <c r="D288" s="280"/>
      <c r="E288" s="329">
        <f t="shared" si="2153"/>
        <v>147</v>
      </c>
      <c r="F288" s="335"/>
      <c r="G288" s="280"/>
      <c r="H288" s="551"/>
      <c r="I288" s="563" t="s">
        <v>897</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25">
      <c r="A289" s="255"/>
      <c r="B289" s="264"/>
      <c r="C289" s="449">
        <f t="shared" ref="C289:C292" si="2648">INT($C$29)+3</f>
        <v>4</v>
      </c>
      <c r="D289" s="280"/>
      <c r="E289" s="329">
        <f t="shared" si="2153"/>
        <v>148</v>
      </c>
      <c r="F289" s="335"/>
      <c r="G289" s="280"/>
      <c r="H289" s="551"/>
      <c r="I289" s="566" t="s">
        <v>896</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25">
      <c r="A290" s="255"/>
      <c r="B290" s="264"/>
      <c r="C290" s="449">
        <f t="shared" si="2648"/>
        <v>4</v>
      </c>
      <c r="D290" s="280"/>
      <c r="E290" s="329">
        <f t="shared" si="2153"/>
        <v>149</v>
      </c>
      <c r="F290" s="335"/>
      <c r="G290" s="280"/>
      <c r="H290" s="551"/>
      <c r="I290" s="563" t="s">
        <v>898</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25">
      <c r="A291" s="255"/>
      <c r="B291" s="264"/>
      <c r="C291" s="449">
        <f t="shared" si="2648"/>
        <v>4</v>
      </c>
      <c r="D291" s="280"/>
      <c r="E291" s="329">
        <f t="shared" si="2153"/>
        <v>150</v>
      </c>
      <c r="F291" s="335"/>
      <c r="G291" s="280"/>
      <c r="H291" s="551"/>
      <c r="I291" s="563" t="s">
        <v>901</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25">
      <c r="A292" s="255"/>
      <c r="B292" s="264"/>
      <c r="C292" s="449">
        <f t="shared" si="2648"/>
        <v>4</v>
      </c>
      <c r="D292" s="280"/>
      <c r="E292" s="329">
        <f t="shared" si="2153"/>
        <v>151</v>
      </c>
      <c r="F292" s="335"/>
      <c r="G292" s="280"/>
      <c r="H292" s="551"/>
      <c r="I292" s="566" t="s">
        <v>902</v>
      </c>
      <c r="J292" s="552"/>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80">
        <f t="shared" si="2647"/>
        <v>0.81509689852154743</v>
      </c>
      <c r="SK292" s="267"/>
      <c r="SL292" s="255"/>
      <c r="SM292" s="255"/>
      <c r="SN292" s="255"/>
    </row>
    <row r="293" spans="1:508" outlineLevel="3" x14ac:dyDescent="0.25">
      <c r="A293" s="255"/>
      <c r="B293" s="264"/>
      <c r="C293" s="449">
        <f>INT($C$29)+3</f>
        <v>4</v>
      </c>
      <c r="D293" s="280"/>
      <c r="E293" s="329">
        <f t="shared" si="2153"/>
        <v>152</v>
      </c>
      <c r="F293" s="335"/>
      <c r="G293" s="280"/>
      <c r="H293" s="551"/>
      <c r="I293" s="563" t="s">
        <v>898</v>
      </c>
      <c r="J293" s="552"/>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80">
        <f t="shared" si="2647"/>
        <v>7.9725595207808198E-2</v>
      </c>
      <c r="SK293" s="267"/>
      <c r="SL293" s="255"/>
      <c r="SM293" s="255"/>
      <c r="SN293" s="255"/>
    </row>
    <row r="294" spans="1:508" outlineLevel="3" x14ac:dyDescent="0.25">
      <c r="A294" s="255"/>
      <c r="B294" s="264"/>
      <c r="C294" s="449">
        <f>INT($C$29)+3</f>
        <v>4</v>
      </c>
      <c r="D294" s="280"/>
      <c r="E294" s="329">
        <f t="shared" si="2153"/>
        <v>153</v>
      </c>
      <c r="F294" s="335"/>
      <c r="G294" s="280"/>
      <c r="H294" s="551"/>
      <c r="I294" s="563" t="s">
        <v>899</v>
      </c>
      <c r="J294" s="552"/>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80">
        <f t="shared" si="2647"/>
        <v>0.16762984504368639</v>
      </c>
      <c r="SK294" s="267"/>
      <c r="SL294" s="255"/>
      <c r="SM294" s="255"/>
      <c r="SN294" s="255"/>
    </row>
    <row r="295" spans="1:508" outlineLevel="3" x14ac:dyDescent="0.25">
      <c r="A295" s="255"/>
      <c r="B295" s="264"/>
      <c r="C295" s="449">
        <f>INT($C$29)+3</f>
        <v>4</v>
      </c>
      <c r="D295" s="280"/>
      <c r="E295" s="329">
        <f t="shared" si="2153"/>
        <v>154</v>
      </c>
      <c r="F295" s="335"/>
      <c r="G295" s="280"/>
      <c r="H295" s="551"/>
      <c r="I295" s="563" t="s">
        <v>900</v>
      </c>
      <c r="J295" s="552"/>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80">
        <f t="shared" ref="SJ295:SJ298" si="3165">SI295</f>
        <v>0.16762984504368639</v>
      </c>
      <c r="SK295" s="267"/>
      <c r="SL295" s="255"/>
      <c r="SM295" s="255"/>
      <c r="SN295" s="255"/>
    </row>
    <row r="296" spans="1:508" outlineLevel="3" x14ac:dyDescent="0.25">
      <c r="A296" s="255"/>
      <c r="B296" s="264"/>
      <c r="C296" s="449">
        <f t="shared" ref="C296" si="3166">INT($C$29)+3</f>
        <v>4</v>
      </c>
      <c r="D296" s="280"/>
      <c r="E296" s="329">
        <f t="shared" si="2153"/>
        <v>155</v>
      </c>
      <c r="F296" s="335"/>
      <c r="G296" s="280"/>
      <c r="H296" s="551"/>
      <c r="I296" s="566" t="s">
        <v>906</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25">
      <c r="A297" s="255"/>
      <c r="B297" s="264"/>
      <c r="C297" s="449">
        <f>INT($C$29)+3</f>
        <v>4</v>
      </c>
      <c r="D297" s="280"/>
      <c r="E297" s="329">
        <f t="shared" si="2153"/>
        <v>156</v>
      </c>
      <c r="F297" s="335"/>
      <c r="G297" s="280"/>
      <c r="H297" s="551"/>
      <c r="I297" s="563" t="s">
        <v>898</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25">
      <c r="A298" s="255"/>
      <c r="B298" s="264"/>
      <c r="C298" s="449">
        <f>INT($C$29)+3</f>
        <v>4</v>
      </c>
      <c r="D298" s="280"/>
      <c r="E298" s="329">
        <f t="shared" si="2153"/>
        <v>157</v>
      </c>
      <c r="F298" s="335"/>
      <c r="G298" s="280"/>
      <c r="H298" s="551"/>
      <c r="I298" s="563" t="s">
        <v>899</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25">
      <c r="A299" s="255"/>
      <c r="B299" s="264"/>
      <c r="C299" s="449">
        <f>INT($C$29)+3</f>
        <v>4</v>
      </c>
      <c r="D299" s="280"/>
      <c r="E299" s="329">
        <f t="shared" si="2153"/>
        <v>158</v>
      </c>
      <c r="F299" s="335"/>
      <c r="G299" s="280"/>
      <c r="H299" s="553"/>
      <c r="I299" s="564" t="s">
        <v>900</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25">
      <c r="A300" s="255"/>
      <c r="B300" s="264"/>
      <c r="C300" s="449">
        <f>INT($C$29)+2</f>
        <v>3</v>
      </c>
      <c r="D300" s="280"/>
      <c r="E300" s="329">
        <f t="shared" si="2153"/>
        <v>159</v>
      </c>
      <c r="F300" s="335"/>
      <c r="G300" s="280"/>
      <c r="H300" s="549"/>
      <c r="I300" s="549" t="s">
        <v>596</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25">
      <c r="A301" s="255"/>
      <c r="B301" s="264"/>
      <c r="C301" s="449">
        <f>INT($C$29)+3</f>
        <v>4</v>
      </c>
      <c r="D301" s="280"/>
      <c r="E301" s="329">
        <f t="shared" si="2153"/>
        <v>160</v>
      </c>
      <c r="F301" s="335"/>
      <c r="G301" s="280"/>
      <c r="H301" s="551"/>
      <c r="I301" s="551" t="s">
        <v>597</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25">
      <c r="A302" s="255"/>
      <c r="B302" s="264"/>
      <c r="C302" s="449">
        <f>INT($C$29)+3</f>
        <v>4</v>
      </c>
      <c r="D302" s="280"/>
      <c r="E302" s="329">
        <f t="shared" si="2153"/>
        <v>161</v>
      </c>
      <c r="F302" s="335"/>
      <c r="G302" s="280"/>
      <c r="H302" s="551"/>
      <c r="I302" s="551" t="s">
        <v>598</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25">
      <c r="A303" s="255"/>
      <c r="B303" s="264"/>
      <c r="C303" s="449">
        <f>INT($C$29)+3</f>
        <v>4</v>
      </c>
      <c r="D303" s="280"/>
      <c r="E303" s="329">
        <f t="shared" si="2153"/>
        <v>162</v>
      </c>
      <c r="F303" s="335"/>
      <c r="G303" s="280"/>
      <c r="H303" s="555"/>
      <c r="I303" s="555" t="s">
        <v>729</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25">
      <c r="A304" s="255"/>
      <c r="B304" s="264"/>
      <c r="C304" s="449">
        <f>INT($C$29)+2</f>
        <v>3</v>
      </c>
      <c r="D304" s="280"/>
      <c r="E304" s="329">
        <f t="shared" si="2153"/>
        <v>163</v>
      </c>
      <c r="F304" s="335"/>
      <c r="G304" s="280"/>
      <c r="H304" s="557"/>
      <c r="I304" s="557" t="s">
        <v>730</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25">
      <c r="A305" s="255"/>
      <c r="B305" s="264"/>
      <c r="C305" s="449">
        <f>INT($C$29)+2</f>
        <v>3</v>
      </c>
      <c r="D305" s="280"/>
      <c r="E305" s="329">
        <f t="shared" si="2153"/>
        <v>164</v>
      </c>
      <c r="F305" s="335"/>
      <c r="G305" s="280"/>
      <c r="H305" s="466"/>
      <c r="I305" s="466" t="s">
        <v>731</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25">
      <c r="A306" s="255"/>
      <c r="B306" s="264"/>
      <c r="C306" s="449">
        <f t="shared" ref="C306:C354" si="3167">INT($C$29)+3</f>
        <v>4</v>
      </c>
      <c r="D306" s="280"/>
      <c r="E306" s="329">
        <f t="shared" si="2153"/>
        <v>165</v>
      </c>
      <c r="F306" s="335"/>
      <c r="G306" s="280"/>
      <c r="H306" s="509"/>
      <c r="I306" s="509" t="s">
        <v>732</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25">
      <c r="A307" s="255"/>
      <c r="B307" s="264"/>
      <c r="C307" s="449">
        <f>INT($C$29)+2</f>
        <v>3</v>
      </c>
      <c r="D307" s="280"/>
      <c r="E307" s="329">
        <f t="shared" si="2153"/>
        <v>166</v>
      </c>
      <c r="F307" s="335"/>
      <c r="G307" s="280"/>
      <c r="H307" s="510"/>
      <c r="I307" s="510" t="s">
        <v>733</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25">
      <c r="A308" s="255"/>
      <c r="B308" s="264"/>
      <c r="C308" s="449">
        <f>INT($C$29)+3</f>
        <v>4</v>
      </c>
      <c r="D308" s="280"/>
      <c r="E308" s="329">
        <f t="shared" si="2153"/>
        <v>167</v>
      </c>
      <c r="F308" s="335"/>
      <c r="G308" s="280"/>
      <c r="H308" s="351"/>
      <c r="I308" s="351" t="s">
        <v>734</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25">
      <c r="A309" s="255"/>
      <c r="B309" s="264"/>
      <c r="C309" s="449">
        <f>INT($C$29)+2</f>
        <v>3</v>
      </c>
      <c r="D309" s="280"/>
      <c r="E309" s="329">
        <f t="shared" si="2153"/>
        <v>168</v>
      </c>
      <c r="F309" s="335"/>
      <c r="G309" s="280"/>
      <c r="H309" s="557"/>
      <c r="I309" s="557" t="s">
        <v>735</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25">
      <c r="A310" s="255"/>
      <c r="B310" s="264"/>
      <c r="C310" s="449">
        <f>INT($C$29)+2</f>
        <v>3</v>
      </c>
      <c r="D310" s="280"/>
      <c r="E310" s="329">
        <f t="shared" si="2153"/>
        <v>169</v>
      </c>
      <c r="F310" s="335"/>
      <c r="G310" s="280"/>
      <c r="H310" s="549" t="str">
        <f>Sheep!$H$252&amp;" Maternal"</f>
        <v>Win Maternal</v>
      </c>
      <c r="I310" s="549" t="s">
        <v>894</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25">
      <c r="A311" s="255"/>
      <c r="B311" s="264"/>
      <c r="C311" s="449">
        <f>INT($C$29)+3</f>
        <v>4</v>
      </c>
      <c r="D311" s="280"/>
      <c r="E311" s="329">
        <f t="shared" si="2153"/>
        <v>170</v>
      </c>
      <c r="F311" s="335"/>
      <c r="G311" s="280"/>
      <c r="H311" s="551"/>
      <c r="I311" s="566" t="s">
        <v>895</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25">
      <c r="A312" s="255"/>
      <c r="B312" s="264"/>
      <c r="C312" s="449">
        <f>INT($C$29)+3</f>
        <v>4</v>
      </c>
      <c r="D312" s="280"/>
      <c r="E312" s="329">
        <f t="shared" si="2153"/>
        <v>171</v>
      </c>
      <c r="F312" s="335"/>
      <c r="G312" s="280"/>
      <c r="H312" s="551"/>
      <c r="I312" s="563" t="s">
        <v>897</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25">
      <c r="A313" s="255"/>
      <c r="B313" s="264"/>
      <c r="C313" s="449">
        <f t="shared" ref="C313:C316" si="3168">INT($C$29)+3</f>
        <v>4</v>
      </c>
      <c r="D313" s="280"/>
      <c r="E313" s="329">
        <f t="shared" si="2153"/>
        <v>172</v>
      </c>
      <c r="F313" s="335"/>
      <c r="G313" s="280"/>
      <c r="H313" s="551"/>
      <c r="I313" s="566" t="s">
        <v>896</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25">
      <c r="A314" s="255"/>
      <c r="B314" s="264"/>
      <c r="C314" s="449">
        <f t="shared" si="3168"/>
        <v>4</v>
      </c>
      <c r="D314" s="280"/>
      <c r="E314" s="329">
        <f t="shared" si="2153"/>
        <v>173</v>
      </c>
      <c r="F314" s="335"/>
      <c r="G314" s="280"/>
      <c r="H314" s="551"/>
      <c r="I314" s="563" t="s">
        <v>898</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25">
      <c r="A315" s="255"/>
      <c r="B315" s="264"/>
      <c r="C315" s="449">
        <f t="shared" si="3168"/>
        <v>4</v>
      </c>
      <c r="D315" s="280"/>
      <c r="E315" s="329">
        <f t="shared" si="2153"/>
        <v>174</v>
      </c>
      <c r="F315" s="335"/>
      <c r="G315" s="280"/>
      <c r="H315" s="551"/>
      <c r="I315" s="563" t="s">
        <v>901</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25">
      <c r="A316" s="255"/>
      <c r="B316" s="264"/>
      <c r="C316" s="449">
        <f t="shared" si="3168"/>
        <v>4</v>
      </c>
      <c r="D316" s="280"/>
      <c r="E316" s="329">
        <f t="shared" si="2153"/>
        <v>175</v>
      </c>
      <c r="F316" s="335"/>
      <c r="G316" s="280"/>
      <c r="H316" s="551"/>
      <c r="I316" s="566" t="s">
        <v>902</v>
      </c>
      <c r="J316" s="552"/>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80">
        <f t="shared" si="3169"/>
        <v>-1.7557299013803576</v>
      </c>
      <c r="SK316" s="267"/>
      <c r="SL316" s="255"/>
      <c r="SM316" s="255"/>
      <c r="SN316" s="255"/>
    </row>
    <row r="317" spans="1:508" outlineLevel="3" x14ac:dyDescent="0.25">
      <c r="A317" s="255"/>
      <c r="B317" s="264"/>
      <c r="C317" s="449">
        <f>INT($C$29)+3</f>
        <v>4</v>
      </c>
      <c r="D317" s="280"/>
      <c r="E317" s="329">
        <f t="shared" si="2153"/>
        <v>176</v>
      </c>
      <c r="F317" s="335"/>
      <c r="G317" s="280"/>
      <c r="H317" s="551"/>
      <c r="I317" s="563" t="s">
        <v>898</v>
      </c>
      <c r="J317" s="552"/>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80">
        <f t="shared" si="2647"/>
        <v>-0.86030123341840081</v>
      </c>
      <c r="SK317" s="267"/>
      <c r="SL317" s="255"/>
      <c r="SM317" s="255"/>
      <c r="SN317" s="255"/>
    </row>
    <row r="318" spans="1:508" outlineLevel="3" x14ac:dyDescent="0.25">
      <c r="A318" s="255"/>
      <c r="B318" s="264"/>
      <c r="C318" s="449">
        <f>INT($C$29)+3</f>
        <v>4</v>
      </c>
      <c r="D318" s="280"/>
      <c r="E318" s="329">
        <f t="shared" si="2153"/>
        <v>177</v>
      </c>
      <c r="F318" s="335"/>
      <c r="G318" s="280"/>
      <c r="H318" s="551"/>
      <c r="I318" s="563" t="s">
        <v>899</v>
      </c>
      <c r="J318" s="552"/>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80">
        <f t="shared" si="2647"/>
        <v>2.9256711236990016</v>
      </c>
      <c r="SK318" s="267"/>
      <c r="SL318" s="255"/>
      <c r="SM318" s="255"/>
      <c r="SN318" s="255"/>
    </row>
    <row r="319" spans="1:508" outlineLevel="3" x14ac:dyDescent="0.25">
      <c r="A319" s="255"/>
      <c r="B319" s="264"/>
      <c r="C319" s="449">
        <f>INT($C$29)+3</f>
        <v>4</v>
      </c>
      <c r="D319" s="280"/>
      <c r="E319" s="329">
        <f t="shared" si="2153"/>
        <v>178</v>
      </c>
      <c r="F319" s="335"/>
      <c r="G319" s="280"/>
      <c r="H319" s="551"/>
      <c r="I319" s="563" t="s">
        <v>900</v>
      </c>
      <c r="J319" s="552"/>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80">
        <f t="shared" si="2647"/>
        <v>2.9256711236990016</v>
      </c>
      <c r="SK319" s="267"/>
      <c r="SL319" s="255"/>
      <c r="SM319" s="255"/>
      <c r="SN319" s="255"/>
    </row>
    <row r="320" spans="1:508" outlineLevel="3" x14ac:dyDescent="0.25">
      <c r="A320" s="255"/>
      <c r="B320" s="264"/>
      <c r="C320" s="449">
        <f t="shared" ref="C320" si="3686">INT($C$29)+3</f>
        <v>4</v>
      </c>
      <c r="D320" s="280"/>
      <c r="E320" s="329">
        <f t="shared" si="2153"/>
        <v>179</v>
      </c>
      <c r="F320" s="335"/>
      <c r="G320" s="280"/>
      <c r="H320" s="551"/>
      <c r="I320" s="566" t="s">
        <v>906</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25">
      <c r="A321" s="255"/>
      <c r="B321" s="264"/>
      <c r="C321" s="449">
        <f>INT($C$29)+3</f>
        <v>4</v>
      </c>
      <c r="D321" s="280"/>
      <c r="E321" s="329">
        <f t="shared" si="2153"/>
        <v>180</v>
      </c>
      <c r="F321" s="335"/>
      <c r="G321" s="280"/>
      <c r="H321" s="551"/>
      <c r="I321" s="563" t="s">
        <v>898</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25">
      <c r="A322" s="255"/>
      <c r="B322" s="264"/>
      <c r="C322" s="449">
        <f>INT($C$29)+3</f>
        <v>4</v>
      </c>
      <c r="D322" s="280"/>
      <c r="E322" s="329">
        <f t="shared" si="2153"/>
        <v>181</v>
      </c>
      <c r="F322" s="335"/>
      <c r="G322" s="280"/>
      <c r="H322" s="551"/>
      <c r="I322" s="563" t="s">
        <v>899</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25">
      <c r="A323" s="255"/>
      <c r="B323" s="264"/>
      <c r="C323" s="449">
        <f>INT($C$29)+3</f>
        <v>4</v>
      </c>
      <c r="D323" s="280"/>
      <c r="E323" s="329">
        <f t="shared" si="2153"/>
        <v>182</v>
      </c>
      <c r="F323" s="335"/>
      <c r="G323" s="280"/>
      <c r="H323" s="553"/>
      <c r="I323" s="564" t="s">
        <v>900</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25">
      <c r="A324" s="255"/>
      <c r="B324" s="264"/>
      <c r="C324" s="449">
        <f>INT($C$29)+2</f>
        <v>3</v>
      </c>
      <c r="D324" s="280"/>
      <c r="E324" s="329">
        <f t="shared" si="2153"/>
        <v>183</v>
      </c>
      <c r="F324" s="335"/>
      <c r="G324" s="280"/>
      <c r="H324" s="549"/>
      <c r="I324" s="549" t="s">
        <v>596</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25">
      <c r="A325" s="255"/>
      <c r="B325" s="264"/>
      <c r="C325" s="449">
        <f t="shared" si="3167"/>
        <v>4</v>
      </c>
      <c r="D325" s="280"/>
      <c r="E325" s="329">
        <f t="shared" si="2153"/>
        <v>184</v>
      </c>
      <c r="F325" s="335"/>
      <c r="G325" s="280"/>
      <c r="H325" s="551"/>
      <c r="I325" s="551" t="s">
        <v>597</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25">
      <c r="A326" s="255"/>
      <c r="B326" s="264"/>
      <c r="C326" s="449">
        <f t="shared" si="3167"/>
        <v>4</v>
      </c>
      <c r="D326" s="280"/>
      <c r="E326" s="329">
        <f t="shared" si="2153"/>
        <v>185</v>
      </c>
      <c r="F326" s="335"/>
      <c r="G326" s="280"/>
      <c r="H326" s="551"/>
      <c r="I326" s="551" t="s">
        <v>598</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25">
      <c r="A327" s="255"/>
      <c r="B327" s="264"/>
      <c r="C327" s="449">
        <f t="shared" si="3167"/>
        <v>4</v>
      </c>
      <c r="D327" s="280"/>
      <c r="E327" s="329">
        <f t="shared" si="2153"/>
        <v>186</v>
      </c>
      <c r="F327" s="335"/>
      <c r="G327" s="280"/>
      <c r="H327" s="555"/>
      <c r="I327" s="555" t="s">
        <v>729</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25">
      <c r="A328" s="255"/>
      <c r="B328" s="264"/>
      <c r="C328" s="449">
        <f>INT($C$29)+3</f>
        <v>4</v>
      </c>
      <c r="D328" s="280"/>
      <c r="E328" s="329">
        <f t="shared" si="2153"/>
        <v>187</v>
      </c>
      <c r="F328" s="335"/>
      <c r="G328" s="280"/>
      <c r="H328" s="557"/>
      <c r="I328" s="557" t="s">
        <v>730</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25">
      <c r="A329" s="255"/>
      <c r="B329" s="264"/>
      <c r="C329" s="449">
        <f>INT($C$29)+2</f>
        <v>3</v>
      </c>
      <c r="D329" s="280"/>
      <c r="E329" s="329">
        <f t="shared" si="2153"/>
        <v>188</v>
      </c>
      <c r="F329" s="335"/>
      <c r="G329" s="280"/>
      <c r="H329" s="466"/>
      <c r="I329" s="466" t="s">
        <v>731</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25">
      <c r="A330" s="255"/>
      <c r="B330" s="264"/>
      <c r="C330" s="449">
        <f t="shared" si="3167"/>
        <v>4</v>
      </c>
      <c r="D330" s="280"/>
      <c r="E330" s="329">
        <f t="shared" si="2153"/>
        <v>189</v>
      </c>
      <c r="F330" s="335"/>
      <c r="G330" s="280"/>
      <c r="H330" s="509"/>
      <c r="I330" s="509" t="s">
        <v>732</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25">
      <c r="A331" s="255"/>
      <c r="B331" s="264"/>
      <c r="C331" s="449">
        <f>INT($C$29)+2</f>
        <v>3</v>
      </c>
      <c r="D331" s="280"/>
      <c r="E331" s="329">
        <f t="shared" si="2153"/>
        <v>190</v>
      </c>
      <c r="F331" s="335"/>
      <c r="G331" s="280"/>
      <c r="H331" s="510"/>
      <c r="I331" s="510" t="s">
        <v>733</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25">
      <c r="A332" s="255"/>
      <c r="B332" s="264"/>
      <c r="C332" s="449">
        <f>INT($C$29)+3</f>
        <v>4</v>
      </c>
      <c r="D332" s="280"/>
      <c r="E332" s="329">
        <f t="shared" si="2153"/>
        <v>191</v>
      </c>
      <c r="F332" s="335"/>
      <c r="G332" s="280"/>
      <c r="H332" s="351"/>
      <c r="I332" s="351" t="s">
        <v>734</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25">
      <c r="A333" s="255"/>
      <c r="B333" s="264"/>
      <c r="C333" s="449">
        <f>INT($C$29)+3</f>
        <v>4</v>
      </c>
      <c r="D333" s="280"/>
      <c r="E333" s="329">
        <f t="shared" si="2153"/>
        <v>192</v>
      </c>
      <c r="F333" s="335"/>
      <c r="G333" s="280"/>
      <c r="H333" s="557"/>
      <c r="I333" s="557" t="s">
        <v>735</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25">
      <c r="A334" s="255"/>
      <c r="B334" s="264"/>
      <c r="C334" s="449">
        <f>INT($C$29)+2</f>
        <v>3</v>
      </c>
      <c r="D334" s="280"/>
      <c r="E334" s="329">
        <f t="shared" si="2153"/>
        <v>193</v>
      </c>
      <c r="F334" s="335"/>
      <c r="G334" s="280"/>
      <c r="H334" s="549" t="str">
        <f>Sheep!$H$253&amp;" Maternal"</f>
        <v>Spr Maternal</v>
      </c>
      <c r="I334" s="549" t="s">
        <v>894</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25">
      <c r="A335" s="255"/>
      <c r="B335" s="264"/>
      <c r="C335" s="449">
        <f>INT($C$29)+3</f>
        <v>4</v>
      </c>
      <c r="D335" s="280"/>
      <c r="E335" s="329">
        <f t="shared" ref="E335:E357" si="3688">E334+1</f>
        <v>194</v>
      </c>
      <c r="F335" s="335"/>
      <c r="G335" s="280"/>
      <c r="H335" s="551"/>
      <c r="I335" s="566" t="s">
        <v>895</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25">
      <c r="A336" s="255"/>
      <c r="B336" s="264"/>
      <c r="C336" s="449">
        <f>INT($C$29)+3</f>
        <v>4</v>
      </c>
      <c r="D336" s="280"/>
      <c r="E336" s="329">
        <f t="shared" si="3688"/>
        <v>195</v>
      </c>
      <c r="F336" s="335"/>
      <c r="G336" s="280"/>
      <c r="H336" s="551"/>
      <c r="I336" s="563" t="s">
        <v>897</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25">
      <c r="A337" s="255"/>
      <c r="B337" s="264"/>
      <c r="C337" s="449">
        <f t="shared" ref="C337:C344" si="3689">INT($C$29)+3</f>
        <v>4</v>
      </c>
      <c r="D337" s="280"/>
      <c r="E337" s="329">
        <f t="shared" si="3688"/>
        <v>196</v>
      </c>
      <c r="F337" s="335"/>
      <c r="G337" s="280"/>
      <c r="H337" s="551"/>
      <c r="I337" s="566" t="s">
        <v>896</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25">
      <c r="A338" s="255"/>
      <c r="B338" s="264"/>
      <c r="C338" s="449">
        <f t="shared" si="3689"/>
        <v>4</v>
      </c>
      <c r="D338" s="280"/>
      <c r="E338" s="329">
        <f t="shared" si="3688"/>
        <v>197</v>
      </c>
      <c r="F338" s="335"/>
      <c r="G338" s="280"/>
      <c r="H338" s="551"/>
      <c r="I338" s="563" t="s">
        <v>898</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25">
      <c r="A339" s="255"/>
      <c r="B339" s="264"/>
      <c r="C339" s="449">
        <f t="shared" si="3689"/>
        <v>4</v>
      </c>
      <c r="D339" s="280"/>
      <c r="E339" s="329">
        <f t="shared" si="3688"/>
        <v>198</v>
      </c>
      <c r="F339" s="335"/>
      <c r="G339" s="280"/>
      <c r="H339" s="551"/>
      <c r="I339" s="563" t="s">
        <v>901</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25">
      <c r="A340" s="255"/>
      <c r="B340" s="264"/>
      <c r="C340" s="449">
        <f t="shared" si="3689"/>
        <v>4</v>
      </c>
      <c r="D340" s="280"/>
      <c r="E340" s="329">
        <f t="shared" si="3688"/>
        <v>199</v>
      </c>
      <c r="F340" s="335"/>
      <c r="G340" s="280"/>
      <c r="H340" s="551"/>
      <c r="I340" s="566" t="s">
        <v>902</v>
      </c>
      <c r="J340" s="552"/>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80">
        <f t="shared" ref="SJ340:SJ342" si="3698">SI340</f>
        <v>-2.9998825255190136</v>
      </c>
      <c r="SK340" s="267"/>
      <c r="SL340" s="255"/>
      <c r="SM340" s="255"/>
      <c r="SN340" s="255"/>
    </row>
    <row r="341" spans="1:508" outlineLevel="3" x14ac:dyDescent="0.25">
      <c r="A341" s="255"/>
      <c r="B341" s="264"/>
      <c r="C341" s="449">
        <f>INT($C$29)+3</f>
        <v>4</v>
      </c>
      <c r="D341" s="280"/>
      <c r="E341" s="329">
        <f t="shared" si="3688"/>
        <v>200</v>
      </c>
      <c r="F341" s="335"/>
      <c r="G341" s="280"/>
      <c r="H341" s="551"/>
      <c r="I341" s="563" t="s">
        <v>898</v>
      </c>
      <c r="J341" s="552"/>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80">
        <f t="shared" si="3698"/>
        <v>-1.7968867427760973</v>
      </c>
      <c r="SK341" s="267"/>
      <c r="SL341" s="255"/>
      <c r="SM341" s="255"/>
      <c r="SN341" s="255"/>
    </row>
    <row r="342" spans="1:508" outlineLevel="3" x14ac:dyDescent="0.25">
      <c r="A342" s="255"/>
      <c r="B342" s="264"/>
      <c r="C342" s="449">
        <f>INT($C$29)+3</f>
        <v>4</v>
      </c>
      <c r="D342" s="280"/>
      <c r="E342" s="329">
        <f t="shared" si="3688"/>
        <v>201</v>
      </c>
      <c r="F342" s="335"/>
      <c r="G342" s="280"/>
      <c r="H342" s="551"/>
      <c r="I342" s="563" t="s">
        <v>899</v>
      </c>
      <c r="J342" s="552"/>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80">
        <f t="shared" si="3698"/>
        <v>-6.7790507756432916E-2</v>
      </c>
      <c r="SK342" s="267"/>
      <c r="SL342" s="255"/>
      <c r="SM342" s="255"/>
      <c r="SN342" s="255"/>
    </row>
    <row r="343" spans="1:508" outlineLevel="3" x14ac:dyDescent="0.25">
      <c r="A343" s="255"/>
      <c r="B343" s="264"/>
      <c r="C343" s="449">
        <f>INT($C$29)+3</f>
        <v>4</v>
      </c>
      <c r="D343" s="280"/>
      <c r="E343" s="329">
        <f t="shared" si="3688"/>
        <v>202</v>
      </c>
      <c r="F343" s="335"/>
      <c r="G343" s="280"/>
      <c r="H343" s="551"/>
      <c r="I343" s="563" t="s">
        <v>900</v>
      </c>
      <c r="J343" s="552"/>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80">
        <f t="shared" ref="SJ343" si="4207">SI343</f>
        <v>-6.7790507756432916E-2</v>
      </c>
      <c r="SK343" s="267"/>
      <c r="SL343" s="255"/>
      <c r="SM343" s="255"/>
      <c r="SN343" s="255"/>
    </row>
    <row r="344" spans="1:508" outlineLevel="3" x14ac:dyDescent="0.25">
      <c r="A344" s="255"/>
      <c r="B344" s="264"/>
      <c r="C344" s="449">
        <f t="shared" si="3689"/>
        <v>4</v>
      </c>
      <c r="D344" s="280"/>
      <c r="E344" s="329">
        <f t="shared" si="3688"/>
        <v>203</v>
      </c>
      <c r="F344" s="335"/>
      <c r="G344" s="280"/>
      <c r="H344" s="551"/>
      <c r="I344" s="566" t="s">
        <v>906</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25">
      <c r="A345" s="255"/>
      <c r="B345" s="264"/>
      <c r="C345" s="449">
        <f>INT($C$29)+3</f>
        <v>4</v>
      </c>
      <c r="D345" s="280"/>
      <c r="E345" s="329">
        <f t="shared" si="3688"/>
        <v>204</v>
      </c>
      <c r="F345" s="335"/>
      <c r="G345" s="280"/>
      <c r="H345" s="551"/>
      <c r="I345" s="563" t="s">
        <v>898</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25">
      <c r="A346" s="255"/>
      <c r="B346" s="264"/>
      <c r="C346" s="449">
        <f>INT($C$29)+3</f>
        <v>4</v>
      </c>
      <c r="D346" s="280"/>
      <c r="E346" s="329">
        <f t="shared" si="3688"/>
        <v>205</v>
      </c>
      <c r="F346" s="335"/>
      <c r="G346" s="280"/>
      <c r="H346" s="551"/>
      <c r="I346" s="563" t="s">
        <v>899</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25">
      <c r="A347" s="255"/>
      <c r="B347" s="264"/>
      <c r="C347" s="449">
        <f>INT($C$29)+3</f>
        <v>4</v>
      </c>
      <c r="D347" s="280"/>
      <c r="E347" s="329">
        <f t="shared" si="3688"/>
        <v>206</v>
      </c>
      <c r="F347" s="335"/>
      <c r="G347" s="280"/>
      <c r="H347" s="553"/>
      <c r="I347" s="564" t="s">
        <v>900</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25">
      <c r="A348" s="255"/>
      <c r="B348" s="264"/>
      <c r="C348" s="449">
        <f>INT($C$29)+2</f>
        <v>3</v>
      </c>
      <c r="D348" s="280"/>
      <c r="E348" s="329">
        <f t="shared" si="3688"/>
        <v>207</v>
      </c>
      <c r="F348" s="335"/>
      <c r="G348" s="280"/>
      <c r="H348" s="549"/>
      <c r="I348" s="549" t="s">
        <v>596</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25">
      <c r="A349" s="255"/>
      <c r="B349" s="264"/>
      <c r="C349" s="449">
        <f t="shared" si="3167"/>
        <v>4</v>
      </c>
      <c r="D349" s="280"/>
      <c r="E349" s="329">
        <f t="shared" si="3688"/>
        <v>208</v>
      </c>
      <c r="F349" s="335"/>
      <c r="G349" s="280"/>
      <c r="H349" s="551"/>
      <c r="I349" s="551" t="s">
        <v>597</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25">
      <c r="A350" s="255"/>
      <c r="B350" s="264"/>
      <c r="C350" s="449">
        <f t="shared" si="3167"/>
        <v>4</v>
      </c>
      <c r="D350" s="280"/>
      <c r="E350" s="329">
        <f t="shared" si="3688"/>
        <v>209</v>
      </c>
      <c r="F350" s="335"/>
      <c r="G350" s="280"/>
      <c r="H350" s="551"/>
      <c r="I350" s="551" t="s">
        <v>598</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25">
      <c r="A351" s="255"/>
      <c r="B351" s="264"/>
      <c r="C351" s="449">
        <f t="shared" si="3167"/>
        <v>4</v>
      </c>
      <c r="D351" s="280"/>
      <c r="E351" s="329">
        <f t="shared" si="3688"/>
        <v>210</v>
      </c>
      <c r="F351" s="335"/>
      <c r="G351" s="280"/>
      <c r="H351" s="555"/>
      <c r="I351" s="555" t="s">
        <v>729</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25">
      <c r="A352" s="255"/>
      <c r="B352" s="264"/>
      <c r="C352" s="449">
        <f>INT($C$29)+3</f>
        <v>4</v>
      </c>
      <c r="D352" s="280"/>
      <c r="E352" s="329">
        <f t="shared" si="3688"/>
        <v>211</v>
      </c>
      <c r="F352" s="335"/>
      <c r="G352" s="280"/>
      <c r="H352" s="557"/>
      <c r="I352" s="557" t="s">
        <v>730</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25">
      <c r="A353" s="255"/>
      <c r="B353" s="264"/>
      <c r="C353" s="449">
        <f>INT($C$29)+2</f>
        <v>3</v>
      </c>
      <c r="D353" s="280"/>
      <c r="E353" s="329">
        <f t="shared" si="3688"/>
        <v>212</v>
      </c>
      <c r="F353" s="335"/>
      <c r="G353" s="280"/>
      <c r="H353" s="466"/>
      <c r="I353" s="466" t="s">
        <v>731</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25">
      <c r="A354" s="255"/>
      <c r="B354" s="264"/>
      <c r="C354" s="449">
        <f t="shared" si="3167"/>
        <v>4</v>
      </c>
      <c r="D354" s="280"/>
      <c r="E354" s="329">
        <f t="shared" si="3688"/>
        <v>213</v>
      </c>
      <c r="F354" s="335"/>
      <c r="G354" s="280"/>
      <c r="H354" s="509"/>
      <c r="I354" s="509" t="s">
        <v>732</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25">
      <c r="A355" s="255"/>
      <c r="B355" s="264"/>
      <c r="C355" s="449">
        <f>INT($C$29)+2</f>
        <v>3</v>
      </c>
      <c r="D355" s="280"/>
      <c r="E355" s="329">
        <f t="shared" si="3688"/>
        <v>214</v>
      </c>
      <c r="F355" s="335"/>
      <c r="G355" s="280"/>
      <c r="H355" s="510"/>
      <c r="I355" s="510" t="s">
        <v>733</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25">
      <c r="A356" s="255"/>
      <c r="B356" s="264"/>
      <c r="C356" s="449">
        <f>INT($C$29)+3</f>
        <v>4</v>
      </c>
      <c r="D356" s="280"/>
      <c r="E356" s="329">
        <f t="shared" si="3688"/>
        <v>215</v>
      </c>
      <c r="F356" s="335"/>
      <c r="G356" s="280"/>
      <c r="H356" s="351"/>
      <c r="I356" s="351" t="s">
        <v>734</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25">
      <c r="A357" s="255"/>
      <c r="B357" s="264"/>
      <c r="C357" s="449">
        <f>INT($C$29)+3</f>
        <v>4</v>
      </c>
      <c r="D357" s="280"/>
      <c r="E357" s="329">
        <f t="shared" si="3688"/>
        <v>216</v>
      </c>
      <c r="F357" s="335"/>
      <c r="G357" s="280"/>
      <c r="H357" s="557"/>
      <c r="I357" s="557" t="s">
        <v>735</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0999999999999996" customHeight="1" outlineLevel="2" x14ac:dyDescent="0.2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412</v>
      </c>
      <c r="SK358" s="267"/>
      <c r="SL358" s="255"/>
      <c r="SM358" s="255"/>
      <c r="SN358" s="255"/>
    </row>
    <row r="359" spans="1:508" ht="5.0999999999999996" customHeight="1" outlineLevel="2" x14ac:dyDescent="0.2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120</v>
      </c>
      <c r="SL360" s="255"/>
      <c r="SM360" s="255"/>
      <c r="SN360" s="255"/>
    </row>
    <row r="361" spans="1:508" ht="5.0999999999999996" customHeight="1" x14ac:dyDescent="0.2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48" t="s">
        <v>718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B16" sqref="B16"/>
    </sheetView>
  </sheetViews>
  <sheetFormatPr defaultColWidth="8.5703125" defaultRowHeight="15" x14ac:dyDescent="0.25"/>
  <cols>
    <col min="1" max="1" width="20" style="66" customWidth="1"/>
    <col min="2" max="3" width="10.5703125" style="66" bestFit="1" customWidth="1"/>
    <col min="4" max="16384" width="8.5703125" style="66"/>
  </cols>
  <sheetData>
    <row r="2" spans="1:2" x14ac:dyDescent="0.25">
      <c r="A2" s="67" t="s">
        <v>81</v>
      </c>
    </row>
    <row r="3" spans="1:2" x14ac:dyDescent="0.25">
      <c r="A3" t="s">
        <v>82</v>
      </c>
      <c r="B3" s="206">
        <v>1</v>
      </c>
    </row>
    <row r="4" spans="1:2" ht="7.35" customHeight="1" x14ac:dyDescent="0.25"/>
    <row r="5" spans="1:2" x14ac:dyDescent="0.25">
      <c r="A5" t="s">
        <v>84</v>
      </c>
      <c r="B5" s="206">
        <v>1.25</v>
      </c>
    </row>
    <row r="7" spans="1:2" x14ac:dyDescent="0.25">
      <c r="A7" s="67" t="s">
        <v>83</v>
      </c>
    </row>
    <row r="8" spans="1:2" x14ac:dyDescent="0.25">
      <c r="A8" t="s">
        <v>85</v>
      </c>
      <c r="B8" s="206">
        <v>11</v>
      </c>
    </row>
    <row r="9" spans="1:2" ht="7.35" customHeight="1" x14ac:dyDescent="0.25"/>
    <row r="10" spans="1:2" x14ac:dyDescent="0.25">
      <c r="A10" t="s">
        <v>86</v>
      </c>
      <c r="B10" s="206">
        <v>10</v>
      </c>
    </row>
    <row r="12" spans="1:2" x14ac:dyDescent="0.25">
      <c r="A12" s="67" t="s">
        <v>1276</v>
      </c>
    </row>
    <row r="13" spans="1:2" x14ac:dyDescent="0.25">
      <c r="A13" t="s">
        <v>1277</v>
      </c>
      <c r="B13" s="868">
        <v>0.1</v>
      </c>
    </row>
    <row r="14" spans="1:2" ht="9.75" customHeight="1" x14ac:dyDescent="0.25"/>
    <row r="15" spans="1:2" x14ac:dyDescent="0.25">
      <c r="A15" s="67" t="s">
        <v>266</v>
      </c>
    </row>
    <row r="16" spans="1:2" x14ac:dyDescent="0.25">
      <c r="A16" t="s">
        <v>1278</v>
      </c>
      <c r="B16" s="868">
        <v>7.4999999999999997E-2</v>
      </c>
    </row>
    <row r="17" spans="1:2" ht="9.75" customHeight="1" x14ac:dyDescent="0.25"/>
    <row r="18" spans="1:2" x14ac:dyDescent="0.25">
      <c r="A18" t="s">
        <v>1251</v>
      </c>
      <c r="B18" s="868">
        <v>7.4999999999999997E-2</v>
      </c>
    </row>
    <row r="20" spans="1:2" x14ac:dyDescent="0.25">
      <c r="A20" s="67" t="s">
        <v>87</v>
      </c>
    </row>
    <row r="21" spans="1:2" x14ac:dyDescent="0.25">
      <c r="A21" t="s">
        <v>1279</v>
      </c>
      <c r="B21" s="868">
        <v>0.15</v>
      </c>
    </row>
    <row r="22" spans="1:2" ht="9.75" customHeight="1" x14ac:dyDescent="0.25"/>
    <row r="23" spans="1:2" x14ac:dyDescent="0.25">
      <c r="A23" t="s">
        <v>1250</v>
      </c>
      <c r="B23" s="868">
        <v>7.4999999999999997E-2</v>
      </c>
    </row>
    <row r="25" spans="1:2" x14ac:dyDescent="0.25">
      <c r="A25" t="s">
        <v>88</v>
      </c>
      <c r="B25"/>
    </row>
    <row r="26" spans="1:2" x14ac:dyDescent="0.25">
      <c r="A26" t="s">
        <v>383</v>
      </c>
      <c r="B26" s="206">
        <v>1.3</v>
      </c>
    </row>
    <row r="27" spans="1:2" x14ac:dyDescent="0.25">
      <c r="A27" t="s">
        <v>56</v>
      </c>
      <c r="B27" s="206">
        <v>1.1000000000000001</v>
      </c>
    </row>
    <row r="28" spans="1:2" x14ac:dyDescent="0.25">
      <c r="A28" t="s">
        <v>57</v>
      </c>
      <c r="B28" s="206">
        <v>1.1000000000000001</v>
      </c>
    </row>
    <row r="29" spans="1:2" x14ac:dyDescent="0.25">
      <c r="A29" t="s">
        <v>58</v>
      </c>
      <c r="B29" s="206">
        <v>1.2</v>
      </c>
    </row>
    <row r="30" spans="1:2" x14ac:dyDescent="0.25">
      <c r="A30" t="s">
        <v>59</v>
      </c>
      <c r="B30" s="206">
        <v>1</v>
      </c>
    </row>
    <row r="31" spans="1:2" x14ac:dyDescent="0.25">
      <c r="A31" t="s">
        <v>880</v>
      </c>
      <c r="B31" s="206">
        <v>1</v>
      </c>
    </row>
    <row r="32" spans="1:2" x14ac:dyDescent="0.25">
      <c r="A32" t="s">
        <v>881</v>
      </c>
      <c r="B32" s="206">
        <v>1</v>
      </c>
    </row>
    <row r="33" spans="1:2" x14ac:dyDescent="0.25">
      <c r="A33" t="s">
        <v>882</v>
      </c>
      <c r="B33" s="206">
        <v>1</v>
      </c>
    </row>
    <row r="34" spans="1:2" x14ac:dyDescent="0.25">
      <c r="A34" t="s">
        <v>1187</v>
      </c>
      <c r="B34" s="206">
        <v>1</v>
      </c>
    </row>
    <row r="36" spans="1:2" x14ac:dyDescent="0.25">
      <c r="A36" t="s">
        <v>89</v>
      </c>
      <c r="B36"/>
    </row>
    <row r="37" spans="1:2" x14ac:dyDescent="0.25">
      <c r="A37" t="s">
        <v>383</v>
      </c>
      <c r="B37" s="206">
        <v>1.2</v>
      </c>
    </row>
    <row r="38" spans="1:2" x14ac:dyDescent="0.25">
      <c r="A38" t="s">
        <v>56</v>
      </c>
      <c r="B38" s="206">
        <v>1.1000000000000001</v>
      </c>
    </row>
    <row r="39" spans="1:2" x14ac:dyDescent="0.25">
      <c r="A39" t="s">
        <v>57</v>
      </c>
      <c r="B39" s="206">
        <v>1.1000000000000001</v>
      </c>
    </row>
    <row r="40" spans="1:2" x14ac:dyDescent="0.25">
      <c r="A40" t="s">
        <v>58</v>
      </c>
      <c r="B40" s="206">
        <v>1.2</v>
      </c>
    </row>
    <row r="41" spans="1:2" x14ac:dyDescent="0.25">
      <c r="A41" t="s">
        <v>59</v>
      </c>
      <c r="B41" s="206">
        <v>1</v>
      </c>
    </row>
    <row r="42" spans="1:2" x14ac:dyDescent="0.25">
      <c r="A42" t="s">
        <v>880</v>
      </c>
      <c r="B42" s="206">
        <v>1</v>
      </c>
    </row>
    <row r="43" spans="1:2" x14ac:dyDescent="0.25">
      <c r="A43" t="s">
        <v>881</v>
      </c>
      <c r="B43" s="206">
        <v>1</v>
      </c>
    </row>
    <row r="44" spans="1:2" x14ac:dyDescent="0.25">
      <c r="A44" t="s">
        <v>882</v>
      </c>
      <c r="B44" s="206">
        <v>1</v>
      </c>
    </row>
    <row r="45" spans="1:2" x14ac:dyDescent="0.25">
      <c r="A45" t="s">
        <v>1187</v>
      </c>
      <c r="B45" s="206">
        <v>1</v>
      </c>
    </row>
    <row r="47" spans="1:2" x14ac:dyDescent="0.25">
      <c r="A47" t="s">
        <v>1275</v>
      </c>
      <c r="B47"/>
    </row>
    <row r="48" spans="1:2" x14ac:dyDescent="0.25">
      <c r="A48" t="s">
        <v>383</v>
      </c>
      <c r="B48" s="206">
        <v>1</v>
      </c>
    </row>
    <row r="49" spans="1:3" x14ac:dyDescent="0.25">
      <c r="A49" t="s">
        <v>56</v>
      </c>
      <c r="B49" s="206">
        <v>1</v>
      </c>
    </row>
    <row r="50" spans="1:3" x14ac:dyDescent="0.25">
      <c r="A50" t="s">
        <v>57</v>
      </c>
      <c r="B50" s="206">
        <v>1</v>
      </c>
    </row>
    <row r="51" spans="1:3" x14ac:dyDescent="0.25">
      <c r="A51" t="s">
        <v>58</v>
      </c>
      <c r="B51" s="206">
        <v>1</v>
      </c>
    </row>
    <row r="52" spans="1:3" x14ac:dyDescent="0.25">
      <c r="A52" t="s">
        <v>59</v>
      </c>
      <c r="B52" s="206">
        <v>1</v>
      </c>
    </row>
    <row r="53" spans="1:3" x14ac:dyDescent="0.25">
      <c r="A53" t="s">
        <v>880</v>
      </c>
      <c r="B53" s="206">
        <v>1</v>
      </c>
    </row>
    <row r="54" spans="1:3" x14ac:dyDescent="0.25">
      <c r="A54" t="s">
        <v>881</v>
      </c>
      <c r="B54" s="206">
        <v>1</v>
      </c>
    </row>
    <row r="55" spans="1:3" x14ac:dyDescent="0.25">
      <c r="A55" t="s">
        <v>882</v>
      </c>
      <c r="B55" s="206">
        <v>1</v>
      </c>
    </row>
    <row r="56" spans="1:3" x14ac:dyDescent="0.25">
      <c r="A56" t="s">
        <v>1187</v>
      </c>
      <c r="B56" s="206">
        <v>1</v>
      </c>
    </row>
    <row r="58" spans="1:3" x14ac:dyDescent="0.25">
      <c r="A58" s="67" t="s">
        <v>90</v>
      </c>
    </row>
    <row r="59" spans="1:3" x14ac:dyDescent="0.25">
      <c r="A59" t="s">
        <v>91</v>
      </c>
      <c r="B59" s="745">
        <f>MIN(364,INT((C59 - DATE(YEAR(C59),1,1))))</f>
        <v>104</v>
      </c>
      <c r="C59" s="770">
        <v>43570</v>
      </c>
    </row>
    <row r="60"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5"/>
  <sheetViews>
    <sheetView tabSelected="1" topLeftCell="A244" workbookViewId="0">
      <selection activeCell="J274" sqref="J274"/>
    </sheetView>
  </sheetViews>
  <sheetFormatPr defaultColWidth="8.5703125" defaultRowHeight="15" outlineLevelRow="1" x14ac:dyDescent="0.25"/>
  <cols>
    <col min="1" max="1" width="5.42578125" style="66" customWidth="1"/>
    <col min="2" max="3" width="4.42578125" style="66" customWidth="1"/>
    <col min="4" max="4" width="1.5703125" style="66" customWidth="1"/>
    <col min="5" max="5" width="2.5703125" style="66" customWidth="1"/>
    <col min="6" max="6" width="2.42578125" style="66" customWidth="1"/>
    <col min="7" max="7" width="10.5703125" style="66" customWidth="1"/>
    <col min="8" max="8" width="11.5703125" style="66" customWidth="1"/>
    <col min="9" max="9" width="17.5703125" style="66" customWidth="1"/>
    <col min="10" max="10" width="14" style="66" customWidth="1"/>
    <col min="11" max="11" width="17.42578125" style="66" customWidth="1"/>
    <col min="12" max="12" width="15.42578125" style="66" customWidth="1"/>
    <col min="13" max="13" width="14.42578125" style="66" customWidth="1"/>
    <col min="14" max="15" width="14.5703125" style="66" customWidth="1"/>
    <col min="16" max="17" width="13.42578125" style="66" customWidth="1"/>
    <col min="18" max="16384" width="8.570312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357</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935</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978</v>
      </c>
      <c r="J16" s="647">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6"/>
      <c r="H18" s="646"/>
      <c r="I18" s="35" t="s">
        <v>933</v>
      </c>
      <c r="J18" s="35"/>
      <c r="K18" s="14" t="s">
        <v>932</v>
      </c>
      <c r="L18" s="613"/>
      <c r="M18" s="614">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6"/>
      <c r="H19" s="646"/>
      <c r="I19" s="83" t="s">
        <v>747</v>
      </c>
      <c r="J19" s="152"/>
      <c r="K19" s="610"/>
      <c r="L19" s="610"/>
      <c r="M19" s="611"/>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3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35" customHeight="1" outlineLevel="1" collapsed="1" x14ac:dyDescent="0.25">
      <c r="A27" s="7"/>
      <c r="B27" s="98"/>
      <c r="C27" s="13"/>
      <c r="D27" s="13">
        <v>0</v>
      </c>
      <c r="E27" s="13" t="s">
        <v>1</v>
      </c>
      <c r="F27" s="72"/>
      <c r="G27" s="73" t="s">
        <v>1077</v>
      </c>
      <c r="H27" s="74"/>
      <c r="I27" s="74"/>
      <c r="J27" s="74"/>
      <c r="K27" s="74"/>
      <c r="L27" s="74"/>
      <c r="M27" s="74"/>
      <c r="N27" s="74"/>
      <c r="O27" s="74"/>
      <c r="P27" s="74"/>
      <c r="Q27" s="74"/>
      <c r="R27" s="74"/>
      <c r="S27" s="75"/>
      <c r="T27" s="74"/>
      <c r="U27" s="74"/>
      <c r="V27" s="74"/>
      <c r="W27" s="17"/>
      <c r="X27" s="9"/>
      <c r="Y27" s="9"/>
      <c r="Z27" s="9"/>
    </row>
    <row r="28" spans="1:26" customFormat="1" ht="13.35" customHeight="1" outlineLevel="1" x14ac:dyDescent="0.25">
      <c r="A28" s="7"/>
      <c r="B28" s="98"/>
      <c r="C28" s="13"/>
      <c r="D28" s="13"/>
      <c r="E28" s="18"/>
      <c r="F28" s="76"/>
      <c r="G28" s="77" t="s">
        <v>1078</v>
      </c>
      <c r="H28" s="77"/>
      <c r="I28" s="77"/>
      <c r="J28" s="77"/>
      <c r="K28" s="77"/>
      <c r="L28" s="77"/>
      <c r="M28" s="77"/>
      <c r="N28" s="77"/>
      <c r="O28" s="77"/>
      <c r="P28" s="77"/>
      <c r="Q28" s="77"/>
      <c r="R28" s="77"/>
      <c r="S28" s="78"/>
      <c r="T28" s="79"/>
      <c r="U28" s="79"/>
      <c r="V28" s="79"/>
      <c r="W28" s="17"/>
      <c r="X28" s="9"/>
      <c r="Y28" s="9"/>
      <c r="Z28" s="9"/>
    </row>
    <row r="29" spans="1:26" customFormat="1" ht="13.35" customHeight="1" outlineLevel="1" x14ac:dyDescent="0.25">
      <c r="A29" s="7"/>
      <c r="B29" s="98"/>
      <c r="C29" s="18"/>
      <c r="D29" s="13"/>
      <c r="E29" s="18"/>
      <c r="F29" s="76"/>
      <c r="G29" s="80">
        <v>37998.72855324074</v>
      </c>
      <c r="H29" s="81">
        <v>37998.72855324074</v>
      </c>
      <c r="I29" s="77"/>
      <c r="J29" s="77"/>
      <c r="K29" s="77" t="s">
        <v>1079</v>
      </c>
      <c r="L29" s="77"/>
      <c r="M29" s="77"/>
      <c r="N29" s="77"/>
      <c r="O29" s="77"/>
      <c r="P29" s="77"/>
      <c r="Q29" s="77"/>
      <c r="R29" s="77"/>
      <c r="S29" s="78"/>
      <c r="T29" s="79"/>
      <c r="U29" s="79"/>
      <c r="V29" s="79"/>
      <c r="W29" s="17"/>
      <c r="X29" s="9"/>
      <c r="Y29" s="9"/>
      <c r="Z29" s="9"/>
    </row>
    <row r="30" spans="1:26" customFormat="1" ht="13.3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3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3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3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35" customHeight="1" outlineLevel="1" x14ac:dyDescent="0.25">
      <c r="A34" s="7"/>
      <c r="B34" s="98"/>
      <c r="C34" s="18"/>
      <c r="D34" s="18"/>
      <c r="E34" s="18"/>
      <c r="F34" s="18"/>
      <c r="G34" s="24"/>
      <c r="H34" s="24"/>
      <c r="I34" s="24"/>
      <c r="J34" s="24" t="s">
        <v>819</v>
      </c>
      <c r="K34" s="24" t="s">
        <v>397</v>
      </c>
      <c r="L34" s="24" t="s">
        <v>790</v>
      </c>
      <c r="M34" s="24" t="s">
        <v>791</v>
      </c>
      <c r="N34" s="24" t="s">
        <v>792</v>
      </c>
      <c r="O34" s="24" t="s">
        <v>793</v>
      </c>
      <c r="P34" s="24" t="s">
        <v>794</v>
      </c>
      <c r="Q34" s="24" t="s">
        <v>795</v>
      </c>
      <c r="R34" s="24" t="s">
        <v>796</v>
      </c>
      <c r="S34" s="24" t="s">
        <v>797</v>
      </c>
      <c r="T34" s="24"/>
      <c r="U34" s="24"/>
      <c r="V34" s="24"/>
      <c r="W34" s="17"/>
      <c r="X34" s="9"/>
      <c r="Y34" s="9"/>
      <c r="Z34" s="9"/>
    </row>
    <row r="35" spans="1:26" customFormat="1" ht="5.0999999999999996" customHeight="1" outlineLevel="1" x14ac:dyDescent="0.25">
      <c r="A35" s="7"/>
      <c r="B35" s="98"/>
      <c r="C35" s="13" t="s">
        <v>114</v>
      </c>
      <c r="D35" s="18"/>
      <c r="E35" s="18"/>
      <c r="F35" s="18"/>
      <c r="G35" s="24"/>
      <c r="H35" s="24"/>
      <c r="I35" s="24"/>
      <c r="J35" s="87" t="s">
        <v>115</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35" customHeight="1" outlineLevel="1" x14ac:dyDescent="0.25">
      <c r="A37" s="7"/>
      <c r="B37" s="98"/>
      <c r="C37" s="18"/>
      <c r="D37" s="18"/>
      <c r="E37" s="18"/>
      <c r="F37" s="14"/>
      <c r="G37" s="93" t="s">
        <v>1080</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3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3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3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118</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120</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225</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101</v>
      </c>
      <c r="H58" t="s">
        <v>367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3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1025</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4" t="s">
        <v>1030</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101</v>
      </c>
      <c r="I93" s="703" t="s">
        <v>1026</v>
      </c>
      <c r="J93" s="703" t="s">
        <v>1027</v>
      </c>
      <c r="K93" s="703" t="s">
        <v>1028</v>
      </c>
      <c r="L93" s="703" t="s">
        <v>1029</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6" t="str">
        <f>General!G17</f>
        <v>b</v>
      </c>
      <c r="I94" s="709">
        <v>0.9</v>
      </c>
      <c r="J94" s="874">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6" t="str">
        <f>General!G18</f>
        <v>bd</v>
      </c>
      <c r="I95" s="709">
        <v>0.9</v>
      </c>
      <c r="J95" s="874">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6" t="str">
        <f>General!G19</f>
        <v>f</v>
      </c>
      <c r="I96" s="709">
        <v>0.9</v>
      </c>
      <c r="J96" s="874">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6" t="str">
        <f>General!G20</f>
        <v>h</v>
      </c>
      <c r="I97" s="709">
        <v>0.9</v>
      </c>
      <c r="J97" s="874">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6" t="str">
        <f>General!G21</f>
        <v>i</v>
      </c>
      <c r="I98" s="709">
        <v>0.9</v>
      </c>
      <c r="J98" s="874">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6" t="str">
        <f>General!G22</f>
        <v>k</v>
      </c>
      <c r="I99" s="709">
        <v>0.9</v>
      </c>
      <c r="J99" s="874">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6" t="str">
        <f>General!G23</f>
        <v>l</v>
      </c>
      <c r="I100" s="709">
        <v>0.9</v>
      </c>
      <c r="J100" s="874">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6" t="str">
        <f>General!G24</f>
        <v>o</v>
      </c>
      <c r="I101" s="709">
        <v>0.9</v>
      </c>
      <c r="J101" s="874">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6" t="str">
        <f>General!G25</f>
        <v>od</v>
      </c>
      <c r="I102" s="709">
        <v>0.9</v>
      </c>
      <c r="J102" s="874">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6" t="str">
        <f>General!G26</f>
        <v>of</v>
      </c>
      <c r="I103" s="709">
        <v>0.9</v>
      </c>
      <c r="J103" s="874">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6" t="str">
        <f>General!G27</f>
        <v>r</v>
      </c>
      <c r="I104" s="709">
        <v>0.9</v>
      </c>
      <c r="J104" s="874">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6" t="str">
        <f>General!G28</f>
        <v>rd</v>
      </c>
      <c r="I105" s="709">
        <v>0.9</v>
      </c>
      <c r="J105" s="874">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6" t="str">
        <f>General!G29</f>
        <v>v</v>
      </c>
      <c r="I106" s="709">
        <v>0.9</v>
      </c>
      <c r="J106" s="874">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6" t="str">
        <f>General!G30</f>
        <v>w</v>
      </c>
      <c r="I107" s="709">
        <v>0.9</v>
      </c>
      <c r="J107" s="874">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6" t="str">
        <f>General!G31</f>
        <v>wd</v>
      </c>
      <c r="I108" s="709">
        <v>0.9</v>
      </c>
      <c r="J108" s="874">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6" t="str">
        <f>General!G32</f>
        <v>z</v>
      </c>
      <c r="I109" s="709">
        <v>0.9</v>
      </c>
      <c r="J109" s="874">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6" t="str">
        <f>General!G33</f>
        <v>zd</v>
      </c>
      <c r="I110" s="709">
        <v>0.9</v>
      </c>
      <c r="J110" s="874">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3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977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315</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4" t="s">
        <v>1035</v>
      </c>
      <c r="I129" s="711"/>
      <c r="K129" s="664"/>
      <c r="L129" s="664"/>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4"/>
      <c r="H130" s="712" t="s">
        <v>1037</v>
      </c>
      <c r="I130" s="713" t="s">
        <v>1038</v>
      </c>
      <c r="J130" s="714" t="s">
        <v>1039</v>
      </c>
      <c r="K130" s="708"/>
      <c r="L130" s="664"/>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1032</v>
      </c>
      <c r="I131" t="s">
        <v>1033</v>
      </c>
      <c r="J131" t="s">
        <v>1034</v>
      </c>
      <c r="K131" s="664"/>
      <c r="L131" s="664"/>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07" t="str">
        <f>General!G17</f>
        <v>b</v>
      </c>
      <c r="H132" s="709">
        <v>1</v>
      </c>
      <c r="I132" s="709">
        <v>1</v>
      </c>
      <c r="J132" s="873">
        <f>$J94-$I94*$K94*(1-$L94)</f>
        <v>1.0685</v>
      </c>
      <c r="K132" s="708"/>
      <c r="L132" s="664"/>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07" t="str">
        <f>General!G18</f>
        <v>bd</v>
      </c>
      <c r="H133" s="709">
        <v>1</v>
      </c>
      <c r="I133" s="709">
        <v>1</v>
      </c>
      <c r="J133" s="873">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07" t="str">
        <f>General!G19</f>
        <v>f</v>
      </c>
      <c r="H134" s="709">
        <v>1</v>
      </c>
      <c r="I134" s="709">
        <v>1</v>
      </c>
      <c r="J134" s="873">
        <f t="shared" si="0"/>
        <v>1.0685</v>
      </c>
      <c r="K134" s="708"/>
      <c r="L134" s="664"/>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07" t="str">
        <f>General!G20</f>
        <v>h</v>
      </c>
      <c r="H135" s="709">
        <v>1</v>
      </c>
      <c r="I135" s="709">
        <v>1</v>
      </c>
      <c r="J135" s="873">
        <f t="shared" si="0"/>
        <v>1.0685</v>
      </c>
      <c r="K135" s="708"/>
      <c r="L135" s="664"/>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07" t="str">
        <f>General!G21</f>
        <v>i</v>
      </c>
      <c r="H136" s="709">
        <v>1</v>
      </c>
      <c r="I136" s="709">
        <v>1</v>
      </c>
      <c r="J136" s="873">
        <f t="shared" si="0"/>
        <v>1.0685</v>
      </c>
      <c r="K136" s="708"/>
      <c r="L136" s="664"/>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07" t="str">
        <f>General!G22</f>
        <v>k</v>
      </c>
      <c r="H137" s="709">
        <v>1</v>
      </c>
      <c r="I137" s="709">
        <v>1</v>
      </c>
      <c r="J137" s="873">
        <f t="shared" si="0"/>
        <v>1.0685</v>
      </c>
      <c r="K137" s="708"/>
      <c r="L137" s="664"/>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07" t="str">
        <f>General!G23</f>
        <v>l</v>
      </c>
      <c r="H138" s="709">
        <v>1</v>
      </c>
      <c r="I138" s="709">
        <v>1</v>
      </c>
      <c r="J138" s="873">
        <f t="shared" si="0"/>
        <v>1.0685</v>
      </c>
      <c r="K138" s="708"/>
      <c r="L138" s="664"/>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07" t="str">
        <f>General!G24</f>
        <v>o</v>
      </c>
      <c r="H139" s="709">
        <v>1</v>
      </c>
      <c r="I139" s="709">
        <v>1</v>
      </c>
      <c r="J139" s="873">
        <f t="shared" si="0"/>
        <v>1.0685</v>
      </c>
      <c r="K139" s="708"/>
      <c r="L139" s="664"/>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07" t="str">
        <f>General!G25</f>
        <v>od</v>
      </c>
      <c r="H140" s="709">
        <v>1</v>
      </c>
      <c r="I140" s="709">
        <v>1</v>
      </c>
      <c r="J140" s="873">
        <f t="shared" si="0"/>
        <v>1.0685</v>
      </c>
      <c r="K140" s="708"/>
      <c r="L140" s="664"/>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07" t="str">
        <f>General!G26</f>
        <v>of</v>
      </c>
      <c r="H141" s="709">
        <v>1</v>
      </c>
      <c r="I141" s="709">
        <v>1</v>
      </c>
      <c r="J141" s="873">
        <f t="shared" si="0"/>
        <v>1.0685</v>
      </c>
      <c r="K141" s="708"/>
      <c r="L141" s="664"/>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07" t="str">
        <f>General!G27</f>
        <v>r</v>
      </c>
      <c r="H142" s="709">
        <v>1</v>
      </c>
      <c r="I142" s="709">
        <v>1</v>
      </c>
      <c r="J142" s="873">
        <f t="shared" si="0"/>
        <v>1.0685</v>
      </c>
      <c r="K142" s="708"/>
      <c r="L142" s="664"/>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07" t="str">
        <f>General!G28</f>
        <v>rd</v>
      </c>
      <c r="H143" s="709">
        <v>1</v>
      </c>
      <c r="I143" s="709">
        <v>1</v>
      </c>
      <c r="J143" s="873">
        <f>$J105-$I105*$K105*(1-$L105)</f>
        <v>1.0685</v>
      </c>
      <c r="K143" s="708"/>
      <c r="L143" s="664"/>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07" t="str">
        <f>General!G29</f>
        <v>v</v>
      </c>
      <c r="H144" s="709">
        <v>1</v>
      </c>
      <c r="I144" s="709">
        <v>1</v>
      </c>
      <c r="J144" s="873">
        <f t="shared" si="0"/>
        <v>1.0685</v>
      </c>
      <c r="K144" s="708"/>
      <c r="L144" s="664"/>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07" t="str">
        <f>General!G30</f>
        <v>w</v>
      </c>
      <c r="H145" s="709">
        <v>1</v>
      </c>
      <c r="I145" s="709">
        <v>1</v>
      </c>
      <c r="J145" s="873">
        <f t="shared" si="0"/>
        <v>1.0685</v>
      </c>
      <c r="K145" s="708"/>
      <c r="L145" s="664"/>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07" t="str">
        <f>General!G31</f>
        <v>wd</v>
      </c>
      <c r="H146" s="709">
        <v>1</v>
      </c>
      <c r="I146" s="709">
        <v>1</v>
      </c>
      <c r="J146" s="873">
        <f t="shared" si="0"/>
        <v>1.0685</v>
      </c>
      <c r="K146" s="708"/>
      <c r="L146" s="664"/>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07" t="str">
        <f>General!G32</f>
        <v>z</v>
      </c>
      <c r="H147" s="709">
        <v>1</v>
      </c>
      <c r="I147" s="709">
        <v>1</v>
      </c>
      <c r="J147" s="873">
        <f t="shared" si="0"/>
        <v>1.0685</v>
      </c>
      <c r="K147" s="708"/>
      <c r="L147" s="664"/>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07" t="str">
        <f>General!G33</f>
        <v>zd</v>
      </c>
      <c r="H148" s="709">
        <v>1</v>
      </c>
      <c r="I148" s="709">
        <v>1</v>
      </c>
      <c r="J148" s="873">
        <f t="shared" si="0"/>
        <v>1.0685</v>
      </c>
      <c r="K148" s="708"/>
      <c r="L148" s="664"/>
      <c r="M148" s="33"/>
      <c r="P148" s="33"/>
      <c r="Q148" s="33"/>
      <c r="R148" s="33"/>
      <c r="S148" s="489"/>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1040</v>
      </c>
      <c r="I151" s="678"/>
      <c r="K151" s="664"/>
      <c r="L151" s="664"/>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1032</v>
      </c>
      <c r="I152" t="s">
        <v>1033</v>
      </c>
      <c r="J152" t="s">
        <v>1034</v>
      </c>
      <c r="K152" s="664"/>
      <c r="L152" s="664"/>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6" t="str">
        <f>General!G17</f>
        <v>b</v>
      </c>
      <c r="H153" s="710">
        <v>0.44</v>
      </c>
      <c r="I153" s="873">
        <f>H153</f>
        <v>0.44</v>
      </c>
      <c r="J153" s="873">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6" t="str">
        <f>General!G18</f>
        <v>bd</v>
      </c>
      <c r="H154" s="710">
        <v>0.44</v>
      </c>
      <c r="I154" s="873">
        <f t="shared" ref="I154:I169" si="1">H154</f>
        <v>0.44</v>
      </c>
      <c r="J154" s="873">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6" t="str">
        <f>General!G19</f>
        <v>f</v>
      </c>
      <c r="H155" s="710">
        <v>0.3</v>
      </c>
      <c r="I155" s="873">
        <f t="shared" si="1"/>
        <v>0.3</v>
      </c>
      <c r="J155" s="873">
        <f t="shared" si="2"/>
        <v>0.56013102480112298</v>
      </c>
      <c r="K155" s="664"/>
      <c r="L155" s="664"/>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6" t="str">
        <f>General!G20</f>
        <v>h</v>
      </c>
      <c r="H156" s="710">
        <v>0.3</v>
      </c>
      <c r="I156" s="873">
        <f t="shared" si="1"/>
        <v>0.3</v>
      </c>
      <c r="J156" s="873">
        <f t="shared" si="2"/>
        <v>0.56013102480112298</v>
      </c>
      <c r="K156" s="664"/>
      <c r="L156" s="664"/>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6" t="str">
        <f>General!G21</f>
        <v>i</v>
      </c>
      <c r="H157" s="710">
        <v>0.3</v>
      </c>
      <c r="I157" s="873">
        <f t="shared" si="1"/>
        <v>0.3</v>
      </c>
      <c r="J157" s="873">
        <f t="shared" si="2"/>
        <v>0.56013102480112298</v>
      </c>
      <c r="K157" s="664"/>
      <c r="L157" s="664"/>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6" t="str">
        <f>General!G22</f>
        <v>k</v>
      </c>
      <c r="H158" s="710">
        <v>0.3</v>
      </c>
      <c r="I158" s="873">
        <f t="shared" si="1"/>
        <v>0.3</v>
      </c>
      <c r="J158" s="873">
        <f t="shared" si="2"/>
        <v>0.56013102480112298</v>
      </c>
      <c r="K158" s="664"/>
      <c r="L158" s="664"/>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6" t="str">
        <f>General!G23</f>
        <v>l</v>
      </c>
      <c r="H159" s="710">
        <v>0.3</v>
      </c>
      <c r="I159" s="873">
        <f t="shared" si="1"/>
        <v>0.3</v>
      </c>
      <c r="J159" s="873">
        <f t="shared" si="2"/>
        <v>0.56013102480112298</v>
      </c>
      <c r="K159" s="664"/>
      <c r="L159" s="664"/>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6" t="str">
        <f>General!G24</f>
        <v>o</v>
      </c>
      <c r="H160" s="710">
        <v>0.4</v>
      </c>
      <c r="I160" s="873">
        <f t="shared" si="1"/>
        <v>0.4</v>
      </c>
      <c r="J160" s="873">
        <f t="shared" si="2"/>
        <v>0.56013102480112298</v>
      </c>
      <c r="K160" s="664"/>
      <c r="L160" s="664"/>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6" t="str">
        <f>General!G25</f>
        <v>od</v>
      </c>
      <c r="H161" s="710">
        <v>0.4</v>
      </c>
      <c r="I161" s="873">
        <f t="shared" si="1"/>
        <v>0.4</v>
      </c>
      <c r="J161" s="873">
        <f t="shared" si="2"/>
        <v>0.56013102480112298</v>
      </c>
      <c r="K161" s="664"/>
      <c r="L161" s="664"/>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6" t="str">
        <f>General!G26</f>
        <v>of</v>
      </c>
      <c r="H162" s="710">
        <v>0.4</v>
      </c>
      <c r="I162" s="873">
        <f t="shared" si="1"/>
        <v>0.4</v>
      </c>
      <c r="J162" s="873">
        <f t="shared" si="2"/>
        <v>0.56013102480112298</v>
      </c>
      <c r="K162" s="664"/>
      <c r="L162" s="664"/>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6" t="str">
        <f>General!G27</f>
        <v>r</v>
      </c>
      <c r="H163" s="710">
        <v>0.2</v>
      </c>
      <c r="I163" s="873">
        <f t="shared" si="1"/>
        <v>0.2</v>
      </c>
      <c r="J163" s="873">
        <f t="shared" si="2"/>
        <v>0.56013102480112298</v>
      </c>
      <c r="K163" s="664"/>
      <c r="L163" s="664"/>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6" t="str">
        <f>General!G28</f>
        <v>rd</v>
      </c>
      <c r="H164" s="710">
        <v>0.2</v>
      </c>
      <c r="I164" s="873">
        <f t="shared" si="1"/>
        <v>0.2</v>
      </c>
      <c r="J164" s="873">
        <f t="shared" si="2"/>
        <v>0.56013102480112298</v>
      </c>
      <c r="K164" s="664"/>
      <c r="L164" s="664"/>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6" t="str">
        <f>General!G29</f>
        <v>v</v>
      </c>
      <c r="H165" s="710">
        <v>0.3</v>
      </c>
      <c r="I165" s="873">
        <f t="shared" si="1"/>
        <v>0.3</v>
      </c>
      <c r="J165" s="873">
        <f t="shared" si="2"/>
        <v>0.56013102480112298</v>
      </c>
      <c r="K165" s="664"/>
      <c r="L165" s="664"/>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6" t="str">
        <f>General!G30</f>
        <v>w</v>
      </c>
      <c r="H166" s="710">
        <v>0.42</v>
      </c>
      <c r="I166" s="873">
        <f t="shared" si="1"/>
        <v>0.42</v>
      </c>
      <c r="J166" s="873">
        <f t="shared" si="2"/>
        <v>0.56013102480112298</v>
      </c>
      <c r="K166" s="664"/>
      <c r="L166" s="664"/>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6" t="str">
        <f>General!G31</f>
        <v>wd</v>
      </c>
      <c r="H167" s="710">
        <v>0.42</v>
      </c>
      <c r="I167" s="873">
        <f t="shared" si="1"/>
        <v>0.42</v>
      </c>
      <c r="J167" s="873">
        <f t="shared" si="2"/>
        <v>0.56013102480112298</v>
      </c>
      <c r="K167" s="664"/>
      <c r="L167" s="664"/>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6" t="str">
        <f>General!G32</f>
        <v>z</v>
      </c>
      <c r="H168" s="710">
        <v>0.2</v>
      </c>
      <c r="I168" s="873">
        <f t="shared" si="1"/>
        <v>0.2</v>
      </c>
      <c r="J168" s="873">
        <f t="shared" si="2"/>
        <v>0.56013102480112298</v>
      </c>
      <c r="K168" s="664"/>
      <c r="L168" s="664"/>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6" t="str">
        <f>General!G33</f>
        <v>zd</v>
      </c>
      <c r="H169" s="710">
        <v>0.2</v>
      </c>
      <c r="I169" s="873">
        <f t="shared" si="1"/>
        <v>0.2</v>
      </c>
      <c r="J169" s="873">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1036</v>
      </c>
      <c r="I171" s="678"/>
      <c r="K171" s="664"/>
      <c r="L171" s="664"/>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1032</v>
      </c>
      <c r="I172" t="s">
        <v>1033</v>
      </c>
      <c r="J172" t="s">
        <v>1034</v>
      </c>
      <c r="K172" s="664"/>
      <c r="L172" s="664"/>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6" t="s">
        <v>1058</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1097</v>
      </c>
      <c r="I192" s="35" t="s">
        <v>368</v>
      </c>
      <c r="J192" s="35" t="s">
        <v>369</v>
      </c>
      <c r="L192" s="664"/>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979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944</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7" t="s">
        <v>71</v>
      </c>
      <c r="I216" s="498" t="s">
        <v>68</v>
      </c>
      <c r="J216" s="498" t="s">
        <v>324</v>
      </c>
      <c r="K216" s="498" t="s">
        <v>325</v>
      </c>
      <c r="L216" s="667" t="s">
        <v>1009</v>
      </c>
      <c r="M216" s="668" t="s">
        <v>66</v>
      </c>
      <c r="N216" s="668" t="s">
        <v>1010</v>
      </c>
      <c r="O216" s="668" t="s">
        <v>70</v>
      </c>
      <c r="P216" s="669" t="s">
        <v>74</v>
      </c>
      <c r="Q216" s="670" t="s">
        <v>342</v>
      </c>
      <c r="R216" s="39"/>
      <c r="S216" s="39"/>
      <c r="T216" s="33"/>
      <c r="U216" s="33"/>
      <c r="V216" s="31"/>
      <c r="W216" s="17"/>
      <c r="X216" s="9"/>
      <c r="Y216" s="9"/>
      <c r="Z216" s="9"/>
    </row>
    <row r="217" spans="1:26" customFormat="1" ht="12" customHeight="1" outlineLevel="1" x14ac:dyDescent="0.25">
      <c r="A217" s="7"/>
      <c r="B217" s="8"/>
      <c r="C217" s="18"/>
      <c r="D217" s="18"/>
      <c r="E217" s="18"/>
      <c r="F217" s="27"/>
      <c r="G217" s="35" t="s">
        <v>451</v>
      </c>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t="s">
        <v>1269</v>
      </c>
      <c r="H218" s="885">
        <v>0.115</v>
      </c>
      <c r="I218" s="886">
        <v>0.1065</v>
      </c>
      <c r="J218" s="491">
        <v>0.10150000000000001</v>
      </c>
      <c r="K218" s="491">
        <v>9.5000000000000001E-2</v>
      </c>
      <c r="L218" s="491">
        <v>8.7999999999999995E-2</v>
      </c>
      <c r="M218" s="491">
        <v>8.2000000000000003E-2</v>
      </c>
      <c r="N218" s="491">
        <v>7.6999999999999999E-2</v>
      </c>
      <c r="O218" s="491">
        <v>7.1199999999999999E-2</v>
      </c>
      <c r="P218" s="887">
        <v>5.9900000000000002E-2</v>
      </c>
      <c r="Q218" s="887">
        <v>5.5E-2</v>
      </c>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3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981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997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8"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980</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1098</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991</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8" t="s">
        <v>998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993</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999</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1001</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1000</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1288</v>
      </c>
      <c r="I253" s="56"/>
      <c r="J253" s="671">
        <v>0.15</v>
      </c>
      <c r="K253" s="952" t="s">
        <v>1291</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1289</v>
      </c>
      <c r="I254" s="56"/>
      <c r="J254" s="671">
        <v>0.02</v>
      </c>
      <c r="K254" s="952"/>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1290</v>
      </c>
      <c r="I255" s="56"/>
      <c r="J255" s="672">
        <f>1-SUM(J253:J254)</f>
        <v>0.83000000000000007</v>
      </c>
      <c r="K255" s="952"/>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1286</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t="s">
        <v>1287</v>
      </c>
      <c r="I257" s="56"/>
      <c r="J257" s="649">
        <v>10</v>
      </c>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c r="I258" s="56"/>
      <c r="J258" s="56"/>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1003</v>
      </c>
      <c r="I259" s="56"/>
      <c r="J259" s="649" t="b">
        <v>1</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t="s">
        <v>1004</v>
      </c>
      <c r="I260" s="56"/>
      <c r="J260" s="663" t="b">
        <f>NOT(J259)</f>
        <v>0</v>
      </c>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56"/>
      <c r="K261" s="31"/>
      <c r="L261" s="31"/>
      <c r="M261" s="29"/>
      <c r="N261" s="29"/>
      <c r="O261" s="29"/>
      <c r="P261" s="30"/>
      <c r="Q261" s="30"/>
      <c r="R261" s="30"/>
      <c r="S261" s="30"/>
      <c r="T261" s="30"/>
      <c r="U261" s="30"/>
      <c r="V261" s="31"/>
      <c r="W261" s="17"/>
      <c r="X261" s="9"/>
      <c r="Y261" s="9"/>
      <c r="Z261" s="9"/>
    </row>
    <row r="262" spans="1:26" customFormat="1" outlineLevel="1" x14ac:dyDescent="0.25">
      <c r="A262" s="7"/>
      <c r="B262" s="8"/>
      <c r="C262" s="18"/>
      <c r="D262" s="18"/>
      <c r="E262" s="18"/>
      <c r="F262" s="27"/>
      <c r="G262" s="28"/>
      <c r="H262" s="28"/>
      <c r="I262" s="56"/>
      <c r="J262" s="16" t="s">
        <v>1005</v>
      </c>
      <c r="K262" s="666" t="s">
        <v>1008</v>
      </c>
      <c r="L262" s="16">
        <v>11</v>
      </c>
      <c r="M262" s="664">
        <v>22</v>
      </c>
      <c r="N262" s="664">
        <v>33</v>
      </c>
      <c r="O262" s="664">
        <v>21</v>
      </c>
      <c r="P262" s="593">
        <v>32</v>
      </c>
      <c r="Q262" s="593">
        <v>31</v>
      </c>
      <c r="R262" s="593">
        <v>10</v>
      </c>
      <c r="S262" s="593">
        <v>20</v>
      </c>
      <c r="T262" s="593">
        <v>30</v>
      </c>
      <c r="U262" s="30"/>
      <c r="V262" s="31"/>
      <c r="W262" s="17"/>
      <c r="X262" s="9"/>
      <c r="Y262" s="9"/>
      <c r="Z262" s="9"/>
    </row>
    <row r="263" spans="1:26" customFormat="1" outlineLevel="1" x14ac:dyDescent="0.25">
      <c r="A263" s="7"/>
      <c r="B263" s="8"/>
      <c r="C263" s="18"/>
      <c r="D263" s="18"/>
      <c r="E263" s="18"/>
      <c r="F263" s="27"/>
      <c r="G263" s="28"/>
      <c r="H263" s="28" t="s">
        <v>1006</v>
      </c>
      <c r="I263" s="56"/>
      <c r="J263" s="665">
        <v>1</v>
      </c>
      <c r="K263" s="665">
        <v>0</v>
      </c>
      <c r="L263" s="665">
        <v>0</v>
      </c>
      <c r="M263" s="665">
        <v>0</v>
      </c>
      <c r="N263" s="665">
        <v>0</v>
      </c>
      <c r="O263" s="665">
        <v>0</v>
      </c>
      <c r="P263" s="665">
        <v>0</v>
      </c>
      <c r="Q263" s="665">
        <v>0</v>
      </c>
      <c r="R263" s="665">
        <v>0</v>
      </c>
      <c r="S263" s="665">
        <v>0</v>
      </c>
      <c r="T263" s="665">
        <v>0</v>
      </c>
      <c r="U263" s="30"/>
      <c r="V263" s="31"/>
      <c r="W263" s="17"/>
      <c r="X263" s="9"/>
      <c r="Y263" s="9"/>
      <c r="Z263" s="9"/>
    </row>
    <row r="264" spans="1:26" customFormat="1" outlineLevel="1" x14ac:dyDescent="0.25">
      <c r="A264" s="7"/>
      <c r="B264" s="8"/>
      <c r="C264" s="18"/>
      <c r="D264" s="18"/>
      <c r="E264" s="18"/>
      <c r="F264" s="27"/>
      <c r="G264" s="28"/>
      <c r="H264" s="28"/>
      <c r="I264" s="56"/>
      <c r="J264" s="56"/>
      <c r="K264" s="31"/>
      <c r="L264" s="31"/>
      <c r="M264" s="29"/>
      <c r="N264" s="29"/>
      <c r="O264" s="29"/>
      <c r="P264" s="30"/>
      <c r="Q264" s="30"/>
      <c r="R264" s="30"/>
      <c r="S264" s="30"/>
      <c r="T264" s="30"/>
      <c r="U264" s="30"/>
      <c r="V264" s="31"/>
      <c r="W264" s="17"/>
      <c r="X264" s="9"/>
      <c r="Y264" s="9"/>
      <c r="Z264" s="9"/>
    </row>
    <row r="265" spans="1:26" customFormat="1" outlineLevel="1" x14ac:dyDescent="0.25">
      <c r="A265" s="7"/>
      <c r="B265" s="8"/>
      <c r="C265" s="18"/>
      <c r="D265" s="18"/>
      <c r="E265" s="18"/>
      <c r="F265" s="27"/>
      <c r="G265" s="28"/>
      <c r="H265" s="28"/>
      <c r="J265" s="16">
        <v>11</v>
      </c>
      <c r="K265" s="664">
        <v>22</v>
      </c>
      <c r="L265" s="664">
        <v>33</v>
      </c>
      <c r="M265" s="664">
        <v>21</v>
      </c>
      <c r="N265" s="593">
        <v>32</v>
      </c>
      <c r="O265" s="593">
        <v>31</v>
      </c>
      <c r="U265" s="30"/>
      <c r="V265" s="31"/>
      <c r="W265" s="17"/>
      <c r="X265" s="9"/>
      <c r="Y265" s="9"/>
      <c r="Z265" s="9"/>
    </row>
    <row r="266" spans="1:26" customFormat="1" outlineLevel="1" x14ac:dyDescent="0.25">
      <c r="A266" s="7"/>
      <c r="B266" s="8"/>
      <c r="C266" s="18"/>
      <c r="D266" s="18"/>
      <c r="E266" s="18"/>
      <c r="F266" s="27"/>
      <c r="G266" s="28"/>
      <c r="H266" s="28" t="s">
        <v>1007</v>
      </c>
      <c r="I266" s="56"/>
      <c r="J266" s="665">
        <v>0</v>
      </c>
      <c r="K266" s="665">
        <v>0</v>
      </c>
      <c r="L266" s="665">
        <v>0</v>
      </c>
      <c r="M266" s="665">
        <v>0</v>
      </c>
      <c r="N266" s="665">
        <v>0</v>
      </c>
      <c r="O266" s="665">
        <v>0</v>
      </c>
      <c r="U266" s="30"/>
      <c r="V266" s="31"/>
      <c r="W266" s="17"/>
      <c r="X266" s="9"/>
      <c r="Y266" s="9"/>
      <c r="Z266" s="9"/>
    </row>
    <row r="267" spans="1:26" customFormat="1" outlineLevel="1" x14ac:dyDescent="0.25">
      <c r="A267" s="7"/>
      <c r="B267" s="8"/>
      <c r="C267" s="18"/>
      <c r="D267" s="18"/>
      <c r="E267" s="18"/>
      <c r="F267" s="27"/>
      <c r="G267" s="28"/>
      <c r="H267" s="28"/>
      <c r="I267" s="56"/>
      <c r="J267" s="31"/>
      <c r="K267" s="31"/>
      <c r="L267" s="31"/>
      <c r="M267" s="29"/>
      <c r="N267" s="29"/>
      <c r="O267" s="29"/>
      <c r="P267" s="30"/>
      <c r="Q267" s="30"/>
      <c r="R267" s="30"/>
      <c r="S267" s="30"/>
      <c r="T267" s="30"/>
      <c r="U267" s="30"/>
      <c r="V267" s="31"/>
      <c r="W267" s="17"/>
      <c r="X267" s="9"/>
      <c r="Y267" s="9"/>
      <c r="Z267" s="9"/>
    </row>
    <row r="268" spans="1:26" customFormat="1" outlineLevel="1" x14ac:dyDescent="0.25">
      <c r="A268" s="7"/>
      <c r="B268" s="8"/>
      <c r="C268" s="18"/>
      <c r="D268" s="18"/>
      <c r="E268" s="18"/>
      <c r="F268" s="27"/>
      <c r="G268" s="28"/>
      <c r="H268" s="28"/>
      <c r="I268" s="56"/>
      <c r="J268" s="56"/>
      <c r="K268" s="31"/>
      <c r="L268" s="31"/>
      <c r="M268" s="29"/>
      <c r="N268" s="29"/>
      <c r="O268" s="29"/>
      <c r="P268" s="30"/>
      <c r="Q268" s="30"/>
      <c r="R268" s="30"/>
      <c r="S268" s="30"/>
      <c r="T268" s="30"/>
      <c r="U268" s="30"/>
      <c r="V268" s="31"/>
      <c r="W268" s="17"/>
      <c r="X268" s="9"/>
      <c r="Y268" s="9"/>
      <c r="Z268" s="9"/>
    </row>
    <row r="269" spans="1:26" customFormat="1" x14ac:dyDescent="0.25">
      <c r="A269" s="7"/>
      <c r="B269" s="8"/>
      <c r="C269" s="18"/>
      <c r="D269" s="18"/>
      <c r="E269" s="18"/>
      <c r="F269" s="27"/>
      <c r="G269" s="648" t="s">
        <v>1011</v>
      </c>
      <c r="H269" s="28"/>
      <c r="I269" s="56"/>
      <c r="J269" s="31"/>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1012</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999</v>
      </c>
      <c r="I271" s="56"/>
      <c r="J271" s="649">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1001</v>
      </c>
      <c r="I272" s="56"/>
      <c r="J272" s="662">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1000</v>
      </c>
      <c r="I273" s="56"/>
      <c r="J273" s="649">
        <v>0</v>
      </c>
      <c r="K273" s="31"/>
      <c r="L273" s="31"/>
      <c r="M273" s="29"/>
      <c r="N273" s="29"/>
      <c r="O273" s="29"/>
      <c r="P273" s="30"/>
      <c r="Q273" s="30"/>
      <c r="R273" s="30"/>
      <c r="S273" s="30"/>
      <c r="T273" s="30"/>
      <c r="U273" s="30"/>
      <c r="V273" s="31"/>
      <c r="W273" s="17"/>
      <c r="X273" s="9"/>
      <c r="Y273" s="9"/>
      <c r="Z273" s="9"/>
    </row>
    <row r="274" spans="1:26" customFormat="1" ht="15" customHeight="1" outlineLevel="1" x14ac:dyDescent="0.25">
      <c r="A274" s="7"/>
      <c r="B274" s="8"/>
      <c r="C274" s="18"/>
      <c r="D274" s="18"/>
      <c r="E274" s="18"/>
      <c r="F274" s="27"/>
      <c r="G274" s="28"/>
      <c r="H274" s="28" t="s">
        <v>1288</v>
      </c>
      <c r="I274" s="56"/>
      <c r="J274" s="671">
        <v>0.125</v>
      </c>
      <c r="K274" s="952" t="s">
        <v>1291</v>
      </c>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1289</v>
      </c>
      <c r="I275" s="56"/>
      <c r="J275" s="671">
        <v>0.02</v>
      </c>
      <c r="K275" s="952"/>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28"/>
      <c r="H276" s="28" t="s">
        <v>1290</v>
      </c>
      <c r="I276" s="56"/>
      <c r="J276" s="672">
        <f>1-SUM(J274:J275)</f>
        <v>0.85499999999999998</v>
      </c>
      <c r="K276" s="952"/>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outlineLevel="1" x14ac:dyDescent="0.25">
      <c r="A278" s="7"/>
      <c r="B278" s="8"/>
      <c r="C278" s="18"/>
      <c r="D278" s="18"/>
      <c r="E278" s="18"/>
      <c r="F278" s="27"/>
      <c r="G278" s="648"/>
      <c r="H278" s="28"/>
      <c r="I278" s="56"/>
      <c r="J278" s="31"/>
      <c r="K278" s="31"/>
      <c r="L278" s="31"/>
      <c r="M278" s="29"/>
      <c r="N278" s="29"/>
      <c r="O278" s="29"/>
      <c r="P278" s="30"/>
      <c r="Q278" s="30"/>
      <c r="R278" s="30"/>
      <c r="S278" s="30"/>
      <c r="T278" s="30"/>
      <c r="U278" s="30"/>
      <c r="V278" s="31"/>
      <c r="W278" s="17"/>
      <c r="X278" s="9"/>
      <c r="Y278" s="9"/>
      <c r="Z278" s="9"/>
    </row>
    <row r="279" spans="1:26" customFormat="1" x14ac:dyDescent="0.25">
      <c r="A279" s="7"/>
      <c r="B279" s="8"/>
      <c r="C279" s="18"/>
      <c r="D279" s="18"/>
      <c r="E279" s="18"/>
      <c r="F279" s="27"/>
      <c r="G279" s="648" t="s">
        <v>662</v>
      </c>
      <c r="H279" s="28"/>
      <c r="I279" s="56"/>
      <c r="J279" s="31"/>
      <c r="K279" s="31"/>
      <c r="L279" s="31"/>
      <c r="M279" s="29"/>
      <c r="N279" s="29"/>
      <c r="O279" s="29"/>
      <c r="P279" s="30"/>
      <c r="Q279" s="30"/>
      <c r="R279" s="30"/>
      <c r="S279" s="30"/>
      <c r="T279" s="30"/>
      <c r="U279" s="30"/>
      <c r="V279" s="31"/>
      <c r="W279" s="17"/>
      <c r="X279" s="9"/>
      <c r="Y279" s="9"/>
      <c r="Z279" s="9"/>
    </row>
    <row r="280" spans="1:26" customFormat="1" ht="12" customHeight="1" outlineLevel="1" x14ac:dyDescent="0.25">
      <c r="A280" s="7"/>
      <c r="B280" s="8"/>
      <c r="C280" s="18"/>
      <c r="D280" s="18"/>
      <c r="E280" s="18"/>
      <c r="F280" s="27"/>
      <c r="H280" s="57" t="s">
        <v>518</v>
      </c>
      <c r="I280" s="57"/>
      <c r="J280" s="324" t="s">
        <v>14</v>
      </c>
      <c r="K280" s="324" t="s">
        <v>510</v>
      </c>
      <c r="L280" s="324" t="s">
        <v>4</v>
      </c>
      <c r="M280" s="655"/>
      <c r="N280" s="55"/>
      <c r="O280" s="55"/>
      <c r="P280" s="33"/>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6">
        <v>1</v>
      </c>
      <c r="K281" s="656">
        <v>6</v>
      </c>
      <c r="L281" s="656">
        <v>7</v>
      </c>
      <c r="M281" s="657"/>
      <c r="Q281" s="33"/>
      <c r="R281" s="33"/>
      <c r="S281" s="33"/>
      <c r="T281" s="33"/>
      <c r="U281" s="33"/>
      <c r="V281" s="31"/>
      <c r="W281" s="17"/>
      <c r="X281" s="9"/>
      <c r="Y281" s="9"/>
      <c r="Z281" s="9"/>
    </row>
    <row r="282" spans="1:26" customFormat="1" ht="12" customHeight="1" outlineLevel="1" x14ac:dyDescent="0.25">
      <c r="A282" s="7"/>
      <c r="B282" s="8"/>
      <c r="C282" s="18"/>
      <c r="D282" s="18"/>
      <c r="E282" s="18"/>
      <c r="F282" s="27"/>
      <c r="H282" s="57"/>
      <c r="I282" s="57"/>
      <c r="J282" s="658"/>
      <c r="K282" s="658"/>
      <c r="L282" s="658"/>
      <c r="M282" s="657"/>
      <c r="Q282" s="31"/>
      <c r="R282" s="31"/>
      <c r="S282" s="31"/>
      <c r="T282" s="31"/>
      <c r="U282" s="33"/>
      <c r="V282" s="31"/>
      <c r="W282" s="17"/>
      <c r="X282" s="9"/>
      <c r="Y282" s="9"/>
      <c r="Z282" s="9"/>
    </row>
    <row r="283" spans="1:26" customFormat="1" ht="12" customHeight="1" outlineLevel="1" x14ac:dyDescent="0.25">
      <c r="A283" s="7"/>
      <c r="B283" s="8"/>
      <c r="C283" s="18"/>
      <c r="D283" s="18"/>
      <c r="E283" s="18"/>
      <c r="F283" s="27"/>
      <c r="H283" s="57" t="s">
        <v>1002</v>
      </c>
      <c r="I283" s="57"/>
      <c r="J283" s="324" t="s">
        <v>511</v>
      </c>
      <c r="K283" s="324" t="s">
        <v>512</v>
      </c>
      <c r="L283" s="324" t="s">
        <v>513</v>
      </c>
      <c r="M283" s="324" t="s">
        <v>514</v>
      </c>
      <c r="U283" s="33"/>
      <c r="V283" s="31"/>
      <c r="W283" s="17"/>
      <c r="X283" s="9"/>
      <c r="Y283" s="9"/>
      <c r="Z283" s="9"/>
    </row>
    <row r="284" spans="1:26" customFormat="1" ht="12" customHeight="1" outlineLevel="1" x14ac:dyDescent="0.25">
      <c r="A284" s="7"/>
      <c r="B284" s="8"/>
      <c r="C284" s="18"/>
      <c r="D284" s="18"/>
      <c r="E284" s="18"/>
      <c r="F284" s="27"/>
      <c r="I284" s="57"/>
      <c r="J284" s="659" t="b">
        <v>1</v>
      </c>
      <c r="K284" s="659" t="b">
        <v>0</v>
      </c>
      <c r="L284" s="659" t="b">
        <v>0</v>
      </c>
      <c r="M284" s="659" t="b">
        <v>0</v>
      </c>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660"/>
      <c r="K285" s="660"/>
      <c r="L285" s="660"/>
      <c r="M285" s="657"/>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outlineLevel="1" x14ac:dyDescent="0.25">
      <c r="A287" s="7"/>
      <c r="B287" s="8"/>
      <c r="C287" s="18"/>
      <c r="D287" s="18"/>
      <c r="E287" s="18"/>
      <c r="F287" s="27"/>
      <c r="G287" s="57"/>
      <c r="H287" s="57"/>
      <c r="I287" s="57"/>
      <c r="J287" s="58"/>
      <c r="K287" s="58"/>
      <c r="L287" s="58"/>
      <c r="O287" s="58"/>
      <c r="P287" s="33"/>
      <c r="Q287" s="33"/>
      <c r="R287" s="33"/>
      <c r="S287" s="33"/>
      <c r="T287" s="33"/>
      <c r="U287" s="33"/>
      <c r="V287" s="31"/>
      <c r="W287" s="17"/>
      <c r="X287" s="9"/>
      <c r="Y287" s="9"/>
      <c r="Z287" s="9"/>
    </row>
    <row r="288" spans="1:26" customFormat="1" ht="12" customHeight="1" x14ac:dyDescent="0.25">
      <c r="A288" s="7"/>
      <c r="B288" s="8"/>
      <c r="C288" s="18"/>
      <c r="D288" s="18"/>
      <c r="E288" s="18"/>
      <c r="F288" s="27"/>
      <c r="G288" s="650" t="s">
        <v>982</v>
      </c>
      <c r="H288" s="57"/>
      <c r="I288" s="57"/>
      <c r="J288" s="58"/>
      <c r="K288" s="58"/>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983</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t="s">
        <v>992</v>
      </c>
      <c r="I290" s="57"/>
      <c r="J290" s="771">
        <f>MIN(364,INT((K290 - DATE(YEAR(K290),1,1))))+364*(YEAR(K290)-Sheep!i_startyear)</f>
        <v>0</v>
      </c>
      <c r="K290" s="747">
        <v>43466</v>
      </c>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outlineLevel="1" x14ac:dyDescent="0.25">
      <c r="A292" s="7"/>
      <c r="B292" s="8"/>
      <c r="C292" s="18"/>
      <c r="D292" s="18"/>
      <c r="E292" s="18"/>
      <c r="F292" s="27"/>
      <c r="G292" s="57"/>
      <c r="H292" s="57"/>
      <c r="I292" s="57"/>
      <c r="J292" s="58"/>
      <c r="K292" s="58"/>
      <c r="L292" s="58"/>
      <c r="O292" s="58"/>
      <c r="P292" s="33"/>
      <c r="Q292" s="33"/>
      <c r="R292" s="33"/>
      <c r="S292" s="33"/>
      <c r="T292" s="33"/>
      <c r="U292" s="33"/>
      <c r="V292" s="31"/>
      <c r="W292" s="17"/>
      <c r="X292" s="9"/>
      <c r="Y292" s="9"/>
      <c r="Z292" s="9"/>
    </row>
    <row r="293" spans="1:26" customFormat="1" ht="12" customHeight="1" x14ac:dyDescent="0.25">
      <c r="A293" s="7"/>
      <c r="B293" s="8"/>
      <c r="C293" s="18"/>
      <c r="D293" s="18"/>
      <c r="E293" s="18"/>
      <c r="F293" s="27"/>
      <c r="G293" s="650" t="s">
        <v>984</v>
      </c>
      <c r="H293" s="57"/>
      <c r="I293" s="57"/>
      <c r="J293" s="58"/>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996</v>
      </c>
      <c r="I294" s="57"/>
      <c r="J294" s="654">
        <v>3.4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985</v>
      </c>
      <c r="I295" s="57"/>
      <c r="J295" s="654">
        <v>15.4</v>
      </c>
      <c r="K295" s="58"/>
      <c r="L295" s="58"/>
      <c r="O295" s="58"/>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986</v>
      </c>
      <c r="I296" s="57"/>
      <c r="J296" s="654">
        <v>29.4</v>
      </c>
      <c r="K296" s="615"/>
      <c r="L296" s="615"/>
      <c r="M296" s="615"/>
      <c r="N296" s="615"/>
      <c r="O296" s="61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987</v>
      </c>
      <c r="I297" s="57"/>
      <c r="J297" s="654">
        <v>13.1</v>
      </c>
      <c r="K297" s="615"/>
      <c r="L297" s="55"/>
      <c r="O297" s="55"/>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t="s">
        <v>988</v>
      </c>
      <c r="I298" s="57"/>
      <c r="J298" s="654">
        <v>21.25</v>
      </c>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57"/>
      <c r="H299" s="57"/>
      <c r="I299" s="57"/>
      <c r="J299" s="58"/>
      <c r="K299" s="58"/>
      <c r="L299" s="58"/>
      <c r="O299" s="58"/>
      <c r="P299" s="33"/>
      <c r="Q299" s="33"/>
      <c r="R299" s="33"/>
      <c r="S299" s="33"/>
      <c r="T299" s="33"/>
      <c r="U299" s="33"/>
      <c r="V299" s="31"/>
      <c r="W299" s="17"/>
      <c r="X299" s="9"/>
      <c r="Y299" s="9"/>
      <c r="Z299" s="9"/>
    </row>
    <row r="300" spans="1:26" customFormat="1" ht="12" customHeight="1" outlineLevel="1" x14ac:dyDescent="0.25">
      <c r="A300" s="7"/>
      <c r="B300" s="8"/>
      <c r="C300" s="18"/>
      <c r="D300" s="18"/>
      <c r="E300" s="18"/>
      <c r="F300" s="27"/>
      <c r="G300" s="28"/>
      <c r="H300" s="35"/>
      <c r="I300" s="57"/>
      <c r="J300" s="58"/>
      <c r="K300" s="58"/>
      <c r="L300" s="58"/>
      <c r="O300" s="58"/>
      <c r="P300" s="33"/>
      <c r="Q300" s="33"/>
      <c r="R300" s="33"/>
      <c r="S300" s="33"/>
      <c r="T300" s="33"/>
      <c r="U300" s="33"/>
      <c r="V300" s="31"/>
      <c r="W300" s="17"/>
      <c r="X300" s="9"/>
      <c r="Y300" s="9"/>
      <c r="Z300" s="9"/>
    </row>
    <row r="301" spans="1:26" customFormat="1" ht="12" customHeight="1" x14ac:dyDescent="0.25">
      <c r="A301" s="7"/>
      <c r="B301" s="8"/>
      <c r="C301" s="18"/>
      <c r="D301" s="18"/>
      <c r="E301" s="18"/>
      <c r="F301" s="27"/>
      <c r="G301" s="648" t="s">
        <v>994</v>
      </c>
      <c r="H301" s="35"/>
      <c r="I301" s="653"/>
      <c r="J301" s="646"/>
      <c r="K301" s="494"/>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450</v>
      </c>
      <c r="I302" s="653"/>
      <c r="J302" s="239">
        <v>1000</v>
      </c>
      <c r="K302" s="494"/>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t="s">
        <v>995</v>
      </c>
      <c r="I303" s="653"/>
      <c r="J303" s="239">
        <v>0</v>
      </c>
      <c r="K303" s="494"/>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outlineLevel="1" x14ac:dyDescent="0.25">
      <c r="A306" s="7"/>
      <c r="B306" s="8"/>
      <c r="C306" s="18"/>
      <c r="D306" s="18"/>
      <c r="E306" s="18"/>
      <c r="F306" s="27"/>
      <c r="G306" s="28"/>
      <c r="H306" s="35"/>
      <c r="I306" s="653"/>
      <c r="J306" s="646"/>
      <c r="K306" s="494"/>
      <c r="L306" s="58"/>
      <c r="O306" s="58"/>
      <c r="P306" s="33"/>
      <c r="Q306" s="33"/>
      <c r="R306" s="33"/>
      <c r="S306" s="33"/>
      <c r="T306" s="33"/>
      <c r="U306" s="33"/>
      <c r="V306" s="31"/>
      <c r="W306" s="17"/>
      <c r="X306" s="9"/>
      <c r="Y306" s="9"/>
      <c r="Z306" s="9"/>
    </row>
    <row r="307" spans="1:26" customFormat="1" ht="12" customHeight="1" x14ac:dyDescent="0.25">
      <c r="A307" s="7"/>
      <c r="B307" s="8"/>
      <c r="C307" s="18"/>
      <c r="D307" s="18"/>
      <c r="E307" s="18"/>
      <c r="F307" s="27"/>
      <c r="G307" s="648" t="s">
        <v>989</v>
      </c>
      <c r="H307" s="35"/>
      <c r="I307" s="957" t="s">
        <v>990</v>
      </c>
      <c r="J307" s="958"/>
      <c r="K307" s="958"/>
      <c r="L307" s="958"/>
      <c r="M307" s="958"/>
      <c r="N307" s="958"/>
      <c r="O307" s="958"/>
      <c r="P307" s="958"/>
      <c r="Q307" s="959"/>
      <c r="R307" s="58"/>
      <c r="S307" s="33"/>
      <c r="T307" s="33"/>
      <c r="U307" s="58"/>
      <c r="V307" s="33"/>
      <c r="W307" s="17"/>
      <c r="X307" s="9"/>
      <c r="Y307" s="9"/>
      <c r="Z307" s="9"/>
    </row>
    <row r="308" spans="1:26" customFormat="1" ht="12" customHeight="1" outlineLevel="1" x14ac:dyDescent="0.25">
      <c r="A308" s="7"/>
      <c r="B308" s="8"/>
      <c r="C308" s="18"/>
      <c r="D308" s="18"/>
      <c r="E308" s="18"/>
      <c r="F308" s="27"/>
      <c r="G308" s="648"/>
      <c r="H308" s="35"/>
      <c r="I308" s="960" t="s">
        <v>71</v>
      </c>
      <c r="J308" s="961"/>
      <c r="K308" s="962"/>
      <c r="L308" s="963" t="s">
        <v>68</v>
      </c>
      <c r="M308" s="964"/>
      <c r="N308" s="965"/>
      <c r="O308" s="966" t="s">
        <v>324</v>
      </c>
      <c r="P308" s="967"/>
      <c r="Q308" s="968"/>
      <c r="R308" s="58"/>
      <c r="S308" s="953" t="s">
        <v>1014</v>
      </c>
      <c r="T308" s="955" t="s">
        <v>1013</v>
      </c>
      <c r="U308" s="58"/>
      <c r="V308" s="33"/>
      <c r="W308" s="17"/>
      <c r="X308" s="9"/>
      <c r="Y308" s="9"/>
      <c r="Z308" s="9"/>
    </row>
    <row r="309" spans="1:26" customFormat="1" ht="12" customHeight="1" outlineLevel="1" x14ac:dyDescent="0.25">
      <c r="A309" s="7"/>
      <c r="B309" s="8"/>
      <c r="C309" s="18"/>
      <c r="D309" s="18"/>
      <c r="E309" s="18"/>
      <c r="F309" s="27"/>
      <c r="G309" s="28"/>
      <c r="H309" s="35"/>
      <c r="I309" s="715" t="str">
        <f>H130</f>
        <v>Harv</v>
      </c>
      <c r="J309" s="715" t="str">
        <f>I130</f>
        <v>Graz</v>
      </c>
      <c r="K309" s="715" t="str">
        <f>J130</f>
        <v>Bale</v>
      </c>
      <c r="L309" s="716" t="str">
        <f>H130</f>
        <v>Harv</v>
      </c>
      <c r="M309" s="716" t="str">
        <f>I130</f>
        <v>Graz</v>
      </c>
      <c r="N309" s="716" t="str">
        <f>J130</f>
        <v>Bale</v>
      </c>
      <c r="O309" s="717" t="str">
        <f>H130</f>
        <v>Harv</v>
      </c>
      <c r="P309" s="717" t="str">
        <f t="shared" ref="P309:Q309" si="5">I130</f>
        <v>Graz</v>
      </c>
      <c r="Q309" s="717" t="str">
        <f t="shared" si="5"/>
        <v>Bale</v>
      </c>
      <c r="R309" s="58"/>
      <c r="S309" s="954"/>
      <c r="T309" s="956"/>
      <c r="U309" s="58"/>
      <c r="V309" s="33"/>
      <c r="W309" s="17"/>
      <c r="X309" s="9"/>
      <c r="Y309" s="9"/>
      <c r="Z309" s="9"/>
    </row>
    <row r="310" spans="1:26" customFormat="1" ht="12" customHeight="1" outlineLevel="1" x14ac:dyDescent="0.25">
      <c r="A310" s="7"/>
      <c r="B310" s="8"/>
      <c r="C310" s="18"/>
      <c r="D310" s="18"/>
      <c r="E310" s="18"/>
      <c r="F310" s="27"/>
      <c r="G310" s="28"/>
      <c r="H310" s="676" t="str">
        <f>General!G17</f>
        <v>b</v>
      </c>
      <c r="I310" s="652">
        <v>0.27922143700582119</v>
      </c>
      <c r="J310" s="652">
        <v>1.3987353317483329</v>
      </c>
      <c r="K310" s="718">
        <f>I310</f>
        <v>0.27922143700582119</v>
      </c>
      <c r="L310" s="661">
        <v>-7.357256925019099E-3</v>
      </c>
      <c r="M310" s="661">
        <v>-2.1449647872016701E-2</v>
      </c>
      <c r="N310" s="719">
        <f>L310</f>
        <v>-7.357256925019099E-3</v>
      </c>
      <c r="O310" s="249">
        <v>59.634599807135977</v>
      </c>
      <c r="P310" s="249">
        <v>49.949846871547493</v>
      </c>
      <c r="Q310" s="718">
        <f>O310</f>
        <v>59.634599807135977</v>
      </c>
      <c r="R310" s="58"/>
      <c r="S310" s="253">
        <v>2850</v>
      </c>
      <c r="T310" s="673">
        <f>S310/H173</f>
        <v>3031.9148936170213</v>
      </c>
      <c r="U310" s="58"/>
      <c r="V310" s="33"/>
      <c r="W310" s="17"/>
      <c r="X310" s="9"/>
      <c r="Y310" s="9"/>
      <c r="Z310" s="9"/>
    </row>
    <row r="311" spans="1:26" customFormat="1" ht="12" customHeight="1" outlineLevel="1" x14ac:dyDescent="0.25">
      <c r="A311" s="7"/>
      <c r="B311" s="8"/>
      <c r="C311" s="18"/>
      <c r="D311" s="18"/>
      <c r="E311" s="18"/>
      <c r="F311" s="27"/>
      <c r="G311" s="28"/>
      <c r="H311" s="676" t="str">
        <f>General!G18</f>
        <v>bd</v>
      </c>
      <c r="I311" s="652">
        <v>0.27922143700582119</v>
      </c>
      <c r="J311" s="652">
        <v>1.3987353317483329</v>
      </c>
      <c r="K311" s="718">
        <f t="shared" ref="K311:K326" si="6">I311</f>
        <v>0.27922143700582119</v>
      </c>
      <c r="L311" s="661">
        <v>-7.357256925019099E-3</v>
      </c>
      <c r="M311" s="661">
        <v>-2.1449647872016701E-2</v>
      </c>
      <c r="N311" s="719">
        <f t="shared" ref="N311:N326" si="7">L311</f>
        <v>-7.357256925019099E-3</v>
      </c>
      <c r="O311" s="249">
        <v>59.634599807135977</v>
      </c>
      <c r="P311" s="249">
        <v>49.949846871547493</v>
      </c>
      <c r="Q311" s="718">
        <f t="shared" ref="Q311:Q326" si="8">O311</f>
        <v>59.634599807135977</v>
      </c>
      <c r="R311" s="58"/>
      <c r="S311" s="253">
        <v>2850</v>
      </c>
      <c r="T311" s="673">
        <f>S311/H174</f>
        <v>3031.9148936170213</v>
      </c>
      <c r="U311" s="58"/>
      <c r="V311" s="33"/>
      <c r="W311" s="17"/>
      <c r="X311" s="9"/>
      <c r="Y311" s="9"/>
      <c r="Z311" s="9"/>
    </row>
    <row r="312" spans="1:26" customFormat="1" ht="12" customHeight="1" outlineLevel="1" x14ac:dyDescent="0.25">
      <c r="A312" s="7"/>
      <c r="B312" s="8"/>
      <c r="C312" s="18"/>
      <c r="D312" s="18"/>
      <c r="E312" s="18"/>
      <c r="F312" s="27"/>
      <c r="G312" s="28"/>
      <c r="H312" s="676" t="str">
        <f>General!G19</f>
        <v>f</v>
      </c>
      <c r="I312" s="652">
        <v>0.21988823630969012</v>
      </c>
      <c r="J312" s="652">
        <v>1.3987353317483329</v>
      </c>
      <c r="K312" s="718">
        <f t="shared" si="6"/>
        <v>0.21988823630969012</v>
      </c>
      <c r="L312" s="661">
        <v>-4.6010728402032814E-3</v>
      </c>
      <c r="M312" s="661">
        <v>-2.1449647872016701E-2</v>
      </c>
      <c r="N312" s="719">
        <f t="shared" si="7"/>
        <v>-4.6010728402032814E-3</v>
      </c>
      <c r="O312" s="249">
        <v>57.445790754257906</v>
      </c>
      <c r="P312" s="249">
        <v>49.949846871547493</v>
      </c>
      <c r="Q312" s="718">
        <f t="shared" si="8"/>
        <v>57.445790754257906</v>
      </c>
      <c r="R312" s="58"/>
      <c r="S312" s="253">
        <v>2000</v>
      </c>
      <c r="T312" s="673">
        <f>S312/H175</f>
        <v>2222.2222222222222</v>
      </c>
      <c r="U312" s="58"/>
      <c r="V312" s="33"/>
      <c r="W312" s="17"/>
      <c r="X312" s="9"/>
      <c r="Y312" s="9"/>
      <c r="Z312" s="9"/>
    </row>
    <row r="313" spans="1:26" customFormat="1" ht="12" customHeight="1" outlineLevel="1" x14ac:dyDescent="0.25">
      <c r="A313" s="7"/>
      <c r="B313" s="8"/>
      <c r="C313" s="18"/>
      <c r="D313" s="18"/>
      <c r="E313" s="18"/>
      <c r="F313" s="27"/>
      <c r="G313" s="28"/>
      <c r="H313" s="676" t="str">
        <f>General!G20</f>
        <v>h</v>
      </c>
      <c r="I313" s="652">
        <v>0.27922143700582119</v>
      </c>
      <c r="J313" s="652">
        <v>1.3987353317483329</v>
      </c>
      <c r="K313" s="718">
        <f t="shared" si="6"/>
        <v>0.27922143700582119</v>
      </c>
      <c r="L313" s="661">
        <v>-7.357256925019099E-3</v>
      </c>
      <c r="M313" s="661">
        <v>-2.1449647872016701E-2</v>
      </c>
      <c r="N313" s="719">
        <f t="shared" si="7"/>
        <v>-7.357256925019099E-3</v>
      </c>
      <c r="O313" s="249">
        <v>59.634599807135977</v>
      </c>
      <c r="P313" s="249">
        <v>49.949846871547493</v>
      </c>
      <c r="Q313" s="718">
        <f t="shared" si="8"/>
        <v>59.634599807135977</v>
      </c>
      <c r="R313" s="58"/>
      <c r="S313" s="253">
        <v>10387</v>
      </c>
      <c r="T313" s="673">
        <f>S313/H176</f>
        <v>11050</v>
      </c>
      <c r="U313" s="58"/>
      <c r="V313" s="33"/>
      <c r="W313" s="17"/>
      <c r="X313" s="9"/>
      <c r="Y313" s="9"/>
      <c r="Z313" s="9"/>
    </row>
    <row r="314" spans="1:26" customFormat="1" ht="12" customHeight="1" outlineLevel="1" x14ac:dyDescent="0.25">
      <c r="A314" s="7"/>
      <c r="B314" s="8"/>
      <c r="C314" s="18"/>
      <c r="D314" s="18"/>
      <c r="E314" s="18"/>
      <c r="F314" s="27"/>
      <c r="G314" s="28"/>
      <c r="H314" s="676" t="str">
        <f>General!G21</f>
        <v>i</v>
      </c>
      <c r="I314" s="652">
        <v>0.21988823630969012</v>
      </c>
      <c r="J314" s="652">
        <v>1.3987353317483329</v>
      </c>
      <c r="K314" s="718">
        <f t="shared" si="6"/>
        <v>0.21988823630969012</v>
      </c>
      <c r="L314" s="661">
        <v>-4.6010728402032814E-3</v>
      </c>
      <c r="M314" s="661">
        <v>-2.1449647872016701E-2</v>
      </c>
      <c r="N314" s="719">
        <f t="shared" si="7"/>
        <v>-4.6010728402032814E-3</v>
      </c>
      <c r="O314" s="249">
        <v>57.445790754257906</v>
      </c>
      <c r="P314" s="249">
        <v>49.949846871547493</v>
      </c>
      <c r="Q314" s="718">
        <f t="shared" si="8"/>
        <v>57.445790754257906</v>
      </c>
      <c r="R314" s="58"/>
      <c r="S314" s="253">
        <v>2000</v>
      </c>
      <c r="T314" s="673">
        <f>S314/H177</f>
        <v>2222.2222222222222</v>
      </c>
      <c r="U314" s="58"/>
      <c r="V314" s="33"/>
      <c r="W314" s="17"/>
      <c r="X314" s="9"/>
      <c r="Y314" s="9"/>
      <c r="Z314" s="9"/>
    </row>
    <row r="315" spans="1:26" customFormat="1" ht="12" customHeight="1" outlineLevel="1" x14ac:dyDescent="0.25">
      <c r="A315" s="7"/>
      <c r="B315" s="8"/>
      <c r="C315" s="18"/>
      <c r="D315" s="18"/>
      <c r="E315" s="18"/>
      <c r="F315" s="27"/>
      <c r="G315" s="28"/>
      <c r="H315" s="676" t="str">
        <f>General!G22</f>
        <v>k</v>
      </c>
      <c r="I315" s="652">
        <v>0.21988823630969012</v>
      </c>
      <c r="J315" s="652">
        <v>1.3987353317483329</v>
      </c>
      <c r="K315" s="718">
        <f t="shared" si="6"/>
        <v>0.21988823630969012</v>
      </c>
      <c r="L315" s="661">
        <v>-4.6010728402032814E-3</v>
      </c>
      <c r="M315" s="661">
        <v>-2.1449647872016701E-2</v>
      </c>
      <c r="N315" s="719">
        <f t="shared" si="7"/>
        <v>-4.6010728402032814E-3</v>
      </c>
      <c r="O315" s="249">
        <v>57.445790754257906</v>
      </c>
      <c r="P315" s="249">
        <v>49.949846871547493</v>
      </c>
      <c r="Q315" s="718">
        <f t="shared" si="8"/>
        <v>57.445790754257906</v>
      </c>
      <c r="R315" s="58"/>
      <c r="S315" s="253">
        <v>2000</v>
      </c>
      <c r="T315" s="673">
        <f>S315/H178</f>
        <v>2222.2222222222222</v>
      </c>
      <c r="U315" s="58"/>
      <c r="V315" s="33"/>
      <c r="W315" s="17"/>
      <c r="X315" s="9"/>
      <c r="Y315" s="9"/>
      <c r="Z315" s="9"/>
    </row>
    <row r="316" spans="1:26" customFormat="1" ht="12" customHeight="1" outlineLevel="1" x14ac:dyDescent="0.25">
      <c r="A316" s="7"/>
      <c r="B316" s="8"/>
      <c r="C316" s="18"/>
      <c r="D316" s="18"/>
      <c r="E316" s="18"/>
      <c r="F316" s="27"/>
      <c r="G316" s="28"/>
      <c r="H316" s="676" t="str">
        <f>General!G23</f>
        <v>l</v>
      </c>
      <c r="I316" s="652">
        <v>0.21988823630969012</v>
      </c>
      <c r="J316" s="652">
        <v>1.3987353317483329</v>
      </c>
      <c r="K316" s="718">
        <f t="shared" si="6"/>
        <v>0.21988823630969012</v>
      </c>
      <c r="L316" s="661">
        <v>-4.6010728402032814E-3</v>
      </c>
      <c r="M316" s="661">
        <v>-2.1449647872016701E-2</v>
      </c>
      <c r="N316" s="719">
        <f t="shared" si="7"/>
        <v>-4.6010728402032814E-3</v>
      </c>
      <c r="O316" s="249">
        <v>57.445790754257906</v>
      </c>
      <c r="P316" s="249">
        <v>49.949846871547493</v>
      </c>
      <c r="Q316" s="718">
        <f t="shared" si="8"/>
        <v>57.445790754257906</v>
      </c>
      <c r="R316" s="58"/>
      <c r="S316" s="253">
        <v>2000</v>
      </c>
      <c r="T316" s="673">
        <f>S316/H179</f>
        <v>2222.2222222222222</v>
      </c>
      <c r="U316" s="58"/>
      <c r="V316" s="33"/>
      <c r="W316" s="17"/>
      <c r="X316" s="9"/>
      <c r="Y316" s="9"/>
      <c r="Z316" s="9"/>
    </row>
    <row r="317" spans="1:26" customFormat="1" ht="12" customHeight="1" outlineLevel="1" x14ac:dyDescent="0.25">
      <c r="A317" s="7"/>
      <c r="B317" s="8"/>
      <c r="C317" s="18"/>
      <c r="D317" s="18"/>
      <c r="E317" s="18"/>
      <c r="F317" s="27"/>
      <c r="G317" s="28"/>
      <c r="H317" s="676" t="str">
        <f>General!G24</f>
        <v>o</v>
      </c>
      <c r="I317" s="652">
        <v>0.27922143700582119</v>
      </c>
      <c r="J317" s="652">
        <v>1.3987353317483329</v>
      </c>
      <c r="K317" s="718">
        <f t="shared" si="6"/>
        <v>0.27922143700582119</v>
      </c>
      <c r="L317" s="661">
        <v>-7.357256925019099E-3</v>
      </c>
      <c r="M317" s="661">
        <v>-2.1449647872016701E-2</v>
      </c>
      <c r="N317" s="719">
        <f t="shared" si="7"/>
        <v>-7.357256925019099E-3</v>
      </c>
      <c r="O317" s="249">
        <v>59.634599807135977</v>
      </c>
      <c r="P317" s="249">
        <v>49.949846871547493</v>
      </c>
      <c r="Q317" s="718">
        <f t="shared" si="8"/>
        <v>59.634599807135977</v>
      </c>
      <c r="R317" s="58"/>
      <c r="S317" s="253">
        <v>2850</v>
      </c>
      <c r="T317" s="673">
        <f>S317/H180</f>
        <v>3031.9148936170213</v>
      </c>
      <c r="U317" s="58"/>
      <c r="V317" s="33"/>
      <c r="W317" s="17"/>
      <c r="X317" s="9"/>
      <c r="Y317" s="9"/>
      <c r="Z317" s="9"/>
    </row>
    <row r="318" spans="1:26" customFormat="1" ht="12" customHeight="1" outlineLevel="1" x14ac:dyDescent="0.25">
      <c r="A318" s="7"/>
      <c r="B318" s="8"/>
      <c r="C318" s="18"/>
      <c r="D318" s="18"/>
      <c r="E318" s="18"/>
      <c r="F318" s="27"/>
      <c r="G318" s="28"/>
      <c r="H318" s="676" t="str">
        <f>General!G25</f>
        <v>od</v>
      </c>
      <c r="I318" s="652">
        <v>0.27922143700582119</v>
      </c>
      <c r="J318" s="652">
        <v>1.3987353317483329</v>
      </c>
      <c r="K318" s="718">
        <f t="shared" si="6"/>
        <v>0.27922143700582119</v>
      </c>
      <c r="L318" s="661">
        <v>-7.357256925019099E-3</v>
      </c>
      <c r="M318" s="661">
        <v>-2.1449647872016701E-2</v>
      </c>
      <c r="N318" s="719">
        <f t="shared" si="7"/>
        <v>-7.357256925019099E-3</v>
      </c>
      <c r="O318" s="249">
        <v>59.634599807135977</v>
      </c>
      <c r="P318" s="249">
        <v>49.949846871547493</v>
      </c>
      <c r="Q318" s="718">
        <f t="shared" si="8"/>
        <v>59.634599807135977</v>
      </c>
      <c r="R318" s="58"/>
      <c r="S318" s="253">
        <v>2850</v>
      </c>
      <c r="T318" s="673">
        <f>S318/H181</f>
        <v>3031.9148936170213</v>
      </c>
      <c r="U318" s="58"/>
      <c r="V318" s="33"/>
      <c r="W318" s="17"/>
      <c r="X318" s="9"/>
      <c r="Y318" s="9"/>
      <c r="Z318" s="9"/>
    </row>
    <row r="319" spans="1:26" customFormat="1" ht="12" customHeight="1" outlineLevel="1" x14ac:dyDescent="0.25">
      <c r="A319" s="7"/>
      <c r="B319" s="8"/>
      <c r="C319" s="18"/>
      <c r="D319" s="18"/>
      <c r="E319" s="18"/>
      <c r="F319" s="27"/>
      <c r="G319" s="28"/>
      <c r="H319" s="676" t="str">
        <f>General!G26</f>
        <v>of</v>
      </c>
      <c r="I319" s="652">
        <v>0.27922143700582119</v>
      </c>
      <c r="J319" s="652">
        <v>1.3987353317483329</v>
      </c>
      <c r="K319" s="718">
        <f t="shared" si="6"/>
        <v>0.27922143700582119</v>
      </c>
      <c r="L319" s="661">
        <v>-7.357256925019099E-3</v>
      </c>
      <c r="M319" s="661">
        <v>-2.1449647872016701E-2</v>
      </c>
      <c r="N319" s="719">
        <f t="shared" si="7"/>
        <v>-7.357256925019099E-3</v>
      </c>
      <c r="O319" s="249">
        <v>59.634599807135977</v>
      </c>
      <c r="P319" s="249">
        <v>49.949846871547493</v>
      </c>
      <c r="Q319" s="718">
        <f t="shared" si="8"/>
        <v>59.634599807135977</v>
      </c>
      <c r="R319" s="58"/>
      <c r="S319" s="253"/>
      <c r="T319" s="253">
        <v>3032</v>
      </c>
      <c r="U319" s="58"/>
      <c r="V319" s="33"/>
      <c r="W319" s="17"/>
      <c r="X319" s="9"/>
      <c r="Y319" s="9"/>
      <c r="Z319" s="9"/>
    </row>
    <row r="320" spans="1:26" customFormat="1" ht="12" customHeight="1" outlineLevel="1" x14ac:dyDescent="0.25">
      <c r="A320" s="7"/>
      <c r="B320" s="8"/>
      <c r="C320" s="18"/>
      <c r="D320" s="18"/>
      <c r="E320" s="18"/>
      <c r="F320" s="27"/>
      <c r="G320" s="28"/>
      <c r="H320" s="676" t="str">
        <f>General!G27</f>
        <v>r</v>
      </c>
      <c r="I320" s="652">
        <v>0.21988823630969012</v>
      </c>
      <c r="J320" s="652">
        <v>1.3987353317483329</v>
      </c>
      <c r="K320" s="718">
        <f t="shared" si="6"/>
        <v>0.21988823630969012</v>
      </c>
      <c r="L320" s="661">
        <v>-4.6010728402032814E-3</v>
      </c>
      <c r="M320" s="661">
        <v>-2.1449647872016701E-2</v>
      </c>
      <c r="N320" s="719">
        <f t="shared" si="7"/>
        <v>-4.6010728402032814E-3</v>
      </c>
      <c r="O320" s="249">
        <v>57.445790754257906</v>
      </c>
      <c r="P320" s="249">
        <v>49.949846871547493</v>
      </c>
      <c r="Q320" s="718">
        <f t="shared" si="8"/>
        <v>57.445790754257906</v>
      </c>
      <c r="R320" s="58"/>
      <c r="S320" s="253">
        <v>1600</v>
      </c>
      <c r="T320" s="673">
        <f>S320/H183</f>
        <v>1649.4845360824743</v>
      </c>
      <c r="U320" s="58"/>
      <c r="V320" s="33"/>
      <c r="W320" s="17"/>
      <c r="X320" s="9"/>
      <c r="Y320" s="9"/>
      <c r="Z320" s="9"/>
    </row>
    <row r="321" spans="1:26" customFormat="1" ht="12" customHeight="1" outlineLevel="1" x14ac:dyDescent="0.25">
      <c r="A321" s="7"/>
      <c r="B321" s="8"/>
      <c r="C321" s="18"/>
      <c r="D321" s="18"/>
      <c r="E321" s="18"/>
      <c r="F321" s="27"/>
      <c r="G321" s="28"/>
      <c r="H321" s="676" t="str">
        <f>General!G28</f>
        <v>rd</v>
      </c>
      <c r="I321" s="652">
        <v>0.21988823630969012</v>
      </c>
      <c r="J321" s="652">
        <v>1.3987353317483329</v>
      </c>
      <c r="K321" s="718">
        <f t="shared" si="6"/>
        <v>0.21988823630969012</v>
      </c>
      <c r="L321" s="661">
        <v>-4.6010728402032814E-3</v>
      </c>
      <c r="M321" s="661">
        <v>-2.1449647872016701E-2</v>
      </c>
      <c r="N321" s="719">
        <f t="shared" si="7"/>
        <v>-4.6010728402032814E-3</v>
      </c>
      <c r="O321" s="249">
        <v>57.445790754257906</v>
      </c>
      <c r="P321" s="249">
        <v>49.949846871547493</v>
      </c>
      <c r="Q321" s="718">
        <f t="shared" si="8"/>
        <v>57.445790754257906</v>
      </c>
      <c r="R321" s="58"/>
      <c r="S321" s="253">
        <v>1600</v>
      </c>
      <c r="T321" s="673">
        <f>S321/H184</f>
        <v>1649.4845360824743</v>
      </c>
      <c r="U321" s="58"/>
      <c r="V321" s="33"/>
      <c r="W321" s="17"/>
      <c r="X321" s="9"/>
      <c r="Y321" s="9"/>
      <c r="Z321" s="9"/>
    </row>
    <row r="322" spans="1:26" customFormat="1" ht="12" customHeight="1" outlineLevel="1" x14ac:dyDescent="0.25">
      <c r="A322" s="7"/>
      <c r="B322" s="8"/>
      <c r="C322" s="18"/>
      <c r="D322" s="18"/>
      <c r="E322" s="18"/>
      <c r="F322" s="27"/>
      <c r="G322" s="28"/>
      <c r="H322" s="676" t="str">
        <f>General!G29</f>
        <v>v</v>
      </c>
      <c r="I322" s="652">
        <v>0.21988823630969012</v>
      </c>
      <c r="J322" s="652">
        <v>1.3987353317483329</v>
      </c>
      <c r="K322" s="718">
        <f t="shared" si="6"/>
        <v>0.21988823630969012</v>
      </c>
      <c r="L322" s="661">
        <v>-4.6010728402032814E-3</v>
      </c>
      <c r="M322" s="661">
        <v>-2.1449647872016701E-2</v>
      </c>
      <c r="N322" s="719">
        <f t="shared" si="7"/>
        <v>-4.6010728402032814E-3</v>
      </c>
      <c r="O322" s="249">
        <v>57.445790754257906</v>
      </c>
      <c r="P322" s="249">
        <v>49.949846871547493</v>
      </c>
      <c r="Q322" s="718">
        <f t="shared" si="8"/>
        <v>57.445790754257906</v>
      </c>
      <c r="R322" s="58"/>
      <c r="S322" s="253">
        <v>2000</v>
      </c>
      <c r="T322" s="673">
        <f>S322/H185</f>
        <v>2222.2222222222222</v>
      </c>
      <c r="U322" s="58"/>
      <c r="V322" s="33"/>
      <c r="W322" s="17"/>
      <c r="X322" s="9"/>
      <c r="Y322" s="9"/>
      <c r="Z322" s="9"/>
    </row>
    <row r="323" spans="1:26" customFormat="1" ht="12" customHeight="1" outlineLevel="1" x14ac:dyDescent="0.25">
      <c r="A323" s="7"/>
      <c r="B323" s="8"/>
      <c r="C323" s="18"/>
      <c r="D323" s="18"/>
      <c r="E323" s="18"/>
      <c r="F323" s="27"/>
      <c r="G323" s="28"/>
      <c r="H323" s="676" t="str">
        <f>General!G30</f>
        <v>w</v>
      </c>
      <c r="I323" s="652">
        <v>0.27922143700582119</v>
      </c>
      <c r="J323" s="652">
        <v>1.3987353317483329</v>
      </c>
      <c r="K323" s="718">
        <f t="shared" si="6"/>
        <v>0.27922143700582119</v>
      </c>
      <c r="L323" s="661">
        <v>-7.357256925019099E-3</v>
      </c>
      <c r="M323" s="661">
        <v>-2.1449647872016701E-2</v>
      </c>
      <c r="N323" s="719">
        <f t="shared" si="7"/>
        <v>-7.357256925019099E-3</v>
      </c>
      <c r="O323" s="249">
        <v>59.634599807135977</v>
      </c>
      <c r="P323" s="249">
        <v>49.949846871547493</v>
      </c>
      <c r="Q323" s="718">
        <f t="shared" si="8"/>
        <v>59.634599807135977</v>
      </c>
      <c r="R323" s="58"/>
      <c r="S323" s="253">
        <v>2850</v>
      </c>
      <c r="T323" s="673">
        <f>S323/H186</f>
        <v>3031.9148936170213</v>
      </c>
      <c r="U323" s="58"/>
      <c r="V323" s="33"/>
      <c r="W323" s="17"/>
      <c r="X323" s="9"/>
      <c r="Y323" s="9"/>
      <c r="Z323" s="9"/>
    </row>
    <row r="324" spans="1:26" customFormat="1" outlineLevel="1" x14ac:dyDescent="0.25">
      <c r="A324" s="7"/>
      <c r="B324" s="8"/>
      <c r="C324" s="18"/>
      <c r="D324" s="18"/>
      <c r="E324" s="18"/>
      <c r="F324" s="27"/>
      <c r="G324" s="28"/>
      <c r="H324" s="676" t="str">
        <f>General!G31</f>
        <v>wd</v>
      </c>
      <c r="I324" s="652">
        <v>0.27922143700582119</v>
      </c>
      <c r="J324" s="652">
        <v>1.3987353317483329</v>
      </c>
      <c r="K324" s="718">
        <f t="shared" si="6"/>
        <v>0.27922143700582119</v>
      </c>
      <c r="L324" s="661">
        <v>-7.357256925019099E-3</v>
      </c>
      <c r="M324" s="661">
        <v>-2.1449647872016701E-2</v>
      </c>
      <c r="N324" s="719">
        <f t="shared" si="7"/>
        <v>-7.357256925019099E-3</v>
      </c>
      <c r="O324" s="249">
        <v>59.634599807135977</v>
      </c>
      <c r="P324" s="249">
        <v>49.949846871547493</v>
      </c>
      <c r="Q324" s="718">
        <f t="shared" si="8"/>
        <v>59.634599807135977</v>
      </c>
      <c r="R324" s="58"/>
      <c r="S324" s="253">
        <v>2850</v>
      </c>
      <c r="T324" s="673">
        <f>S324/H187</f>
        <v>3031.9148936170213</v>
      </c>
      <c r="U324" s="58"/>
      <c r="V324" s="33"/>
      <c r="W324" s="17"/>
      <c r="X324" s="9"/>
      <c r="Y324" s="9"/>
      <c r="Z324" s="9"/>
    </row>
    <row r="325" spans="1:26" customFormat="1" outlineLevel="1" x14ac:dyDescent="0.25">
      <c r="A325" s="7"/>
      <c r="B325" s="8"/>
      <c r="C325" s="18"/>
      <c r="D325" s="18"/>
      <c r="E325" s="18"/>
      <c r="F325" s="27"/>
      <c r="G325" s="27"/>
      <c r="H325" s="676" t="str">
        <f>General!G32</f>
        <v>z</v>
      </c>
      <c r="I325" s="652">
        <v>0.21988823630969012</v>
      </c>
      <c r="J325" s="652">
        <v>1.3987353317483329</v>
      </c>
      <c r="K325" s="718">
        <f t="shared" si="6"/>
        <v>0.21988823630969012</v>
      </c>
      <c r="L325" s="661">
        <v>-4.6010728402032814E-3</v>
      </c>
      <c r="M325" s="661">
        <v>-2.1449647872016701E-2</v>
      </c>
      <c r="N325" s="719">
        <f t="shared" si="7"/>
        <v>-4.6010728402032814E-3</v>
      </c>
      <c r="O325" s="249">
        <v>57.445790754257906</v>
      </c>
      <c r="P325" s="249">
        <v>49.949846871547493</v>
      </c>
      <c r="Q325" s="718">
        <f t="shared" si="8"/>
        <v>57.445790754257906</v>
      </c>
      <c r="R325" s="651"/>
      <c r="S325" s="253">
        <v>1600</v>
      </c>
      <c r="T325" s="673">
        <f>S325/H188</f>
        <v>1649.4845360824743</v>
      </c>
      <c r="U325" s="651"/>
      <c r="V325" s="39"/>
      <c r="W325" s="17"/>
      <c r="X325" s="9"/>
      <c r="Y325" s="9"/>
      <c r="Z325" s="9"/>
    </row>
    <row r="326" spans="1:26" customFormat="1" outlineLevel="1" x14ac:dyDescent="0.25">
      <c r="A326" s="7"/>
      <c r="B326" s="8"/>
      <c r="C326" s="18"/>
      <c r="D326" s="18"/>
      <c r="E326" s="18"/>
      <c r="F326" s="27"/>
      <c r="G326" s="27"/>
      <c r="H326" s="676" t="str">
        <f>General!G33</f>
        <v>zd</v>
      </c>
      <c r="I326" s="652">
        <v>0.21988823630969012</v>
      </c>
      <c r="J326" s="652">
        <v>1.3987353317483329</v>
      </c>
      <c r="K326" s="718">
        <f t="shared" si="6"/>
        <v>0.21988823630969012</v>
      </c>
      <c r="L326" s="661">
        <v>-4.6010728402032814E-3</v>
      </c>
      <c r="M326" s="661">
        <v>-2.1449647872016701E-2</v>
      </c>
      <c r="N326" s="719">
        <f t="shared" si="7"/>
        <v>-4.6010728402032814E-3</v>
      </c>
      <c r="O326" s="249">
        <v>57.445790754257906</v>
      </c>
      <c r="P326" s="249">
        <v>49.949846871547493</v>
      </c>
      <c r="Q326" s="718">
        <f t="shared" si="8"/>
        <v>57.445790754257906</v>
      </c>
      <c r="R326" s="39"/>
      <c r="S326" s="253">
        <v>1600</v>
      </c>
      <c r="T326" s="673">
        <f>S326/H189</f>
        <v>1649.4845360824743</v>
      </c>
      <c r="U326" s="39"/>
      <c r="V326" s="31"/>
      <c r="W326" s="17"/>
      <c r="X326" s="9"/>
      <c r="Y326" s="9"/>
      <c r="Z326" s="9"/>
    </row>
    <row r="327" spans="1:26" customFormat="1" outlineLevel="1" x14ac:dyDescent="0.25">
      <c r="A327" s="7"/>
      <c r="B327" s="8"/>
      <c r="C327" s="18"/>
      <c r="D327" s="18"/>
      <c r="E327" s="18"/>
      <c r="F327" s="27"/>
      <c r="G327" s="27"/>
      <c r="H327" s="35"/>
      <c r="I327" s="38"/>
      <c r="J327" s="651"/>
      <c r="K327" s="651"/>
      <c r="L327" s="651"/>
      <c r="O327" s="651"/>
      <c r="P327" s="39"/>
      <c r="Q327" s="39"/>
      <c r="R327" s="39"/>
      <c r="S327" s="39"/>
      <c r="T327" s="39"/>
      <c r="U327" s="39"/>
      <c r="V327" s="31"/>
      <c r="W327" s="17"/>
      <c r="X327" s="9"/>
      <c r="Y327" s="9"/>
      <c r="Z327" s="9"/>
    </row>
    <row r="328" spans="1:26" customFormat="1" outlineLevel="1" x14ac:dyDescent="0.25">
      <c r="A328" s="7"/>
      <c r="B328" s="8"/>
      <c r="C328" s="18"/>
      <c r="D328" s="18"/>
      <c r="E328" s="18"/>
      <c r="F328" s="27"/>
      <c r="G328" s="27"/>
      <c r="H328" s="38"/>
      <c r="I328" s="38"/>
      <c r="J328" s="651"/>
      <c r="K328" s="651"/>
      <c r="L328" s="651"/>
      <c r="O328" s="651"/>
      <c r="P328" s="39"/>
      <c r="Q328" s="39"/>
      <c r="R328" s="39"/>
      <c r="S328" s="39"/>
      <c r="T328" s="39"/>
      <c r="U328" s="39"/>
      <c r="V328" s="31"/>
      <c r="W328" s="17"/>
      <c r="X328" s="9"/>
      <c r="Y328" s="9"/>
      <c r="Z328" s="9"/>
    </row>
    <row r="329" spans="1:26" customFormat="1" ht="5.0999999999999996" customHeight="1" outlineLevel="1" x14ac:dyDescent="0.25">
      <c r="A329" s="7"/>
      <c r="B329" s="8"/>
      <c r="C329" s="18"/>
      <c r="D329" s="18"/>
      <c r="E329" s="18"/>
      <c r="F329" s="37"/>
      <c r="G329" s="38"/>
      <c r="H329" s="38"/>
      <c r="I329" s="38"/>
      <c r="J329" s="39"/>
      <c r="K329" s="39"/>
      <c r="L329" s="39"/>
      <c r="M329" s="39"/>
      <c r="N329" s="39"/>
      <c r="O329" s="39"/>
      <c r="P329" s="39"/>
      <c r="Q329" s="39"/>
      <c r="R329" s="39"/>
      <c r="S329" s="39"/>
      <c r="T329" s="39"/>
      <c r="U329" s="39"/>
      <c r="V329" s="31"/>
      <c r="W329" s="17"/>
      <c r="X329" s="9"/>
      <c r="Y329" s="9"/>
      <c r="Z329" s="9"/>
    </row>
    <row r="330" spans="1:26" customFormat="1" ht="25.35" customHeight="1" outlineLevel="1" x14ac:dyDescent="0.25">
      <c r="A330" s="7"/>
      <c r="B330" s="8"/>
      <c r="C330" s="40"/>
      <c r="D330" s="40"/>
      <c r="E330" s="40"/>
      <c r="F330" s="40"/>
      <c r="G330" s="41" t="str">
        <f>G231</f>
        <v>Paddock Trial Info</v>
      </c>
      <c r="H330" s="40"/>
      <c r="I330" s="40"/>
      <c r="J330" s="40"/>
      <c r="K330" s="40"/>
      <c r="L330" s="40"/>
      <c r="M330" s="40"/>
      <c r="N330" s="40"/>
      <c r="O330" s="40"/>
      <c r="P330" s="40"/>
      <c r="Q330" s="40"/>
      <c r="R330" s="40"/>
      <c r="S330" s="40"/>
      <c r="T330" s="40"/>
      <c r="U330" s="40"/>
      <c r="V330" s="40"/>
      <c r="W330" s="42" t="s">
        <v>24</v>
      </c>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row r="335" spans="1:26" customFormat="1" ht="12" customHeight="1" x14ac:dyDescent="0.25">
      <c r="A335" s="7"/>
      <c r="B335" s="8"/>
      <c r="C335" s="8"/>
      <c r="D335" s="8"/>
      <c r="E335" s="8"/>
      <c r="F335" s="9"/>
      <c r="G335" s="9"/>
      <c r="H335" s="9"/>
      <c r="I335" s="9"/>
      <c r="J335" s="9"/>
      <c r="K335" s="9"/>
      <c r="L335" s="9"/>
      <c r="M335" s="9"/>
      <c r="N335" s="9"/>
      <c r="O335" s="9"/>
      <c r="P335" s="9"/>
      <c r="Q335" s="9"/>
      <c r="R335" s="9"/>
      <c r="S335" s="9"/>
      <c r="T335" s="9"/>
      <c r="U335" s="9"/>
      <c r="V335" s="9"/>
      <c r="W335" s="9"/>
      <c r="X335" s="9"/>
      <c r="Y335" s="9"/>
      <c r="Z335" s="9"/>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703125" defaultRowHeight="15" x14ac:dyDescent="0.25"/>
  <cols>
    <col min="1" max="1" width="31.42578125" style="66" bestFit="1" customWidth="1"/>
    <col min="2" max="16384" width="8.5703125" style="66"/>
  </cols>
  <sheetData>
    <row r="2" spans="1:2" x14ac:dyDescent="0.25">
      <c r="A2" t="s">
        <v>1236</v>
      </c>
      <c r="B2" s="206">
        <v>5000000</v>
      </c>
    </row>
    <row r="4" spans="1:2" x14ac:dyDescent="0.25">
      <c r="A4" s="66" t="s">
        <v>395</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35" customHeight="1" x14ac:dyDescent="0.25">
      <c r="A5" s="171"/>
      <c r="B5" s="8"/>
      <c r="C5" s="13"/>
      <c r="D5" s="13">
        <v>0</v>
      </c>
      <c r="E5" s="13" t="s">
        <v>1</v>
      </c>
      <c r="F5" s="14"/>
      <c r="G5" s="15" t="s">
        <v>843</v>
      </c>
      <c r="H5" s="14"/>
      <c r="I5" s="14"/>
      <c r="J5" s="14"/>
      <c r="K5" s="14"/>
      <c r="L5" s="14"/>
      <c r="M5" s="14"/>
      <c r="N5" s="14"/>
      <c r="O5" s="14"/>
      <c r="P5" s="14"/>
      <c r="Q5" s="14"/>
      <c r="R5" s="14"/>
      <c r="S5" s="16"/>
      <c r="U5" s="111"/>
      <c r="V5" s="111"/>
      <c r="W5" s="17"/>
      <c r="X5" s="9"/>
    </row>
    <row r="6" spans="1:24" ht="13.35" customHeight="1" x14ac:dyDescent="0.25">
      <c r="A6" s="171"/>
      <c r="B6" s="8"/>
      <c r="C6" s="13"/>
      <c r="D6" s="13" t="b">
        <f>OR(ISNA(VLOOKUP(G5,Index_Table_Names,1,FALSE)),G5="")</f>
        <v>0</v>
      </c>
      <c r="E6" s="18"/>
      <c r="F6" s="14"/>
      <c r="G6" s="14" t="s">
        <v>844</v>
      </c>
      <c r="I6" s="14"/>
      <c r="J6" s="14"/>
      <c r="K6" s="14"/>
      <c r="L6" s="14"/>
      <c r="M6" s="14"/>
      <c r="N6" s="14"/>
      <c r="O6" s="14"/>
      <c r="P6" s="14"/>
      <c r="Q6" s="14"/>
      <c r="R6" s="14"/>
      <c r="S6" s="16"/>
      <c r="T6" s="112"/>
      <c r="U6" s="111"/>
      <c r="V6" s="111"/>
      <c r="W6" s="17"/>
      <c r="X6" s="9"/>
    </row>
    <row r="7" spans="1:24" ht="13.3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3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3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35" customHeight="1" x14ac:dyDescent="0.35">
      <c r="A10" s="171"/>
      <c r="B10" s="8"/>
      <c r="C10" s="18"/>
      <c r="D10" s="18"/>
      <c r="E10" s="18"/>
      <c r="F10" s="18"/>
      <c r="G10" s="18"/>
      <c r="H10" s="18"/>
      <c r="I10" s="18"/>
      <c r="J10" s="18"/>
      <c r="K10" s="18"/>
      <c r="L10" s="534" t="s">
        <v>940</v>
      </c>
      <c r="M10" s="534"/>
      <c r="N10" s="534"/>
      <c r="O10" s="534"/>
      <c r="P10" s="534"/>
      <c r="Q10" s="534"/>
      <c r="R10" s="23"/>
      <c r="S10" s="23"/>
      <c r="T10" s="23"/>
      <c r="U10" s="23"/>
      <c r="V10" s="23"/>
      <c r="W10" s="17"/>
      <c r="X10" s="9"/>
    </row>
    <row r="11" spans="1:24" ht="13.35" customHeight="1" x14ac:dyDescent="0.25">
      <c r="A11" s="171"/>
      <c r="B11" s="8"/>
      <c r="C11" s="18"/>
      <c r="D11" s="18"/>
      <c r="E11" s="18"/>
      <c r="F11" s="18"/>
      <c r="G11" s="18"/>
      <c r="H11" s="18"/>
      <c r="I11" s="23" t="s">
        <v>835</v>
      </c>
      <c r="J11" s="24"/>
      <c r="K11" s="102"/>
      <c r="L11" s="102"/>
      <c r="M11" s="24"/>
      <c r="N11" s="24"/>
      <c r="O11" s="24" t="s">
        <v>839</v>
      </c>
      <c r="P11" s="24"/>
      <c r="Q11" s="24"/>
      <c r="R11" s="24"/>
      <c r="S11" s="24"/>
      <c r="T11" s="24"/>
      <c r="U11" s="24"/>
      <c r="V11" s="23"/>
      <c r="W11" s="17"/>
      <c r="X11" s="9"/>
    </row>
    <row r="12" spans="1:24" ht="13.35" customHeight="1" x14ac:dyDescent="0.25">
      <c r="A12" s="171"/>
      <c r="B12" s="8"/>
      <c r="C12" s="18"/>
      <c r="D12" s="18"/>
      <c r="E12" s="18"/>
      <c r="F12" s="18"/>
      <c r="G12" s="18"/>
      <c r="H12" s="18"/>
      <c r="I12" s="23" t="s">
        <v>842</v>
      </c>
      <c r="J12" s="24"/>
      <c r="K12" s="24" t="s">
        <v>197</v>
      </c>
      <c r="L12" s="24" t="s">
        <v>841</v>
      </c>
      <c r="M12" s="24" t="s">
        <v>840</v>
      </c>
      <c r="N12" s="24" t="s">
        <v>839</v>
      </c>
      <c r="O12" s="24" t="str">
        <f>"per "&amp;$I$26&amp;" MJ"</f>
        <v>per 100 MJ</v>
      </c>
      <c r="P12" s="24"/>
      <c r="Q12" s="24" t="s">
        <v>911</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35" customHeight="1" x14ac:dyDescent="0.25">
      <c r="A15" s="171"/>
      <c r="B15" s="8"/>
      <c r="C15" s="18"/>
      <c r="D15" s="18"/>
      <c r="E15" s="18"/>
      <c r="F15" s="27"/>
      <c r="G15" s="93"/>
      <c r="H15" s="93"/>
      <c r="I15" s="539" t="s">
        <v>849</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35" customHeight="1" x14ac:dyDescent="0.25">
      <c r="A16" s="171"/>
      <c r="B16" s="8"/>
      <c r="C16" s="18"/>
      <c r="D16" s="18"/>
      <c r="E16" s="18"/>
      <c r="F16" s="27"/>
      <c r="G16" s="93"/>
      <c r="H16" s="93"/>
      <c r="I16" s="539" t="s">
        <v>850</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35" customHeight="1" x14ac:dyDescent="0.25">
      <c r="A17" s="171"/>
      <c r="B17" s="8"/>
      <c r="C17" s="18"/>
      <c r="D17" s="18"/>
      <c r="E17" s="18"/>
      <c r="F17" s="27"/>
      <c r="G17" s="93"/>
      <c r="H17" s="93"/>
      <c r="I17" s="539" t="s">
        <v>851</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35" customHeight="1" x14ac:dyDescent="0.25">
      <c r="A18" s="171"/>
      <c r="B18" s="8"/>
      <c r="C18" s="18"/>
      <c r="D18" s="18"/>
      <c r="E18" s="18"/>
      <c r="F18" s="27"/>
      <c r="G18" s="93"/>
      <c r="H18" s="93"/>
      <c r="I18" s="539" t="s">
        <v>852</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35" customHeight="1" x14ac:dyDescent="0.25">
      <c r="A19" s="171"/>
      <c r="B19" s="8"/>
      <c r="C19" s="18"/>
      <c r="D19" s="18"/>
      <c r="E19" s="18"/>
      <c r="F19" s="27"/>
      <c r="G19" s="93"/>
      <c r="H19" s="93"/>
      <c r="I19" s="539" t="s">
        <v>853</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35" customHeight="1" x14ac:dyDescent="0.25">
      <c r="A20" s="171"/>
      <c r="B20" s="8"/>
      <c r="C20" s="18"/>
      <c r="D20" s="18"/>
      <c r="E20" s="18"/>
      <c r="F20" s="27"/>
      <c r="G20" s="93"/>
      <c r="H20" s="93"/>
      <c r="I20" s="539" t="s">
        <v>854</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35" customHeight="1" x14ac:dyDescent="0.25">
      <c r="A21" s="171"/>
      <c r="B21" s="8"/>
      <c r="C21" s="18"/>
      <c r="D21" s="18"/>
      <c r="E21" s="18"/>
      <c r="F21" s="27"/>
      <c r="G21" s="93"/>
      <c r="H21" s="93"/>
      <c r="I21" s="539" t="s">
        <v>855</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35" customHeight="1" x14ac:dyDescent="0.25">
      <c r="A22" s="171"/>
      <c r="B22" s="8"/>
      <c r="C22" s="18"/>
      <c r="D22" s="18"/>
      <c r="E22" s="18"/>
      <c r="F22" s="27"/>
      <c r="G22" s="93"/>
      <c r="H22" s="93"/>
      <c r="I22" s="539" t="s">
        <v>856</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35" customHeight="1" x14ac:dyDescent="0.25">
      <c r="A23" s="171"/>
      <c r="B23" s="8"/>
      <c r="C23" s="18"/>
      <c r="D23" s="18"/>
      <c r="E23" s="18"/>
      <c r="F23" s="27"/>
      <c r="G23" s="93"/>
      <c r="H23" s="93"/>
      <c r="I23" s="539" t="s">
        <v>857</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35" customHeight="1" x14ac:dyDescent="0.25">
      <c r="A24" s="171"/>
      <c r="B24" s="8"/>
      <c r="C24" s="18"/>
      <c r="D24" s="18"/>
      <c r="E24" s="18"/>
      <c r="F24" s="27"/>
      <c r="G24" s="93"/>
      <c r="H24" s="93"/>
      <c r="I24" s="539" t="s">
        <v>858</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35" customHeight="1" x14ac:dyDescent="0.2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35" customHeight="1" x14ac:dyDescent="0.25">
      <c r="A26" s="171"/>
      <c r="B26" s="8"/>
      <c r="C26" s="18"/>
      <c r="D26" s="18"/>
      <c r="E26" s="18"/>
      <c r="F26" s="27"/>
      <c r="G26" s="93"/>
      <c r="H26" s="93" t="s">
        <v>838</v>
      </c>
      <c r="I26" s="539">
        <v>100</v>
      </c>
      <c r="J26" s="91" t="s">
        <v>837</v>
      </c>
      <c r="K26" s="156"/>
      <c r="L26" s="156"/>
      <c r="M26" s="55"/>
      <c r="N26" s="531"/>
      <c r="O26" s="531"/>
      <c r="P26" s="91"/>
      <c r="Q26" s="91"/>
      <c r="R26" s="91"/>
      <c r="S26" s="531"/>
      <c r="T26" s="91"/>
      <c r="U26" s="91"/>
      <c r="V26" s="31"/>
      <c r="W26" s="17"/>
      <c r="X26" s="9"/>
    </row>
    <row r="27" spans="1:24" ht="13.35" customHeight="1" x14ac:dyDescent="0.25">
      <c r="A27" s="171"/>
      <c r="B27" s="8"/>
      <c r="C27" s="18"/>
      <c r="D27" s="18"/>
      <c r="E27" s="18"/>
      <c r="F27" s="34"/>
      <c r="G27" s="93"/>
      <c r="H27" s="93" t="s">
        <v>836</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120</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463</vt:i4>
      </vt:variant>
    </vt:vector>
  </HeadingPairs>
  <TitlesOfParts>
    <vt:vector size="479" baseType="lpstr">
      <vt:lpstr>Home</vt:lpstr>
      <vt:lpstr>General</vt:lpstr>
      <vt:lpstr>Sup Feed</vt:lpstr>
      <vt:lpstr>Crop</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2023-11-26T00:30:11Z</dcterms:modified>
</cp:coreProperties>
</file>