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8_{3DC40566-3073-41AB-AE3A-B70BF2DFD0F6}" xr6:coauthVersionLast="47" xr6:coauthVersionMax="47" xr10:uidLastSave="{00000000-0000-0000-0000-000000000000}"/>
  <bookViews>
    <workbookView xWindow="29490" yWindow="315" windowWidth="25140" windowHeight="15075"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General!$R$79:$R$108</definedName>
    <definedName name="i_i_pos">Stock!$I$50</definedName>
    <definedName name="i_idx_k" localSheetId="0">General!$P$79:$P$108</definedName>
    <definedName name="i_idx_k1" localSheetId="0">General!$I$79:$I$95</definedName>
    <definedName name="i_idx_k2" localSheetId="0">General!$L$79:$L$91</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General!$Q$79:$Q$108</definedName>
    <definedName name="i_len_f">StructuralSA!$I$193</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StructuralSA!$J$196:$S$196</definedName>
    <definedName name="i_nv_upper_p6">StructuralSA!$J$197:$S$197</definedName>
    <definedName name="i_offs_sale_method" localSheetId="2">StructuralSA!$I$45</definedName>
    <definedName name="i_offs_sale_opportunities_per_dvp" localSheetId="2">StructuralSA!$I$46</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StructuralSA!$H$157:$H$172</definedName>
    <definedName name="i_rev_trait_scenario" localSheetId="2">StructuralSA!$I$157:$I$172</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4" i="25" l="1"/>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1" i="25"/>
  <c r="C170" i="25"/>
  <c r="C169" i="25"/>
  <c r="C168" i="25"/>
  <c r="C167" i="25"/>
  <c r="C166" i="25"/>
  <c r="C165"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8" i="25" l="1"/>
  <c r="C188" i="25"/>
  <c r="C112" i="25"/>
  <c r="C111" i="25"/>
  <c r="C110" i="25"/>
  <c r="C109" i="25"/>
  <c r="C108" i="25"/>
  <c r="C107" i="25"/>
  <c r="C106" i="25"/>
  <c r="C124" i="25"/>
  <c r="C123" i="25"/>
  <c r="C154" i="25"/>
  <c r="C150" i="25"/>
  <c r="C149" i="25"/>
  <c r="C148" i="25"/>
  <c r="C147" i="25"/>
  <c r="C197" i="25"/>
  <c r="C196" i="25"/>
  <c r="C195" i="25"/>
  <c r="C194" i="25"/>
  <c r="C193" i="25"/>
  <c r="C192" i="25"/>
  <c r="C204" i="25"/>
  <c r="C203" i="25"/>
  <c r="C202" i="25"/>
  <c r="C201" i="25"/>
  <c r="C200" i="25"/>
  <c r="C199" i="25"/>
  <c r="C189" i="25"/>
  <c r="C187" i="25"/>
  <c r="C186" i="25"/>
  <c r="C185" i="25"/>
  <c r="C182" i="25"/>
  <c r="C181" i="25"/>
  <c r="C180" i="25"/>
  <c r="C172" i="25"/>
  <c r="C163" i="25"/>
  <c r="C162" i="25"/>
  <c r="C179" i="25"/>
  <c r="C178" i="25"/>
  <c r="C177" i="25"/>
  <c r="C176" i="25"/>
  <c r="C175" i="25"/>
  <c r="C174" i="25"/>
  <c r="C173" i="25"/>
  <c r="C161" i="25"/>
  <c r="C160" i="25"/>
  <c r="C159" i="25"/>
  <c r="C158" i="25"/>
  <c r="C157" i="25"/>
  <c r="C156" i="25"/>
  <c r="C155" i="25"/>
  <c r="C144" i="25"/>
  <c r="C143" i="25"/>
  <c r="C142" i="25"/>
  <c r="C141" i="25"/>
  <c r="C138" i="25"/>
  <c r="C137" i="25"/>
  <c r="C136" i="25"/>
  <c r="H184"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3" i="25"/>
  <c r="C190" i="25" s="1"/>
  <c r="C145" i="25" l="1"/>
  <c r="C191"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H45"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H46"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4"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8"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3" authorId="2" shapeId="0" xr:uid="{B39EFDC6-7ABB-4808-93B1-2819F2755236}">
      <text>
        <r>
          <rPr>
            <b/>
            <sz val="9"/>
            <color indexed="81"/>
            <rFont val="Tahoma"/>
            <family val="2"/>
          </rPr>
          <t>John:</t>
        </r>
        <r>
          <rPr>
            <sz val="9"/>
            <color indexed="81"/>
            <rFont val="Tahoma"/>
            <family val="2"/>
          </rPr>
          <t xml:space="preserve">
</t>
        </r>
      </text>
    </comment>
    <comment ref="H196"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7"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<sst xmlns="http://schemas.openxmlformats.org/spreadsheetml/2006/main" count="726" uniqueCount="397">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</sst>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46" activePane="bottomRight" state="frozen"/>
      <selection activeCell="A6" sqref="A6"/>
      <selection pane="topRight" activeCell="J6" sqref="J6"/>
      <selection pane="bottomLeft" activeCell="A21" sqref="A21"/>
      <selection pane="bottomRight" activeCell="P89" sqref="P89"/>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3" t="s">
        <v>296</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6" t="s">
        <v>357</v>
      </c>
      <c r="K14" s="217"/>
      <c r="L14" s="217"/>
      <c r="M14" s="217"/>
      <c r="N14" s="217"/>
      <c r="O14" s="217"/>
      <c r="P14" s="217"/>
      <c r="Q14" s="217"/>
      <c r="R14" s="217"/>
      <c r="S14" s="217"/>
      <c r="T14" s="21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378</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8"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324</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325</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327</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329</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330</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332</v>
      </c>
      <c r="J91" s="163" t="b">
        <v>0</v>
      </c>
      <c r="K91" s="55"/>
      <c r="L91" s="163" t="s">
        <v>338</v>
      </c>
      <c r="M91" s="165"/>
      <c r="N91" s="165"/>
      <c r="O91" s="165"/>
      <c r="P91" s="163" t="s">
        <v>324</v>
      </c>
      <c r="Q91" s="163" t="b">
        <v>0</v>
      </c>
      <c r="R91" s="207" t="str">
        <f t="shared" si="4"/>
        <v>o</v>
      </c>
      <c r="S91" s="2"/>
      <c r="T91" s="2"/>
      <c r="U91" s="2"/>
      <c r="V91" s="2"/>
      <c r="W91" s="2"/>
      <c r="X91" s="4"/>
      <c r="Y91" s="16"/>
      <c r="Z91" s="1"/>
      <c r="AA91" s="1"/>
      <c r="AB91" s="1"/>
    </row>
    <row r="92" spans="1:28" outlineLevel="2" x14ac:dyDescent="0.25">
      <c r="A92" s="1"/>
      <c r="B92" s="33"/>
      <c r="C92" s="73"/>
      <c r="D92" s="4"/>
      <c r="E92" s="5"/>
      <c r="F92" s="5"/>
      <c r="G92" s="4"/>
      <c r="H92" s="148"/>
      <c r="I92" s="163" t="s">
        <v>334</v>
      </c>
      <c r="J92" s="163" t="b">
        <v>0</v>
      </c>
      <c r="K92" s="55"/>
      <c r="L92" s="53"/>
      <c r="M92" s="165"/>
      <c r="N92" s="165"/>
      <c r="O92" s="165"/>
      <c r="P92" s="163" t="s">
        <v>325</v>
      </c>
      <c r="Q92" s="163" t="b">
        <v>0</v>
      </c>
      <c r="R92" s="207" t="str">
        <f t="shared" si="4"/>
        <v>od</v>
      </c>
      <c r="S92" s="2"/>
      <c r="T92" s="2"/>
      <c r="U92" s="2"/>
      <c r="V92" s="2"/>
      <c r="W92" s="2"/>
      <c r="X92" s="4"/>
      <c r="Y92" s="16"/>
      <c r="Z92" s="1"/>
      <c r="AA92" s="1"/>
      <c r="AB92" s="1"/>
    </row>
    <row r="93" spans="1:28" outlineLevel="2" x14ac:dyDescent="0.25">
      <c r="A93" s="1"/>
      <c r="B93" s="33"/>
      <c r="C93" s="73"/>
      <c r="D93" s="4"/>
      <c r="E93" s="5"/>
      <c r="F93" s="5"/>
      <c r="G93" s="4"/>
      <c r="H93" s="148"/>
      <c r="I93" s="163" t="s">
        <v>335</v>
      </c>
      <c r="J93" s="163" t="b">
        <v>0</v>
      </c>
      <c r="K93" s="55"/>
      <c r="L93" s="53"/>
      <c r="M93" s="165"/>
      <c r="N93" s="165"/>
      <c r="O93" s="165"/>
      <c r="P93" s="163" t="s">
        <v>327</v>
      </c>
      <c r="Q93" s="163" t="b">
        <v>0</v>
      </c>
      <c r="R93" s="207" t="str">
        <f t="shared" si="4"/>
        <v>of</v>
      </c>
      <c r="S93" s="2"/>
      <c r="T93" s="2"/>
      <c r="U93" s="2"/>
      <c r="V93" s="2"/>
      <c r="W93" s="2"/>
      <c r="X93" s="4"/>
      <c r="Y93" s="16"/>
      <c r="Z93" s="1"/>
      <c r="AA93" s="1"/>
      <c r="AB93" s="1"/>
    </row>
    <row r="94" spans="1:28" outlineLevel="2" x14ac:dyDescent="0.25">
      <c r="A94" s="1"/>
      <c r="B94" s="33"/>
      <c r="C94" s="73"/>
      <c r="D94" s="4"/>
      <c r="E94" s="5"/>
      <c r="F94" s="5"/>
      <c r="G94" s="4"/>
      <c r="H94" s="148"/>
      <c r="I94" s="163" t="s">
        <v>337</v>
      </c>
      <c r="J94" s="163" t="b">
        <v>0</v>
      </c>
      <c r="K94" s="55"/>
      <c r="L94" s="53"/>
      <c r="M94" s="165"/>
      <c r="N94" s="165"/>
      <c r="O94" s="165"/>
      <c r="P94" s="163" t="s">
        <v>329</v>
      </c>
      <c r="Q94" s="163" t="b">
        <v>0</v>
      </c>
      <c r="R94" s="207" t="str">
        <f t="shared" si="4"/>
        <v>r</v>
      </c>
      <c r="S94" s="2"/>
      <c r="T94" s="2"/>
      <c r="U94" s="2"/>
      <c r="V94" s="2"/>
      <c r="W94" s="2"/>
      <c r="X94" s="4"/>
      <c r="Y94" s="16"/>
      <c r="Z94" s="1"/>
      <c r="AA94" s="1"/>
      <c r="AB94" s="1"/>
    </row>
    <row r="95" spans="1:28" outlineLevel="2" x14ac:dyDescent="0.25">
      <c r="A95" s="1"/>
      <c r="B95" s="33"/>
      <c r="C95" s="73"/>
      <c r="D95" s="4"/>
      <c r="E95" s="5"/>
      <c r="F95" s="5"/>
      <c r="G95" s="4"/>
      <c r="H95" s="148"/>
      <c r="I95" s="164" t="s">
        <v>339</v>
      </c>
      <c r="J95" s="164" t="b">
        <v>0</v>
      </c>
      <c r="K95" s="55"/>
      <c r="L95" s="53"/>
      <c r="M95" s="165"/>
      <c r="N95" s="165"/>
      <c r="O95" s="165"/>
      <c r="P95" s="163" t="s">
        <v>330</v>
      </c>
      <c r="Q95" s="163" t="b">
        <v>0</v>
      </c>
      <c r="R95" s="207" t="str">
        <f t="shared" si="4"/>
        <v>rd</v>
      </c>
      <c r="S95" s="2"/>
      <c r="T95" s="2"/>
      <c r="U95" s="2"/>
      <c r="V95" s="2"/>
      <c r="W95" s="2"/>
      <c r="X95" s="4"/>
      <c r="Y95" s="16"/>
      <c r="Z95" s="1"/>
      <c r="AA95" s="1"/>
      <c r="AB95" s="1"/>
    </row>
    <row r="96" spans="1:28" outlineLevel="2" x14ac:dyDescent="0.25">
      <c r="A96" s="1"/>
      <c r="B96" s="33"/>
      <c r="C96" s="73"/>
      <c r="D96" s="4"/>
      <c r="E96" s="5"/>
      <c r="F96" s="5"/>
      <c r="G96" s="4"/>
      <c r="H96" s="2"/>
      <c r="I96" s="53"/>
      <c r="J96" s="53"/>
      <c r="K96" s="2"/>
      <c r="L96" s="53"/>
      <c r="M96" s="165"/>
      <c r="N96" s="165"/>
      <c r="O96" s="165"/>
      <c r="P96" s="163" t="s">
        <v>323</v>
      </c>
      <c r="Q96" s="163" t="b">
        <v>0</v>
      </c>
      <c r="R96" s="207" t="str">
        <f t="shared" si="4"/>
        <v>s</v>
      </c>
      <c r="S96" s="2"/>
      <c r="T96" s="2"/>
      <c r="U96" s="2"/>
      <c r="V96" s="2"/>
      <c r="W96" s="2"/>
      <c r="X96" s="4"/>
      <c r="Y96" s="16"/>
      <c r="Z96" s="1"/>
      <c r="AA96" s="1"/>
      <c r="AB96" s="1"/>
    </row>
    <row r="97" spans="1:28" outlineLevel="2" x14ac:dyDescent="0.25">
      <c r="A97" s="1"/>
      <c r="B97" s="33"/>
      <c r="C97" s="73"/>
      <c r="D97" s="4"/>
      <c r="E97" s="5"/>
      <c r="F97" s="5"/>
      <c r="G97" s="4"/>
      <c r="H97" s="2"/>
      <c r="I97" s="2"/>
      <c r="J97" s="2"/>
      <c r="K97" s="2"/>
      <c r="L97" s="53"/>
      <c r="M97" s="148"/>
      <c r="N97" s="148"/>
      <c r="O97" s="148"/>
      <c r="P97" s="163" t="s">
        <v>356</v>
      </c>
      <c r="Q97" s="163" t="b">
        <v>0</v>
      </c>
      <c r="R97" s="207" t="str">
        <f t="shared" si="4"/>
        <v>sp</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326</v>
      </c>
      <c r="Q98" s="163" t="b">
        <v>0</v>
      </c>
      <c r="R98" s="207" t="str">
        <f t="shared" si="4"/>
        <v>t</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328</v>
      </c>
      <c r="Q99" s="163" t="b">
        <v>0</v>
      </c>
      <c r="R99" s="207" t="str">
        <f t="shared" si="4"/>
        <v>tc</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331</v>
      </c>
      <c r="Q100" s="163" t="b">
        <v>0</v>
      </c>
      <c r="R100" s="207" t="str">
        <f t="shared" si="4"/>
        <v>u</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333</v>
      </c>
      <c r="Q101" s="163" t="b">
        <v>0</v>
      </c>
      <c r="R101" s="207" t="str">
        <f t="shared" si="4"/>
        <v>uc</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332</v>
      </c>
      <c r="Q102" s="163" t="b">
        <v>0</v>
      </c>
      <c r="R102" s="207" t="str">
        <f t="shared" si="4"/>
        <v>v</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334</v>
      </c>
      <c r="Q103" s="163" t="b">
        <v>0</v>
      </c>
      <c r="R103" s="207" t="str">
        <f t="shared" si="4"/>
        <v>w</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335</v>
      </c>
      <c r="Q104" s="163" t="b">
        <v>0</v>
      </c>
      <c r="R104" s="207" t="str">
        <f t="shared" si="4"/>
        <v>wd</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336</v>
      </c>
      <c r="Q105" s="163" t="b">
        <v>0</v>
      </c>
      <c r="R105" s="207" t="str">
        <f t="shared" si="4"/>
        <v>x</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338</v>
      </c>
      <c r="Q106" s="163" t="b">
        <v>0</v>
      </c>
      <c r="R106" s="207" t="str">
        <f t="shared" si="4"/>
        <v>xc</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337</v>
      </c>
      <c r="Q107" s="163" t="b">
        <v>0</v>
      </c>
      <c r="R107" s="207" t="str">
        <f t="shared" si="4"/>
        <v>z</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4" t="s">
        <v>339</v>
      </c>
      <c r="Q108" s="164" t="b">
        <v>0</v>
      </c>
      <c r="R108" s="208" t="str">
        <f t="shared" si="4"/>
        <v>zd</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205"/>
      <c r="Q109" s="205"/>
      <c r="R109" s="205"/>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3" t="s">
        <v>379</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6" t="s">
        <v>362</v>
      </c>
      <c r="K14" s="217"/>
      <c r="L14" s="217"/>
      <c r="M14" s="217"/>
      <c r="N14" s="217"/>
      <c r="O14" s="217"/>
      <c r="P14" s="217"/>
      <c r="Q14" s="217"/>
      <c r="R14" s="217"/>
      <c r="S14" s="217"/>
      <c r="T14" s="21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1"/>
  <sheetViews>
    <sheetView tabSelected="1" topLeftCell="A6" zoomScale="80" zoomScaleNormal="80" workbookViewId="0">
      <pane xSplit="9" ySplit="10" topLeftCell="J143" activePane="bottomRight" state="frozen"/>
      <selection activeCell="A6" sqref="A6"/>
      <selection pane="topRight" activeCell="J6" sqref="J6"/>
      <selection pane="bottomLeft" activeCell="A16" sqref="A16"/>
      <selection pane="bottomRight" activeCell="H164" sqref="H164"/>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45441.560548148103</v>
      </c>
      <c r="J13" s="213" t="s">
        <v>396</v>
      </c>
      <c r="K13" s="214"/>
      <c r="L13" s="214"/>
      <c r="M13" s="214"/>
      <c r="N13" s="214"/>
      <c r="O13" s="214"/>
      <c r="P13" s="214"/>
      <c r="Q13" s="214"/>
      <c r="R13" s="214"/>
      <c r="S13" s="214"/>
      <c r="T13" s="215"/>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25">
        <v>45421.933288078697</v>
      </c>
      <c r="J14" s="216" t="s">
        <v>394</v>
      </c>
      <c r="K14" s="217"/>
      <c r="L14" s="217"/>
      <c r="M14" s="217"/>
      <c r="N14" s="217"/>
      <c r="O14" s="217"/>
      <c r="P14" s="217"/>
      <c r="Q14" s="217"/>
      <c r="R14" s="217"/>
      <c r="S14" s="217"/>
      <c r="T14" s="217"/>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collapsed="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2" x14ac:dyDescent="0.25">
      <c r="A37" s="1"/>
      <c r="B37" s="33"/>
      <c r="C37" s="73">
        <f>INT($C$59)+2</f>
        <v>3</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collapsed="1"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2.95" hidden="1"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hidden="1"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INT($C$59)+2</f>
        <v>3</v>
      </c>
      <c r="D42" s="4"/>
      <c r="E42" s="5"/>
      <c r="F42" s="5"/>
      <c r="G42" s="4"/>
      <c r="H42" s="36" t="s">
        <v>391</v>
      </c>
      <c r="I42" s="212" t="b">
        <v>1</v>
      </c>
      <c r="J42" s="96"/>
      <c r="K42" s="96"/>
      <c r="L42" s="96"/>
      <c r="M42" s="96"/>
      <c r="N42" s="96"/>
      <c r="O42" s="96"/>
      <c r="P42" s="96"/>
      <c r="Q42" s="96"/>
      <c r="R42" s="96"/>
      <c r="S42" s="96"/>
      <c r="T42" s="96"/>
      <c r="U42" s="96"/>
      <c r="V42" s="96"/>
      <c r="W42" s="2"/>
      <c r="X42" s="4"/>
      <c r="Y42" s="16"/>
      <c r="Z42" s="1"/>
      <c r="AA42" s="1"/>
      <c r="AB42" s="1"/>
    </row>
    <row r="43" spans="1:28" outlineLevel="3" x14ac:dyDescent="0.25">
      <c r="A43" s="1"/>
      <c r="B43" s="33"/>
      <c r="C43" s="73">
        <f>INT($C$59)+3</f>
        <v>4</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ref="C44:C49" si="1">INT($C$59)+3</f>
        <v>4</v>
      </c>
      <c r="D44" s="4"/>
      <c r="E44" s="5"/>
      <c r="F44" s="5"/>
      <c r="G44" s="4"/>
      <c r="H44" s="2"/>
      <c r="I44" s="2"/>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393</v>
      </c>
      <c r="I45" s="204">
        <v>1</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392</v>
      </c>
      <c r="I46" s="204">
        <v>4</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0999999999999996" customHeight="1" outlineLevel="1" collapsed="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2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25">
      <c r="A65" s="1"/>
      <c r="B65" s="33"/>
      <c r="C65" s="73">
        <f>INT($C$59)+2</f>
        <v>3</v>
      </c>
      <c r="D65" s="3"/>
      <c r="E65" s="5"/>
      <c r="F65" s="5"/>
      <c r="G65" s="3"/>
      <c r="H65" s="29"/>
      <c r="I65" s="29"/>
      <c r="J65" s="29"/>
      <c r="K65" s="29" t="s">
        <v>368</v>
      </c>
      <c r="L65" s="29"/>
      <c r="M65" s="156"/>
      <c r="N65" s="156" t="s">
        <v>369</v>
      </c>
      <c r="O65" s="156" t="s">
        <v>370</v>
      </c>
      <c r="P65" s="156" t="s">
        <v>371</v>
      </c>
      <c r="Q65" s="156" t="s">
        <v>372</v>
      </c>
      <c r="R65" s="156" t="s">
        <v>373</v>
      </c>
      <c r="S65" s="29"/>
      <c r="T65" s="29"/>
      <c r="U65" s="29"/>
      <c r="V65" s="29"/>
      <c r="W65" s="29"/>
      <c r="X65" s="3"/>
      <c r="Y65" s="16"/>
      <c r="Z65" s="1"/>
      <c r="AA65" s="1"/>
      <c r="AB65" s="1"/>
    </row>
    <row r="66" spans="1:28" ht="11.45" customHeight="1" outlineLevel="2" collapsed="1"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2.95" hidden="1"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4499999999999993" hidden="1"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2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2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2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2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2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0999999999999996" customHeight="1" outlineLevel="1" collapsed="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45" customHeight="1" outlineLevel="3" x14ac:dyDescent="0.2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2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2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2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2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2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2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2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2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0999999999999996" customHeight="1" outlineLevel="1" collapsed="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25">
      <c r="A139" s="1"/>
      <c r="B139" s="33"/>
      <c r="C139" s="73">
        <f>INT(MAX($C$147:$C$175))+1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25">
      <c r="A148" s="1"/>
      <c r="B148" s="33"/>
      <c r="C148" s="73">
        <f>INT($C$140)+2</f>
        <v>3</v>
      </c>
      <c r="D148" s="4"/>
      <c r="E148" s="5"/>
      <c r="F148" s="5"/>
      <c r="G148" s="4"/>
      <c r="H148" s="26" t="s">
        <v>382</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2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2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25">
      <c r="A156" s="1"/>
      <c r="B156" s="33"/>
      <c r="C156" s="73">
        <f>INT($C$140)+2</f>
        <v>3</v>
      </c>
      <c r="D156" s="4"/>
      <c r="E156" s="5"/>
      <c r="F156" s="5"/>
      <c r="G156" s="4"/>
      <c r="H156" s="64" t="s">
        <v>257</v>
      </c>
      <c r="I156" s="64" t="s">
        <v>383</v>
      </c>
      <c r="J156" s="2"/>
      <c r="K156" s="2"/>
      <c r="L156" s="2"/>
      <c r="M156" s="2"/>
      <c r="N156" s="2"/>
      <c r="O156" s="2"/>
      <c r="P156" s="2"/>
      <c r="Q156" s="2"/>
      <c r="R156" s="2"/>
      <c r="S156" s="2"/>
      <c r="T156" s="2"/>
      <c r="U156" s="2"/>
      <c r="V156" s="2"/>
      <c r="W156" s="2"/>
      <c r="X156" s="4"/>
      <c r="Y156" s="16"/>
      <c r="Z156" s="1"/>
      <c r="AA156" s="1"/>
      <c r="AB156" s="1"/>
    </row>
    <row r="157" spans="1:28" outlineLevel="3" collapsed="1" x14ac:dyDescent="0.2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25">
      <c r="A158" s="1"/>
      <c r="B158" s="33"/>
      <c r="C158" s="73">
        <f>INT($C$140)+3</f>
        <v>4</v>
      </c>
      <c r="D158" s="4"/>
      <c r="E158" s="5">
        <v>1</v>
      </c>
      <c r="F158" s="5"/>
      <c r="G158" s="4"/>
      <c r="H158" s="31" t="s">
        <v>385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25">
      <c r="A159" s="1"/>
      <c r="B159" s="33"/>
      <c r="C159" s="73">
        <f>INT($C$140)+3</f>
        <v>4</v>
      </c>
      <c r="D159" s="4"/>
      <c r="E159" s="5">
        <v>2</v>
      </c>
      <c r="F159" s="5"/>
      <c r="G159" s="4"/>
      <c r="H159" s="31" t="s">
        <v>386</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25">
      <c r="A160" s="1"/>
      <c r="B160" s="33"/>
      <c r="C160" s="73">
        <f>INT(C$140+3)</f>
        <v>4</v>
      </c>
      <c r="D160" s="4"/>
      <c r="E160" s="5">
        <v>3</v>
      </c>
      <c r="F160" s="5"/>
      <c r="G160" s="4"/>
      <c r="H160" s="31" t="s">
        <v>387</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25">
      <c r="A161" s="1"/>
      <c r="B161" s="33"/>
      <c r="C161" s="73">
        <f>INT(C$140+3)</f>
        <v>4</v>
      </c>
      <c r="D161" s="4"/>
      <c r="E161" s="5">
        <v>4</v>
      </c>
      <c r="F161" s="5"/>
      <c r="G161" s="4"/>
      <c r="H161" s="31" t="s">
        <v>388</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25">
      <c r="A162" s="1"/>
      <c r="B162" s="33"/>
      <c r="C162" s="73">
        <f t="shared" ref="C162:C172" si="12">INT(C$140+3)</f>
        <v>4</v>
      </c>
      <c r="D162" s="4"/>
      <c r="E162" s="5">
        <v>5</v>
      </c>
      <c r="F162" s="5"/>
      <c r="G162" s="4"/>
      <c r="H162" s="31" t="s">
        <v>390</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25">
      <c r="A163" s="1"/>
      <c r="B163" s="33"/>
      <c r="C163" s="73">
        <f t="shared" si="12"/>
        <v>4</v>
      </c>
      <c r="D163" s="4"/>
      <c r="E163" s="5">
        <v>6</v>
      </c>
      <c r="F163" s="5"/>
      <c r="G163" s="4"/>
      <c r="H163" s="31" t="s">
        <v>389</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25">
      <c r="A164" s="1"/>
      <c r="B164" s="33"/>
      <c r="C164" s="73">
        <f t="shared" si="12"/>
        <v>4</v>
      </c>
      <c r="D164" s="4"/>
      <c r="E164" s="5">
        <v>7</v>
      </c>
      <c r="F164" s="5"/>
      <c r="G164" s="4"/>
      <c r="H164" s="31" t="s">
        <v>395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25">
      <c r="A165" s="1"/>
      <c r="B165" s="33"/>
      <c r="C165" s="73">
        <f t="shared" si="12"/>
        <v>4</v>
      </c>
      <c r="D165" s="4"/>
      <c r="E165" s="5">
        <v>8</v>
      </c>
      <c r="F165" s="5"/>
      <c r="G165" s="4"/>
      <c r="H165" s="31" t="s">
        <v>265</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25">
      <c r="A166" s="1"/>
      <c r="B166" s="33"/>
      <c r="C166" s="73">
        <f t="shared" si="12"/>
        <v>4</v>
      </c>
      <c r="D166" s="4"/>
      <c r="E166" s="5">
        <v>9</v>
      </c>
      <c r="F166" s="5"/>
      <c r="G166" s="4"/>
      <c r="H166" s="31" t="s">
        <v>260</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25">
      <c r="A167" s="1"/>
      <c r="B167" s="33"/>
      <c r="C167" s="73">
        <f t="shared" si="12"/>
        <v>4</v>
      </c>
      <c r="D167" s="4"/>
      <c r="E167" s="5">
        <v>10</v>
      </c>
      <c r="F167" s="5"/>
      <c r="G167" s="4"/>
      <c r="H167" s="31" t="s">
        <v>261</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25">
      <c r="A168" s="1"/>
      <c r="B168" s="33"/>
      <c r="C168" s="73">
        <f t="shared" si="12"/>
        <v>4</v>
      </c>
      <c r="D168" s="4"/>
      <c r="E168" s="5">
        <v>11</v>
      </c>
      <c r="F168" s="5"/>
      <c r="G168" s="4"/>
      <c r="H168" s="31" t="s">
        <v>262</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25">
      <c r="A169" s="1"/>
      <c r="B169" s="33"/>
      <c r="C169" s="73">
        <f t="shared" si="12"/>
        <v>4</v>
      </c>
      <c r="D169" s="4"/>
      <c r="E169" s="5">
        <v>12</v>
      </c>
      <c r="F169" s="5"/>
      <c r="G169" s="4"/>
      <c r="H169" s="31" t="s">
        <v>263</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25">
      <c r="A170" s="1"/>
      <c r="B170" s="33"/>
      <c r="C170" s="73">
        <f t="shared" si="12"/>
        <v>4</v>
      </c>
      <c r="D170" s="4"/>
      <c r="E170" s="5">
        <v>13</v>
      </c>
      <c r="F170" s="5"/>
      <c r="G170" s="4"/>
      <c r="H170" s="31" t="s">
        <v>258</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25">
      <c r="A171" s="1"/>
      <c r="B171" s="33"/>
      <c r="C171" s="73">
        <f t="shared" si="12"/>
        <v>4</v>
      </c>
      <c r="D171" s="4"/>
      <c r="E171" s="5">
        <v>14</v>
      </c>
      <c r="F171" s="5"/>
      <c r="G171" s="4"/>
      <c r="H171" s="31" t="s">
        <v>259</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25">
      <c r="A172" s="1"/>
      <c r="B172" s="33"/>
      <c r="C172" s="73">
        <f t="shared" si="12"/>
        <v>4</v>
      </c>
      <c r="D172" s="4"/>
      <c r="E172" s="5">
        <v>15</v>
      </c>
      <c r="F172" s="5"/>
      <c r="G172" s="4"/>
      <c r="H172" s="31" t="s">
        <v>384</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2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2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ht="5.0999999999999996" customHeight="1" outlineLevel="3" x14ac:dyDescent="0.25">
      <c r="A175" s="1"/>
      <c r="B175" s="33"/>
      <c r="C175" s="73">
        <f>INT($C$140)+3.005</f>
        <v>4.0049999999999999</v>
      </c>
      <c r="D175" s="4"/>
      <c r="E175" s="4"/>
      <c r="F175" s="4"/>
      <c r="G175" s="4"/>
      <c r="H175" s="4"/>
      <c r="I175" s="4"/>
      <c r="J175" s="4"/>
      <c r="K175" s="4"/>
      <c r="L175" s="4"/>
      <c r="M175" s="4"/>
      <c r="N175" s="4"/>
      <c r="O175" s="4"/>
      <c r="P175" s="4"/>
      <c r="Q175" s="4"/>
      <c r="R175" s="4"/>
      <c r="S175" s="4"/>
      <c r="T175" s="4"/>
      <c r="U175" s="4"/>
      <c r="V175" s="4"/>
      <c r="W175" s="4"/>
      <c r="X175" s="4" t="s">
        <v>3</v>
      </c>
      <c r="Y175" s="16"/>
      <c r="Z175" s="1"/>
      <c r="AA175" s="1"/>
      <c r="AB175" s="1"/>
    </row>
    <row r="176" spans="1:28" ht="5.0999999999999996" customHeight="1" outlineLevel="2" x14ac:dyDescent="0.25">
      <c r="A176" s="1"/>
      <c r="B176" s="33"/>
      <c r="C176" s="73">
        <f>INT($C$140)+2.005</f>
        <v>3.0049999999999999</v>
      </c>
      <c r="D176" s="4"/>
      <c r="E176" s="4"/>
      <c r="F176" s="4"/>
      <c r="G176" s="4"/>
      <c r="H176" s="4"/>
      <c r="I176" s="4"/>
      <c r="J176" s="4"/>
      <c r="K176" s="4"/>
      <c r="L176" s="4"/>
      <c r="M176" s="4"/>
      <c r="N176" s="4"/>
      <c r="O176" s="4"/>
      <c r="P176" s="4"/>
      <c r="Q176" s="4"/>
      <c r="R176" s="4"/>
      <c r="S176" s="4"/>
      <c r="T176" s="4"/>
      <c r="U176" s="4"/>
      <c r="V176" s="4"/>
      <c r="W176" s="4"/>
      <c r="X176" s="4"/>
      <c r="Y176" s="16"/>
      <c r="Z176" s="1"/>
      <c r="AA176" s="1"/>
      <c r="AB176" s="1"/>
    </row>
    <row r="177" spans="1:28" ht="5.0999999999999996" customHeight="1" outlineLevel="1" x14ac:dyDescent="0.25">
      <c r="A177" s="1"/>
      <c r="B177" s="35"/>
      <c r="C177" s="76">
        <f>INT($C$140)+1.005</f>
        <v>2.0049999999999999</v>
      </c>
      <c r="D177" s="17"/>
      <c r="E177" s="17"/>
      <c r="F177" s="17"/>
      <c r="G177" s="17"/>
      <c r="H177" s="17"/>
      <c r="I177" s="17"/>
      <c r="J177" s="17"/>
      <c r="K177" s="17"/>
      <c r="L177" s="17"/>
      <c r="M177" s="17"/>
      <c r="N177" s="17"/>
      <c r="O177" s="17"/>
      <c r="P177" s="17"/>
      <c r="Q177" s="17"/>
      <c r="R177" s="17"/>
      <c r="S177" s="17"/>
      <c r="T177" s="17"/>
      <c r="U177" s="17"/>
      <c r="V177" s="17"/>
      <c r="W177" s="17"/>
      <c r="X177" s="17"/>
      <c r="Y177" s="18" t="s">
        <v>1</v>
      </c>
      <c r="Z177" s="1"/>
      <c r="AA177" s="1"/>
      <c r="AB177" s="1"/>
    </row>
    <row r="178" spans="1:28" ht="5.0999999999999996" customHeight="1" x14ac:dyDescent="0.25">
      <c r="A178" s="1"/>
      <c r="B178" s="19"/>
      <c r="C178" s="77">
        <f>INT($C$140)+0.005</f>
        <v>1.0049999999999999</v>
      </c>
      <c r="D178" s="19"/>
      <c r="E178" s="19"/>
      <c r="F178" s="19"/>
      <c r="G178" s="19"/>
      <c r="H178" s="19"/>
      <c r="I178" s="19"/>
      <c r="J178" s="19"/>
      <c r="K178" s="19"/>
      <c r="L178" s="19"/>
      <c r="M178" s="19"/>
      <c r="N178" s="19"/>
      <c r="O178" s="19"/>
      <c r="P178" s="19"/>
      <c r="Q178" s="19"/>
      <c r="R178" s="19"/>
      <c r="S178" s="19"/>
      <c r="T178" s="19"/>
      <c r="U178" s="19"/>
      <c r="V178" s="19"/>
      <c r="W178" s="19"/>
      <c r="X178" s="19"/>
      <c r="Y178" s="19"/>
      <c r="Z178" s="1"/>
      <c r="AA178" s="1"/>
      <c r="AB178" s="1"/>
    </row>
    <row r="179" spans="1:28" outlineLevel="2" x14ac:dyDescent="0.25">
      <c r="A179" s="1"/>
      <c r="B179" s="1"/>
      <c r="C179" s="73">
        <f>INT($C$140)+2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outlineLevel="2" x14ac:dyDescent="0.25">
      <c r="A180" s="1"/>
      <c r="B180" s="1"/>
      <c r="C180" s="73">
        <f>INT($C$184)+2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5.0999999999999996" customHeight="1" thickBot="1" x14ac:dyDescent="0.3">
      <c r="A181" s="1"/>
      <c r="B181" s="20"/>
      <c r="C181" s="74">
        <f>INT($C$184)+0.005</f>
        <v>1.0049999999999999</v>
      </c>
      <c r="D181" s="20"/>
      <c r="E181" s="20"/>
      <c r="F181" s="20"/>
      <c r="G181" s="20"/>
      <c r="H181" s="20"/>
      <c r="I181" s="20"/>
      <c r="J181" s="20"/>
      <c r="K181" s="20"/>
      <c r="L181" s="20"/>
      <c r="M181" s="20"/>
      <c r="N181" s="20"/>
      <c r="O181" s="20"/>
      <c r="P181" s="20"/>
      <c r="Q181" s="20"/>
      <c r="R181" s="20"/>
      <c r="S181" s="20"/>
      <c r="T181" s="20"/>
      <c r="U181" s="20"/>
      <c r="V181" s="20"/>
      <c r="W181" s="20"/>
      <c r="X181" s="20"/>
      <c r="Y181" s="20"/>
      <c r="Z181" s="1"/>
      <c r="AA181" s="1"/>
      <c r="AB181" s="1"/>
    </row>
    <row r="182" spans="1:28" ht="5.0999999999999996" customHeight="1" outlineLevel="1" collapsed="1" x14ac:dyDescent="0.25">
      <c r="A182" s="1"/>
      <c r="B182" s="34" t="s">
        <v>21</v>
      </c>
      <c r="C182" s="75">
        <f>INT($C$184)+1.005</f>
        <v>2.0049999999999999</v>
      </c>
      <c r="D182" s="14"/>
      <c r="E182" s="14"/>
      <c r="F182" s="14"/>
      <c r="G182" s="14"/>
      <c r="H182" s="14"/>
      <c r="I182" s="14"/>
      <c r="J182" s="14"/>
      <c r="K182" s="14"/>
      <c r="L182" s="14"/>
      <c r="M182" s="14"/>
      <c r="N182" s="14"/>
      <c r="O182" s="14"/>
      <c r="P182" s="14"/>
      <c r="Q182" s="14"/>
      <c r="R182" s="14"/>
      <c r="S182" s="14"/>
      <c r="T182" s="14"/>
      <c r="U182" s="14"/>
      <c r="V182" s="14"/>
      <c r="W182" s="14"/>
      <c r="X182" s="14"/>
      <c r="Y182" s="15"/>
      <c r="Z182" s="1"/>
      <c r="AA182" s="1"/>
      <c r="AB182" s="1"/>
    </row>
    <row r="183" spans="1:28" hidden="1" outlineLevel="4" x14ac:dyDescent="0.25">
      <c r="A183" s="1"/>
      <c r="B183" s="33"/>
      <c r="C183" s="73">
        <f>INT(MAX($C$192:$C$200))+1</f>
        <v>5</v>
      </c>
      <c r="D183" s="3"/>
      <c r="E183" s="3"/>
      <c r="F183" s="3"/>
      <c r="G183" s="3"/>
      <c r="H183" s="27"/>
      <c r="I183" s="27"/>
      <c r="J183" s="27"/>
      <c r="K183" s="27"/>
      <c r="L183" s="27"/>
      <c r="M183" s="27"/>
      <c r="N183" s="27"/>
      <c r="O183" s="27"/>
      <c r="P183" s="27"/>
      <c r="Q183" s="27"/>
      <c r="R183" s="27"/>
      <c r="S183" s="27"/>
      <c r="T183" s="27"/>
      <c r="U183" s="27"/>
      <c r="V183" s="27"/>
      <c r="W183" s="27"/>
      <c r="X183" s="3"/>
      <c r="Y183" s="16"/>
      <c r="Z183" s="1"/>
      <c r="AA183" s="1"/>
      <c r="AB183" s="1"/>
    </row>
    <row r="184" spans="1:28" ht="18.75" x14ac:dyDescent="0.25">
      <c r="A184" s="1"/>
      <c r="B184" s="33"/>
      <c r="C184" s="73">
        <v>1.02</v>
      </c>
      <c r="D184" s="21"/>
      <c r="E184" s="24" t="s">
        <v>6</v>
      </c>
      <c r="F184" s="25"/>
      <c r="G184" s="12"/>
      <c r="H184" s="147" t="str">
        <f>COUNTIFS($B$1:$B184, "«")&amp;" Feed Pool definitions"</f>
        <v>6 Feed Pool definitions</v>
      </c>
      <c r="I184" s="6"/>
      <c r="J184" s="6"/>
      <c r="K184" s="6"/>
      <c r="L184" s="6"/>
      <c r="M184" s="6"/>
      <c r="N184" s="6"/>
      <c r="O184" s="6"/>
      <c r="P184" s="6"/>
      <c r="Q184" s="6"/>
      <c r="R184" s="6"/>
      <c r="S184" s="6"/>
      <c r="T184" s="6"/>
      <c r="U184" s="6"/>
      <c r="V184" s="6"/>
      <c r="W184" s="6"/>
      <c r="X184" s="10"/>
      <c r="Y184" s="16"/>
      <c r="Z184" s="1"/>
      <c r="AA184" s="1"/>
      <c r="AB184" s="1"/>
    </row>
    <row r="185" spans="1:28" ht="18.75" outlineLevel="1" x14ac:dyDescent="0.25">
      <c r="A185" s="1"/>
      <c r="B185" s="33"/>
      <c r="C185" s="73">
        <f>INT($C$184)+1.02</f>
        <v>2.02</v>
      </c>
      <c r="D185" s="21"/>
      <c r="E185" s="24" t="s">
        <v>10</v>
      </c>
      <c r="F185" s="28">
        <v>1</v>
      </c>
      <c r="G185" s="13"/>
      <c r="H185" s="8" t="s">
        <v>295</v>
      </c>
      <c r="I185" s="7"/>
      <c r="J185" s="7"/>
      <c r="K185" s="7"/>
      <c r="L185" s="7"/>
      <c r="M185" s="7"/>
      <c r="N185" s="7"/>
      <c r="O185" s="7"/>
      <c r="P185" s="7"/>
      <c r="Q185" s="7"/>
      <c r="R185" s="7"/>
      <c r="S185" s="7"/>
      <c r="T185" s="7"/>
      <c r="U185" s="7"/>
      <c r="V185" s="7"/>
      <c r="W185" s="7"/>
      <c r="X185" s="11"/>
      <c r="Y185" s="16"/>
      <c r="Z185" s="1"/>
      <c r="AA185" s="1"/>
      <c r="AB185" s="1"/>
    </row>
    <row r="186" spans="1:28" ht="5.0999999999999996" customHeight="1" outlineLevel="2" x14ac:dyDescent="0.25">
      <c r="A186" s="1"/>
      <c r="B186" s="33"/>
      <c r="C186" s="73">
        <f>INT($C$184)+2.005</f>
        <v>3.0049999999999999</v>
      </c>
      <c r="D186" s="3"/>
      <c r="E186" s="3"/>
      <c r="F186" s="3"/>
      <c r="G186" s="3"/>
      <c r="H186" s="3"/>
      <c r="I186" s="3"/>
      <c r="J186" s="3"/>
      <c r="K186" s="3"/>
      <c r="L186" s="3"/>
      <c r="M186" s="3"/>
      <c r="N186" s="3"/>
      <c r="O186" s="3"/>
      <c r="P186" s="3"/>
      <c r="Q186" s="3"/>
      <c r="R186" s="3"/>
      <c r="S186" s="3"/>
      <c r="T186" s="3"/>
      <c r="U186" s="3"/>
      <c r="V186" s="3"/>
      <c r="W186" s="3"/>
      <c r="X186" s="3"/>
      <c r="Y186" s="16"/>
      <c r="Z186" s="1"/>
      <c r="AA186" s="1"/>
      <c r="AB186" s="1"/>
    </row>
    <row r="187" spans="1:28" outlineLevel="2" x14ac:dyDescent="0.25">
      <c r="A187" s="1"/>
      <c r="B187" s="33"/>
      <c r="C187" s="73">
        <f>INT($C$184)+2</f>
        <v>3</v>
      </c>
      <c r="D187" s="3"/>
      <c r="E187" s="5"/>
      <c r="F187" s="5"/>
      <c r="G187" s="3"/>
      <c r="H187" s="29"/>
      <c r="I187" s="29"/>
      <c r="J187" s="65" t="s">
        <v>293</v>
      </c>
      <c r="K187" s="65"/>
      <c r="L187" s="65"/>
      <c r="M187" s="65"/>
      <c r="N187" s="65"/>
      <c r="O187" s="65"/>
      <c r="P187" s="65"/>
      <c r="Q187" s="65"/>
      <c r="R187" s="65"/>
      <c r="S187" s="65"/>
      <c r="T187" s="29"/>
      <c r="U187" s="29"/>
      <c r="V187" s="29"/>
      <c r="W187" s="29"/>
      <c r="X187" s="3"/>
      <c r="Y187" s="16"/>
      <c r="Z187" s="1"/>
      <c r="AA187" s="1"/>
      <c r="AB187" s="1"/>
    </row>
    <row r="188" spans="1:28" outlineLevel="2" x14ac:dyDescent="0.25">
      <c r="A188" s="1"/>
      <c r="B188" s="33"/>
      <c r="C188" s="73">
        <f>INT($C$184)+2</f>
        <v>3</v>
      </c>
      <c r="D188" s="3"/>
      <c r="E188" s="5"/>
      <c r="F188" s="5"/>
      <c r="G188" s="3"/>
      <c r="H188" s="29"/>
      <c r="I188" s="29"/>
      <c r="J188" s="29">
        <v>0</v>
      </c>
      <c r="K188" s="29">
        <v>1</v>
      </c>
      <c r="L188" s="29">
        <v>2</v>
      </c>
      <c r="M188" s="29">
        <v>3</v>
      </c>
      <c r="N188" s="29">
        <v>4</v>
      </c>
      <c r="O188" s="29">
        <v>5</v>
      </c>
      <c r="P188" s="29">
        <v>6</v>
      </c>
      <c r="Q188" s="29">
        <v>7</v>
      </c>
      <c r="R188" s="29">
        <v>8</v>
      </c>
      <c r="S188" s="29">
        <v>9</v>
      </c>
      <c r="T188" s="29"/>
      <c r="U188" s="29"/>
      <c r="V188" s="29"/>
      <c r="W188" s="29"/>
      <c r="X188" s="3"/>
      <c r="Y188" s="16"/>
      <c r="Z188" s="1"/>
      <c r="AA188" s="1"/>
      <c r="AB188" s="1"/>
    </row>
    <row r="189" spans="1:28" ht="9.75" customHeight="1" outlineLevel="2" collapsed="1" x14ac:dyDescent="0.25">
      <c r="A189" s="1"/>
      <c r="B189" s="33" t="s">
        <v>20</v>
      </c>
      <c r="C189" s="73">
        <f>INT($C$184)+2.01</f>
        <v>3.01</v>
      </c>
      <c r="D189" s="3"/>
      <c r="E189" s="3"/>
      <c r="F189" s="3"/>
      <c r="G189" s="3"/>
      <c r="H189" s="29"/>
      <c r="I189" s="29"/>
      <c r="J189" s="29"/>
      <c r="K189" s="29"/>
      <c r="L189" s="29"/>
      <c r="M189" s="29"/>
      <c r="N189" s="29"/>
      <c r="O189" s="29"/>
      <c r="P189" s="29"/>
      <c r="Q189" s="29"/>
      <c r="R189" s="29"/>
      <c r="S189" s="29"/>
      <c r="T189" s="29"/>
      <c r="U189" s="29"/>
      <c r="V189" s="29"/>
      <c r="W189" s="29"/>
      <c r="X189" s="3"/>
      <c r="Y189" s="16"/>
      <c r="Z189" s="1"/>
      <c r="AA189" s="1"/>
      <c r="AB189" s="1"/>
    </row>
    <row r="190" spans="1:28" hidden="1" outlineLevel="4" x14ac:dyDescent="0.25">
      <c r="A190" s="1"/>
      <c r="B190" s="33"/>
      <c r="C190" s="73">
        <f>C$183</f>
        <v>5</v>
      </c>
      <c r="D190" s="4"/>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idden="1" outlineLevel="4" x14ac:dyDescent="0.25">
      <c r="A191" s="1"/>
      <c r="B191" s="33" t="s">
        <v>19</v>
      </c>
      <c r="C191" s="73">
        <f>C$183</f>
        <v>5</v>
      </c>
      <c r="D191" s="4" t="s">
        <v>44</v>
      </c>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t="5.0999999999999996" customHeight="1" outlineLevel="2" x14ac:dyDescent="0.25">
      <c r="A192" s="1"/>
      <c r="B192" s="33"/>
      <c r="C192" s="73">
        <f>INT($C$184)+2.005</f>
        <v>3.0049999999999999</v>
      </c>
      <c r="D192" s="4" t="s">
        <v>2</v>
      </c>
      <c r="E192" s="4"/>
      <c r="F192" s="4"/>
      <c r="G192" s="4"/>
      <c r="H192" s="58"/>
      <c r="I192" s="58"/>
      <c r="J192" s="58"/>
      <c r="K192" s="58"/>
      <c r="L192" s="58"/>
      <c r="M192" s="58"/>
      <c r="N192" s="58"/>
      <c r="O192" s="58"/>
      <c r="P192" s="58"/>
      <c r="Q192" s="58"/>
      <c r="R192" s="58"/>
      <c r="S192" s="58"/>
      <c r="T192" s="58"/>
      <c r="U192" s="58"/>
      <c r="V192" s="58"/>
      <c r="W192" s="58"/>
      <c r="X192" s="4"/>
      <c r="Y192" s="16"/>
      <c r="Z192" s="1"/>
      <c r="AA192" s="1"/>
      <c r="AB192" s="1"/>
    </row>
    <row r="193" spans="1:28" outlineLevel="2" x14ac:dyDescent="0.25">
      <c r="A193" s="1"/>
      <c r="B193" s="33"/>
      <c r="C193" s="73">
        <f>INT($C$184)+2</f>
        <v>3</v>
      </c>
      <c r="D193" s="4"/>
      <c r="E193" s="5"/>
      <c r="F193" s="5"/>
      <c r="G193" s="4"/>
      <c r="H193" s="64" t="s">
        <v>287</v>
      </c>
      <c r="I193" s="31">
        <v>4</v>
      </c>
      <c r="J193" s="158" t="s">
        <v>291</v>
      </c>
      <c r="K193" s="2"/>
      <c r="L193" s="2"/>
      <c r="M193" s="2"/>
      <c r="N193" s="2"/>
      <c r="O193" s="2"/>
      <c r="P193" s="2"/>
      <c r="Q193" s="2"/>
      <c r="R193" s="2"/>
      <c r="S193" s="2"/>
      <c r="T193" s="2"/>
      <c r="U193" s="2"/>
      <c r="V193" s="2"/>
      <c r="W193" s="2"/>
      <c r="X193" s="4"/>
      <c r="Y193" s="16"/>
      <c r="Z193" s="1"/>
      <c r="AA193" s="1"/>
      <c r="AB193" s="1"/>
    </row>
    <row r="194" spans="1:28" outlineLevel="3" x14ac:dyDescent="0.25">
      <c r="A194" s="1"/>
      <c r="B194" s="33"/>
      <c r="C194" s="73">
        <f>INT($C$184)+3</f>
        <v>4</v>
      </c>
      <c r="D194" s="4"/>
      <c r="E194" s="5"/>
      <c r="F194" s="5"/>
      <c r="G194" s="4"/>
      <c r="H194" s="157"/>
      <c r="I194" s="2"/>
      <c r="J194" s="2"/>
      <c r="K194" s="2"/>
      <c r="L194" s="2"/>
      <c r="M194" s="2"/>
      <c r="N194" s="2"/>
      <c r="O194" s="2"/>
      <c r="P194" s="2"/>
      <c r="Q194" s="2"/>
      <c r="R194" s="2"/>
      <c r="S194" s="2"/>
      <c r="T194" s="2"/>
      <c r="U194" s="2"/>
      <c r="V194" s="2"/>
      <c r="W194" s="2"/>
      <c r="X194" s="4"/>
      <c r="Y194" s="16"/>
      <c r="Z194" s="1"/>
      <c r="AA194" s="1"/>
      <c r="AB194" s="1"/>
    </row>
    <row r="195" spans="1:28" outlineLevel="2" x14ac:dyDescent="0.25">
      <c r="A195" s="1"/>
      <c r="B195" s="33"/>
      <c r="C195" s="73">
        <f>INT($C$184)+2</f>
        <v>3</v>
      </c>
      <c r="D195" s="4"/>
      <c r="E195" s="5"/>
      <c r="F195" s="5"/>
      <c r="G195" s="4"/>
      <c r="H195" s="64" t="s">
        <v>292</v>
      </c>
      <c r="I195" s="2"/>
      <c r="J195" s="2"/>
      <c r="K195" s="2"/>
      <c r="L195" s="2"/>
      <c r="M195" s="2"/>
      <c r="N195" s="2"/>
      <c r="O195" s="2"/>
      <c r="P195" s="2"/>
      <c r="Q195" s="2"/>
      <c r="R195" s="2"/>
      <c r="S195" s="2"/>
      <c r="T195" s="2"/>
      <c r="U195" s="2"/>
      <c r="V195" s="2"/>
      <c r="W195" s="2"/>
      <c r="X195" s="4"/>
      <c r="Y195" s="16"/>
      <c r="Z195" s="1"/>
      <c r="AA195" s="1"/>
      <c r="AB195" s="1"/>
    </row>
    <row r="196" spans="1:28" outlineLevel="3" x14ac:dyDescent="0.25">
      <c r="A196" s="1"/>
      <c r="B196" s="33"/>
      <c r="C196" s="73">
        <f>INT($C$184)+3</f>
        <v>4</v>
      </c>
      <c r="D196" s="4"/>
      <c r="E196" s="5"/>
      <c r="F196" s="5"/>
      <c r="G196" s="4"/>
      <c r="H196" s="159" t="s">
        <v>298</v>
      </c>
      <c r="I196" s="2"/>
      <c r="J196" s="31">
        <v>3</v>
      </c>
      <c r="K196" s="31">
        <v>4</v>
      </c>
      <c r="L196" s="31">
        <v>6</v>
      </c>
      <c r="M196" s="31">
        <v>8</v>
      </c>
      <c r="N196" s="31">
        <v>9</v>
      </c>
      <c r="O196" s="31">
        <v>6</v>
      </c>
      <c r="P196" s="31">
        <v>5</v>
      </c>
      <c r="Q196" s="31">
        <v>4</v>
      </c>
      <c r="R196" s="31">
        <v>3.5</v>
      </c>
      <c r="S196" s="31">
        <v>3</v>
      </c>
      <c r="T196" s="2"/>
      <c r="U196" s="2"/>
      <c r="V196" s="2"/>
      <c r="W196" s="2"/>
      <c r="X196" s="4"/>
      <c r="Y196" s="16"/>
      <c r="Z196" s="1"/>
      <c r="AA196" s="1"/>
      <c r="AB196" s="1"/>
    </row>
    <row r="197" spans="1:28" outlineLevel="3" collapsed="1" x14ac:dyDescent="0.25">
      <c r="A197" s="1"/>
      <c r="B197" s="33"/>
      <c r="C197" s="73">
        <f>INT($C$184)+3</f>
        <v>4</v>
      </c>
      <c r="D197" s="4"/>
      <c r="E197" s="5"/>
      <c r="F197" s="5"/>
      <c r="G197" s="4"/>
      <c r="H197" s="159" t="s">
        <v>294</v>
      </c>
      <c r="I197" s="2"/>
      <c r="J197" s="31">
        <v>13.3</v>
      </c>
      <c r="K197" s="31">
        <v>13.3</v>
      </c>
      <c r="L197" s="31">
        <v>13.3</v>
      </c>
      <c r="M197" s="31">
        <v>13.3</v>
      </c>
      <c r="N197" s="31">
        <v>13.3</v>
      </c>
      <c r="O197" s="31">
        <v>13.3</v>
      </c>
      <c r="P197" s="31">
        <v>13.3</v>
      </c>
      <c r="Q197" s="31">
        <v>13.3</v>
      </c>
      <c r="R197" s="31">
        <v>13.3</v>
      </c>
      <c r="S197" s="31">
        <v>13.3</v>
      </c>
      <c r="T197" s="2"/>
      <c r="U197" s="2"/>
      <c r="V197" s="2"/>
      <c r="W197" s="2"/>
      <c r="X197" s="4"/>
      <c r="Y197" s="16"/>
      <c r="Z197" s="1"/>
      <c r="AA197" s="1"/>
      <c r="AB197" s="1"/>
    </row>
    <row r="198" spans="1:28" outlineLevel="3" x14ac:dyDescent="0.25">
      <c r="A198" s="1"/>
      <c r="B198" s="33"/>
      <c r="C198" s="73">
        <f>INT(C$184+3)</f>
        <v>4</v>
      </c>
      <c r="D198" s="4"/>
      <c r="E198" s="5"/>
      <c r="F198" s="5"/>
      <c r="G198" s="4"/>
      <c r="H198" s="148"/>
      <c r="I198" s="148"/>
      <c r="J198" s="148"/>
      <c r="K198" s="148"/>
      <c r="L198" s="148"/>
      <c r="M198" s="148"/>
      <c r="N198" s="148"/>
      <c r="O198" s="148"/>
      <c r="P198" s="148"/>
      <c r="Q198" s="148"/>
      <c r="R198" s="148"/>
      <c r="S198" s="148"/>
      <c r="T198" s="2"/>
      <c r="U198" s="2"/>
      <c r="V198" s="2"/>
      <c r="W198" s="2"/>
      <c r="X198" s="4"/>
      <c r="Y198" s="16"/>
      <c r="Z198" s="1"/>
      <c r="AA198" s="1"/>
      <c r="AB198" s="1"/>
    </row>
    <row r="199" spans="1:28" outlineLevel="3" x14ac:dyDescent="0.25">
      <c r="A199" s="1"/>
      <c r="B199" s="33"/>
      <c r="C199" s="73">
        <f>INT(C$184+3)</f>
        <v>4</v>
      </c>
      <c r="D199" s="4"/>
      <c r="E199" s="5"/>
      <c r="F199" s="5"/>
      <c r="G199" s="4"/>
      <c r="H199" s="148"/>
      <c r="I199" s="148"/>
      <c r="J199" s="148"/>
      <c r="K199" s="148"/>
      <c r="L199" s="148"/>
      <c r="M199" s="148"/>
      <c r="N199" s="148"/>
      <c r="O199" s="148"/>
      <c r="P199" s="148"/>
      <c r="Q199" s="148"/>
      <c r="R199" s="148"/>
      <c r="S199" s="2"/>
      <c r="T199" s="2"/>
      <c r="U199" s="2"/>
      <c r="V199" s="2"/>
      <c r="W199" s="2"/>
      <c r="X199" s="4"/>
      <c r="Y199" s="16"/>
      <c r="Z199" s="1"/>
      <c r="AA199" s="1"/>
      <c r="AB199" s="1"/>
    </row>
    <row r="200" spans="1:28" ht="5.0999999999999996" customHeight="1" outlineLevel="3" x14ac:dyDescent="0.25">
      <c r="A200" s="1"/>
      <c r="B200" s="33"/>
      <c r="C200" s="73">
        <f>INT($C$184)+3.005</f>
        <v>4.0049999999999999</v>
      </c>
      <c r="D200" s="4"/>
      <c r="E200" s="4"/>
      <c r="F200" s="4"/>
      <c r="G200" s="4"/>
      <c r="H200" s="4"/>
      <c r="I200" s="4"/>
      <c r="J200" s="4"/>
      <c r="K200" s="4"/>
      <c r="L200" s="4"/>
      <c r="M200" s="4"/>
      <c r="N200" s="4"/>
      <c r="O200" s="4"/>
      <c r="P200" s="4"/>
      <c r="Q200" s="4"/>
      <c r="R200" s="4"/>
      <c r="S200" s="4"/>
      <c r="T200" s="4"/>
      <c r="U200" s="4"/>
      <c r="V200" s="4"/>
      <c r="W200" s="4"/>
      <c r="X200" s="4" t="s">
        <v>3</v>
      </c>
      <c r="Y200" s="16"/>
      <c r="Z200" s="1"/>
      <c r="AA200" s="1"/>
      <c r="AB200" s="1"/>
    </row>
    <row r="201" spans="1:28" ht="5.0999999999999996" customHeight="1" outlineLevel="2" x14ac:dyDescent="0.25">
      <c r="A201" s="1"/>
      <c r="B201" s="33"/>
      <c r="C201" s="73">
        <f>INT($C$184)+2.005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ht="5.0999999999999996" customHeight="1" outlineLevel="1" x14ac:dyDescent="0.25">
      <c r="A202" s="1"/>
      <c r="B202" s="35"/>
      <c r="C202" s="76">
        <f>INT($C$184)+1.005</f>
        <v>2.0049999999999999</v>
      </c>
      <c r="D202" s="17"/>
      <c r="E202" s="17"/>
      <c r="F202" s="17"/>
      <c r="G202" s="17"/>
      <c r="H202" s="17"/>
      <c r="I202" s="17"/>
      <c r="J202" s="17"/>
      <c r="K202" s="17"/>
      <c r="L202" s="17"/>
      <c r="M202" s="17"/>
      <c r="N202" s="17"/>
      <c r="O202" s="17"/>
      <c r="P202" s="17"/>
      <c r="Q202" s="17"/>
      <c r="R202" s="17"/>
      <c r="S202" s="17"/>
      <c r="T202" s="17"/>
      <c r="U202" s="17"/>
      <c r="V202" s="17"/>
      <c r="W202" s="17"/>
      <c r="X202" s="17"/>
      <c r="Y202" s="18" t="s">
        <v>1</v>
      </c>
      <c r="Z202" s="1"/>
      <c r="AA202" s="1"/>
      <c r="AB202" s="1"/>
    </row>
    <row r="203" spans="1:28" ht="5.0999999999999996" customHeight="1" x14ac:dyDescent="0.25">
      <c r="A203" s="1"/>
      <c r="B203" s="19"/>
      <c r="C203" s="77">
        <f>INT($C$184)+0.005</f>
        <v>1.0049999999999999</v>
      </c>
      <c r="D203" s="19"/>
      <c r="E203" s="19"/>
      <c r="F203" s="19"/>
      <c r="G203" s="19"/>
      <c r="H203" s="19"/>
      <c r="I203" s="19"/>
      <c r="J203" s="19"/>
      <c r="K203" s="19"/>
      <c r="L203" s="19"/>
      <c r="M203" s="19"/>
      <c r="N203" s="19"/>
      <c r="O203" s="19"/>
      <c r="P203" s="19"/>
      <c r="Q203" s="19"/>
      <c r="R203" s="19"/>
      <c r="S203" s="19"/>
      <c r="T203" s="19"/>
      <c r="U203" s="19"/>
      <c r="V203" s="19"/>
      <c r="W203" s="19"/>
      <c r="X203" s="19"/>
      <c r="Y203" s="19"/>
      <c r="Z203" s="1"/>
      <c r="AA203" s="1"/>
      <c r="AB203" s="1"/>
    </row>
    <row r="204" spans="1:28" outlineLevel="2" x14ac:dyDescent="0.25">
      <c r="A204" s="1"/>
      <c r="B204" s="1"/>
      <c r="C204" s="73">
        <f>INT($C$184)+2</f>
        <v>3</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2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2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2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2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2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2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25">
      <c r="C211"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380</v>
      </c>
      <c r="H16" s="191"/>
      <c r="I16" s="193" t="s">
        <v>249</v>
      </c>
      <c r="K16" s="193" t="s">
        <v>374</v>
      </c>
      <c r="L16" s="192"/>
      <c r="M16" s="193" t="s">
        <v>375</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381</v>
      </c>
      <c r="H17" s="191"/>
      <c r="I17" s="191" t="s">
        <v>349</v>
      </c>
      <c r="J17" s="194"/>
      <c r="K17" s="191" t="s">
        <v>377</v>
      </c>
      <c r="L17" s="192"/>
      <c r="M17" s="191" t="s">
        <v>376</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8" t="s">
        <v>22</v>
      </c>
      <c r="K18" s="218"/>
      <c r="L18" s="218"/>
      <c r="M18" s="218"/>
      <c r="N18" s="218"/>
      <c r="O18" s="218"/>
      <c r="P18" s="218"/>
      <c r="Q18" s="218"/>
      <c r="R18" s="218"/>
      <c r="S18" s="218"/>
      <c r="T18" s="218"/>
      <c r="U18" s="218"/>
      <c r="V18" s="218"/>
      <c r="W18" s="218"/>
      <c r="X18" s="218"/>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6" t="s">
        <v>34</v>
      </c>
      <c r="K21" s="217"/>
      <c r="L21" s="217"/>
      <c r="M21" s="217"/>
      <c r="N21" s="217"/>
      <c r="O21" s="217"/>
      <c r="P21" s="217"/>
      <c r="Q21" s="217"/>
      <c r="R21" s="217"/>
      <c r="S21" s="217"/>
      <c r="T21" s="217"/>
      <c r="U21" s="217"/>
      <c r="V21" s="217"/>
      <c r="W21" s="217"/>
      <c r="X21" s="219"/>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152</vt:i4>
      </vt:variant>
    </vt:vector>
  </HeadingPairs>
  <TitlesOfParts>
    <vt:vector size="157"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2024-05-29T13:57:21Z</dcterms:modified>
</cp:coreProperties>
</file>